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3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4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5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31-49\"/>
    </mc:Choice>
  </mc:AlternateContent>
  <bookViews>
    <workbookView xWindow="0" yWindow="60" windowWidth="19440" windowHeight="7695" tabRatio="996" activeTab="11"/>
  </bookViews>
  <sheets>
    <sheet name="Data Record (10ชิ้น)" sheetId="21" r:id="rId1"/>
    <sheet name="Data Record (20ชิ้น)" sheetId="26" r:id="rId2"/>
    <sheet name="Data Record (30ชิ้น)" sheetId="27" r:id="rId3"/>
    <sheet name="Data Record (40ชิ้น)" sheetId="28" r:id="rId4"/>
    <sheet name="Data Record (50ชิ้น)" sheetId="29" r:id="rId5"/>
    <sheet name="Certificate" sheetId="19" r:id="rId6"/>
    <sheet name="Report" sheetId="20" r:id="rId7"/>
    <sheet name="Result " sheetId="33" r:id="rId8"/>
    <sheet name="Result (2)" sheetId="30" r:id="rId9"/>
    <sheet name="Result (3)" sheetId="31" r:id="rId10"/>
    <sheet name="Result  (ไม่เกิน12ชิ้น)" sheetId="34" r:id="rId11"/>
    <sheet name="Uncertainty Budget" sheetId="17" r:id="rId12"/>
    <sheet name="Cert of STD" sheetId="18" r:id="rId13"/>
  </sheets>
  <definedNames>
    <definedName name="_xlnm.Print_Area" localSheetId="5">Certificate!$A$1:$AC$38</definedName>
    <definedName name="_xlnm.Print_Area" localSheetId="0">'Data Record (10ชิ้น)'!$A$1:$AE$71</definedName>
    <definedName name="_xlnm.Print_Area" localSheetId="1">'Data Record (20ชิ้น)'!$A$1:$AE$71</definedName>
    <definedName name="_xlnm.Print_Area" localSheetId="2">'Data Record (30ชิ้น)'!$A$1:$AE$71</definedName>
    <definedName name="_xlnm.Print_Area" localSheetId="3">'Data Record (40ชิ้น)'!$A$1:$AE$71</definedName>
    <definedName name="_xlnm.Print_Area" localSheetId="4">'Data Record (50ชิ้น)'!$A$1:$AE$71</definedName>
    <definedName name="_xlnm.Print_Area" localSheetId="6">Report!$A$1:$V$42</definedName>
    <definedName name="_xlnm.Print_Area" localSheetId="7">'Result '!$A$1:$W$36</definedName>
    <definedName name="_xlnm.Print_Area" localSheetId="10">'Result  (ไม่เกิน12ชิ้น)'!$A$1:$W$37</definedName>
    <definedName name="_xlnm.Print_Area" localSheetId="8">'Result (2)'!$A$1:$W$35</definedName>
    <definedName name="_xlnm.Print_Area" localSheetId="9">'Result (3)'!$A$1:$W$26</definedName>
  </definedNames>
  <calcPr calcId="162913"/>
</workbook>
</file>

<file path=xl/calcChain.xml><?xml version="1.0" encoding="utf-8"?>
<calcChain xmlns="http://schemas.openxmlformats.org/spreadsheetml/2006/main">
  <c r="S8" i="17" l="1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39" i="17"/>
  <c r="S40" i="17"/>
  <c r="S41" i="17"/>
  <c r="S42" i="17"/>
  <c r="S43" i="17"/>
  <c r="S44" i="17"/>
  <c r="S45" i="17"/>
  <c r="S46" i="17"/>
  <c r="S47" i="17"/>
  <c r="S48" i="17"/>
  <c r="S49" i="17"/>
  <c r="S50" i="17"/>
  <c r="S51" i="17"/>
  <c r="S52" i="17"/>
  <c r="S53" i="17"/>
  <c r="S54" i="17"/>
  <c r="S55" i="17"/>
  <c r="S56" i="17"/>
  <c r="S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36" i="17"/>
  <c r="R37" i="17"/>
  <c r="R38" i="17"/>
  <c r="R39" i="17"/>
  <c r="R40" i="17"/>
  <c r="R41" i="17"/>
  <c r="R42" i="17"/>
  <c r="R43" i="17"/>
  <c r="R44" i="17"/>
  <c r="R45" i="17"/>
  <c r="R46" i="17"/>
  <c r="R47" i="17"/>
  <c r="R48" i="17"/>
  <c r="R49" i="17"/>
  <c r="R50" i="17"/>
  <c r="R51" i="17"/>
  <c r="R52" i="17"/>
  <c r="R53" i="17"/>
  <c r="R54" i="17"/>
  <c r="R55" i="17"/>
  <c r="R56" i="17"/>
  <c r="R7" i="17"/>
  <c r="AB24" i="29"/>
  <c r="AB29" i="29"/>
  <c r="AB34" i="29"/>
  <c r="AB39" i="29"/>
  <c r="AB44" i="29"/>
  <c r="AB49" i="29"/>
  <c r="AB54" i="29"/>
  <c r="AB59" i="29"/>
  <c r="AB64" i="29"/>
  <c r="AB19" i="29"/>
  <c r="AB24" i="28"/>
  <c r="AB29" i="28"/>
  <c r="AB34" i="28"/>
  <c r="AB39" i="28"/>
  <c r="AB44" i="28"/>
  <c r="AB49" i="28"/>
  <c r="AB54" i="28"/>
  <c r="AB59" i="28"/>
  <c r="AB64" i="28"/>
  <c r="AB19" i="28"/>
  <c r="AB24" i="27"/>
  <c r="AB29" i="27"/>
  <c r="AB34" i="27"/>
  <c r="AB39" i="27"/>
  <c r="AB44" i="27"/>
  <c r="AB49" i="27"/>
  <c r="AB54" i="27"/>
  <c r="AB59" i="27"/>
  <c r="AB64" i="27"/>
  <c r="AB19" i="27"/>
  <c r="AB24" i="26"/>
  <c r="AB29" i="26"/>
  <c r="AB34" i="26"/>
  <c r="AB39" i="26"/>
  <c r="AB44" i="26"/>
  <c r="AB49" i="26"/>
  <c r="AB54" i="26"/>
  <c r="AB59" i="26"/>
  <c r="AB64" i="26"/>
  <c r="AB19" i="26"/>
  <c r="AB24" i="21"/>
  <c r="AB29" i="21"/>
  <c r="AB34" i="21"/>
  <c r="AB39" i="21"/>
  <c r="AB44" i="21"/>
  <c r="AB49" i="21"/>
  <c r="AB54" i="21"/>
  <c r="AB59" i="21"/>
  <c r="AB64" i="21"/>
  <c r="AB19" i="21"/>
  <c r="Z20" i="19" l="1"/>
  <c r="Z19" i="19"/>
  <c r="J16" i="19"/>
  <c r="J15" i="19"/>
  <c r="J14" i="19"/>
  <c r="J13" i="19"/>
  <c r="J12" i="19"/>
  <c r="J7" i="19"/>
  <c r="B56" i="17"/>
  <c r="B55" i="17"/>
  <c r="J55" i="17" s="1"/>
  <c r="K55" i="17" s="1"/>
  <c r="B54" i="17"/>
  <c r="B53" i="17"/>
  <c r="J53" i="17" s="1"/>
  <c r="K53" i="17" s="1"/>
  <c r="B52" i="17"/>
  <c r="B51" i="17"/>
  <c r="J51" i="17" s="1"/>
  <c r="K51" i="17" s="1"/>
  <c r="B50" i="17"/>
  <c r="J50" i="17" s="1"/>
  <c r="K50" i="17" s="1"/>
  <c r="B49" i="17"/>
  <c r="J49" i="17" s="1"/>
  <c r="K49" i="17" s="1"/>
  <c r="B48" i="17"/>
  <c r="J48" i="17" s="1"/>
  <c r="K48" i="17" s="1"/>
  <c r="B47" i="17"/>
  <c r="J47" i="17" s="1"/>
  <c r="K47" i="17" s="1"/>
  <c r="B46" i="17"/>
  <c r="J46" i="17" s="1"/>
  <c r="K46" i="17" s="1"/>
  <c r="B45" i="17"/>
  <c r="J45" i="17" s="1"/>
  <c r="K45" i="17" s="1"/>
  <c r="B44" i="17"/>
  <c r="B43" i="17"/>
  <c r="J43" i="17" s="1"/>
  <c r="K43" i="17" s="1"/>
  <c r="B42" i="17"/>
  <c r="B41" i="17"/>
  <c r="J41" i="17" s="1"/>
  <c r="K41" i="17" s="1"/>
  <c r="B40" i="17"/>
  <c r="B39" i="17"/>
  <c r="B38" i="17"/>
  <c r="B37" i="17"/>
  <c r="N45" i="17"/>
  <c r="O45" i="17" s="1"/>
  <c r="N46" i="17"/>
  <c r="O46" i="17" s="1"/>
  <c r="N47" i="17"/>
  <c r="O47" i="17" s="1"/>
  <c r="N48" i="17"/>
  <c r="O48" i="17"/>
  <c r="N49" i="17"/>
  <c r="O49" i="17"/>
  <c r="N50" i="17"/>
  <c r="O50" i="17"/>
  <c r="B36" i="17"/>
  <c r="J36" i="17" s="1"/>
  <c r="K36" i="17" s="1"/>
  <c r="B35" i="17"/>
  <c r="J35" i="17" s="1"/>
  <c r="K35" i="17" s="1"/>
  <c r="B34" i="17"/>
  <c r="J34" i="17" s="1"/>
  <c r="K34" i="17" s="1"/>
  <c r="B33" i="17"/>
  <c r="J33" i="17" s="1"/>
  <c r="K33" i="17" s="1"/>
  <c r="B32" i="17"/>
  <c r="J32" i="17" s="1"/>
  <c r="K32" i="17" s="1"/>
  <c r="B31" i="17"/>
  <c r="J31" i="17" s="1"/>
  <c r="K31" i="17" s="1"/>
  <c r="B30" i="17"/>
  <c r="J30" i="17" s="1"/>
  <c r="K30" i="17" s="1"/>
  <c r="B29" i="17"/>
  <c r="J29" i="17" s="1"/>
  <c r="K29" i="17" s="1"/>
  <c r="B28" i="17"/>
  <c r="J28" i="17" s="1"/>
  <c r="K28" i="17" s="1"/>
  <c r="B27" i="17"/>
  <c r="J27" i="17" s="1"/>
  <c r="K27" i="17" s="1"/>
  <c r="B26" i="17"/>
  <c r="J26" i="17" s="1"/>
  <c r="K26" i="17" s="1"/>
  <c r="B25" i="17"/>
  <c r="B24" i="17"/>
  <c r="B23" i="17"/>
  <c r="J23" i="17" s="1"/>
  <c r="K23" i="17" s="1"/>
  <c r="B22" i="17"/>
  <c r="J22" i="17" s="1"/>
  <c r="K22" i="17" s="1"/>
  <c r="B21" i="17"/>
  <c r="J21" i="17" s="1"/>
  <c r="K21" i="17" s="1"/>
  <c r="N21" i="17"/>
  <c r="O21" i="17" s="1"/>
  <c r="N22" i="17"/>
  <c r="O22" i="17" s="1"/>
  <c r="N23" i="17"/>
  <c r="O23" i="17"/>
  <c r="J24" i="17"/>
  <c r="K24" i="17" s="1"/>
  <c r="N24" i="17"/>
  <c r="O24" i="17" s="1"/>
  <c r="J25" i="17"/>
  <c r="K25" i="17" s="1"/>
  <c r="N25" i="17"/>
  <c r="O25" i="17"/>
  <c r="N26" i="17"/>
  <c r="O26" i="17" s="1"/>
  <c r="N27" i="17"/>
  <c r="O27" i="17" s="1"/>
  <c r="N28" i="17"/>
  <c r="O28" i="17" s="1"/>
  <c r="N29" i="17"/>
  <c r="O29" i="17"/>
  <c r="N30" i="17"/>
  <c r="O30" i="17" s="1"/>
  <c r="N31" i="17"/>
  <c r="O31" i="17"/>
  <c r="N32" i="17"/>
  <c r="O32" i="17" s="1"/>
  <c r="N33" i="17"/>
  <c r="O33" i="17"/>
  <c r="N34" i="17"/>
  <c r="O34" i="17" s="1"/>
  <c r="N35" i="17"/>
  <c r="O35" i="17" s="1"/>
  <c r="E36" i="17"/>
  <c r="Q36" i="17" s="1"/>
  <c r="N36" i="17"/>
  <c r="O36" i="17" s="1"/>
  <c r="J37" i="17"/>
  <c r="K37" i="17" s="1"/>
  <c r="N37" i="17"/>
  <c r="O37" i="17" s="1"/>
  <c r="J38" i="17"/>
  <c r="K38" i="17" s="1"/>
  <c r="N38" i="17"/>
  <c r="O38" i="17" s="1"/>
  <c r="J39" i="17"/>
  <c r="K39" i="17" s="1"/>
  <c r="N39" i="17"/>
  <c r="O39" i="17" s="1"/>
  <c r="J40" i="17"/>
  <c r="K40" i="17" s="1"/>
  <c r="N40" i="17"/>
  <c r="O40" i="17" s="1"/>
  <c r="Q40" i="17"/>
  <c r="N41" i="17"/>
  <c r="O41" i="17" s="1"/>
  <c r="J42" i="17"/>
  <c r="K42" i="17" s="1"/>
  <c r="N42" i="17"/>
  <c r="O42" i="17" s="1"/>
  <c r="N43" i="17"/>
  <c r="O43" i="17" s="1"/>
  <c r="J44" i="17"/>
  <c r="K44" i="17" s="1"/>
  <c r="N44" i="17"/>
  <c r="O44" i="17" s="1"/>
  <c r="N51" i="17"/>
  <c r="O51" i="17" s="1"/>
  <c r="J52" i="17"/>
  <c r="K52" i="17" s="1"/>
  <c r="N52" i="17"/>
  <c r="O52" i="17" s="1"/>
  <c r="N53" i="17"/>
  <c r="O53" i="17" s="1"/>
  <c r="J54" i="17"/>
  <c r="K54" i="17" s="1"/>
  <c r="N54" i="17"/>
  <c r="O54" i="17" s="1"/>
  <c r="N55" i="17"/>
  <c r="O55" i="17" s="1"/>
  <c r="J56" i="17"/>
  <c r="K56" i="17" s="1"/>
  <c r="N56" i="17"/>
  <c r="O56" i="17" s="1"/>
  <c r="B20" i="17"/>
  <c r="B19" i="17"/>
  <c r="B18" i="17"/>
  <c r="B17" i="17"/>
  <c r="D7" i="17"/>
  <c r="B16" i="17"/>
  <c r="B15" i="17"/>
  <c r="B14" i="17"/>
  <c r="B13" i="17"/>
  <c r="B12" i="17"/>
  <c r="B11" i="17"/>
  <c r="B10" i="17"/>
  <c r="B9" i="17"/>
  <c r="B8" i="17"/>
  <c r="I32" i="30"/>
  <c r="I28" i="30"/>
  <c r="I24" i="30"/>
  <c r="I20" i="30"/>
  <c r="I16" i="30"/>
  <c r="F34" i="30"/>
  <c r="F33" i="30"/>
  <c r="F31" i="30"/>
  <c r="F32" i="30"/>
  <c r="F30" i="30"/>
  <c r="F29" i="30"/>
  <c r="F28" i="30"/>
  <c r="F27" i="30"/>
  <c r="F26" i="30"/>
  <c r="F25" i="30"/>
  <c r="F24" i="30"/>
  <c r="F23" i="30"/>
  <c r="F22" i="30"/>
  <c r="F21" i="30"/>
  <c r="F20" i="30"/>
  <c r="F19" i="30"/>
  <c r="F18" i="30"/>
  <c r="F17" i="30"/>
  <c r="F16" i="30"/>
  <c r="F15" i="30"/>
  <c r="I21" i="34"/>
  <c r="F21" i="34"/>
  <c r="C21" i="34"/>
  <c r="F20" i="34"/>
  <c r="C20" i="34"/>
  <c r="F19" i="34"/>
  <c r="C19" i="34"/>
  <c r="F18" i="34"/>
  <c r="C18" i="34"/>
  <c r="F17" i="34"/>
  <c r="C17" i="34"/>
  <c r="F16" i="34"/>
  <c r="C16" i="34"/>
  <c r="F15" i="34"/>
  <c r="C15" i="34"/>
  <c r="F14" i="34"/>
  <c r="C14" i="34"/>
  <c r="F13" i="34"/>
  <c r="C13" i="34"/>
  <c r="F12" i="34"/>
  <c r="C12" i="34"/>
  <c r="F11" i="34"/>
  <c r="C11" i="34"/>
  <c r="F10" i="34"/>
  <c r="C10" i="34"/>
  <c r="C34" i="30"/>
  <c r="C33" i="30"/>
  <c r="C32" i="30"/>
  <c r="C31" i="30"/>
  <c r="C30" i="30"/>
  <c r="C29" i="30"/>
  <c r="C28" i="30"/>
  <c r="C27" i="30"/>
  <c r="C26" i="30"/>
  <c r="C25" i="30"/>
  <c r="C24" i="30"/>
  <c r="C23" i="30"/>
  <c r="C22" i="30"/>
  <c r="C21" i="30"/>
  <c r="C20" i="30"/>
  <c r="C19" i="30"/>
  <c r="C18" i="30"/>
  <c r="C17" i="30"/>
  <c r="C16" i="30"/>
  <c r="C15" i="30"/>
  <c r="C14" i="30"/>
  <c r="C13" i="30"/>
  <c r="C12" i="30"/>
  <c r="C11" i="30"/>
  <c r="C10" i="30"/>
  <c r="F34" i="33"/>
  <c r="F33" i="33"/>
  <c r="F32" i="33"/>
  <c r="F31" i="33"/>
  <c r="C34" i="33"/>
  <c r="C33" i="33"/>
  <c r="C32" i="33"/>
  <c r="C31" i="33"/>
  <c r="F30" i="33"/>
  <c r="C30" i="33"/>
  <c r="F29" i="33"/>
  <c r="F28" i="33"/>
  <c r="F27" i="33"/>
  <c r="F26" i="33"/>
  <c r="F25" i="33"/>
  <c r="F24" i="33"/>
  <c r="F23" i="33"/>
  <c r="F22" i="33"/>
  <c r="F21" i="33"/>
  <c r="F20" i="33"/>
  <c r="I18" i="33"/>
  <c r="I14" i="33"/>
  <c r="I10" i="33"/>
  <c r="F19" i="33"/>
  <c r="F18" i="33"/>
  <c r="F17" i="33"/>
  <c r="F16" i="33"/>
  <c r="F15" i="33"/>
  <c r="C29" i="33"/>
  <c r="C28" i="33"/>
  <c r="C27" i="33"/>
  <c r="C26" i="33"/>
  <c r="C25" i="33"/>
  <c r="C24" i="33"/>
  <c r="C23" i="33"/>
  <c r="C22" i="33"/>
  <c r="C15" i="33"/>
  <c r="C21" i="33"/>
  <c r="C20" i="33"/>
  <c r="C19" i="33"/>
  <c r="C18" i="33"/>
  <c r="C17" i="33"/>
  <c r="C16" i="33"/>
  <c r="F14" i="33"/>
  <c r="C14" i="33"/>
  <c r="F13" i="33"/>
  <c r="C13" i="33"/>
  <c r="F12" i="33"/>
  <c r="C12" i="33"/>
  <c r="F11" i="33"/>
  <c r="C11" i="33"/>
  <c r="F10" i="33"/>
  <c r="C10" i="33"/>
  <c r="F14" i="30"/>
  <c r="F13" i="30"/>
  <c r="F12" i="30"/>
  <c r="F11" i="30"/>
  <c r="F10" i="30"/>
  <c r="S68" i="29"/>
  <c r="S67" i="29"/>
  <c r="S66" i="29"/>
  <c r="S65" i="29"/>
  <c r="D56" i="17"/>
  <c r="E56" i="17" s="1"/>
  <c r="S64" i="29"/>
  <c r="S63" i="29"/>
  <c r="S62" i="29"/>
  <c r="S61" i="29"/>
  <c r="S60" i="29"/>
  <c r="D55" i="17"/>
  <c r="E55" i="17" s="1"/>
  <c r="V59" i="29"/>
  <c r="L33" i="30" s="1"/>
  <c r="S59" i="29"/>
  <c r="S58" i="29"/>
  <c r="S57" i="29"/>
  <c r="S56" i="29"/>
  <c r="S55" i="29"/>
  <c r="D54" i="17"/>
  <c r="E54" i="17" s="1"/>
  <c r="S54" i="29"/>
  <c r="S53" i="29"/>
  <c r="S52" i="29"/>
  <c r="S51" i="29"/>
  <c r="S50" i="29"/>
  <c r="D53" i="17"/>
  <c r="E53" i="17" s="1"/>
  <c r="S49" i="29"/>
  <c r="S48" i="29"/>
  <c r="S47" i="29"/>
  <c r="S46" i="29"/>
  <c r="S45" i="29"/>
  <c r="D52" i="17"/>
  <c r="E52" i="17" s="1"/>
  <c r="V44" i="29"/>
  <c r="L30" i="30" s="1"/>
  <c r="S44" i="29"/>
  <c r="S43" i="29"/>
  <c r="S42" i="29"/>
  <c r="S41" i="29"/>
  <c r="S40" i="29"/>
  <c r="D51" i="17"/>
  <c r="E51" i="17" s="1"/>
  <c r="S39" i="29"/>
  <c r="S38" i="29"/>
  <c r="S37" i="29"/>
  <c r="S36" i="29"/>
  <c r="S35" i="29"/>
  <c r="D50" i="17"/>
  <c r="E50" i="17" s="1"/>
  <c r="Q50" i="17" s="1"/>
  <c r="V34" i="29"/>
  <c r="L28" i="30" s="1"/>
  <c r="S34" i="29"/>
  <c r="S33" i="29"/>
  <c r="S32" i="29"/>
  <c r="S31" i="29"/>
  <c r="S30" i="29"/>
  <c r="D49" i="17"/>
  <c r="E49" i="17" s="1"/>
  <c r="Q49" i="17" s="1"/>
  <c r="S29" i="29"/>
  <c r="S28" i="29"/>
  <c r="S27" i="29"/>
  <c r="S26" i="29"/>
  <c r="S25" i="29"/>
  <c r="D48" i="17"/>
  <c r="E48" i="17" s="1"/>
  <c r="Q48" i="17" s="1"/>
  <c r="V24" i="29"/>
  <c r="L26" i="30" s="1"/>
  <c r="S24" i="29"/>
  <c r="S23" i="29"/>
  <c r="S22" i="29"/>
  <c r="S21" i="29"/>
  <c r="S20" i="29"/>
  <c r="D47" i="17"/>
  <c r="E47" i="17" s="1"/>
  <c r="Q47" i="17" s="1"/>
  <c r="S19" i="29"/>
  <c r="S68" i="28"/>
  <c r="S67" i="28"/>
  <c r="S66" i="28"/>
  <c r="S65" i="28"/>
  <c r="D46" i="17"/>
  <c r="E46" i="17" s="1"/>
  <c r="Q46" i="17" s="1"/>
  <c r="V64" i="28"/>
  <c r="L24" i="30" s="1"/>
  <c r="S64" i="28"/>
  <c r="S63" i="28"/>
  <c r="S62" i="28"/>
  <c r="S61" i="28"/>
  <c r="S60" i="28"/>
  <c r="D45" i="17"/>
  <c r="E45" i="17" s="1"/>
  <c r="Q45" i="17" s="1"/>
  <c r="S59" i="28"/>
  <c r="S58" i="28"/>
  <c r="S57" i="28"/>
  <c r="S56" i="28"/>
  <c r="S55" i="28"/>
  <c r="D44" i="17"/>
  <c r="E44" i="17" s="1"/>
  <c r="V54" i="28"/>
  <c r="L22" i="30" s="1"/>
  <c r="S54" i="28"/>
  <c r="S53" i="28"/>
  <c r="S52" i="28"/>
  <c r="S51" i="28"/>
  <c r="S50" i="28"/>
  <c r="D43" i="17"/>
  <c r="E43" i="17" s="1"/>
  <c r="S49" i="28"/>
  <c r="S48" i="28"/>
  <c r="S47" i="28"/>
  <c r="S46" i="28"/>
  <c r="S45" i="28"/>
  <c r="D42" i="17"/>
  <c r="E42" i="17" s="1"/>
  <c r="Q42" i="17" s="1"/>
  <c r="V44" i="28"/>
  <c r="L20" i="30" s="1"/>
  <c r="S44" i="28"/>
  <c r="S43" i="28"/>
  <c r="S42" i="28"/>
  <c r="S41" i="28"/>
  <c r="S40" i="28"/>
  <c r="D41" i="17"/>
  <c r="E41" i="17" s="1"/>
  <c r="Q41" i="17" s="1"/>
  <c r="S39" i="28"/>
  <c r="S38" i="28"/>
  <c r="S37" i="28"/>
  <c r="S36" i="28"/>
  <c r="S35" i="28"/>
  <c r="D40" i="17"/>
  <c r="E40" i="17" s="1"/>
  <c r="V34" i="28"/>
  <c r="L18" i="30" s="1"/>
  <c r="S34" i="28"/>
  <c r="S33" i="28"/>
  <c r="S32" i="28"/>
  <c r="S31" i="28"/>
  <c r="S30" i="28"/>
  <c r="D39" i="17"/>
  <c r="E39" i="17" s="1"/>
  <c r="Q39" i="17" s="1"/>
  <c r="S29" i="28"/>
  <c r="S28" i="28"/>
  <c r="S27" i="28"/>
  <c r="S26" i="28"/>
  <c r="S25" i="28"/>
  <c r="D38" i="17"/>
  <c r="E38" i="17" s="1"/>
  <c r="Q38" i="17" s="1"/>
  <c r="V24" i="28"/>
  <c r="L16" i="30" s="1"/>
  <c r="S24" i="28"/>
  <c r="S23" i="28"/>
  <c r="S22" i="28"/>
  <c r="S21" i="28"/>
  <c r="S20" i="28"/>
  <c r="D37" i="17"/>
  <c r="E37" i="17" s="1"/>
  <c r="Q37" i="17" s="1"/>
  <c r="S19" i="28"/>
  <c r="S68" i="27"/>
  <c r="S67" i="27"/>
  <c r="S66" i="27"/>
  <c r="S65" i="27"/>
  <c r="D36" i="17"/>
  <c r="V64" i="27"/>
  <c r="L14" i="30" s="1"/>
  <c r="S64" i="27"/>
  <c r="S63" i="27"/>
  <c r="S62" i="27"/>
  <c r="S61" i="27"/>
  <c r="S60" i="27"/>
  <c r="D35" i="17"/>
  <c r="E35" i="17" s="1"/>
  <c r="Q35" i="17" s="1"/>
  <c r="S59" i="27"/>
  <c r="Y59" i="27" s="1"/>
  <c r="O13" i="30" s="1"/>
  <c r="S58" i="27"/>
  <c r="S57" i="27"/>
  <c r="S56" i="27"/>
  <c r="S55" i="27"/>
  <c r="D34" i="17"/>
  <c r="E34" i="17" s="1"/>
  <c r="Q34" i="17" s="1"/>
  <c r="V54" i="27"/>
  <c r="L12" i="30" s="1"/>
  <c r="S54" i="27"/>
  <c r="S53" i="27"/>
  <c r="S52" i="27"/>
  <c r="S51" i="27"/>
  <c r="S50" i="27"/>
  <c r="D33" i="17"/>
  <c r="E33" i="17" s="1"/>
  <c r="Q33" i="17" s="1"/>
  <c r="S49" i="27"/>
  <c r="Y49" i="27" s="1"/>
  <c r="O11" i="30" s="1"/>
  <c r="S48" i="27"/>
  <c r="S47" i="27"/>
  <c r="S46" i="27"/>
  <c r="S45" i="27"/>
  <c r="D32" i="17"/>
  <c r="E32" i="17" s="1"/>
  <c r="Q32" i="17" s="1"/>
  <c r="V44" i="27"/>
  <c r="L10" i="30" s="1"/>
  <c r="S44" i="27"/>
  <c r="S43" i="27"/>
  <c r="S42" i="27"/>
  <c r="S41" i="27"/>
  <c r="S40" i="27"/>
  <c r="D31" i="17"/>
  <c r="E31" i="17" s="1"/>
  <c r="Q31" i="17" s="1"/>
  <c r="S39" i="27"/>
  <c r="Y39" i="27" s="1"/>
  <c r="O34" i="33" s="1"/>
  <c r="S38" i="27"/>
  <c r="S37" i="27"/>
  <c r="S36" i="27"/>
  <c r="S35" i="27"/>
  <c r="D30" i="17"/>
  <c r="E30" i="17" s="1"/>
  <c r="Q30" i="17" s="1"/>
  <c r="V34" i="27"/>
  <c r="L33" i="33" s="1"/>
  <c r="S34" i="27"/>
  <c r="S33" i="27"/>
  <c r="S32" i="27"/>
  <c r="S31" i="27"/>
  <c r="S30" i="27"/>
  <c r="D29" i="17"/>
  <c r="E29" i="17" s="1"/>
  <c r="Q29" i="17" s="1"/>
  <c r="S29" i="27"/>
  <c r="Y29" i="27" s="1"/>
  <c r="O32" i="33" s="1"/>
  <c r="S28" i="27"/>
  <c r="S27" i="27"/>
  <c r="S26" i="27"/>
  <c r="S25" i="27"/>
  <c r="D28" i="17"/>
  <c r="E28" i="17" s="1"/>
  <c r="Q28" i="17" s="1"/>
  <c r="V24" i="27"/>
  <c r="L31" i="33" s="1"/>
  <c r="S24" i="27"/>
  <c r="S23" i="27"/>
  <c r="S22" i="27"/>
  <c r="S21" i="27"/>
  <c r="S20" i="27"/>
  <c r="D27" i="17"/>
  <c r="E27" i="17" s="1"/>
  <c r="Q27" i="17" s="1"/>
  <c r="S19" i="27"/>
  <c r="Y19" i="27" s="1"/>
  <c r="O30" i="33" s="1"/>
  <c r="S68" i="26"/>
  <c r="S67" i="26"/>
  <c r="S66" i="26"/>
  <c r="S65" i="26"/>
  <c r="D26" i="17"/>
  <c r="E26" i="17" s="1"/>
  <c r="Q26" i="17" s="1"/>
  <c r="V64" i="26"/>
  <c r="L29" i="33" s="1"/>
  <c r="S64" i="26"/>
  <c r="S63" i="26"/>
  <c r="S62" i="26"/>
  <c r="S61" i="26"/>
  <c r="S60" i="26"/>
  <c r="D25" i="17"/>
  <c r="E25" i="17" s="1"/>
  <c r="S59" i="26"/>
  <c r="Y59" i="26" s="1"/>
  <c r="O28" i="33" s="1"/>
  <c r="S58" i="26"/>
  <c r="S57" i="26"/>
  <c r="S56" i="26"/>
  <c r="S55" i="26"/>
  <c r="D24" i="17"/>
  <c r="E24" i="17" s="1"/>
  <c r="V54" i="26"/>
  <c r="L27" i="33" s="1"/>
  <c r="S54" i="26"/>
  <c r="S53" i="26"/>
  <c r="S52" i="26"/>
  <c r="S51" i="26"/>
  <c r="S50" i="26"/>
  <c r="D23" i="17"/>
  <c r="E23" i="17" s="1"/>
  <c r="Q23" i="17" s="1"/>
  <c r="S49" i="26"/>
  <c r="Y49" i="26" s="1"/>
  <c r="O26" i="33" s="1"/>
  <c r="S48" i="26"/>
  <c r="S47" i="26"/>
  <c r="S46" i="26"/>
  <c r="S45" i="26"/>
  <c r="D22" i="17"/>
  <c r="E22" i="17" s="1"/>
  <c r="Q22" i="17" s="1"/>
  <c r="V44" i="26"/>
  <c r="L25" i="33" s="1"/>
  <c r="S44" i="26"/>
  <c r="S43" i="26"/>
  <c r="S42" i="26"/>
  <c r="S41" i="26"/>
  <c r="S40" i="26"/>
  <c r="D21" i="17"/>
  <c r="E21" i="17" s="1"/>
  <c r="Q21" i="17" s="1"/>
  <c r="S39" i="26"/>
  <c r="Y39" i="26" s="1"/>
  <c r="O24" i="33" s="1"/>
  <c r="S38" i="26"/>
  <c r="S37" i="26"/>
  <c r="S36" i="26"/>
  <c r="S35" i="26"/>
  <c r="D20" i="17"/>
  <c r="V34" i="26"/>
  <c r="L23" i="33" s="1"/>
  <c r="S34" i="26"/>
  <c r="S33" i="26"/>
  <c r="S32" i="26"/>
  <c r="S31" i="26"/>
  <c r="S30" i="26"/>
  <c r="D19" i="17"/>
  <c r="S29" i="26"/>
  <c r="Y29" i="26" s="1"/>
  <c r="O22" i="33" s="1"/>
  <c r="S28" i="26"/>
  <c r="S27" i="26"/>
  <c r="S26" i="26"/>
  <c r="S25" i="26"/>
  <c r="D18" i="17"/>
  <c r="V24" i="26"/>
  <c r="S24" i="26"/>
  <c r="S23" i="26"/>
  <c r="S22" i="26"/>
  <c r="S21" i="26"/>
  <c r="S20" i="26"/>
  <c r="D17" i="17"/>
  <c r="S19" i="26"/>
  <c r="D16" i="17"/>
  <c r="D15" i="17"/>
  <c r="D14" i="17"/>
  <c r="D13" i="17"/>
  <c r="D12" i="17"/>
  <c r="D11" i="17"/>
  <c r="D10" i="17"/>
  <c r="D9" i="17"/>
  <c r="D8" i="17"/>
  <c r="S20" i="21"/>
  <c r="S21" i="21"/>
  <c r="V19" i="21" s="1"/>
  <c r="S22" i="21"/>
  <c r="S23" i="21"/>
  <c r="S19" i="21"/>
  <c r="S24" i="21"/>
  <c r="S25" i="21"/>
  <c r="S26" i="21"/>
  <c r="S27" i="21"/>
  <c r="S28" i="21"/>
  <c r="S29" i="21"/>
  <c r="I12" i="34" s="1"/>
  <c r="S30" i="21"/>
  <c r="I12" i="30" s="1"/>
  <c r="S31" i="21"/>
  <c r="S32" i="21"/>
  <c r="S33" i="21"/>
  <c r="S34" i="21"/>
  <c r="S35" i="21"/>
  <c r="S36" i="21"/>
  <c r="S37" i="21"/>
  <c r="S38" i="21"/>
  <c r="S39" i="21"/>
  <c r="S40" i="21"/>
  <c r="V39" i="21" s="1"/>
  <c r="S41" i="21"/>
  <c r="S42" i="21"/>
  <c r="S43" i="21"/>
  <c r="S44" i="21"/>
  <c r="I15" i="33" s="1"/>
  <c r="S45" i="21"/>
  <c r="S46" i="21"/>
  <c r="S47" i="21"/>
  <c r="S48" i="21"/>
  <c r="S49" i="21"/>
  <c r="I16" i="34" s="1"/>
  <c r="S50" i="21"/>
  <c r="V49" i="21" s="1"/>
  <c r="S51" i="21"/>
  <c r="S52" i="21"/>
  <c r="S53" i="21"/>
  <c r="S54" i="21"/>
  <c r="I17" i="33" s="1"/>
  <c r="S55" i="21"/>
  <c r="S56" i="21"/>
  <c r="S57" i="21"/>
  <c r="S58" i="21"/>
  <c r="S59" i="21"/>
  <c r="I18" i="34" s="1"/>
  <c r="S60" i="21"/>
  <c r="V59" i="21" s="1"/>
  <c r="S61" i="21"/>
  <c r="S62" i="21"/>
  <c r="S63" i="21"/>
  <c r="S64" i="21"/>
  <c r="I19" i="33" s="1"/>
  <c r="S65" i="21"/>
  <c r="S66" i="21"/>
  <c r="S67" i="21"/>
  <c r="S68" i="21"/>
  <c r="Y19" i="21"/>
  <c r="O10" i="34" s="1"/>
  <c r="H8" i="17"/>
  <c r="H9" i="17" s="1"/>
  <c r="H10" i="17" s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7" i="17"/>
  <c r="N7" i="17"/>
  <c r="B7" i="17"/>
  <c r="J5" i="19"/>
  <c r="H5" i="20" s="1"/>
  <c r="I21" i="17" l="1"/>
  <c r="H22" i="17"/>
  <c r="I22" i="17" s="1"/>
  <c r="L18" i="33"/>
  <c r="L18" i="34"/>
  <c r="L16" i="34"/>
  <c r="L16" i="33"/>
  <c r="L14" i="33"/>
  <c r="L14" i="34"/>
  <c r="L10" i="33"/>
  <c r="L10" i="34"/>
  <c r="G5" i="33"/>
  <c r="G5" i="30"/>
  <c r="I13" i="33"/>
  <c r="I13" i="30"/>
  <c r="I11" i="33"/>
  <c r="I11" i="30"/>
  <c r="Y24" i="21"/>
  <c r="V29" i="21"/>
  <c r="Y34" i="21"/>
  <c r="Y44" i="21"/>
  <c r="Y54" i="21"/>
  <c r="Y64" i="21"/>
  <c r="Y19" i="26"/>
  <c r="I20" i="34"/>
  <c r="L21" i="34"/>
  <c r="L21" i="33"/>
  <c r="Y19" i="28"/>
  <c r="O15" i="30" s="1"/>
  <c r="I15" i="30"/>
  <c r="Y29" i="28"/>
  <c r="O17" i="30" s="1"/>
  <c r="I17" i="30"/>
  <c r="Y39" i="28"/>
  <c r="O19" i="30" s="1"/>
  <c r="I19" i="30"/>
  <c r="Y49" i="28"/>
  <c r="O21" i="30" s="1"/>
  <c r="I21" i="30"/>
  <c r="Y59" i="28"/>
  <c r="O23" i="30" s="1"/>
  <c r="I23" i="30"/>
  <c r="Y19" i="29"/>
  <c r="O25" i="30" s="1"/>
  <c r="I25" i="30"/>
  <c r="Y29" i="29"/>
  <c r="O27" i="30" s="1"/>
  <c r="I27" i="30"/>
  <c r="Y39" i="29"/>
  <c r="O29" i="30" s="1"/>
  <c r="I29" i="30"/>
  <c r="Y49" i="29"/>
  <c r="O31" i="30" s="1"/>
  <c r="I31" i="30"/>
  <c r="Y64" i="29"/>
  <c r="O34" i="30" s="1"/>
  <c r="V64" i="29"/>
  <c r="L34" i="30" s="1"/>
  <c r="O10" i="33"/>
  <c r="I22" i="33"/>
  <c r="I26" i="33"/>
  <c r="I30" i="33"/>
  <c r="I32" i="33"/>
  <c r="I13" i="34"/>
  <c r="I17" i="34"/>
  <c r="I14" i="34"/>
  <c r="I14" i="30"/>
  <c r="I10" i="34"/>
  <c r="I10" i="30"/>
  <c r="V24" i="21"/>
  <c r="Y29" i="21"/>
  <c r="V34" i="21"/>
  <c r="Y39" i="21"/>
  <c r="V44" i="21"/>
  <c r="Y49" i="21"/>
  <c r="V54" i="21"/>
  <c r="Y59" i="21"/>
  <c r="V64" i="21"/>
  <c r="V19" i="26"/>
  <c r="Y24" i="26"/>
  <c r="I21" i="33"/>
  <c r="V29" i="26"/>
  <c r="L22" i="33" s="1"/>
  <c r="Y34" i="26"/>
  <c r="O23" i="33" s="1"/>
  <c r="I23" i="33"/>
  <c r="V39" i="26"/>
  <c r="L24" i="33" s="1"/>
  <c r="Y44" i="26"/>
  <c r="O25" i="33" s="1"/>
  <c r="I25" i="33"/>
  <c r="V49" i="26"/>
  <c r="L26" i="33" s="1"/>
  <c r="Y54" i="26"/>
  <c r="O27" i="33" s="1"/>
  <c r="I27" i="33"/>
  <c r="V59" i="26"/>
  <c r="L28" i="33" s="1"/>
  <c r="Y64" i="26"/>
  <c r="O29" i="33" s="1"/>
  <c r="I29" i="33"/>
  <c r="V19" i="27"/>
  <c r="L30" i="33" s="1"/>
  <c r="Y24" i="27"/>
  <c r="O31" i="33" s="1"/>
  <c r="I31" i="33"/>
  <c r="V29" i="27"/>
  <c r="L32" i="33" s="1"/>
  <c r="Y34" i="27"/>
  <c r="O33" i="33" s="1"/>
  <c r="I33" i="33"/>
  <c r="V39" i="27"/>
  <c r="L34" i="33" s="1"/>
  <c r="Y44" i="27"/>
  <c r="O10" i="30" s="1"/>
  <c r="V49" i="27"/>
  <c r="L11" i="30" s="1"/>
  <c r="Y54" i="27"/>
  <c r="O12" i="30" s="1"/>
  <c r="V59" i="27"/>
  <c r="L13" i="30" s="1"/>
  <c r="Y64" i="27"/>
  <c r="O14" i="30" s="1"/>
  <c r="V19" i="28"/>
  <c r="L15" i="30" s="1"/>
  <c r="Y24" i="28"/>
  <c r="O16" i="30" s="1"/>
  <c r="V29" i="28"/>
  <c r="L17" i="30" s="1"/>
  <c r="Y34" i="28"/>
  <c r="O18" i="30" s="1"/>
  <c r="V39" i="28"/>
  <c r="L19" i="30" s="1"/>
  <c r="Y44" i="28"/>
  <c r="O20" i="30" s="1"/>
  <c r="V49" i="28"/>
  <c r="L21" i="30" s="1"/>
  <c r="Y54" i="28"/>
  <c r="O22" i="30" s="1"/>
  <c r="V59" i="28"/>
  <c r="L23" i="30" s="1"/>
  <c r="Y64" i="28"/>
  <c r="O24" i="30" s="1"/>
  <c r="V19" i="29"/>
  <c r="L25" i="30" s="1"/>
  <c r="Y24" i="29"/>
  <c r="O26" i="30" s="1"/>
  <c r="V29" i="29"/>
  <c r="L27" i="30" s="1"/>
  <c r="Y34" i="29"/>
  <c r="O28" i="30" s="1"/>
  <c r="V39" i="29"/>
  <c r="L29" i="30" s="1"/>
  <c r="Y44" i="29"/>
  <c r="O30" i="30" s="1"/>
  <c r="V49" i="29"/>
  <c r="L31" i="30" s="1"/>
  <c r="Y54" i="29"/>
  <c r="O32" i="30" s="1"/>
  <c r="V54" i="29"/>
  <c r="L32" i="30" s="1"/>
  <c r="G5" i="31"/>
  <c r="I12" i="33"/>
  <c r="I16" i="33"/>
  <c r="I20" i="33"/>
  <c r="I24" i="33"/>
  <c r="I28" i="33"/>
  <c r="I34" i="33"/>
  <c r="G5" i="34"/>
  <c r="I11" i="34"/>
  <c r="I15" i="34"/>
  <c r="I19" i="34"/>
  <c r="I18" i="30"/>
  <c r="I22" i="30"/>
  <c r="I26" i="30"/>
  <c r="I30" i="30"/>
  <c r="I34" i="30"/>
  <c r="Y59" i="29"/>
  <c r="O33" i="30" s="1"/>
  <c r="I33" i="30"/>
  <c r="Q25" i="17"/>
  <c r="Q24" i="17"/>
  <c r="Q56" i="17"/>
  <c r="Q54" i="17"/>
  <c r="Q52" i="17"/>
  <c r="Q44" i="17"/>
  <c r="Q55" i="17"/>
  <c r="Q53" i="17"/>
  <c r="Q51" i="17"/>
  <c r="Q43" i="17"/>
  <c r="O21" i="33" l="1"/>
  <c r="O21" i="34"/>
  <c r="L19" i="34"/>
  <c r="L19" i="33"/>
  <c r="L17" i="34"/>
  <c r="L17" i="33"/>
  <c r="L15" i="34"/>
  <c r="L15" i="33"/>
  <c r="L13" i="34"/>
  <c r="L13" i="33"/>
  <c r="L11" i="34"/>
  <c r="L11" i="33"/>
  <c r="O19" i="33"/>
  <c r="O19" i="34"/>
  <c r="O15" i="33"/>
  <c r="O15" i="34"/>
  <c r="L12" i="34"/>
  <c r="L12" i="33"/>
  <c r="H23" i="17"/>
  <c r="L20" i="34"/>
  <c r="L20" i="33"/>
  <c r="O18" i="34"/>
  <c r="O18" i="33"/>
  <c r="O16" i="34"/>
  <c r="O16" i="33"/>
  <c r="O14" i="34"/>
  <c r="O14" i="33"/>
  <c r="O12" i="34"/>
  <c r="O12" i="33"/>
  <c r="O20" i="34"/>
  <c r="O20" i="33"/>
  <c r="O17" i="33"/>
  <c r="O17" i="34"/>
  <c r="O13" i="33"/>
  <c r="O13" i="34"/>
  <c r="O11" i="33"/>
  <c r="O11" i="34"/>
  <c r="H24" i="17"/>
  <c r="I23" i="17"/>
  <c r="H25" i="17" l="1"/>
  <c r="I24" i="17"/>
  <c r="I25" i="17" l="1"/>
  <c r="H26" i="17"/>
  <c r="I26" i="17" l="1"/>
  <c r="H27" i="17"/>
  <c r="I27" i="17" l="1"/>
  <c r="H28" i="17"/>
  <c r="I28" i="17" l="1"/>
  <c r="H29" i="17"/>
  <c r="I29" i="17" l="1"/>
  <c r="H30" i="17"/>
  <c r="I30" i="17" l="1"/>
  <c r="H31" i="17"/>
  <c r="I31" i="17" l="1"/>
  <c r="H32" i="17"/>
  <c r="I32" i="17" l="1"/>
  <c r="H33" i="17"/>
  <c r="I33" i="17" l="1"/>
  <c r="H34" i="17"/>
  <c r="I34" i="17" l="1"/>
  <c r="H35" i="17"/>
  <c r="I35" i="17" l="1"/>
  <c r="H36" i="17"/>
  <c r="I36" i="17" l="1"/>
  <c r="H37" i="17"/>
  <c r="I37" i="17" l="1"/>
  <c r="H38" i="17"/>
  <c r="I38" i="17" l="1"/>
  <c r="H39" i="17"/>
  <c r="I39" i="17" l="1"/>
  <c r="H40" i="17"/>
  <c r="I40" i="17" l="1"/>
  <c r="H41" i="17"/>
  <c r="I41" i="17" l="1"/>
  <c r="H42" i="17"/>
  <c r="I42" i="17" l="1"/>
  <c r="H43" i="17"/>
  <c r="I43" i="17" l="1"/>
  <c r="H44" i="17"/>
  <c r="H45" i="17" s="1"/>
  <c r="I45" i="17" l="1"/>
  <c r="H46" i="17"/>
  <c r="I44" i="17"/>
  <c r="H51" i="17"/>
  <c r="I46" i="17" l="1"/>
  <c r="H47" i="17"/>
  <c r="I51" i="17"/>
  <c r="H52" i="17"/>
  <c r="H48" i="17" l="1"/>
  <c r="I47" i="17"/>
  <c r="I52" i="17"/>
  <c r="H53" i="17"/>
  <c r="H49" i="17" l="1"/>
  <c r="I48" i="17"/>
  <c r="I53" i="17"/>
  <c r="H54" i="17"/>
  <c r="I49" i="17" l="1"/>
  <c r="H50" i="17"/>
  <c r="I50" i="17" s="1"/>
  <c r="I54" i="17"/>
  <c r="H55" i="17"/>
  <c r="I55" i="17" l="1"/>
  <c r="H56" i="17"/>
  <c r="I56" i="17" s="1"/>
  <c r="E8" i="17" l="1"/>
  <c r="Q8" i="17" s="1"/>
  <c r="E9" i="17"/>
  <c r="E10" i="17"/>
  <c r="Q10" i="17" s="1"/>
  <c r="E12" i="17"/>
  <c r="Q12" i="17" s="1"/>
  <c r="E13" i="17"/>
  <c r="E7" i="17"/>
  <c r="J8" i="17"/>
  <c r="K8" i="17" s="1"/>
  <c r="J9" i="17"/>
  <c r="K9" i="17" s="1"/>
  <c r="J10" i="17"/>
  <c r="K10" i="17" s="1"/>
  <c r="J11" i="17"/>
  <c r="K11" i="17" s="1"/>
  <c r="J12" i="17"/>
  <c r="K12" i="17" s="1"/>
  <c r="J13" i="17"/>
  <c r="K13" i="17" s="1"/>
  <c r="J7" i="17"/>
  <c r="K7" i="17" s="1"/>
  <c r="O7" i="17"/>
  <c r="N8" i="17"/>
  <c r="O8" i="17" s="1"/>
  <c r="N9" i="17"/>
  <c r="O9" i="17" s="1"/>
  <c r="N10" i="17"/>
  <c r="O10" i="17"/>
  <c r="E11" i="17"/>
  <c r="I11" i="17"/>
  <c r="N11" i="17"/>
  <c r="O11" i="17" s="1"/>
  <c r="I12" i="17"/>
  <c r="N12" i="17"/>
  <c r="O12" i="17" s="1"/>
  <c r="I13" i="17"/>
  <c r="N13" i="17"/>
  <c r="O13" i="17" s="1"/>
  <c r="Q11" i="17" l="1"/>
  <c r="Q13" i="17"/>
  <c r="Q9" i="17"/>
  <c r="Q7" i="17"/>
  <c r="U37" i="19" l="1"/>
  <c r="H37" i="19"/>
  <c r="Z21" i="19"/>
  <c r="H35" i="19" l="1"/>
  <c r="X50" i="18" l="1"/>
  <c r="X49" i="18"/>
  <c r="X48" i="18"/>
  <c r="F56" i="17" s="1"/>
  <c r="G56" i="17" s="1"/>
  <c r="X47" i="18"/>
  <c r="X46" i="18"/>
  <c r="F30" i="17" s="1"/>
  <c r="G30" i="17" s="1"/>
  <c r="X45" i="18"/>
  <c r="F29" i="17" s="1"/>
  <c r="G29" i="17" s="1"/>
  <c r="X44" i="18"/>
  <c r="F28" i="17" s="1"/>
  <c r="G28" i="17" s="1"/>
  <c r="X43" i="18"/>
  <c r="F27" i="17" s="1"/>
  <c r="G27" i="17" s="1"/>
  <c r="X42" i="18"/>
  <c r="X41" i="18"/>
  <c r="F25" i="17" s="1"/>
  <c r="G25" i="17" s="1"/>
  <c r="X40" i="18"/>
  <c r="F24" i="17" s="1"/>
  <c r="G24" i="17" s="1"/>
  <c r="X39" i="18"/>
  <c r="F23" i="17" s="1"/>
  <c r="G23" i="17" s="1"/>
  <c r="X38" i="18"/>
  <c r="F22" i="17" s="1"/>
  <c r="G22" i="17" s="1"/>
  <c r="X37" i="18"/>
  <c r="F21" i="17" s="1"/>
  <c r="G21" i="17" s="1"/>
  <c r="X36" i="18"/>
  <c r="F20" i="17" s="1"/>
  <c r="AD35" i="18"/>
  <c r="X35" i="18"/>
  <c r="F19" i="17" s="1"/>
  <c r="AD34" i="18"/>
  <c r="X34" i="18"/>
  <c r="F18" i="17" s="1"/>
  <c r="AD33" i="18"/>
  <c r="X33" i="18"/>
  <c r="F17" i="17" s="1"/>
  <c r="AD32" i="18"/>
  <c r="X32" i="18"/>
  <c r="F16" i="17" s="1"/>
  <c r="AD31" i="18"/>
  <c r="X31" i="18"/>
  <c r="F15" i="17" s="1"/>
  <c r="AD30" i="18"/>
  <c r="X30" i="18"/>
  <c r="F14" i="17" s="1"/>
  <c r="AD29" i="18"/>
  <c r="X29" i="18"/>
  <c r="F13" i="17" s="1"/>
  <c r="G13" i="17" s="1"/>
  <c r="AD28" i="18"/>
  <c r="X28" i="18"/>
  <c r="F12" i="17" s="1"/>
  <c r="G12" i="17" s="1"/>
  <c r="AD27" i="18"/>
  <c r="X27" i="18"/>
  <c r="F11" i="17" s="1"/>
  <c r="G11" i="17" s="1"/>
  <c r="AD26" i="18"/>
  <c r="X26" i="18"/>
  <c r="F10" i="17" s="1"/>
  <c r="G10" i="17" s="1"/>
  <c r="AD25" i="18"/>
  <c r="X25" i="18"/>
  <c r="F9" i="17" s="1"/>
  <c r="G9" i="17" s="1"/>
  <c r="AD24" i="18"/>
  <c r="X24" i="18"/>
  <c r="F8" i="17" s="1"/>
  <c r="G8" i="17" s="1"/>
  <c r="AD23" i="18"/>
  <c r="X23" i="18"/>
  <c r="F7" i="17" s="1"/>
  <c r="G7" i="17" s="1"/>
  <c r="AD22" i="18"/>
  <c r="X22" i="18"/>
  <c r="AD21" i="18"/>
  <c r="X21" i="18"/>
  <c r="AD20" i="18"/>
  <c r="X20" i="18"/>
  <c r="AD19" i="18"/>
  <c r="X19" i="18"/>
  <c r="F19" i="18"/>
  <c r="AD18" i="18"/>
  <c r="X18" i="18"/>
  <c r="F18" i="18"/>
  <c r="AD17" i="18"/>
  <c r="X17" i="18"/>
  <c r="F17" i="18"/>
  <c r="AD16" i="18"/>
  <c r="X16" i="18"/>
  <c r="R16" i="18"/>
  <c r="F16" i="18"/>
  <c r="AD15" i="18"/>
  <c r="X15" i="18"/>
  <c r="R15" i="18"/>
  <c r="F15" i="18"/>
  <c r="AD14" i="18"/>
  <c r="X14" i="18"/>
  <c r="R14" i="18"/>
  <c r="F14" i="18"/>
  <c r="L47" i="17" s="1"/>
  <c r="AD13" i="18"/>
  <c r="X13" i="18"/>
  <c r="R13" i="18"/>
  <c r="L13" i="18"/>
  <c r="F13" i="18"/>
  <c r="L37" i="17" s="1"/>
  <c r="AD12" i="18"/>
  <c r="X12" i="18"/>
  <c r="R12" i="18"/>
  <c r="L12" i="18"/>
  <c r="F12" i="18"/>
  <c r="L27" i="17" s="1"/>
  <c r="AJ11" i="18"/>
  <c r="AD11" i="18"/>
  <c r="X11" i="18"/>
  <c r="R11" i="18"/>
  <c r="L11" i="18"/>
  <c r="F11" i="18"/>
  <c r="L17" i="17" s="1"/>
  <c r="L18" i="17" s="1"/>
  <c r="L19" i="17" s="1"/>
  <c r="L20" i="17" s="1"/>
  <c r="L21" i="17" s="1"/>
  <c r="AJ10" i="18"/>
  <c r="AD10" i="18"/>
  <c r="X10" i="18"/>
  <c r="R10" i="18"/>
  <c r="L10" i="18"/>
  <c r="F10" i="18"/>
  <c r="AJ9" i="18"/>
  <c r="AD9" i="18"/>
  <c r="X9" i="18"/>
  <c r="R9" i="18"/>
  <c r="L9" i="18"/>
  <c r="F9" i="18"/>
  <c r="AJ8" i="18"/>
  <c r="AD8" i="18"/>
  <c r="X8" i="18"/>
  <c r="R8" i="18"/>
  <c r="L8" i="18"/>
  <c r="F8" i="18"/>
  <c r="L8" i="17" s="1"/>
  <c r="M8" i="17" s="1"/>
  <c r="AJ7" i="18"/>
  <c r="AD7" i="18"/>
  <c r="X7" i="18"/>
  <c r="R7" i="18"/>
  <c r="L7" i="18"/>
  <c r="F7" i="18"/>
  <c r="AJ6" i="18"/>
  <c r="AD6" i="18"/>
  <c r="X6" i="18"/>
  <c r="R6" i="18"/>
  <c r="L6" i="18"/>
  <c r="F6" i="18"/>
  <c r="AJ5" i="18"/>
  <c r="AD5" i="18"/>
  <c r="X5" i="18"/>
  <c r="R5" i="18"/>
  <c r="L5" i="18"/>
  <c r="F5" i="18"/>
  <c r="AJ4" i="18"/>
  <c r="AD4" i="18"/>
  <c r="X4" i="18"/>
  <c r="R4" i="18"/>
  <c r="L4" i="18"/>
  <c r="F4" i="18"/>
  <c r="L7" i="17" s="1"/>
  <c r="M7" i="17" s="1"/>
  <c r="N20" i="17"/>
  <c r="O20" i="17" s="1"/>
  <c r="M20" i="17"/>
  <c r="G20" i="17"/>
  <c r="E20" i="17"/>
  <c r="J20" i="17"/>
  <c r="N19" i="17"/>
  <c r="O19" i="17" s="1"/>
  <c r="G19" i="17"/>
  <c r="E19" i="17"/>
  <c r="J19" i="17"/>
  <c r="N18" i="17"/>
  <c r="O18" i="17" s="1"/>
  <c r="M18" i="17"/>
  <c r="G18" i="17"/>
  <c r="E18" i="17"/>
  <c r="J18" i="17"/>
  <c r="N17" i="17"/>
  <c r="O17" i="17" s="1"/>
  <c r="G17" i="17"/>
  <c r="E17" i="17"/>
  <c r="J17" i="17"/>
  <c r="N16" i="17"/>
  <c r="O16" i="17" s="1"/>
  <c r="G16" i="17"/>
  <c r="E16" i="17"/>
  <c r="J16" i="17"/>
  <c r="K16" i="17" s="1"/>
  <c r="N15" i="17"/>
  <c r="O15" i="17" s="1"/>
  <c r="G15" i="17"/>
  <c r="E15" i="17"/>
  <c r="J15" i="17"/>
  <c r="K15" i="17" s="1"/>
  <c r="N14" i="17"/>
  <c r="O14" i="17" s="1"/>
  <c r="I14" i="17"/>
  <c r="G14" i="17"/>
  <c r="E14" i="17"/>
  <c r="J14" i="17"/>
  <c r="K14" i="17" s="1"/>
  <c r="L10" i="17" l="1"/>
  <c r="M10" i="17" s="1"/>
  <c r="L11" i="17"/>
  <c r="M11" i="17" s="1"/>
  <c r="P11" i="17" s="1"/>
  <c r="T11" i="17" s="1"/>
  <c r="L9" i="17"/>
  <c r="M9" i="17" s="1"/>
  <c r="L16" i="17"/>
  <c r="M16" i="17" s="1"/>
  <c r="L14" i="17"/>
  <c r="M14" i="17" s="1"/>
  <c r="L12" i="17"/>
  <c r="M12" i="17" s="1"/>
  <c r="L15" i="17"/>
  <c r="M15" i="17" s="1"/>
  <c r="L13" i="17"/>
  <c r="M13" i="17" s="1"/>
  <c r="P13" i="17" s="1"/>
  <c r="T13" i="17" s="1"/>
  <c r="L22" i="17"/>
  <c r="M21" i="17"/>
  <c r="M27" i="17"/>
  <c r="L28" i="17"/>
  <c r="L48" i="17"/>
  <c r="M47" i="17"/>
  <c r="F54" i="17"/>
  <c r="G54" i="17" s="1"/>
  <c r="F52" i="17"/>
  <c r="G52" i="17" s="1"/>
  <c r="F50" i="17"/>
  <c r="G50" i="17" s="1"/>
  <c r="F48" i="17"/>
  <c r="G48" i="17" s="1"/>
  <c r="F46" i="17"/>
  <c r="G46" i="17" s="1"/>
  <c r="F44" i="17"/>
  <c r="G44" i="17" s="1"/>
  <c r="F42" i="17"/>
  <c r="G42" i="17" s="1"/>
  <c r="F40" i="17"/>
  <c r="G40" i="17" s="1"/>
  <c r="F38" i="17"/>
  <c r="G38" i="17" s="1"/>
  <c r="F36" i="17"/>
  <c r="G36" i="17" s="1"/>
  <c r="F32" i="17"/>
  <c r="G32" i="17" s="1"/>
  <c r="F55" i="17"/>
  <c r="G55" i="17" s="1"/>
  <c r="F53" i="17"/>
  <c r="G53" i="17" s="1"/>
  <c r="F51" i="17"/>
  <c r="G51" i="17" s="1"/>
  <c r="F49" i="17"/>
  <c r="G49" i="17" s="1"/>
  <c r="F47" i="17"/>
  <c r="G47" i="17" s="1"/>
  <c r="P47" i="17" s="1"/>
  <c r="F45" i="17"/>
  <c r="G45" i="17" s="1"/>
  <c r="F43" i="17"/>
  <c r="G43" i="17" s="1"/>
  <c r="F41" i="17"/>
  <c r="G41" i="17" s="1"/>
  <c r="F39" i="17"/>
  <c r="G39" i="17" s="1"/>
  <c r="F37" i="17"/>
  <c r="G37" i="17" s="1"/>
  <c r="P21" i="17"/>
  <c r="T21" i="17" s="1"/>
  <c r="R24" i="33" s="1"/>
  <c r="P27" i="17"/>
  <c r="T27" i="17" s="1"/>
  <c r="R30" i="33" s="1"/>
  <c r="F33" i="17"/>
  <c r="G33" i="17" s="1"/>
  <c r="F31" i="17"/>
  <c r="G31" i="17" s="1"/>
  <c r="M17" i="17"/>
  <c r="M19" i="17"/>
  <c r="L38" i="17"/>
  <c r="M37" i="17"/>
  <c r="P12" i="17"/>
  <c r="T12" i="17" s="1"/>
  <c r="F34" i="17"/>
  <c r="G34" i="17" s="1"/>
  <c r="F26" i="17"/>
  <c r="G26" i="17" s="1"/>
  <c r="F35" i="17"/>
  <c r="G35" i="17" s="1"/>
  <c r="K17" i="17"/>
  <c r="I7" i="17"/>
  <c r="P7" i="17" s="1"/>
  <c r="K19" i="17"/>
  <c r="I9" i="17"/>
  <c r="P9" i="17" s="1"/>
  <c r="T9" i="17" s="1"/>
  <c r="K18" i="17"/>
  <c r="I8" i="17"/>
  <c r="P8" i="17" s="1"/>
  <c r="T8" i="17" s="1"/>
  <c r="K20" i="17"/>
  <c r="I10" i="17"/>
  <c r="P10" i="17" s="1"/>
  <c r="T10" i="17" s="1"/>
  <c r="Q15" i="17"/>
  <c r="Q16" i="17"/>
  <c r="Q17" i="17"/>
  <c r="Q19" i="17"/>
  <c r="Q14" i="17"/>
  <c r="P14" i="17"/>
  <c r="Q18" i="17"/>
  <c r="Q20" i="17"/>
  <c r="R16" i="33" l="1"/>
  <c r="R16" i="34"/>
  <c r="R14" i="33"/>
  <c r="R14" i="34"/>
  <c r="R15" i="34"/>
  <c r="R15" i="33"/>
  <c r="T47" i="17"/>
  <c r="R25" i="30" s="1"/>
  <c r="L29" i="17"/>
  <c r="M28" i="17"/>
  <c r="P28" i="17" s="1"/>
  <c r="T28" i="17" s="1"/>
  <c r="R31" i="33" s="1"/>
  <c r="R13" i="34"/>
  <c r="R13" i="33"/>
  <c r="R11" i="34"/>
  <c r="R11" i="33"/>
  <c r="R12" i="33"/>
  <c r="R12" i="34"/>
  <c r="L39" i="17"/>
  <c r="M38" i="17"/>
  <c r="P37" i="17"/>
  <c r="T37" i="17" s="1"/>
  <c r="R15" i="30" s="1"/>
  <c r="P38" i="17"/>
  <c r="T38" i="17" s="1"/>
  <c r="R16" i="30" s="1"/>
  <c r="M48" i="17"/>
  <c r="P48" i="17" s="1"/>
  <c r="T48" i="17" s="1"/>
  <c r="R26" i="30" s="1"/>
  <c r="L49" i="17"/>
  <c r="M22" i="17"/>
  <c r="P22" i="17" s="1"/>
  <c r="T22" i="17" s="1"/>
  <c r="R25" i="33" s="1"/>
  <c r="L23" i="17"/>
  <c r="T7" i="17"/>
  <c r="I15" i="17"/>
  <c r="P15" i="17" s="1"/>
  <c r="T14" i="17"/>
  <c r="R17" i="34" l="1"/>
  <c r="R17" i="33"/>
  <c r="R10" i="34"/>
  <c r="R10" i="33"/>
  <c r="L40" i="17"/>
  <c r="M39" i="17"/>
  <c r="P39" i="17" s="1"/>
  <c r="T39" i="17" s="1"/>
  <c r="R17" i="30" s="1"/>
  <c r="L24" i="17"/>
  <c r="M23" i="17"/>
  <c r="P23" i="17" s="1"/>
  <c r="T23" i="17" s="1"/>
  <c r="R26" i="33" s="1"/>
  <c r="L50" i="17"/>
  <c r="M49" i="17"/>
  <c r="P49" i="17" s="1"/>
  <c r="T49" i="17" s="1"/>
  <c r="R27" i="30" s="1"/>
  <c r="L30" i="17"/>
  <c r="M29" i="17"/>
  <c r="P29" i="17" s="1"/>
  <c r="T29" i="17" s="1"/>
  <c r="R32" i="33" s="1"/>
  <c r="I16" i="17"/>
  <c r="P16" i="17" s="1"/>
  <c r="T15" i="17"/>
  <c r="R18" i="33" l="1"/>
  <c r="R18" i="34"/>
  <c r="L31" i="17"/>
  <c r="M30" i="17"/>
  <c r="P30" i="17" s="1"/>
  <c r="T30" i="17" s="1"/>
  <c r="R33" i="33" s="1"/>
  <c r="L51" i="17"/>
  <c r="M50" i="17"/>
  <c r="P50" i="17" s="1"/>
  <c r="T50" i="17" s="1"/>
  <c r="R28" i="30" s="1"/>
  <c r="L25" i="17"/>
  <c r="M24" i="17"/>
  <c r="P24" i="17" s="1"/>
  <c r="T24" i="17" s="1"/>
  <c r="R27" i="33" s="1"/>
  <c r="L41" i="17"/>
  <c r="M40" i="17"/>
  <c r="P40" i="17" s="1"/>
  <c r="T40" i="17" s="1"/>
  <c r="R18" i="30" s="1"/>
  <c r="T16" i="17"/>
  <c r="I17" i="17"/>
  <c r="P17" i="17" s="1"/>
  <c r="R19" i="34" l="1"/>
  <c r="R19" i="33"/>
  <c r="M41" i="17"/>
  <c r="P41" i="17" s="1"/>
  <c r="T41" i="17" s="1"/>
  <c r="R19" i="30" s="1"/>
  <c r="L42" i="17"/>
  <c r="L26" i="17"/>
  <c r="M26" i="17" s="1"/>
  <c r="P26" i="17" s="1"/>
  <c r="T26" i="17" s="1"/>
  <c r="R29" i="33" s="1"/>
  <c r="M25" i="17"/>
  <c r="P25" i="17" s="1"/>
  <c r="T25" i="17" s="1"/>
  <c r="R28" i="33" s="1"/>
  <c r="M51" i="17"/>
  <c r="P51" i="17" s="1"/>
  <c r="T51" i="17" s="1"/>
  <c r="R29" i="30" s="1"/>
  <c r="L52" i="17"/>
  <c r="L32" i="17"/>
  <c r="M31" i="17"/>
  <c r="P31" i="17" s="1"/>
  <c r="T31" i="17" s="1"/>
  <c r="R34" i="33" s="1"/>
  <c r="T17" i="17"/>
  <c r="I18" i="17"/>
  <c r="P18" i="17" s="1"/>
  <c r="L53" i="17" l="1"/>
  <c r="M52" i="17"/>
  <c r="P52" i="17" s="1"/>
  <c r="T52" i="17" s="1"/>
  <c r="R30" i="30" s="1"/>
  <c r="L43" i="17"/>
  <c r="M42" i="17"/>
  <c r="P42" i="17" s="1"/>
  <c r="T42" i="17" s="1"/>
  <c r="R20" i="30" s="1"/>
  <c r="R20" i="33"/>
  <c r="R20" i="34"/>
  <c r="L33" i="17"/>
  <c r="M32" i="17"/>
  <c r="P32" i="17" s="1"/>
  <c r="T32" i="17" s="1"/>
  <c r="R10" i="30" s="1"/>
  <c r="I20" i="17"/>
  <c r="P20" i="17" s="1"/>
  <c r="I19" i="17"/>
  <c r="P19" i="17" s="1"/>
  <c r="T18" i="17"/>
  <c r="R21" i="34" l="1"/>
  <c r="R21" i="33"/>
  <c r="M33" i="17"/>
  <c r="P33" i="17" s="1"/>
  <c r="T33" i="17" s="1"/>
  <c r="R11" i="30" s="1"/>
  <c r="L34" i="17"/>
  <c r="M43" i="17"/>
  <c r="P43" i="17" s="1"/>
  <c r="T43" i="17" s="1"/>
  <c r="R21" i="30" s="1"/>
  <c r="L44" i="17"/>
  <c r="M53" i="17"/>
  <c r="P53" i="17" s="1"/>
  <c r="T53" i="17" s="1"/>
  <c r="R31" i="30" s="1"/>
  <c r="L54" i="17"/>
  <c r="T19" i="17"/>
  <c r="R22" i="33" s="1"/>
  <c r="T20" i="17"/>
  <c r="R23" i="33" s="1"/>
  <c r="L55" i="17" l="1"/>
  <c r="M54" i="17"/>
  <c r="P54" i="17" s="1"/>
  <c r="T54" i="17" s="1"/>
  <c r="R32" i="30" s="1"/>
  <c r="L45" i="17"/>
  <c r="M44" i="17"/>
  <c r="P44" i="17" s="1"/>
  <c r="T44" i="17" s="1"/>
  <c r="R22" i="30" s="1"/>
  <c r="L35" i="17"/>
  <c r="M34" i="17"/>
  <c r="P34" i="17" s="1"/>
  <c r="T34" i="17" s="1"/>
  <c r="R12" i="30" s="1"/>
  <c r="L36" i="17" l="1"/>
  <c r="M36" i="17" s="1"/>
  <c r="P36" i="17" s="1"/>
  <c r="T36" i="17" s="1"/>
  <c r="R14" i="30" s="1"/>
  <c r="M35" i="17"/>
  <c r="P35" i="17" s="1"/>
  <c r="T35" i="17" s="1"/>
  <c r="R13" i="30" s="1"/>
  <c r="L46" i="17"/>
  <c r="M46" i="17" s="1"/>
  <c r="P46" i="17" s="1"/>
  <c r="T46" i="17" s="1"/>
  <c r="R24" i="30" s="1"/>
  <c r="M45" i="17"/>
  <c r="P45" i="17" s="1"/>
  <c r="T45" i="17" s="1"/>
  <c r="R23" i="30" s="1"/>
  <c r="M55" i="17"/>
  <c r="P55" i="17" s="1"/>
  <c r="T55" i="17" s="1"/>
  <c r="R33" i="30" s="1"/>
  <c r="L56" i="17"/>
  <c r="M56" i="17" s="1"/>
  <c r="P56" i="17" s="1"/>
  <c r="T56" i="17" s="1"/>
  <c r="R34" i="30" s="1"/>
</calcChain>
</file>

<file path=xl/comments1.xml><?xml version="1.0" encoding="utf-8"?>
<comments xmlns="http://schemas.openxmlformats.org/spreadsheetml/2006/main">
  <authors>
    <author>Nathaphol Boonmee</author>
  </authors>
  <commentList>
    <comment ref="Q37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Calubration
Gauge Block</t>
        </r>
      </text>
    </comment>
    <comment ref="J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L4" authorId="0" shapeId="0">
      <text>
        <r>
          <rPr>
            <sz val="9"/>
            <color indexed="81"/>
            <rFont val="Tahoma"/>
            <family val="2"/>
          </rPr>
          <t>Certificate of Calubration
Gauge Block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M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O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4" authorId="0" shapeId="0">
      <text>
        <r>
          <rPr>
            <sz val="14"/>
            <color indexed="81"/>
            <rFont val="Angsana New"/>
            <family val="1"/>
          </rPr>
          <t>Normal Value
(mm)</t>
        </r>
      </text>
    </comment>
    <comment ref="D4" authorId="0" shapeId="0">
      <text>
        <r>
          <rPr>
            <sz val="9"/>
            <color indexed="81"/>
            <rFont val="Tahoma"/>
            <family val="2"/>
          </rPr>
          <t>มาจากค่าความไม่แน่นอนของการวัด ULM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P4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R4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V4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X4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AB4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D4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AH4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J4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<sst xmlns="http://schemas.openxmlformats.org/spreadsheetml/2006/main" count="860" uniqueCount="160">
  <si>
    <t>Certificate No.</t>
  </si>
  <si>
    <t>Customer</t>
  </si>
  <si>
    <t>Manufacturer</t>
  </si>
  <si>
    <t>Model</t>
  </si>
  <si>
    <t>Received Date</t>
  </si>
  <si>
    <t>Calibration Date</t>
  </si>
  <si>
    <t>Environmental Conditions</t>
  </si>
  <si>
    <t>Ambient Temperature</t>
  </si>
  <si>
    <t>Relative Humidity</t>
  </si>
  <si>
    <t>Authorized Signatory</t>
  </si>
  <si>
    <t>- End of Certificate -</t>
  </si>
  <si>
    <t>Measurement Uncertainty</t>
  </si>
  <si>
    <t xml:space="preserve">The reported uncertainty of measurement is the expanded uncertainty obtained by multiplying the </t>
  </si>
  <si>
    <t>Repeatability</t>
  </si>
  <si>
    <t>Uc</t>
  </si>
  <si>
    <t>Ui</t>
  </si>
  <si>
    <t>Value</t>
  </si>
  <si>
    <t>:</t>
  </si>
  <si>
    <t>Equipment Name</t>
  </si>
  <si>
    <t>Serial Number</t>
  </si>
  <si>
    <t>Certificate Number</t>
  </si>
  <si>
    <t>Approved by  :</t>
  </si>
  <si>
    <t>Method of Calibration</t>
  </si>
  <si>
    <t>Due. Date</t>
  </si>
  <si>
    <t>Location of Calibration</t>
  </si>
  <si>
    <t>ID. Number</t>
  </si>
  <si>
    <t>In-Lab</t>
  </si>
  <si>
    <t>Serial No.</t>
  </si>
  <si>
    <t>Certificate of Calibration</t>
  </si>
  <si>
    <t>LMI 01-680 PC</t>
  </si>
  <si>
    <t>050021</t>
  </si>
  <si>
    <t>Result of Calibration</t>
  </si>
  <si>
    <t>Nominal Length</t>
  </si>
  <si>
    <t>Deviation of Maximum Length</t>
  </si>
  <si>
    <t>from the Central Length</t>
  </si>
  <si>
    <t>Deviation of Minimum Length</t>
  </si>
  <si>
    <t>Variation in Length</t>
  </si>
  <si>
    <t>Central Length</t>
  </si>
  <si>
    <t>Maximum Length</t>
  </si>
  <si>
    <t>Minimum Length</t>
  </si>
  <si>
    <t>Recommended Due Date</t>
  </si>
  <si>
    <t>This certification is traceable to the International System of Unit maintained at :</t>
  </si>
  <si>
    <t>-The National Institute of Metrology ( Thailand ), NIMT.</t>
  </si>
  <si>
    <t>Certificate No. :</t>
  </si>
  <si>
    <r>
      <rPr>
        <i/>
        <sz val="10"/>
        <rFont val="Times New Roman"/>
        <family val="1"/>
      </rPr>
      <t>f</t>
    </r>
    <r>
      <rPr>
        <vertAlign val="subscript"/>
        <sz val="10"/>
        <rFont val="Times New Roman"/>
        <family val="1"/>
      </rPr>
      <t>o</t>
    </r>
    <r>
      <rPr>
        <sz val="10"/>
        <rFont val="Times New Roman"/>
        <family val="1"/>
      </rPr>
      <t xml:space="preserve"> =</t>
    </r>
    <r>
      <rPr>
        <i/>
        <sz val="10"/>
        <rFont val="Times New Roman"/>
        <family val="1"/>
      </rPr>
      <t xml:space="preserve"> l</t>
    </r>
    <r>
      <rPr>
        <vertAlign val="subscript"/>
        <sz val="10"/>
        <rFont val="Times New Roman"/>
        <family val="1"/>
      </rPr>
      <t xml:space="preserve">max </t>
    </r>
    <r>
      <rPr>
        <sz val="10"/>
        <rFont val="Times New Roman"/>
        <family val="1"/>
      </rPr>
      <t>-</t>
    </r>
    <r>
      <rPr>
        <i/>
        <sz val="10"/>
        <rFont val="Times New Roman"/>
        <family val="1"/>
      </rPr>
      <t xml:space="preserve"> l</t>
    </r>
    <r>
      <rPr>
        <vertAlign val="subscript"/>
        <sz val="10"/>
        <rFont val="Times New Roman"/>
        <family val="1"/>
      </rPr>
      <t>c</t>
    </r>
  </si>
  <si>
    <r>
      <rPr>
        <i/>
        <sz val="10"/>
        <rFont val="Times New Roman"/>
        <family val="1"/>
      </rPr>
      <t>f</t>
    </r>
    <r>
      <rPr>
        <vertAlign val="subscript"/>
        <sz val="10"/>
        <rFont val="Times New Roman"/>
        <family val="1"/>
      </rPr>
      <t>u</t>
    </r>
    <r>
      <rPr>
        <sz val="10"/>
        <rFont val="Times New Roman"/>
        <family val="1"/>
      </rPr>
      <t xml:space="preserve"> =</t>
    </r>
    <r>
      <rPr>
        <i/>
        <sz val="10"/>
        <rFont val="Times New Roman"/>
        <family val="1"/>
      </rPr>
      <t xml:space="preserve"> l</t>
    </r>
    <r>
      <rPr>
        <vertAlign val="subscript"/>
        <sz val="10"/>
        <rFont val="Times New Roman"/>
        <family val="1"/>
      </rPr>
      <t xml:space="preserve">c </t>
    </r>
    <r>
      <rPr>
        <sz val="10"/>
        <rFont val="Times New Roman"/>
        <family val="1"/>
      </rPr>
      <t>-</t>
    </r>
    <r>
      <rPr>
        <i/>
        <sz val="10"/>
        <rFont val="Times New Roman"/>
        <family val="1"/>
      </rPr>
      <t xml:space="preserve"> l</t>
    </r>
    <r>
      <rPr>
        <vertAlign val="subscript"/>
        <sz val="10"/>
        <rFont val="Times New Roman"/>
        <family val="1"/>
      </rPr>
      <t>min</t>
    </r>
  </si>
  <si>
    <r>
      <rPr>
        <i/>
        <sz val="10"/>
        <rFont val="Times New Roman"/>
        <family val="1"/>
      </rPr>
      <t>V</t>
    </r>
    <r>
      <rPr>
        <sz val="10"/>
        <rFont val="Times New Roman"/>
        <family val="1"/>
      </rPr>
      <t xml:space="preserve"> =</t>
    </r>
    <r>
      <rPr>
        <i/>
        <sz val="10"/>
        <rFont val="Times New Roman"/>
        <family val="1"/>
      </rPr>
      <t xml:space="preserve"> l</t>
    </r>
    <r>
      <rPr>
        <vertAlign val="subscript"/>
        <sz val="10"/>
        <rFont val="Times New Roman"/>
        <family val="1"/>
      </rPr>
      <t xml:space="preserve">max </t>
    </r>
    <r>
      <rPr>
        <sz val="10"/>
        <rFont val="Times New Roman"/>
        <family val="1"/>
      </rPr>
      <t>-</t>
    </r>
    <r>
      <rPr>
        <i/>
        <sz val="10"/>
        <rFont val="Times New Roman"/>
        <family val="1"/>
      </rPr>
      <t xml:space="preserve"> l</t>
    </r>
    <r>
      <rPr>
        <vertAlign val="subscript"/>
        <sz val="10"/>
        <rFont val="Times New Roman"/>
        <family val="1"/>
      </rPr>
      <t>min</t>
    </r>
  </si>
  <si>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n</t>
    </r>
  </si>
  <si>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c</t>
    </r>
  </si>
  <si>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max</t>
    </r>
  </si>
  <si>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min</t>
    </r>
  </si>
  <si>
    <t>standard uncertainty with the coverage factor k = 2.00, providing a level of confidence approximately 95 %.</t>
  </si>
  <si>
    <t>Traceability</t>
  </si>
  <si>
    <t>SP METROLOGY SYSTEM THAILAND</t>
  </si>
  <si>
    <t>Receive Date :</t>
  </si>
  <si>
    <t>Calibration Date :</t>
  </si>
  <si>
    <t>Temp &amp; Humiduty :</t>
  </si>
  <si>
    <t>%RH</t>
  </si>
  <si>
    <t>Model :</t>
  </si>
  <si>
    <t>ID No :</t>
  </si>
  <si>
    <t>X1</t>
  </si>
  <si>
    <t>X2</t>
  </si>
  <si>
    <t>X3</t>
  </si>
  <si>
    <t>X4</t>
  </si>
  <si>
    <r>
      <t>Page :</t>
    </r>
    <r>
      <rPr>
        <sz val="10"/>
        <rFont val="Gulim"/>
        <family val="2"/>
      </rPr>
      <t xml:space="preserve"> 3 of 3</t>
    </r>
  </si>
  <si>
    <t>Referance Standard :</t>
  </si>
  <si>
    <t>Nominal Value</t>
  </si>
  <si>
    <t>Temperature Effect</t>
  </si>
  <si>
    <t xml:space="preserve">Resolution of ULM </t>
  </si>
  <si>
    <t>SP-SD-001</t>
  </si>
  <si>
    <t>SP-SD-008</t>
  </si>
  <si>
    <t>SP-SD-009</t>
  </si>
  <si>
    <t>SP-SD-010</t>
  </si>
  <si>
    <t>SP-SD-011</t>
  </si>
  <si>
    <t>SP-SD-012</t>
  </si>
  <si>
    <t>mm</t>
  </si>
  <si>
    <t>µm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</si>
  <si>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</si>
  <si>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Digital</t>
  </si>
  <si>
    <t>Analog</t>
  </si>
  <si>
    <t>Certificate Report</t>
  </si>
  <si>
    <t>Gauge Block</t>
  </si>
  <si>
    <t>Uncertainty Budget of Gauge Block</t>
  </si>
  <si>
    <t>Uncertainty of GB</t>
  </si>
  <si>
    <t xml:space="preserve">Contact Deformation </t>
  </si>
  <si>
    <t>Contact Deformation</t>
  </si>
  <si>
    <t>STD</t>
  </si>
  <si>
    <t>UUC</t>
  </si>
  <si>
    <t>Steel</t>
  </si>
  <si>
    <r>
      <rPr>
        <sz val="10"/>
        <color theme="1"/>
        <rFont val="Calibri"/>
        <family val="2"/>
      </rPr>
      <t>µ</t>
    </r>
    <r>
      <rPr>
        <sz val="14"/>
        <color theme="1"/>
        <rFont val="Cordia New"/>
        <family val="2"/>
      </rPr>
      <t>m</t>
    </r>
  </si>
  <si>
    <t>Ceramic</t>
  </si>
  <si>
    <t>Tungsten</t>
  </si>
  <si>
    <t>Uncertainty of ULM</t>
  </si>
  <si>
    <r>
      <t>V</t>
    </r>
    <r>
      <rPr>
        <vertAlign val="subscript"/>
        <sz val="10"/>
        <rFont val="Gulim"/>
        <family val="2"/>
      </rPr>
      <t>eff</t>
    </r>
  </si>
  <si>
    <r>
      <t>K</t>
    </r>
    <r>
      <rPr>
        <vertAlign val="subscript"/>
        <sz val="10"/>
        <rFont val="Gulim"/>
        <family val="2"/>
      </rPr>
      <t>95</t>
    </r>
  </si>
  <si>
    <r>
      <t>U</t>
    </r>
    <r>
      <rPr>
        <b/>
        <vertAlign val="subscript"/>
        <sz val="10"/>
        <color indexed="30"/>
        <rFont val="Gulim"/>
        <family val="2"/>
      </rPr>
      <t>95</t>
    </r>
    <r>
      <rPr>
        <b/>
        <strike/>
        <vertAlign val="subscript"/>
        <sz val="10"/>
        <color indexed="30"/>
        <rFont val="Gulim"/>
        <family val="2"/>
      </rPr>
      <t>%</t>
    </r>
  </si>
  <si>
    <t>(mm)</t>
  </si>
  <si>
    <t>(µm)</t>
  </si>
  <si>
    <t>20 °C ± 1 °C</t>
  </si>
  <si>
    <t>50% ± 15 %</t>
  </si>
  <si>
    <t>Calibration Procedure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</si>
  <si>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</si>
  <si>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</si>
  <si>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</si>
  <si>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</si>
  <si>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</si>
  <si>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</si>
  <si>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</si>
  <si>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</si>
  <si>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t>Ms. Arunkamon Raramanus</t>
  </si>
  <si>
    <t>Mr.Sombut Srikampa</t>
  </si>
  <si>
    <t>Mr. Natthaphol Boonmee</t>
  </si>
  <si>
    <t>Reference Standards</t>
  </si>
  <si>
    <t>SPR15120023-1</t>
  </si>
  <si>
    <t xml:space="preserve">Page </t>
  </si>
  <si>
    <t>of</t>
  </si>
  <si>
    <t xml:space="preserve">Equipment Name </t>
  </si>
  <si>
    <t>Location</t>
  </si>
  <si>
    <t>In Lab</t>
  </si>
  <si>
    <t>Customer Name :</t>
  </si>
  <si>
    <t>LG</t>
  </si>
  <si>
    <t>Equipment Name :</t>
  </si>
  <si>
    <t>Manufacturer :</t>
  </si>
  <si>
    <t>Mittutoyo</t>
  </si>
  <si>
    <t>Serial No. :</t>
  </si>
  <si>
    <t>Overall Inspection</t>
  </si>
  <si>
    <t>Good</t>
  </si>
  <si>
    <t>Not Good</t>
  </si>
  <si>
    <t>Due Date :</t>
  </si>
  <si>
    <r>
      <rPr>
        <vertAlign val="superscript"/>
        <sz val="10"/>
        <color indexed="8"/>
        <rFont val="Calibri"/>
        <family val="2"/>
      </rPr>
      <t>°</t>
    </r>
    <r>
      <rPr>
        <sz val="10"/>
        <color indexed="8"/>
        <rFont val="Gulim"/>
        <family val="2"/>
      </rPr>
      <t>C</t>
    </r>
  </si>
  <si>
    <t>Deviation in length from  the norminal length</t>
  </si>
  <si>
    <t>of the central length</t>
  </si>
  <si>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 xml:space="preserve">c </t>
    </r>
    <r>
      <rPr>
        <sz val="10"/>
        <rFont val="Times New Roman"/>
        <family val="1"/>
      </rPr>
      <t xml:space="preserve">- 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n</t>
    </r>
  </si>
  <si>
    <t>sdfdthj</t>
  </si>
  <si>
    <t>Range :</t>
  </si>
  <si>
    <t>to</t>
  </si>
  <si>
    <t>Nominal
 Lengh</t>
  </si>
  <si>
    <t>Position 
Point</t>
  </si>
  <si>
    <t>C</t>
  </si>
  <si>
    <t>UUC Error</t>
  </si>
  <si>
    <t>S/N</t>
  </si>
  <si>
    <r>
      <rPr>
        <sz val="10"/>
        <color theme="1"/>
        <rFont val="Calibri"/>
        <family val="2"/>
      </rPr>
      <t>µ</t>
    </r>
    <r>
      <rPr>
        <sz val="10"/>
        <color theme="1"/>
        <rFont val="Gulim"/>
        <family val="2"/>
      </rPr>
      <t>m</t>
    </r>
  </si>
  <si>
    <t>Unit :</t>
  </si>
  <si>
    <t>Universal Length 
Measuring</t>
  </si>
  <si>
    <t>1000959-1</t>
  </si>
  <si>
    <t>f o</t>
  </si>
  <si>
    <t>f u</t>
  </si>
  <si>
    <t>l c</t>
  </si>
  <si>
    <t>Uncertainty 
( ± ) µm</t>
  </si>
  <si>
    <t>The reported uncertainty of measurement is the expanded uncertainty obtained by multiplying the</t>
  </si>
  <si>
    <t>standard uncertainty with the coverage factor k = 2.00, providing a level of confidence approximately 95 %</t>
  </si>
  <si>
    <r>
      <t>Page :</t>
    </r>
    <r>
      <rPr>
        <sz val="10"/>
        <rFont val="Gulim"/>
        <family val="2"/>
      </rPr>
      <t xml:space="preserve"> 5 of 5</t>
    </r>
  </si>
  <si>
    <r>
      <t>Page :</t>
    </r>
    <r>
      <rPr>
        <sz val="10"/>
        <rFont val="Gulim"/>
        <family val="2"/>
      </rPr>
      <t xml:space="preserve"> 4 of 5</t>
    </r>
  </si>
  <si>
    <r>
      <t>Page :</t>
    </r>
    <r>
      <rPr>
        <sz val="10"/>
        <rFont val="Gulim"/>
        <family val="2"/>
      </rPr>
      <t xml:space="preserve"> 3 of 5</t>
    </r>
  </si>
  <si>
    <r>
      <t>Page :</t>
    </r>
    <r>
      <rPr>
        <sz val="10"/>
        <rFont val="Gulim"/>
        <family val="2"/>
      </rPr>
      <t xml:space="preserve"> 2 of 5</t>
    </r>
  </si>
  <si>
    <r>
      <t>Page :</t>
    </r>
    <r>
      <rPr>
        <sz val="10.5"/>
        <rFont val="Gulim"/>
        <family val="2"/>
      </rPr>
      <t xml:space="preserve"> 1 of 5</t>
    </r>
  </si>
  <si>
    <t>SP-CPT-04-44</t>
  </si>
  <si>
    <t>Nominal
Value</t>
  </si>
  <si>
    <r>
      <rPr>
        <vertAlign val="superscript"/>
        <sz val="11"/>
        <color theme="1"/>
        <rFont val="Calibri"/>
        <family val="2"/>
        <scheme val="minor"/>
      </rPr>
      <t>°</t>
    </r>
    <r>
      <rPr>
        <sz val="11"/>
        <color theme="1"/>
        <rFont val="Calibri"/>
        <family val="2"/>
        <scheme val="minor"/>
      </rPr>
      <t>C</t>
    </r>
  </si>
  <si>
    <r>
      <rPr>
        <sz val="11"/>
        <color theme="1"/>
        <rFont val="Calibri"/>
        <family val="2"/>
        <scheme val="minor"/>
      </rPr>
      <t>µ</t>
    </r>
    <r>
      <rPr>
        <sz val="11"/>
        <color theme="1"/>
        <rFont val="Calibri"/>
        <family val="2"/>
        <scheme val="minor"/>
      </rPr>
      <t>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</si>
</sst>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(* #,##0.00_);_(* \(#,##0.00\);_(* &quot;-&quot;??_);_(@_)"/>
    <numFmt numFmtId="165" formatCode="[$-1010409]d\ mmmm\ yyyy;@"/>
    <numFmt numFmtId="166" formatCode="0.0"/>
    <numFmt numFmtId="167" formatCode="0.000"/>
    <numFmt numFmtId="168" formatCode="dd\ mmmm\ yyyy"/>
    <numFmt numFmtId="169" formatCode="[$-809]dd\ mmmm\ yyyy;@"/>
    <numFmt numFmtId="170" formatCode="0.00000"/>
    <numFmt numFmtId="171" formatCode="0.0000"/>
    <numFmt numFmtId="172" formatCode="0.000000"/>
    <numFmt numFmtId="173" formatCode="0.0000000"/>
    <numFmt numFmtId="174" formatCode="0.0E+00"/>
    <numFmt numFmtId="175" formatCode="[$-409]d\-mmm\-yy;@"/>
    <numFmt numFmtId="176" formatCode="[$-409]dd\-mmm\-yy;@"/>
  </numFmts>
  <fonts count="9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4"/>
      <name val="Cordia New"/>
      <family val="2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2"/>
      <name val="Shruti"/>
      <family val="2"/>
    </font>
    <font>
      <b/>
      <sz val="11"/>
      <name val="Gulim"/>
      <family val="2"/>
    </font>
    <font>
      <sz val="11"/>
      <name val="Gulim"/>
      <family val="2"/>
    </font>
    <font>
      <b/>
      <sz val="22"/>
      <name val="Gulim"/>
      <family val="2"/>
    </font>
    <font>
      <sz val="12"/>
      <name val="Gulim"/>
      <family val="2"/>
    </font>
    <font>
      <b/>
      <sz val="12"/>
      <name val="Gulim"/>
      <family val="2"/>
    </font>
    <font>
      <sz val="10"/>
      <name val="Gulim"/>
      <family val="2"/>
    </font>
    <font>
      <u/>
      <sz val="10"/>
      <name val="Gulim"/>
      <family val="2"/>
    </font>
    <font>
      <sz val="10"/>
      <color indexed="10"/>
      <name val="Gulim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b/>
      <i/>
      <sz val="10"/>
      <name val="Gulim"/>
      <family val="2"/>
    </font>
    <font>
      <b/>
      <sz val="26"/>
      <name val="Gulim"/>
      <family val="2"/>
    </font>
    <font>
      <sz val="10"/>
      <color theme="0"/>
      <name val="Gulim"/>
      <family val="2"/>
    </font>
    <font>
      <sz val="10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9"/>
      <name val="Gulim"/>
      <family val="2"/>
    </font>
    <font>
      <i/>
      <sz val="10"/>
      <name val="Times New Roman"/>
      <family val="1"/>
    </font>
    <font>
      <vertAlign val="subscript"/>
      <sz val="10"/>
      <name val="Times New Roman"/>
      <family val="1"/>
    </font>
    <font>
      <b/>
      <sz val="10"/>
      <color theme="0"/>
      <name val="Gulim"/>
      <family val="2"/>
    </font>
    <font>
      <b/>
      <sz val="10"/>
      <color theme="1"/>
      <name val="Gulim"/>
      <family val="2"/>
    </font>
    <font>
      <sz val="10"/>
      <color rgb="FFFF0000"/>
      <name val="Gulim"/>
      <family val="2"/>
    </font>
    <font>
      <sz val="10"/>
      <color rgb="FF0070C0"/>
      <name val="Gulim"/>
      <family val="2"/>
    </font>
    <font>
      <sz val="12"/>
      <name val="Cordia New"/>
      <family val="2"/>
    </font>
    <font>
      <sz val="12"/>
      <color indexed="20"/>
      <name val="Cordia New"/>
      <family val="2"/>
    </font>
    <font>
      <sz val="9"/>
      <color indexed="81"/>
      <name val="Tahoma"/>
      <family val="2"/>
    </font>
    <font>
      <b/>
      <sz val="12"/>
      <color theme="8" tint="-0.499984740745262"/>
      <name val="Cordia New"/>
      <family val="2"/>
    </font>
    <font>
      <b/>
      <sz val="18"/>
      <name val="Arial"/>
      <family val="2"/>
    </font>
    <font>
      <sz val="18"/>
      <name val="Angsana New"/>
      <family val="1"/>
    </font>
    <font>
      <sz val="16"/>
      <name val="Angsana New"/>
      <family val="1"/>
    </font>
    <font>
      <b/>
      <sz val="12"/>
      <name val="Angsana New"/>
      <family val="1"/>
    </font>
    <font>
      <b/>
      <sz val="16"/>
      <color rgb="FF002060"/>
      <name val="Cordia New"/>
      <family val="2"/>
    </font>
    <font>
      <b/>
      <sz val="18"/>
      <color rgb="FF00206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9"/>
      <name val="Angsana New"/>
      <family val="1"/>
    </font>
    <font>
      <sz val="12"/>
      <name val="Angsana New"/>
      <family val="1"/>
    </font>
    <font>
      <b/>
      <sz val="9"/>
      <color indexed="81"/>
      <name val="Tahoma"/>
      <family val="2"/>
    </font>
    <font>
      <sz val="14"/>
      <color indexed="81"/>
      <name val="Angsana New"/>
      <family val="1"/>
    </font>
    <font>
      <b/>
      <sz val="14"/>
      <name val="Cordia New"/>
      <family val="2"/>
    </font>
    <font>
      <sz val="14"/>
      <color theme="1"/>
      <name val="Cordia New"/>
      <family val="2"/>
    </font>
    <font>
      <i/>
      <sz val="14"/>
      <name val="Cordia New"/>
      <family val="2"/>
    </font>
    <font>
      <i/>
      <sz val="14"/>
      <color theme="1"/>
      <name val="Cordia New"/>
      <family val="2"/>
    </font>
    <font>
      <sz val="10"/>
      <color theme="1"/>
      <name val="Calibri"/>
      <family val="2"/>
    </font>
    <font>
      <vertAlign val="subscript"/>
      <sz val="10"/>
      <name val="Gulim"/>
      <family val="2"/>
    </font>
    <font>
      <b/>
      <sz val="10"/>
      <color rgb="FF0070C0"/>
      <name val="Gulim"/>
      <family val="2"/>
    </font>
    <font>
      <b/>
      <vertAlign val="subscript"/>
      <sz val="10"/>
      <color indexed="30"/>
      <name val="Gulim"/>
      <family val="2"/>
    </font>
    <font>
      <b/>
      <strike/>
      <vertAlign val="subscript"/>
      <sz val="10"/>
      <color indexed="30"/>
      <name val="Gulim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sz val="14"/>
      <color theme="1"/>
      <name val="Calibri"/>
      <family val="2"/>
      <scheme val="minor"/>
    </font>
    <font>
      <b/>
      <sz val="10.5"/>
      <color theme="0"/>
      <name val="Gulim"/>
      <family val="2"/>
    </font>
    <font>
      <b/>
      <sz val="18"/>
      <name val="Gulim"/>
      <family val="2"/>
    </font>
    <font>
      <sz val="10"/>
      <color indexed="8"/>
      <name val="Gulim"/>
      <family val="2"/>
    </font>
    <font>
      <sz val="10"/>
      <color rgb="FF002060"/>
      <name val="Gulim"/>
      <family val="2"/>
    </font>
    <font>
      <vertAlign val="superscript"/>
      <sz val="10"/>
      <color indexed="8"/>
      <name val="Calibri"/>
      <family val="2"/>
    </font>
    <font>
      <i/>
      <sz val="11"/>
      <name val="Times New Roman"/>
      <family val="1"/>
    </font>
    <font>
      <sz val="12"/>
      <color theme="5" tint="-0.249977111117893"/>
      <name val="Cordia New"/>
      <family val="2"/>
    </font>
    <font>
      <sz val="10"/>
      <color theme="6" tint="-0.249977111117893"/>
      <name val="Gulim"/>
      <family val="2"/>
    </font>
    <font>
      <b/>
      <sz val="16"/>
      <name val="Cordia New"/>
      <family val="2"/>
    </font>
    <font>
      <sz val="14"/>
      <color indexed="10"/>
      <name val="Cordia New"/>
      <family val="2"/>
    </font>
    <font>
      <b/>
      <sz val="11"/>
      <name val="Gill Sans MT"/>
      <family val="2"/>
    </font>
    <font>
      <i/>
      <sz val="12"/>
      <name val="Gulim"/>
      <family val="2"/>
    </font>
    <font>
      <sz val="12"/>
      <color theme="1"/>
      <name val="Gulim"/>
      <family val="2"/>
    </font>
    <font>
      <sz val="11"/>
      <name val="Gill Sans MT"/>
      <family val="2"/>
    </font>
    <font>
      <i/>
      <sz val="11"/>
      <color theme="1"/>
      <name val="Times New Roman"/>
      <family val="1"/>
    </font>
    <font>
      <b/>
      <sz val="10"/>
      <color theme="0"/>
      <name val="Gulim"/>
      <family val="2"/>
    </font>
    <font>
      <sz val="10"/>
      <color theme="1"/>
      <name val="Gulim"/>
      <family val="2"/>
    </font>
    <font>
      <sz val="10"/>
      <color indexed="8"/>
      <name val="Gulim"/>
      <family val="2"/>
    </font>
    <font>
      <vertAlign val="superscript"/>
      <sz val="11"/>
      <color theme="1"/>
      <name val="Calibri"/>
      <family val="2"/>
      <scheme val="minor"/>
    </font>
    <font>
      <sz val="10"/>
      <name val="Gulim"/>
      <family val="2"/>
    </font>
    <font>
      <sz val="10"/>
      <color rgb="FF002060"/>
      <name val="Gulim"/>
      <family val="2"/>
    </font>
    <font>
      <i/>
      <sz val="11"/>
      <color theme="1"/>
      <name val="Times New Roman"/>
      <family val="1"/>
    </font>
    <font>
      <sz val="10"/>
      <color theme="6" tint="-0.249977111117893"/>
      <name val="Gulim"/>
      <family val="2"/>
    </font>
    <font>
      <sz val="10"/>
      <color rgb="FFFF0000"/>
      <name val="Gulim"/>
      <family val="2"/>
    </font>
    <font>
      <b/>
      <sz val="10"/>
      <color theme="1"/>
      <name val="Gulim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EF2D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2" fillId="0" borderId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</cellStyleXfs>
  <cellXfs count="578">
    <xf numFmtId="0" fontId="0" fillId="0" borderId="0" xfId="0"/>
    <xf numFmtId="0" fontId="7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0" borderId="0" xfId="1" applyFont="1" applyAlignment="1">
      <alignment vertical="center"/>
    </xf>
    <xf numFmtId="0" fontId="9" fillId="0" borderId="0" xfId="1" applyFont="1" applyBorder="1" applyAlignment="1">
      <alignment vertical="center"/>
    </xf>
    <xf numFmtId="0" fontId="10" fillId="0" borderId="0" xfId="1" applyFont="1" applyAlignment="1">
      <alignment vertical="center"/>
    </xf>
    <xf numFmtId="0" fontId="9" fillId="0" borderId="0" xfId="2" applyFont="1" applyBorder="1" applyAlignment="1">
      <alignment vertical="center"/>
    </xf>
    <xf numFmtId="0" fontId="10" fillId="0" borderId="0" xfId="1" applyFont="1" applyBorder="1" applyAlignment="1">
      <alignment vertical="center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vertical="center"/>
    </xf>
    <xf numFmtId="0" fontId="12" fillId="0" borderId="0" xfId="3" applyFont="1" applyBorder="1" applyAlignment="1">
      <alignment horizontal="left" vertical="center"/>
    </xf>
    <xf numFmtId="0" fontId="12" fillId="0" borderId="0" xfId="1" applyFont="1" applyBorder="1" applyAlignment="1">
      <alignment vertical="center"/>
    </xf>
    <xf numFmtId="0" fontId="12" fillId="0" borderId="0" xfId="1" applyFont="1" applyAlignment="1">
      <alignment horizontal="left" vertical="center"/>
    </xf>
    <xf numFmtId="0" fontId="12" fillId="0" borderId="0" xfId="2" applyFont="1" applyBorder="1" applyAlignment="1">
      <alignment vertical="center"/>
    </xf>
    <xf numFmtId="0" fontId="12" fillId="0" borderId="0" xfId="6" applyFont="1" applyBorder="1" applyAlignment="1">
      <alignment vertical="center"/>
    </xf>
    <xf numFmtId="0" fontId="10" fillId="0" borderId="0" xfId="1" applyFont="1" applyAlignment="1">
      <alignment horizontal="right" vertical="center"/>
    </xf>
    <xf numFmtId="0" fontId="13" fillId="0" borderId="0" xfId="1" applyFont="1" applyBorder="1" applyAlignment="1">
      <alignment vertical="center"/>
    </xf>
    <xf numFmtId="0" fontId="14" fillId="0" borderId="0" xfId="1" applyFont="1" applyAlignment="1">
      <alignment vertical="center"/>
    </xf>
    <xf numFmtId="0" fontId="14" fillId="0" borderId="0" xfId="1" quotePrefix="1" applyFont="1" applyAlignment="1">
      <alignment vertical="center"/>
    </xf>
    <xf numFmtId="0" fontId="14" fillId="0" borderId="1" xfId="1" applyFont="1" applyBorder="1" applyAlignment="1">
      <alignment vertical="center"/>
    </xf>
    <xf numFmtId="0" fontId="14" fillId="0" borderId="0" xfId="1" applyFont="1" applyBorder="1" applyAlignment="1">
      <alignment vertical="center"/>
    </xf>
    <xf numFmtId="0" fontId="14" fillId="0" borderId="0" xfId="2" applyFont="1" applyBorder="1" applyAlignment="1">
      <alignment vertical="center"/>
    </xf>
    <xf numFmtId="0" fontId="16" fillId="0" borderId="0" xfId="3" applyFont="1" applyBorder="1" applyAlignment="1">
      <alignment horizontal="left" vertical="center"/>
    </xf>
    <xf numFmtId="0" fontId="14" fillId="0" borderId="0" xfId="3" applyFont="1" applyBorder="1" applyAlignment="1">
      <alignment horizontal="left" vertical="center"/>
    </xf>
    <xf numFmtId="1" fontId="17" fillId="0" borderId="0" xfId="2" applyNumberFormat="1" applyFont="1" applyBorder="1" applyAlignment="1">
      <alignment horizontal="left" vertical="center"/>
    </xf>
    <xf numFmtId="0" fontId="17" fillId="0" borderId="0" xfId="1" applyFont="1" applyAlignment="1">
      <alignment vertical="center"/>
    </xf>
    <xf numFmtId="0" fontId="18" fillId="0" borderId="0" xfId="1" applyFont="1" applyAlignment="1">
      <alignment vertical="center"/>
    </xf>
    <xf numFmtId="0" fontId="14" fillId="0" borderId="0" xfId="2" applyFont="1" applyAlignment="1">
      <alignment vertical="center"/>
    </xf>
    <xf numFmtId="0" fontId="19" fillId="0" borderId="0" xfId="2" applyFont="1" applyBorder="1" applyAlignment="1">
      <alignment horizontal="right" vertical="center"/>
    </xf>
    <xf numFmtId="0" fontId="14" fillId="0" borderId="0" xfId="7" applyFont="1" applyAlignment="1">
      <alignment vertical="center"/>
    </xf>
    <xf numFmtId="0" fontId="14" fillId="0" borderId="0" xfId="2" applyFont="1" applyBorder="1" applyAlignment="1">
      <alignment horizontal="right" vertical="center"/>
    </xf>
    <xf numFmtId="0" fontId="14" fillId="0" borderId="0" xfId="2" applyFont="1" applyAlignment="1">
      <alignment horizontal="right" vertical="center"/>
    </xf>
    <xf numFmtId="0" fontId="14" fillId="0" borderId="0" xfId="2" applyFont="1" applyBorder="1" applyAlignment="1">
      <alignment horizontal="center" vertical="center"/>
    </xf>
    <xf numFmtId="0" fontId="14" fillId="0" borderId="0" xfId="7" applyFont="1"/>
    <xf numFmtId="0" fontId="14" fillId="0" borderId="0" xfId="0" applyFont="1" applyBorder="1" applyAlignment="1">
      <alignment vertical="center"/>
    </xf>
    <xf numFmtId="0" fontId="15" fillId="0" borderId="0" xfId="8" applyFont="1" applyBorder="1" applyAlignment="1">
      <alignment vertical="center" shrinkToFit="1"/>
    </xf>
    <xf numFmtId="0" fontId="14" fillId="0" borderId="0" xfId="0" applyFont="1" applyBorder="1" applyAlignment="1">
      <alignment vertical="center" shrinkToFit="1"/>
    </xf>
    <xf numFmtId="0" fontId="21" fillId="0" borderId="0" xfId="2" applyFont="1" applyAlignment="1">
      <alignment vertical="center"/>
    </xf>
    <xf numFmtId="0" fontId="23" fillId="0" borderId="0" xfId="2" applyFont="1"/>
    <xf numFmtId="0" fontId="23" fillId="0" borderId="0" xfId="2" applyFont="1" applyAlignment="1"/>
    <xf numFmtId="0" fontId="24" fillId="0" borderId="0" xfId="0" applyFont="1" applyBorder="1"/>
    <xf numFmtId="0" fontId="23" fillId="0" borderId="0" xfId="2" applyFont="1" applyAlignment="1">
      <alignment vertical="center"/>
    </xf>
    <xf numFmtId="0" fontId="24" fillId="0" borderId="0" xfId="0" applyFont="1" applyBorder="1" applyAlignment="1">
      <alignment vertical="center"/>
    </xf>
    <xf numFmtId="0" fontId="24" fillId="0" borderId="0" xfId="0" applyFont="1"/>
    <xf numFmtId="167" fontId="14" fillId="0" borderId="0" xfId="2" applyNumberFormat="1" applyFont="1" applyFill="1" applyBorder="1" applyAlignment="1" applyProtection="1">
      <alignment horizontal="center" vertical="center"/>
    </xf>
    <xf numFmtId="0" fontId="22" fillId="0" borderId="0" xfId="0" applyFont="1" applyBorder="1"/>
    <xf numFmtId="0" fontId="22" fillId="0" borderId="0" xfId="2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/>
    <xf numFmtId="0" fontId="25" fillId="0" borderId="0" xfId="11" quotePrefix="1" applyFont="1" applyBorder="1" applyAlignment="1">
      <alignment vertical="center"/>
    </xf>
    <xf numFmtId="0" fontId="18" fillId="0" borderId="0" xfId="16" applyFont="1" applyFill="1" applyBorder="1" applyAlignment="1">
      <alignment vertical="center"/>
    </xf>
    <xf numFmtId="0" fontId="18" fillId="0" borderId="0" xfId="16" applyFont="1" applyFill="1" applyAlignment="1">
      <alignment vertical="center"/>
    </xf>
    <xf numFmtId="0" fontId="18" fillId="0" borderId="0" xfId="16" applyFont="1" applyFill="1" applyBorder="1" applyAlignment="1">
      <alignment horizontal="right" vertical="center"/>
    </xf>
    <xf numFmtId="0" fontId="18" fillId="0" borderId="0" xfId="16" applyFont="1" applyFill="1" applyBorder="1" applyAlignment="1">
      <alignment horizontal="left" vertical="center"/>
    </xf>
    <xf numFmtId="0" fontId="29" fillId="0" borderId="0" xfId="16" applyFont="1" applyFill="1" applyBorder="1" applyAlignment="1">
      <alignment horizontal="left" vertical="center"/>
    </xf>
    <xf numFmtId="0" fontId="29" fillId="0" borderId="0" xfId="16" applyFont="1" applyFill="1" applyBorder="1" applyAlignment="1">
      <alignment vertical="center"/>
    </xf>
    <xf numFmtId="0" fontId="29" fillId="0" borderId="0" xfId="16" applyFont="1" applyFill="1" applyBorder="1" applyAlignment="1">
      <alignment horizontal="right" vertical="center"/>
    </xf>
    <xf numFmtId="0" fontId="29" fillId="0" borderId="0" xfId="16" applyFont="1" applyFill="1" applyBorder="1" applyAlignment="1">
      <alignment horizontal="center" vertical="center"/>
    </xf>
    <xf numFmtId="0" fontId="9" fillId="0" borderId="0" xfId="2" applyFont="1" applyBorder="1" applyAlignment="1">
      <alignment horizontal="left" vertical="center"/>
    </xf>
    <xf numFmtId="0" fontId="17" fillId="0" borderId="0" xfId="2" applyFont="1" applyBorder="1" applyAlignment="1">
      <alignment vertical="center"/>
    </xf>
    <xf numFmtId="166" fontId="14" fillId="0" borderId="0" xfId="7" applyNumberFormat="1" applyFont="1" applyBorder="1" applyAlignment="1">
      <alignment horizontal="center" vertical="center"/>
    </xf>
    <xf numFmtId="0" fontId="18" fillId="0" borderId="0" xfId="16" applyFont="1" applyFill="1" applyAlignment="1">
      <alignment horizontal="center" vertical="center"/>
    </xf>
    <xf numFmtId="0" fontId="12" fillId="0" borderId="0" xfId="1" quotePrefix="1" applyFont="1" applyBorder="1" applyAlignment="1">
      <alignment vertical="center" shrinkToFit="1"/>
    </xf>
    <xf numFmtId="0" fontId="20" fillId="0" borderId="0" xfId="2" applyNumberFormat="1" applyFont="1" applyBorder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32" fillId="9" borderId="3" xfId="0" applyFont="1" applyFill="1" applyBorder="1" applyAlignment="1">
      <alignment horizontal="center" vertical="center"/>
    </xf>
    <xf numFmtId="0" fontId="32" fillId="10" borderId="3" xfId="0" applyFont="1" applyFill="1" applyBorder="1" applyAlignment="1">
      <alignment horizontal="center" vertical="center"/>
    </xf>
    <xf numFmtId="0" fontId="32" fillId="9" borderId="11" xfId="0" applyFont="1" applyFill="1" applyBorder="1" applyAlignment="1">
      <alignment horizontal="center" vertical="center"/>
    </xf>
    <xf numFmtId="2" fontId="32" fillId="6" borderId="3" xfId="0" applyNumberFormat="1" applyFont="1" applyFill="1" applyBorder="1" applyAlignment="1">
      <alignment horizontal="center" vertical="center"/>
    </xf>
    <xf numFmtId="170" fontId="32" fillId="6" borderId="3" xfId="0" applyNumberFormat="1" applyFont="1" applyFill="1" applyBorder="1" applyAlignment="1">
      <alignment horizontal="center" vertical="center"/>
    </xf>
    <xf numFmtId="171" fontId="32" fillId="6" borderId="3" xfId="0" applyNumberFormat="1" applyFont="1" applyFill="1" applyBorder="1" applyAlignment="1">
      <alignment horizontal="center" vertical="center"/>
    </xf>
    <xf numFmtId="172" fontId="33" fillId="6" borderId="3" xfId="0" applyNumberFormat="1" applyFont="1" applyFill="1" applyBorder="1" applyAlignment="1">
      <alignment horizontal="center" vertical="center"/>
    </xf>
    <xf numFmtId="173" fontId="32" fillId="6" borderId="3" xfId="0" applyNumberFormat="1" applyFont="1" applyFill="1" applyBorder="1" applyAlignment="1">
      <alignment horizontal="center" vertical="center"/>
    </xf>
    <xf numFmtId="171" fontId="32" fillId="6" borderId="12" xfId="0" applyNumberFormat="1" applyFont="1" applyFill="1" applyBorder="1" applyAlignment="1">
      <alignment horizontal="center" vertical="center"/>
    </xf>
    <xf numFmtId="170" fontId="33" fillId="6" borderId="3" xfId="0" applyNumberFormat="1" applyFont="1" applyFill="1" applyBorder="1" applyAlignment="1">
      <alignment horizontal="center" vertical="center"/>
    </xf>
    <xf numFmtId="0" fontId="37" fillId="0" borderId="0" xfId="18" applyFont="1" applyAlignment="1">
      <alignment horizontal="center" vertical="center"/>
    </xf>
    <xf numFmtId="0" fontId="38" fillId="0" borderId="0" xfId="18" applyFont="1" applyAlignment="1" applyProtection="1">
      <alignment horizontal="center" vertical="center"/>
      <protection locked="0"/>
    </xf>
    <xf numFmtId="0" fontId="37" fillId="0" borderId="0" xfId="18" applyFont="1" applyAlignment="1" applyProtection="1">
      <alignment horizontal="center" vertical="center"/>
      <protection locked="0"/>
    </xf>
    <xf numFmtId="1" fontId="32" fillId="0" borderId="13" xfId="18" applyNumberFormat="1" applyFont="1" applyBorder="1" applyAlignment="1" applyProtection="1">
      <alignment horizontal="right" vertical="center"/>
      <protection locked="0"/>
    </xf>
    <xf numFmtId="1" fontId="32" fillId="0" borderId="14" xfId="18" applyNumberFormat="1" applyFont="1" applyBorder="1" applyAlignment="1" applyProtection="1">
      <alignment horizontal="center" vertical="center"/>
      <protection locked="0"/>
    </xf>
    <xf numFmtId="0" fontId="32" fillId="3" borderId="13" xfId="18" applyFont="1" applyFill="1" applyBorder="1" applyAlignment="1" applyProtection="1">
      <alignment horizontal="right" vertical="center"/>
      <protection locked="0"/>
    </xf>
    <xf numFmtId="0" fontId="32" fillId="3" borderId="14" xfId="18" applyFont="1" applyFill="1" applyBorder="1" applyAlignment="1" applyProtection="1">
      <alignment horizontal="center" vertical="center"/>
      <protection locked="0"/>
    </xf>
    <xf numFmtId="0" fontId="32" fillId="8" borderId="13" xfId="18" applyFont="1" applyFill="1" applyBorder="1" applyAlignment="1" applyProtection="1">
      <alignment horizontal="center" vertical="center"/>
      <protection locked="0"/>
    </xf>
    <xf numFmtId="0" fontId="32" fillId="8" borderId="14" xfId="18" applyFont="1" applyFill="1" applyBorder="1" applyAlignment="1" applyProtection="1">
      <alignment horizontal="left" vertical="center"/>
      <protection locked="0"/>
    </xf>
    <xf numFmtId="166" fontId="42" fillId="0" borderId="3" xfId="18" applyNumberFormat="1" applyFont="1" applyBorder="1" applyAlignment="1" applyProtection="1">
      <alignment horizontal="center" vertical="center"/>
      <protection locked="0"/>
    </xf>
    <xf numFmtId="0" fontId="42" fillId="3" borderId="13" xfId="18" applyFont="1" applyFill="1" applyBorder="1" applyAlignment="1" applyProtection="1">
      <alignment horizontal="right" vertical="center"/>
      <protection locked="0"/>
    </xf>
    <xf numFmtId="0" fontId="42" fillId="3" borderId="14" xfId="18" applyFont="1" applyFill="1" applyBorder="1" applyAlignment="1" applyProtection="1">
      <alignment horizontal="center" vertical="center"/>
      <protection locked="0"/>
    </xf>
    <xf numFmtId="0" fontId="42" fillId="8" borderId="13" xfId="18" applyFont="1" applyFill="1" applyBorder="1" applyAlignment="1" applyProtection="1">
      <alignment horizontal="center" vertical="center"/>
      <protection locked="0"/>
    </xf>
    <xf numFmtId="0" fontId="42" fillId="8" borderId="14" xfId="18" applyFont="1" applyFill="1" applyBorder="1" applyAlignment="1" applyProtection="1">
      <alignment horizontal="left" vertical="center"/>
      <protection locked="0"/>
    </xf>
    <xf numFmtId="0" fontId="38" fillId="0" borderId="0" xfId="19" applyFont="1" applyAlignment="1" applyProtection="1">
      <alignment horizontal="center" vertical="center"/>
      <protection locked="0"/>
    </xf>
    <xf numFmtId="0" fontId="42" fillId="3" borderId="14" xfId="18" applyFont="1" applyFill="1" applyBorder="1" applyAlignment="1" applyProtection="1">
      <alignment horizontal="left" vertical="center"/>
      <protection locked="0"/>
    </xf>
    <xf numFmtId="170" fontId="42" fillId="13" borderId="13" xfId="18" applyNumberFormat="1" applyFont="1" applyFill="1" applyBorder="1" applyAlignment="1" applyProtection="1">
      <alignment horizontal="right" vertical="center"/>
      <protection locked="0"/>
    </xf>
    <xf numFmtId="0" fontId="42" fillId="13" borderId="14" xfId="18" applyFont="1" applyFill="1" applyBorder="1" applyAlignment="1" applyProtection="1">
      <alignment horizontal="left" vertical="center"/>
      <protection locked="0"/>
    </xf>
    <xf numFmtId="167" fontId="42" fillId="0" borderId="3" xfId="18" applyNumberFormat="1" applyFont="1" applyBorder="1" applyAlignment="1" applyProtection="1">
      <alignment horizontal="center" vertical="center"/>
      <protection locked="0"/>
    </xf>
    <xf numFmtId="1" fontId="42" fillId="0" borderId="3" xfId="18" applyNumberFormat="1" applyFont="1" applyBorder="1" applyAlignment="1" applyProtection="1">
      <alignment horizontal="center" vertical="center"/>
      <protection locked="0"/>
    </xf>
    <xf numFmtId="2" fontId="32" fillId="0" borderId="13" xfId="18" applyNumberFormat="1" applyFont="1" applyBorder="1" applyAlignment="1" applyProtection="1">
      <alignment horizontal="right" vertical="center"/>
      <protection locked="0"/>
    </xf>
    <xf numFmtId="0" fontId="38" fillId="2" borderId="0" xfId="19" applyFont="1" applyFill="1" applyAlignment="1" applyProtection="1">
      <alignment horizontal="center" vertical="center"/>
      <protection locked="0"/>
    </xf>
    <xf numFmtId="0" fontId="37" fillId="2" borderId="0" xfId="18" applyFont="1" applyFill="1" applyAlignment="1">
      <alignment horizontal="center" vertical="center"/>
    </xf>
    <xf numFmtId="2" fontId="42" fillId="0" borderId="3" xfId="18" applyNumberFormat="1" applyFont="1" applyBorder="1" applyAlignment="1" applyProtection="1">
      <alignment horizontal="center" vertical="center"/>
      <protection locked="0"/>
    </xf>
    <xf numFmtId="0" fontId="32" fillId="3" borderId="14" xfId="18" applyFont="1" applyFill="1" applyBorder="1" applyAlignment="1" applyProtection="1">
      <alignment horizontal="right" vertical="center"/>
      <protection locked="0"/>
    </xf>
    <xf numFmtId="0" fontId="42" fillId="3" borderId="14" xfId="18" applyFont="1" applyFill="1" applyBorder="1" applyAlignment="1" applyProtection="1">
      <alignment horizontal="right" vertical="center"/>
      <protection locked="0"/>
    </xf>
    <xf numFmtId="0" fontId="42" fillId="14" borderId="3" xfId="18" applyFont="1" applyFill="1" applyBorder="1" applyAlignment="1" applyProtection="1">
      <alignment horizontal="center" vertical="center"/>
      <protection locked="0"/>
    </xf>
    <xf numFmtId="0" fontId="38" fillId="14" borderId="3" xfId="18" applyFont="1" applyFill="1" applyBorder="1" applyAlignment="1" applyProtection="1">
      <alignment horizontal="center" vertical="center"/>
      <protection locked="0"/>
    </xf>
    <xf numFmtId="0" fontId="37" fillId="0" borderId="0" xfId="18" applyFont="1" applyBorder="1" applyAlignment="1" applyProtection="1">
      <alignment horizontal="center" vertical="center"/>
      <protection locked="0"/>
    </xf>
    <xf numFmtId="0" fontId="38" fillId="15" borderId="3" xfId="18" applyFont="1" applyFill="1" applyBorder="1" applyAlignment="1" applyProtection="1">
      <alignment horizontal="center" vertical="center"/>
      <protection locked="0"/>
    </xf>
    <xf numFmtId="0" fontId="44" fillId="0" borderId="0" xfId="18" applyFont="1" applyBorder="1" applyAlignment="1" applyProtection="1">
      <alignment horizontal="center" vertical="center"/>
      <protection locked="0"/>
    </xf>
    <xf numFmtId="0" fontId="45" fillId="0" borderId="0" xfId="18" applyFont="1" applyBorder="1" applyAlignment="1" applyProtection="1">
      <alignment horizontal="center" vertical="center"/>
      <protection locked="0"/>
    </xf>
    <xf numFmtId="0" fontId="48" fillId="0" borderId="0" xfId="1" applyFont="1" applyAlignment="1">
      <alignment horizontal="center" vertical="center"/>
    </xf>
    <xf numFmtId="0" fontId="2" fillId="0" borderId="0" xfId="1" applyFont="1" applyBorder="1" applyAlignment="1">
      <alignment vertical="center"/>
    </xf>
    <xf numFmtId="0" fontId="2" fillId="0" borderId="0" xfId="1" applyFont="1" applyAlignment="1">
      <alignment vertical="center"/>
    </xf>
    <xf numFmtId="0" fontId="14" fillId="0" borderId="0" xfId="1" quotePrefix="1" applyFont="1" applyBorder="1" applyAlignment="1">
      <alignment vertical="center"/>
    </xf>
    <xf numFmtId="0" fontId="12" fillId="0" borderId="1" xfId="1" applyFont="1" applyBorder="1" applyAlignment="1">
      <alignment vertical="center"/>
    </xf>
    <xf numFmtId="0" fontId="5" fillId="2" borderId="0" xfId="0" applyFont="1" applyFill="1" applyAlignment="1">
      <alignment horizontal="center" vertical="center"/>
    </xf>
    <xf numFmtId="174" fontId="32" fillId="6" borderId="12" xfId="0" applyNumberFormat="1" applyFont="1" applyFill="1" applyBorder="1" applyAlignment="1">
      <alignment horizontal="center" vertical="center"/>
    </xf>
    <xf numFmtId="167" fontId="5" fillId="6" borderId="0" xfId="0" applyNumberFormat="1" applyFont="1" applyFill="1" applyBorder="1" applyAlignment="1">
      <alignment vertical="center"/>
    </xf>
    <xf numFmtId="0" fontId="49" fillId="0" borderId="0" xfId="0" applyFont="1" applyFill="1" applyAlignment="1">
      <alignment vertical="center"/>
    </xf>
    <xf numFmtId="0" fontId="50" fillId="0" borderId="3" xfId="0" applyFont="1" applyFill="1" applyBorder="1" applyAlignment="1">
      <alignment horizontal="center"/>
    </xf>
    <xf numFmtId="0" fontId="51" fillId="0" borderId="3" xfId="0" applyFont="1" applyFill="1" applyBorder="1" applyAlignment="1">
      <alignment horizontal="center" vertical="center"/>
    </xf>
    <xf numFmtId="0" fontId="49" fillId="0" borderId="9" xfId="0" applyFont="1" applyFill="1" applyBorder="1" applyAlignment="1">
      <alignment vertical="center"/>
    </xf>
    <xf numFmtId="0" fontId="49" fillId="0" borderId="0" xfId="0" applyFont="1" applyFill="1" applyBorder="1" applyAlignment="1">
      <alignment vertical="center"/>
    </xf>
    <xf numFmtId="2" fontId="49" fillId="0" borderId="13" xfId="0" applyNumberFormat="1" applyFont="1" applyFill="1" applyBorder="1" applyAlignment="1">
      <alignment vertical="center"/>
    </xf>
    <xf numFmtId="0" fontId="49" fillId="0" borderId="14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49" fillId="0" borderId="13" xfId="0" applyFont="1" applyFill="1" applyBorder="1" applyAlignment="1">
      <alignment vertical="center"/>
    </xf>
    <xf numFmtId="0" fontId="49" fillId="0" borderId="0" xfId="0" applyFont="1" applyFill="1" applyBorder="1" applyAlignment="1">
      <alignment horizontal="center" vertical="center"/>
    </xf>
    <xf numFmtId="0" fontId="51" fillId="0" borderId="12" xfId="0" applyFont="1" applyFill="1" applyBorder="1" applyAlignment="1">
      <alignment horizontal="center" vertical="center"/>
    </xf>
    <xf numFmtId="0" fontId="49" fillId="0" borderId="7" xfId="0" applyFont="1" applyFill="1" applyBorder="1" applyAlignment="1">
      <alignment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4" fillId="0" borderId="0" xfId="1" applyFont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54" fillId="16" borderId="11" xfId="0" applyFont="1" applyFill="1" applyBorder="1" applyAlignment="1">
      <alignment horizontal="center" vertical="center"/>
    </xf>
    <xf numFmtId="0" fontId="31" fillId="16" borderId="12" xfId="0" applyFont="1" applyFill="1" applyBorder="1" applyAlignment="1">
      <alignment horizontal="center" vertical="center"/>
    </xf>
    <xf numFmtId="0" fontId="32" fillId="16" borderId="3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172" fontId="32" fillId="6" borderId="3" xfId="0" applyNumberFormat="1" applyFont="1" applyFill="1" applyBorder="1" applyAlignment="1">
      <alignment horizontal="center" vertical="center"/>
    </xf>
    <xf numFmtId="2" fontId="35" fillId="16" borderId="3" xfId="0" applyNumberFormat="1" applyFont="1" applyFill="1" applyBorder="1" applyAlignment="1">
      <alignment horizontal="center" vertical="center"/>
    </xf>
    <xf numFmtId="2" fontId="7" fillId="2" borderId="0" xfId="0" applyNumberFormat="1" applyFont="1" applyFill="1" applyBorder="1" applyAlignment="1">
      <alignment horizontal="center" vertical="center"/>
    </xf>
    <xf numFmtId="0" fontId="57" fillId="2" borderId="0" xfId="0" applyFont="1" applyFill="1" applyAlignment="1">
      <alignment horizontal="center" vertical="center"/>
    </xf>
    <xf numFmtId="167" fontId="58" fillId="2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0" fillId="6" borderId="0" xfId="9" applyFont="1" applyFill="1" applyBorder="1" applyAlignment="1">
      <alignment horizontal="center" vertical="center"/>
    </xf>
    <xf numFmtId="0" fontId="14" fillId="6" borderId="0" xfId="9" applyFont="1" applyFill="1" applyBorder="1" applyAlignment="1">
      <alignment horizontal="center" vertical="center"/>
    </xf>
    <xf numFmtId="2" fontId="14" fillId="6" borderId="0" xfId="9" applyNumberFormat="1" applyFont="1" applyFill="1" applyBorder="1" applyAlignment="1">
      <alignment horizontal="center" vertical="center"/>
    </xf>
    <xf numFmtId="2" fontId="59" fillId="6" borderId="0" xfId="9" applyNumberFormat="1" applyFont="1" applyFill="1" applyBorder="1" applyAlignment="1">
      <alignment horizontal="center" vertical="center"/>
    </xf>
    <xf numFmtId="167" fontId="14" fillId="6" borderId="0" xfId="9" applyNumberFormat="1" applyFont="1" applyFill="1" applyBorder="1" applyAlignment="1">
      <alignment horizontal="center" vertical="center"/>
    </xf>
    <xf numFmtId="0" fontId="59" fillId="6" borderId="0" xfId="9" applyFont="1" applyFill="1" applyBorder="1" applyAlignment="1">
      <alignment horizontal="center" vertical="center"/>
    </xf>
    <xf numFmtId="174" fontId="7" fillId="6" borderId="0" xfId="0" applyNumberFormat="1" applyFont="1" applyFill="1" applyBorder="1" applyAlignment="1">
      <alignment horizontal="center" vertical="center"/>
    </xf>
    <xf numFmtId="2" fontId="7" fillId="6" borderId="0" xfId="0" applyNumberFormat="1" applyFont="1" applyFill="1" applyBorder="1" applyAlignment="1">
      <alignment horizontal="center" vertical="center"/>
    </xf>
    <xf numFmtId="167" fontId="7" fillId="6" borderId="0" xfId="0" applyNumberFormat="1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2" fontId="5" fillId="6" borderId="0" xfId="0" applyNumberFormat="1" applyFont="1" applyFill="1" applyBorder="1" applyAlignment="1">
      <alignment horizontal="center" vertical="center"/>
    </xf>
    <xf numFmtId="167" fontId="59" fillId="6" borderId="0" xfId="9" applyNumberFormat="1" applyFont="1" applyFill="1" applyBorder="1" applyAlignment="1">
      <alignment horizontal="center" vertical="center"/>
    </xf>
    <xf numFmtId="167" fontId="5" fillId="6" borderId="0" xfId="0" applyNumberFormat="1" applyFont="1" applyFill="1" applyBorder="1" applyAlignment="1">
      <alignment horizontal="center" vertical="center"/>
    </xf>
    <xf numFmtId="167" fontId="60" fillId="6" borderId="0" xfId="0" applyNumberFormat="1" applyFont="1" applyFill="1" applyBorder="1" applyAlignment="1">
      <alignment horizontal="center" vertical="center"/>
    </xf>
    <xf numFmtId="0" fontId="62" fillId="0" borderId="0" xfId="1" applyFont="1" applyBorder="1" applyAlignment="1">
      <alignment vertical="center"/>
    </xf>
    <xf numFmtId="0" fontId="62" fillId="0" borderId="0" xfId="1" applyFont="1" applyAlignment="1">
      <alignment vertical="center"/>
    </xf>
    <xf numFmtId="0" fontId="62" fillId="0" borderId="0" xfId="1" applyFont="1" applyAlignment="1">
      <alignment horizontal="center" vertical="center"/>
    </xf>
    <xf numFmtId="0" fontId="63" fillId="0" borderId="0" xfId="1" applyFont="1" applyBorder="1" applyAlignment="1">
      <alignment vertical="center"/>
    </xf>
    <xf numFmtId="0" fontId="63" fillId="0" borderId="0" xfId="1" applyFont="1" applyAlignment="1">
      <alignment vertical="center"/>
    </xf>
    <xf numFmtId="0" fontId="62" fillId="0" borderId="0" xfId="1" applyFont="1" applyAlignment="1">
      <alignment horizontal="left" vertical="center"/>
    </xf>
    <xf numFmtId="0" fontId="62" fillId="0" borderId="0" xfId="1" applyFont="1" applyBorder="1" applyAlignment="1">
      <alignment horizontal="center" vertical="center"/>
    </xf>
    <xf numFmtId="0" fontId="62" fillId="0" borderId="0" xfId="2" applyFont="1" applyBorder="1" applyAlignment="1">
      <alignment vertical="center"/>
    </xf>
    <xf numFmtId="0" fontId="63" fillId="0" borderId="0" xfId="2" applyFont="1" applyBorder="1" applyAlignment="1">
      <alignment vertical="center"/>
    </xf>
    <xf numFmtId="0" fontId="64" fillId="0" borderId="0" xfId="3" applyFont="1" applyBorder="1" applyAlignment="1">
      <alignment horizontal="left" vertical="center"/>
    </xf>
    <xf numFmtId="0" fontId="63" fillId="0" borderId="0" xfId="3" applyFont="1" applyBorder="1" applyAlignment="1">
      <alignment horizontal="left" vertical="center"/>
    </xf>
    <xf numFmtId="0" fontId="63" fillId="0" borderId="0" xfId="2" applyFont="1" applyBorder="1" applyAlignment="1">
      <alignment horizontal="left" vertical="center"/>
    </xf>
    <xf numFmtId="0" fontId="63" fillId="0" borderId="0" xfId="3" applyFont="1" applyFill="1" applyBorder="1" applyAlignment="1">
      <alignment horizontal="left" vertical="center"/>
    </xf>
    <xf numFmtId="0" fontId="14" fillId="0" borderId="0" xfId="3" applyFont="1" applyFill="1" applyBorder="1" applyAlignment="1">
      <alignment horizontal="left" vertical="center"/>
    </xf>
    <xf numFmtId="0" fontId="17" fillId="0" borderId="1" xfId="1" applyFont="1" applyBorder="1" applyAlignment="1">
      <alignment vertical="center"/>
    </xf>
    <xf numFmtId="0" fontId="17" fillId="0" borderId="1" xfId="1" applyFont="1" applyBorder="1" applyAlignment="1">
      <alignment horizontal="center" vertical="center"/>
    </xf>
    <xf numFmtId="0" fontId="14" fillId="0" borderId="1" xfId="3" applyFont="1" applyBorder="1" applyAlignment="1">
      <alignment horizontal="left" vertical="center"/>
    </xf>
    <xf numFmtId="164" fontId="12" fillId="0" borderId="1" xfId="4" applyFont="1" applyFill="1" applyBorder="1" applyAlignment="1" applyProtection="1">
      <alignment vertical="center"/>
      <protection locked="0"/>
    </xf>
    <xf numFmtId="0" fontId="12" fillId="0" borderId="1" xfId="1" applyFont="1" applyBorder="1" applyAlignment="1">
      <alignment horizontal="left" vertical="center"/>
    </xf>
    <xf numFmtId="0" fontId="17" fillId="0" borderId="0" xfId="2" applyFont="1" applyBorder="1" applyAlignment="1">
      <alignment horizontal="center" vertical="center"/>
    </xf>
    <xf numFmtId="0" fontId="17" fillId="0" borderId="0" xfId="3" applyFont="1" applyFill="1" applyBorder="1" applyAlignment="1">
      <alignment horizontal="left"/>
    </xf>
    <xf numFmtId="0" fontId="62" fillId="0" borderId="0" xfId="2" applyFont="1" applyBorder="1" applyAlignment="1">
      <alignment horizontal="left" vertical="center"/>
    </xf>
    <xf numFmtId="1" fontId="14" fillId="0" borderId="0" xfId="2" quotePrefix="1" applyNumberFormat="1" applyFont="1" applyBorder="1" applyAlignment="1">
      <alignment vertical="center"/>
    </xf>
    <xf numFmtId="1" fontId="14" fillId="0" borderId="0" xfId="2" quotePrefix="1" applyNumberFormat="1" applyFont="1" applyBorder="1" applyAlignment="1">
      <alignment horizontal="left" vertical="center"/>
    </xf>
    <xf numFmtId="169" fontId="14" fillId="0" borderId="0" xfId="2" quotePrefix="1" applyNumberFormat="1" applyFont="1" applyBorder="1" applyAlignment="1">
      <alignment vertical="center"/>
    </xf>
    <xf numFmtId="0" fontId="17" fillId="0" borderId="0" xfId="1" applyFont="1" applyAlignment="1">
      <alignment horizontal="center" vertical="center"/>
    </xf>
    <xf numFmtId="0" fontId="65" fillId="0" borderId="0" xfId="2" applyFont="1" applyBorder="1" applyAlignment="1">
      <alignment horizontal="left" vertical="center"/>
    </xf>
    <xf numFmtId="0" fontId="17" fillId="0" borderId="0" xfId="1" applyFont="1" applyAlignment="1">
      <alignment horizontal="left" vertical="center"/>
    </xf>
    <xf numFmtId="0" fontId="17" fillId="0" borderId="0" xfId="1" applyFont="1" applyBorder="1" applyAlignment="1">
      <alignment vertical="center"/>
    </xf>
    <xf numFmtId="0" fontId="17" fillId="0" borderId="0" xfId="1" applyFont="1" applyBorder="1" applyAlignment="1">
      <alignment horizontal="center" vertical="center"/>
    </xf>
    <xf numFmtId="9" fontId="65" fillId="0" borderId="0" xfId="2" applyNumberFormat="1" applyFont="1" applyBorder="1" applyAlignment="1">
      <alignment horizontal="left" vertical="center"/>
    </xf>
    <xf numFmtId="169" fontId="14" fillId="0" borderId="0" xfId="2" applyNumberFormat="1" applyFont="1" applyBorder="1" applyAlignment="1">
      <alignment vertical="center"/>
    </xf>
    <xf numFmtId="0" fontId="17" fillId="0" borderId="0" xfId="2" applyFont="1" applyBorder="1" applyAlignment="1">
      <alignment horizontal="left" vertical="center"/>
    </xf>
    <xf numFmtId="0" fontId="14" fillId="0" borderId="0" xfId="6" applyFont="1" applyBorder="1" applyAlignment="1">
      <alignment vertical="center"/>
    </xf>
    <xf numFmtId="0" fontId="12" fillId="0" borderId="0" xfId="1" applyFont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66" fillId="0" borderId="0" xfId="21" applyFont="1"/>
    <xf numFmtId="0" fontId="18" fillId="0" borderId="0" xfId="17" applyFont="1" applyFill="1" applyAlignment="1">
      <alignment vertical="center"/>
    </xf>
    <xf numFmtId="168" fontId="63" fillId="0" borderId="0" xfId="1" applyNumberFormat="1" applyFont="1" applyAlignment="1">
      <alignment vertical="center"/>
    </xf>
    <xf numFmtId="0" fontId="63" fillId="0" borderId="1" xfId="1" applyFont="1" applyBorder="1" applyAlignment="1">
      <alignment vertical="center"/>
    </xf>
    <xf numFmtId="0" fontId="63" fillId="0" borderId="0" xfId="1" applyFont="1" applyBorder="1" applyAlignment="1">
      <alignment horizontal="left" vertical="center"/>
    </xf>
    <xf numFmtId="0" fontId="63" fillId="0" borderId="0" xfId="1" applyFont="1" applyAlignment="1">
      <alignment horizontal="center" vertical="center"/>
    </xf>
    <xf numFmtId="2" fontId="63" fillId="0" borderId="0" xfId="2" applyNumberFormat="1" applyFont="1" applyBorder="1" applyAlignment="1">
      <alignment vertical="center"/>
    </xf>
    <xf numFmtId="0" fontId="67" fillId="0" borderId="0" xfId="21" applyFont="1" applyFill="1" applyBorder="1" applyAlignment="1">
      <alignment vertical="center"/>
    </xf>
    <xf numFmtId="0" fontId="2" fillId="0" borderId="0" xfId="21" applyFont="1" applyAlignment="1">
      <alignment vertical="center"/>
    </xf>
    <xf numFmtId="0" fontId="3" fillId="0" borderId="0" xfId="21"/>
    <xf numFmtId="0" fontId="18" fillId="0" borderId="0" xfId="21" applyFont="1" applyFill="1" applyAlignment="1">
      <alignment vertical="center"/>
    </xf>
    <xf numFmtId="0" fontId="49" fillId="0" borderId="0" xfId="21" applyFont="1" applyAlignment="1">
      <alignment vertical="center"/>
    </xf>
    <xf numFmtId="0" fontId="18" fillId="0" borderId="0" xfId="0" applyFont="1" applyFill="1" applyAlignment="1">
      <alignment horizontal="left"/>
    </xf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right" vertical="center"/>
    </xf>
    <xf numFmtId="0" fontId="18" fillId="0" borderId="0" xfId="0" applyFont="1" applyFill="1" applyAlignment="1">
      <alignment horizontal="left" vertical="center"/>
    </xf>
    <xf numFmtId="0" fontId="18" fillId="0" borderId="0" xfId="16" applyFont="1" applyFill="1" applyAlignment="1"/>
    <xf numFmtId="0" fontId="18" fillId="0" borderId="0" xfId="16" applyFont="1" applyFill="1" applyBorder="1" applyAlignment="1"/>
    <xf numFmtId="0" fontId="18" fillId="0" borderId="0" xfId="16" applyFont="1" applyFill="1" applyBorder="1" applyAlignment="1">
      <alignment horizontal="center"/>
    </xf>
    <xf numFmtId="168" fontId="18" fillId="0" borderId="0" xfId="16" applyNumberFormat="1" applyFont="1" applyFill="1" applyBorder="1" applyAlignment="1"/>
    <xf numFmtId="167" fontId="14" fillId="6" borderId="0" xfId="0" applyNumberFormat="1" applyFont="1" applyFill="1" applyBorder="1" applyAlignment="1">
      <alignment vertical="center"/>
    </xf>
    <xf numFmtId="0" fontId="18" fillId="0" borderId="0" xfId="16" applyFont="1" applyFill="1" applyAlignment="1">
      <alignment horizontal="left"/>
    </xf>
    <xf numFmtId="167" fontId="14" fillId="6" borderId="0" xfId="0" applyNumberFormat="1" applyFont="1" applyFill="1" applyBorder="1" applyAlignment="1">
      <alignment horizontal="left"/>
    </xf>
    <xf numFmtId="0" fontId="18" fillId="0" borderId="4" xfId="0" applyFont="1" applyFill="1" applyBorder="1" applyAlignment="1">
      <alignment horizontal="left"/>
    </xf>
    <xf numFmtId="0" fontId="18" fillId="0" borderId="4" xfId="0" applyFont="1" applyFill="1" applyBorder="1" applyAlignment="1"/>
    <xf numFmtId="0" fontId="18" fillId="0" borderId="0" xfId="0" applyFont="1" applyFill="1" applyAlignment="1"/>
    <xf numFmtId="0" fontId="14" fillId="0" borderId="0" xfId="0" applyFont="1" applyBorder="1" applyAlignment="1">
      <alignment horizont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 applyAlignment="1"/>
    <xf numFmtId="0" fontId="18" fillId="0" borderId="0" xfId="0" applyFont="1" applyFill="1" applyBorder="1" applyAlignment="1">
      <alignment horizontal="center"/>
    </xf>
    <xf numFmtId="0" fontId="18" fillId="0" borderId="1" xfId="16" applyFont="1" applyFill="1" applyBorder="1" applyAlignment="1"/>
    <xf numFmtId="0" fontId="69" fillId="0" borderId="0" xfId="16" applyFont="1" applyFill="1" applyAlignment="1">
      <alignment horizontal="center"/>
    </xf>
    <xf numFmtId="0" fontId="18" fillId="0" borderId="1" xfId="0" applyFont="1" applyFill="1" applyBorder="1" applyAlignment="1"/>
    <xf numFmtId="175" fontId="18" fillId="0" borderId="0" xfId="16" applyNumberFormat="1" applyFont="1" applyFill="1" applyBorder="1" applyAlignment="1"/>
    <xf numFmtId="176" fontId="63" fillId="0" borderId="0" xfId="1" applyNumberFormat="1" applyFont="1" applyAlignment="1">
      <alignment horizontal="left" vertical="center"/>
    </xf>
    <xf numFmtId="0" fontId="8" fillId="0" borderId="1" xfId="1" applyFont="1" applyBorder="1" applyAlignment="1">
      <alignment vertical="center"/>
    </xf>
    <xf numFmtId="172" fontId="73" fillId="6" borderId="3" xfId="0" applyNumberFormat="1" applyFont="1" applyFill="1" applyBorder="1" applyAlignment="1">
      <alignment horizontal="center" vertical="center"/>
    </xf>
    <xf numFmtId="0" fontId="18" fillId="0" borderId="0" xfId="16" applyFont="1" applyFill="1" applyBorder="1" applyAlignment="1">
      <alignment horizontal="center" vertical="center"/>
    </xf>
    <xf numFmtId="0" fontId="18" fillId="0" borderId="1" xfId="16" applyFont="1" applyFill="1" applyBorder="1" applyAlignment="1">
      <alignment horizontal="center"/>
    </xf>
    <xf numFmtId="0" fontId="14" fillId="0" borderId="0" xfId="1" applyFont="1" applyBorder="1" applyAlignment="1">
      <alignment horizontal="center" vertical="center"/>
    </xf>
    <xf numFmtId="0" fontId="14" fillId="0" borderId="0" xfId="1" applyFont="1" applyBorder="1" applyAlignment="1">
      <alignment horizontal="left" vertical="center"/>
    </xf>
    <xf numFmtId="1" fontId="14" fillId="0" borderId="0" xfId="2" applyNumberFormat="1" applyFont="1" applyFill="1" applyBorder="1" applyAlignment="1" applyProtection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3" fillId="0" borderId="0" xfId="2"/>
    <xf numFmtId="0" fontId="75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9" fillId="0" borderId="0" xfId="1" applyFont="1" applyBorder="1" applyAlignment="1">
      <alignment horizontal="center" vertical="center"/>
    </xf>
    <xf numFmtId="0" fontId="48" fillId="0" borderId="0" xfId="1" applyFont="1" applyBorder="1" applyAlignment="1">
      <alignment vertical="center"/>
    </xf>
    <xf numFmtId="0" fontId="75" fillId="0" borderId="0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76" fillId="0" borderId="0" xfId="3" applyFont="1" applyBorder="1" applyAlignment="1">
      <alignment horizontal="left" vertical="center"/>
    </xf>
    <xf numFmtId="0" fontId="75" fillId="0" borderId="1" xfId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1" xfId="1" applyFont="1" applyBorder="1" applyAlignment="1">
      <alignment horizontal="center" vertical="center"/>
    </xf>
    <xf numFmtId="0" fontId="77" fillId="0" borderId="1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0" xfId="3" applyFont="1" applyBorder="1" applyAlignment="1">
      <alignment horizontal="left" vertical="center"/>
    </xf>
    <xf numFmtId="164" fontId="12" fillId="0" borderId="0" xfId="4" applyFont="1" applyFill="1" applyBorder="1" applyAlignment="1" applyProtection="1">
      <alignment vertical="center"/>
      <protection locked="0"/>
    </xf>
    <xf numFmtId="0" fontId="12" fillId="0" borderId="0" xfId="1" applyFont="1" applyBorder="1" applyAlignment="1">
      <alignment horizontal="left" vertical="center"/>
    </xf>
    <xf numFmtId="0" fontId="75" fillId="0" borderId="0" xfId="2" applyFont="1" applyBorder="1" applyAlignment="1">
      <alignment horizontal="left" vertical="center"/>
    </xf>
    <xf numFmtId="0" fontId="9" fillId="0" borderId="0" xfId="2" applyFont="1" applyBorder="1" applyAlignment="1">
      <alignment horizontal="center" vertical="center"/>
    </xf>
    <xf numFmtId="0" fontId="9" fillId="0" borderId="0" xfId="1" applyFont="1" applyAlignment="1">
      <alignment horizontal="left" vertical="center"/>
    </xf>
    <xf numFmtId="0" fontId="48" fillId="0" borderId="0" xfId="2" applyFont="1" applyBorder="1" applyAlignment="1">
      <alignment horizontal="center" vertical="center"/>
    </xf>
    <xf numFmtId="0" fontId="10" fillId="0" borderId="0" xfId="2" applyFont="1" applyBorder="1" applyAlignment="1">
      <alignment vertical="center"/>
    </xf>
    <xf numFmtId="0" fontId="78" fillId="0" borderId="0" xfId="2" applyFont="1" applyBorder="1" applyAlignment="1">
      <alignment horizontal="left" vertical="center"/>
    </xf>
    <xf numFmtId="0" fontId="13" fillId="0" borderId="0" xfId="2" applyFont="1" applyBorder="1" applyAlignment="1">
      <alignment horizontal="center" vertical="center"/>
    </xf>
    <xf numFmtId="165" fontId="13" fillId="0" borderId="0" xfId="2" applyNumberFormat="1" applyFont="1" applyBorder="1" applyAlignment="1">
      <alignment horizontal="left" vertical="center"/>
    </xf>
    <xf numFmtId="0" fontId="75" fillId="0" borderId="0" xfId="1" applyFont="1" applyBorder="1" applyAlignment="1">
      <alignment vertical="center"/>
    </xf>
    <xf numFmtId="0" fontId="77" fillId="0" borderId="0" xfId="1" applyFont="1" applyAlignment="1">
      <alignment vertical="center"/>
    </xf>
    <xf numFmtId="168" fontId="2" fillId="0" borderId="0" xfId="2" applyNumberFormat="1" applyFont="1" applyBorder="1" applyAlignment="1">
      <alignment horizontal="left" vertical="center"/>
    </xf>
    <xf numFmtId="0" fontId="77" fillId="0" borderId="0" xfId="2" applyFont="1" applyBorder="1" applyAlignment="1">
      <alignment vertical="center"/>
    </xf>
    <xf numFmtId="0" fontId="48" fillId="0" borderId="0" xfId="1" applyFont="1" applyAlignment="1">
      <alignment vertical="center"/>
    </xf>
    <xf numFmtId="0" fontId="79" fillId="0" borderId="0" xfId="1" applyFont="1" applyAlignment="1">
      <alignment vertical="center"/>
    </xf>
    <xf numFmtId="0" fontId="49" fillId="0" borderId="0" xfId="2" applyFont="1" applyBorder="1" applyAlignment="1">
      <alignment horizontal="left" vertical="center"/>
    </xf>
    <xf numFmtId="0" fontId="13" fillId="0" borderId="0" xfId="2" applyFont="1" applyBorder="1" applyAlignment="1">
      <alignment horizontal="left" vertical="center"/>
    </xf>
    <xf numFmtId="0" fontId="12" fillId="0" borderId="0" xfId="2" applyFont="1" applyBorder="1" applyAlignment="1">
      <alignment horizontal="left" vertical="center"/>
    </xf>
    <xf numFmtId="0" fontId="48" fillId="0" borderId="0" xfId="1" applyFont="1" applyBorder="1" applyAlignment="1">
      <alignment horizontal="center" vertical="center"/>
    </xf>
    <xf numFmtId="0" fontId="13" fillId="0" borderId="0" xfId="2" applyFont="1" applyBorder="1" applyAlignment="1">
      <alignment vertical="center"/>
    </xf>
    <xf numFmtId="0" fontId="80" fillId="0" borderId="0" xfId="1" applyFont="1" applyAlignment="1">
      <alignment vertical="center"/>
    </xf>
    <xf numFmtId="0" fontId="80" fillId="0" borderId="0" xfId="1" applyFont="1" applyBorder="1" applyAlignment="1">
      <alignment vertical="center"/>
    </xf>
    <xf numFmtId="0" fontId="12" fillId="0" borderId="0" xfId="5" applyFont="1" applyBorder="1" applyAlignment="1">
      <alignment vertical="center"/>
    </xf>
    <xf numFmtId="0" fontId="10" fillId="0" borderId="0" xfId="1" applyFont="1" applyAlignment="1">
      <alignment horizontal="center" vertical="center"/>
    </xf>
    <xf numFmtId="0" fontId="2" fillId="0" borderId="0" xfId="1" quotePrefix="1" applyFont="1" applyBorder="1" applyAlignment="1">
      <alignment vertical="center"/>
    </xf>
    <xf numFmtId="168" fontId="10" fillId="0" borderId="0" xfId="1" applyNumberFormat="1" applyFont="1" applyBorder="1" applyAlignment="1">
      <alignment vertical="center"/>
    </xf>
    <xf numFmtId="2" fontId="10" fillId="0" borderId="0" xfId="2" applyNumberFormat="1" applyFont="1" applyBorder="1" applyAlignment="1">
      <alignment vertical="center"/>
    </xf>
    <xf numFmtId="1" fontId="10" fillId="0" borderId="0" xfId="2" applyNumberFormat="1" applyFont="1" applyBorder="1" applyAlignment="1">
      <alignment vertical="center"/>
    </xf>
    <xf numFmtId="168" fontId="2" fillId="0" borderId="0" xfId="1" applyNumberFormat="1" applyFont="1" applyBorder="1" applyAlignment="1">
      <alignment vertical="center"/>
    </xf>
    <xf numFmtId="0" fontId="25" fillId="0" borderId="0" xfId="0" applyFont="1" applyBorder="1" applyAlignment="1">
      <alignment vertical="center" shrinkToFit="1"/>
    </xf>
    <xf numFmtId="1" fontId="14" fillId="0" borderId="4" xfId="2" applyNumberFormat="1" applyFont="1" applyFill="1" applyBorder="1" applyAlignment="1" applyProtection="1">
      <alignment vertical="center"/>
    </xf>
    <xf numFmtId="2" fontId="14" fillId="0" borderId="4" xfId="2" quotePrefix="1" applyNumberFormat="1" applyFont="1" applyFill="1" applyBorder="1" applyAlignment="1" applyProtection="1">
      <alignment vertical="center"/>
    </xf>
    <xf numFmtId="166" fontId="14" fillId="0" borderId="4" xfId="2" quotePrefix="1" applyNumberFormat="1" applyFont="1" applyFill="1" applyBorder="1" applyAlignment="1" applyProtection="1">
      <alignment vertical="center"/>
    </xf>
    <xf numFmtId="0" fontId="14" fillId="0" borderId="0" xfId="2" applyNumberFormat="1" applyFont="1" applyAlignment="1">
      <alignment vertical="center"/>
    </xf>
    <xf numFmtId="0" fontId="17" fillId="0" borderId="0" xfId="2" applyNumberFormat="1" applyFont="1" applyBorder="1" applyAlignment="1">
      <alignment vertical="center"/>
    </xf>
    <xf numFmtId="0" fontId="14" fillId="0" borderId="0" xfId="0" applyNumberFormat="1" applyFont="1" applyBorder="1" applyAlignment="1">
      <alignment vertical="center"/>
    </xf>
    <xf numFmtId="0" fontId="14" fillId="0" borderId="0" xfId="7" applyNumberFormat="1" applyFont="1" applyAlignment="1">
      <alignment vertical="center"/>
    </xf>
    <xf numFmtId="0" fontId="14" fillId="0" borderId="0" xfId="7" applyNumberFormat="1" applyFont="1" applyBorder="1" applyAlignment="1">
      <alignment horizontal="center" vertical="center"/>
    </xf>
    <xf numFmtId="1" fontId="14" fillId="0" borderId="0" xfId="2" applyNumberFormat="1" applyFont="1" applyFill="1" applyBorder="1" applyAlignment="1" applyProtection="1">
      <alignment vertical="center"/>
    </xf>
    <xf numFmtId="2" fontId="14" fillId="0" borderId="0" xfId="2" quotePrefix="1" applyNumberFormat="1" applyFont="1" applyFill="1" applyBorder="1" applyAlignment="1" applyProtection="1">
      <alignment vertical="center"/>
    </xf>
    <xf numFmtId="171" fontId="33" fillId="6" borderId="3" xfId="0" applyNumberFormat="1" applyFont="1" applyFill="1" applyBorder="1" applyAlignment="1">
      <alignment horizontal="center" vertical="center"/>
    </xf>
    <xf numFmtId="171" fontId="18" fillId="0" borderId="5" xfId="16" applyNumberFormat="1" applyFont="1" applyFill="1" applyBorder="1" applyAlignment="1">
      <alignment horizontal="center" vertical="center"/>
    </xf>
    <xf numFmtId="171" fontId="18" fillId="0" borderId="4" xfId="16" applyNumberFormat="1" applyFont="1" applyFill="1" applyBorder="1" applyAlignment="1">
      <alignment horizontal="center" vertical="center"/>
    </xf>
    <xf numFmtId="171" fontId="18" fillId="0" borderId="6" xfId="16" applyNumberFormat="1" applyFont="1" applyFill="1" applyBorder="1" applyAlignment="1">
      <alignment horizontal="center" vertical="center"/>
    </xf>
    <xf numFmtId="171" fontId="18" fillId="0" borderId="9" xfId="16" applyNumberFormat="1" applyFont="1" applyFill="1" applyBorder="1" applyAlignment="1">
      <alignment horizontal="center" vertical="center"/>
    </xf>
    <xf numFmtId="171" fontId="18" fillId="0" borderId="0" xfId="16" applyNumberFormat="1" applyFont="1" applyFill="1" applyBorder="1" applyAlignment="1">
      <alignment horizontal="center" vertical="center"/>
    </xf>
    <xf numFmtId="171" fontId="18" fillId="0" borderId="10" xfId="16" applyNumberFormat="1" applyFont="1" applyFill="1" applyBorder="1" applyAlignment="1">
      <alignment horizontal="center" vertical="center"/>
    </xf>
    <xf numFmtId="171" fontId="18" fillId="0" borderId="7" xfId="16" applyNumberFormat="1" applyFont="1" applyFill="1" applyBorder="1" applyAlignment="1">
      <alignment horizontal="center" vertical="center"/>
    </xf>
    <xf numFmtId="171" fontId="18" fillId="0" borderId="1" xfId="16" applyNumberFormat="1" applyFont="1" applyFill="1" applyBorder="1" applyAlignment="1">
      <alignment horizontal="center" vertical="center"/>
    </xf>
    <xf numFmtId="171" fontId="18" fillId="0" borderId="8" xfId="16" applyNumberFormat="1" applyFont="1" applyFill="1" applyBorder="1" applyAlignment="1">
      <alignment horizontal="center" vertical="center"/>
    </xf>
    <xf numFmtId="171" fontId="74" fillId="0" borderId="5" xfId="16" applyNumberFormat="1" applyFont="1" applyFill="1" applyBorder="1" applyAlignment="1">
      <alignment horizontal="center" vertical="center"/>
    </xf>
    <xf numFmtId="171" fontId="74" fillId="0" borderId="4" xfId="16" applyNumberFormat="1" applyFont="1" applyFill="1" applyBorder="1" applyAlignment="1">
      <alignment horizontal="center" vertical="center"/>
    </xf>
    <xf numFmtId="171" fontId="74" fillId="0" borderId="6" xfId="16" applyNumberFormat="1" applyFont="1" applyFill="1" applyBorder="1" applyAlignment="1">
      <alignment horizontal="center" vertical="center"/>
    </xf>
    <xf numFmtId="171" fontId="74" fillId="0" borderId="9" xfId="16" applyNumberFormat="1" applyFont="1" applyFill="1" applyBorder="1" applyAlignment="1">
      <alignment horizontal="center" vertical="center"/>
    </xf>
    <xf numFmtId="171" fontId="74" fillId="0" borderId="0" xfId="16" applyNumberFormat="1" applyFont="1" applyFill="1" applyBorder="1" applyAlignment="1">
      <alignment horizontal="center" vertical="center"/>
    </xf>
    <xf numFmtId="171" fontId="74" fillId="0" borderId="10" xfId="16" applyNumberFormat="1" applyFont="1" applyFill="1" applyBorder="1" applyAlignment="1">
      <alignment horizontal="center" vertical="center"/>
    </xf>
    <xf numFmtId="171" fontId="74" fillId="0" borderId="7" xfId="16" applyNumberFormat="1" applyFont="1" applyFill="1" applyBorder="1" applyAlignment="1">
      <alignment horizontal="center" vertical="center"/>
    </xf>
    <xf numFmtId="171" fontId="74" fillId="0" borderId="1" xfId="16" applyNumberFormat="1" applyFont="1" applyFill="1" applyBorder="1" applyAlignment="1">
      <alignment horizontal="center" vertical="center"/>
    </xf>
    <xf numFmtId="171" fontId="74" fillId="0" borderId="8" xfId="16" applyNumberFormat="1" applyFont="1" applyFill="1" applyBorder="1" applyAlignment="1">
      <alignment horizontal="center" vertical="center"/>
    </xf>
    <xf numFmtId="171" fontId="70" fillId="0" borderId="3" xfId="16" applyNumberFormat="1" applyFont="1" applyFill="1" applyBorder="1" applyAlignment="1">
      <alignment horizontal="center" vertical="center"/>
    </xf>
    <xf numFmtId="0" fontId="18" fillId="11" borderId="4" xfId="16" applyFont="1" applyFill="1" applyBorder="1" applyAlignment="1">
      <alignment horizontal="center" vertical="center"/>
    </xf>
    <xf numFmtId="0" fontId="18" fillId="11" borderId="6" xfId="16" applyFont="1" applyFill="1" applyBorder="1" applyAlignment="1">
      <alignment horizontal="center" vertical="center"/>
    </xf>
    <xf numFmtId="0" fontId="18" fillId="11" borderId="1" xfId="16" applyFont="1" applyFill="1" applyBorder="1" applyAlignment="1">
      <alignment horizontal="center" vertical="center"/>
    </xf>
    <xf numFmtId="0" fontId="18" fillId="11" borderId="8" xfId="16" applyFont="1" applyFill="1" applyBorder="1" applyAlignment="1">
      <alignment horizontal="center" vertical="center"/>
    </xf>
    <xf numFmtId="0" fontId="81" fillId="0" borderId="3" xfId="16" applyFont="1" applyFill="1" applyBorder="1" applyAlignment="1">
      <alignment horizontal="center" vertical="center"/>
    </xf>
    <xf numFmtId="0" fontId="70" fillId="0" borderId="7" xfId="16" applyFont="1" applyBorder="1" applyAlignment="1">
      <alignment horizontal="center" vertical="center"/>
    </xf>
    <xf numFmtId="0" fontId="70" fillId="0" borderId="1" xfId="16" applyFont="1" applyBorder="1" applyAlignment="1">
      <alignment horizontal="center" vertical="center"/>
    </xf>
    <xf numFmtId="0" fontId="70" fillId="0" borderId="8" xfId="16" applyFont="1" applyBorder="1" applyAlignment="1">
      <alignment horizontal="center" vertical="center"/>
    </xf>
    <xf numFmtId="0" fontId="18" fillId="0" borderId="3" xfId="16" applyFont="1" applyFill="1" applyBorder="1" applyAlignment="1">
      <alignment horizontal="center" vertical="center"/>
    </xf>
    <xf numFmtId="171" fontId="18" fillId="0" borderId="13" xfId="16" applyNumberFormat="1" applyFont="1" applyFill="1" applyBorder="1" applyAlignment="1">
      <alignment horizontal="center" vertical="center"/>
    </xf>
    <xf numFmtId="171" fontId="18" fillId="0" borderId="2" xfId="16" applyNumberFormat="1" applyFont="1" applyFill="1" applyBorder="1" applyAlignment="1">
      <alignment horizontal="center" vertical="center"/>
    </xf>
    <xf numFmtId="0" fontId="18" fillId="0" borderId="9" xfId="16" applyFont="1" applyBorder="1" applyAlignment="1">
      <alignment horizontal="center" vertical="center"/>
    </xf>
    <xf numFmtId="0" fontId="18" fillId="0" borderId="0" xfId="16" applyFont="1" applyBorder="1" applyAlignment="1">
      <alignment horizontal="center" vertical="center"/>
    </xf>
    <xf numFmtId="0" fontId="18" fillId="0" borderId="10" xfId="16" applyFont="1" applyBorder="1" applyAlignment="1">
      <alignment horizontal="center" vertical="center"/>
    </xf>
    <xf numFmtId="0" fontId="70" fillId="0" borderId="5" xfId="16" applyFont="1" applyBorder="1" applyAlignment="1">
      <alignment horizontal="center" vertical="center"/>
    </xf>
    <xf numFmtId="0" fontId="70" fillId="0" borderId="4" xfId="16" applyFont="1" applyBorder="1" applyAlignment="1">
      <alignment horizontal="center" vertical="center"/>
    </xf>
    <xf numFmtId="0" fontId="70" fillId="0" borderId="6" xfId="16" applyFont="1" applyBorder="1" applyAlignment="1">
      <alignment horizontal="center" vertical="center"/>
    </xf>
    <xf numFmtId="0" fontId="70" fillId="0" borderId="9" xfId="16" applyFont="1" applyBorder="1" applyAlignment="1">
      <alignment horizontal="center" vertical="center"/>
    </xf>
    <xf numFmtId="0" fontId="70" fillId="0" borderId="0" xfId="16" applyFont="1" applyBorder="1" applyAlignment="1">
      <alignment horizontal="center" vertical="center"/>
    </xf>
    <xf numFmtId="0" fontId="70" fillId="0" borderId="10" xfId="16" applyFont="1" applyBorder="1" applyAlignment="1">
      <alignment horizontal="center" vertical="center"/>
    </xf>
    <xf numFmtId="171" fontId="18" fillId="0" borderId="14" xfId="16" applyNumberFormat="1" applyFont="1" applyFill="1" applyBorder="1" applyAlignment="1">
      <alignment horizontal="center" vertical="center"/>
    </xf>
    <xf numFmtId="0" fontId="18" fillId="0" borderId="1" xfId="16" applyFont="1" applyFill="1" applyBorder="1" applyAlignment="1">
      <alignment horizontal="center"/>
    </xf>
    <xf numFmtId="0" fontId="18" fillId="0" borderId="1" xfId="16" applyFont="1" applyFill="1" applyBorder="1" applyAlignment="1">
      <alignment horizontal="right"/>
    </xf>
    <xf numFmtId="171" fontId="30" fillId="0" borderId="0" xfId="16" applyNumberFormat="1" applyFont="1" applyFill="1" applyBorder="1" applyAlignment="1">
      <alignment horizontal="center" vertical="center"/>
    </xf>
    <xf numFmtId="171" fontId="70" fillId="0" borderId="0" xfId="16" applyNumberFormat="1" applyFont="1" applyFill="1" applyBorder="1" applyAlignment="1">
      <alignment horizontal="center" vertical="center"/>
    </xf>
    <xf numFmtId="170" fontId="74" fillId="0" borderId="0" xfId="16" applyNumberFormat="1" applyFont="1" applyFill="1" applyBorder="1" applyAlignment="1">
      <alignment horizontal="center" vertical="center"/>
    </xf>
    <xf numFmtId="0" fontId="18" fillId="0" borderId="0" xfId="16" applyFont="1" applyFill="1" applyAlignment="1">
      <alignment horizontal="right" vertical="center"/>
    </xf>
    <xf numFmtId="0" fontId="18" fillId="0" borderId="0" xfId="16" applyFont="1" applyFill="1" applyBorder="1" applyAlignment="1">
      <alignment horizontal="center" vertical="center"/>
    </xf>
    <xf numFmtId="0" fontId="81" fillId="0" borderId="3" xfId="16" applyFont="1" applyFill="1" applyBorder="1" applyAlignment="1">
      <alignment horizontal="center" vertical="center" wrapText="1"/>
    </xf>
    <xf numFmtId="171" fontId="70" fillId="0" borderId="2" xfId="16" applyNumberFormat="1" applyFont="1" applyFill="1" applyBorder="1" applyAlignment="1">
      <alignment horizontal="center" vertical="center"/>
    </xf>
    <xf numFmtId="171" fontId="70" fillId="0" borderId="14" xfId="16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7" xfId="16" applyFont="1" applyFill="1" applyBorder="1" applyAlignment="1">
      <alignment horizontal="center" vertical="center" wrapText="1"/>
    </xf>
    <xf numFmtId="0" fontId="18" fillId="0" borderId="1" xfId="16" applyFont="1" applyFill="1" applyBorder="1" applyAlignment="1">
      <alignment horizontal="center" vertical="center" wrapText="1"/>
    </xf>
    <xf numFmtId="0" fontId="18" fillId="0" borderId="8" xfId="16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4" fillId="0" borderId="5" xfId="16" applyFont="1" applyBorder="1" applyAlignment="1">
      <alignment horizontal="center" vertical="center" wrapText="1"/>
    </xf>
    <xf numFmtId="0" fontId="14" fillId="0" borderId="4" xfId="16" applyFont="1" applyBorder="1" applyAlignment="1">
      <alignment horizontal="center" vertical="center"/>
    </xf>
    <xf numFmtId="0" fontId="14" fillId="0" borderId="6" xfId="16" applyFont="1" applyBorder="1" applyAlignment="1">
      <alignment horizontal="center" vertical="center"/>
    </xf>
    <xf numFmtId="0" fontId="14" fillId="0" borderId="7" xfId="16" applyFont="1" applyBorder="1" applyAlignment="1">
      <alignment horizontal="center" vertical="center"/>
    </xf>
    <xf numFmtId="0" fontId="14" fillId="0" borderId="1" xfId="16" applyFont="1" applyBorder="1" applyAlignment="1">
      <alignment horizontal="center" vertical="center"/>
    </xf>
    <xf numFmtId="0" fontId="14" fillId="0" borderId="8" xfId="16" applyFont="1" applyBorder="1" applyAlignment="1">
      <alignment horizontal="center" vertical="center"/>
    </xf>
    <xf numFmtId="0" fontId="18" fillId="0" borderId="3" xfId="16" applyFont="1" applyFill="1" applyBorder="1" applyAlignment="1">
      <alignment horizontal="center" vertical="center" wrapText="1"/>
    </xf>
    <xf numFmtId="0" fontId="28" fillId="4" borderId="0" xfId="16" applyFont="1" applyFill="1" applyBorder="1" applyAlignment="1">
      <alignment horizontal="center" vertical="center"/>
    </xf>
    <xf numFmtId="175" fontId="18" fillId="0" borderId="2" xfId="16" applyNumberFormat="1" applyFont="1" applyFill="1" applyBorder="1" applyAlignment="1">
      <alignment horizontal="center"/>
    </xf>
    <xf numFmtId="175" fontId="18" fillId="0" borderId="1" xfId="16" applyNumberFormat="1" applyFont="1" applyFill="1" applyBorder="1" applyAlignment="1">
      <alignment horizontal="left"/>
    </xf>
    <xf numFmtId="0" fontId="18" fillId="5" borderId="0" xfId="16" applyFont="1" applyFill="1" applyBorder="1" applyAlignment="1">
      <alignment horizontal="center" vertical="center"/>
    </xf>
    <xf numFmtId="0" fontId="70" fillId="17" borderId="0" xfId="16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/>
    </xf>
    <xf numFmtId="0" fontId="12" fillId="0" borderId="0" xfId="1" quotePrefix="1" applyFont="1" applyBorder="1" applyAlignment="1">
      <alignment horizontal="center" vertical="center" shrinkToFit="1"/>
    </xf>
    <xf numFmtId="0" fontId="63" fillId="0" borderId="0" xfId="1" applyFont="1" applyAlignment="1">
      <alignment horizontal="center" vertical="center"/>
    </xf>
    <xf numFmtId="0" fontId="63" fillId="0" borderId="0" xfId="1" applyFont="1" applyBorder="1" applyAlignment="1">
      <alignment horizontal="center" vertical="center"/>
    </xf>
    <xf numFmtId="0" fontId="61" fillId="0" borderId="0" xfId="1" applyFont="1" applyAlignment="1">
      <alignment horizontal="center" vertical="center"/>
    </xf>
    <xf numFmtId="1" fontId="63" fillId="0" borderId="0" xfId="2" quotePrefix="1" applyNumberFormat="1" applyFont="1" applyBorder="1" applyAlignment="1">
      <alignment horizontal="left" vertical="center"/>
    </xf>
    <xf numFmtId="175" fontId="63" fillId="0" borderId="0" xfId="2" quotePrefix="1" applyNumberFormat="1" applyFont="1" applyBorder="1" applyAlignment="1">
      <alignment horizontal="left" vertical="center"/>
    </xf>
    <xf numFmtId="175" fontId="63" fillId="0" borderId="0" xfId="2" applyNumberFormat="1" applyFont="1" applyBorder="1" applyAlignment="1">
      <alignment horizontal="left" vertical="center"/>
    </xf>
    <xf numFmtId="16" fontId="63" fillId="0" borderId="0" xfId="2" quotePrefix="1" applyNumberFormat="1" applyFont="1" applyBorder="1" applyAlignment="1">
      <alignment horizontal="left" vertical="center"/>
    </xf>
    <xf numFmtId="1" fontId="63" fillId="0" borderId="0" xfId="2" applyNumberFormat="1" applyFont="1" applyBorder="1" applyAlignment="1">
      <alignment horizontal="left" vertical="center"/>
    </xf>
    <xf numFmtId="176" fontId="63" fillId="0" borderId="0" xfId="1" applyNumberFormat="1" applyFont="1" applyAlignment="1">
      <alignment horizontal="left" vertical="center"/>
    </xf>
    <xf numFmtId="169" fontId="2" fillId="0" borderId="0" xfId="2" quotePrefix="1" applyNumberFormat="1" applyFont="1" applyBorder="1" applyAlignment="1">
      <alignment horizontal="left" vertical="center"/>
    </xf>
    <xf numFmtId="169" fontId="2" fillId="0" borderId="0" xfId="2" applyNumberFormat="1" applyFont="1" applyBorder="1" applyAlignment="1">
      <alignment horizontal="left" vertical="center"/>
    </xf>
    <xf numFmtId="0" fontId="17" fillId="0" borderId="13" xfId="1" applyFont="1" applyBorder="1" applyAlignment="1">
      <alignment horizontal="center" vertical="center"/>
    </xf>
    <xf numFmtId="0" fontId="17" fillId="0" borderId="2" xfId="1" applyFont="1" applyBorder="1" applyAlignment="1">
      <alignment horizontal="center" vertical="center"/>
    </xf>
    <xf numFmtId="0" fontId="17" fillId="0" borderId="14" xfId="1" applyFont="1" applyBorder="1" applyAlignment="1">
      <alignment horizontal="center" vertical="center"/>
    </xf>
    <xf numFmtId="165" fontId="2" fillId="0" borderId="0" xfId="1" applyNumberFormat="1" applyFont="1" applyBorder="1" applyAlignment="1">
      <alignment horizontal="left" vertical="center"/>
    </xf>
    <xf numFmtId="0" fontId="75" fillId="0" borderId="0" xfId="1" applyFont="1" applyBorder="1" applyAlignment="1">
      <alignment horizontal="right" vertical="center"/>
    </xf>
    <xf numFmtId="0" fontId="2" fillId="0" borderId="0" xfId="1" applyFont="1" applyBorder="1" applyAlignment="1">
      <alignment horizontal="center" vertical="center"/>
    </xf>
    <xf numFmtId="0" fontId="14" fillId="0" borderId="0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0" fontId="14" fillId="0" borderId="3" xfId="1" applyFont="1" applyBorder="1" applyAlignment="1">
      <alignment horizontal="center" vertical="center"/>
    </xf>
    <xf numFmtId="0" fontId="14" fillId="0" borderId="3" xfId="1" quotePrefix="1" applyFont="1" applyBorder="1" applyAlignment="1">
      <alignment horizontal="center" vertical="center"/>
    </xf>
    <xf numFmtId="175" fontId="14" fillId="0" borderId="3" xfId="1" applyNumberFormat="1" applyFont="1" applyBorder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68" fillId="0" borderId="0" xfId="1" applyFont="1" applyAlignment="1">
      <alignment horizontal="center" vertical="center"/>
    </xf>
    <xf numFmtId="0" fontId="17" fillId="0" borderId="3" xfId="1" applyFont="1" applyBorder="1" applyAlignment="1">
      <alignment horizontal="center" vertical="center"/>
    </xf>
    <xf numFmtId="1" fontId="14" fillId="0" borderId="9" xfId="2" applyNumberFormat="1" applyFont="1" applyFill="1" applyBorder="1" applyAlignment="1" applyProtection="1">
      <alignment horizontal="center" vertical="center"/>
    </xf>
    <xf numFmtId="1" fontId="14" fillId="0" borderId="0" xfId="2" applyNumberFormat="1" applyFont="1" applyFill="1" applyBorder="1" applyAlignment="1" applyProtection="1">
      <alignment horizontal="center" vertical="center"/>
    </xf>
    <xf numFmtId="1" fontId="14" fillId="0" borderId="10" xfId="2" applyNumberFormat="1" applyFont="1" applyFill="1" applyBorder="1" applyAlignment="1" applyProtection="1">
      <alignment horizontal="center" vertical="center"/>
    </xf>
    <xf numFmtId="171" fontId="14" fillId="0" borderId="9" xfId="2" quotePrefix="1" applyNumberFormat="1" applyFont="1" applyFill="1" applyBorder="1" applyAlignment="1" applyProtection="1">
      <alignment horizontal="center" vertical="center"/>
    </xf>
    <xf numFmtId="171" fontId="14" fillId="0" borderId="0" xfId="2" quotePrefix="1" applyNumberFormat="1" applyFont="1" applyFill="1" applyBorder="1" applyAlignment="1" applyProtection="1">
      <alignment horizontal="center" vertical="center"/>
    </xf>
    <xf numFmtId="171" fontId="14" fillId="0" borderId="10" xfId="2" quotePrefix="1" applyNumberFormat="1" applyFont="1" applyFill="1" applyBorder="1" applyAlignment="1" applyProtection="1">
      <alignment horizontal="center" vertical="center"/>
    </xf>
    <xf numFmtId="2" fontId="14" fillId="0" borderId="7" xfId="2" quotePrefix="1" applyNumberFormat="1" applyFont="1" applyFill="1" applyBorder="1" applyAlignment="1" applyProtection="1">
      <alignment horizontal="center" vertical="center"/>
    </xf>
    <xf numFmtId="2" fontId="14" fillId="0" borderId="1" xfId="2" quotePrefix="1" applyNumberFormat="1" applyFont="1" applyFill="1" applyBorder="1" applyAlignment="1" applyProtection="1">
      <alignment horizontal="center" vertical="center"/>
    </xf>
    <xf numFmtId="2" fontId="14" fillId="0" borderId="8" xfId="2" quotePrefix="1" applyNumberFormat="1" applyFont="1" applyFill="1" applyBorder="1" applyAlignment="1" applyProtection="1">
      <alignment horizontal="center" vertical="center"/>
    </xf>
    <xf numFmtId="2" fontId="14" fillId="0" borderId="9" xfId="2" quotePrefix="1" applyNumberFormat="1" applyFont="1" applyFill="1" applyBorder="1" applyAlignment="1" applyProtection="1">
      <alignment horizontal="center" vertical="center"/>
    </xf>
    <xf numFmtId="2" fontId="14" fillId="0" borderId="0" xfId="2" quotePrefix="1" applyNumberFormat="1" applyFont="1" applyFill="1" applyBorder="1" applyAlignment="1" applyProtection="1">
      <alignment horizontal="center" vertical="center"/>
    </xf>
    <xf numFmtId="2" fontId="14" fillId="0" borderId="10" xfId="2" quotePrefix="1" applyNumberFormat="1" applyFont="1" applyFill="1" applyBorder="1" applyAlignment="1" applyProtection="1">
      <alignment horizontal="center" vertical="center"/>
    </xf>
    <xf numFmtId="1" fontId="14" fillId="0" borderId="5" xfId="2" applyNumberFormat="1" applyFont="1" applyFill="1" applyBorder="1" applyAlignment="1" applyProtection="1">
      <alignment horizontal="center" vertical="center"/>
    </xf>
    <xf numFmtId="1" fontId="14" fillId="0" borderId="4" xfId="2" applyNumberFormat="1" applyFont="1" applyFill="1" applyBorder="1" applyAlignment="1" applyProtection="1">
      <alignment horizontal="center" vertical="center"/>
    </xf>
    <xf numFmtId="1" fontId="14" fillId="0" borderId="6" xfId="2" applyNumberFormat="1" applyFont="1" applyFill="1" applyBorder="1" applyAlignment="1" applyProtection="1">
      <alignment horizontal="center" vertical="center"/>
    </xf>
    <xf numFmtId="171" fontId="14" fillId="0" borderId="5" xfId="2" quotePrefix="1" applyNumberFormat="1" applyFont="1" applyFill="1" applyBorder="1" applyAlignment="1" applyProtection="1">
      <alignment horizontal="center" vertical="center"/>
    </xf>
    <xf numFmtId="171" fontId="14" fillId="0" borderId="4" xfId="2" quotePrefix="1" applyNumberFormat="1" applyFont="1" applyFill="1" applyBorder="1" applyAlignment="1" applyProtection="1">
      <alignment horizontal="center" vertical="center"/>
    </xf>
    <xf numFmtId="171" fontId="14" fillId="0" borderId="6" xfId="2" quotePrefix="1" applyNumberFormat="1" applyFont="1" applyFill="1" applyBorder="1" applyAlignment="1" applyProtection="1">
      <alignment horizontal="center" vertical="center"/>
    </xf>
    <xf numFmtId="2" fontId="14" fillId="0" borderId="5" xfId="2" quotePrefix="1" applyNumberFormat="1" applyFont="1" applyFill="1" applyBorder="1" applyAlignment="1" applyProtection="1">
      <alignment horizontal="center" vertical="center"/>
    </xf>
    <xf numFmtId="2" fontId="14" fillId="0" borderId="4" xfId="2" quotePrefix="1" applyNumberFormat="1" applyFont="1" applyFill="1" applyBorder="1" applyAlignment="1" applyProtection="1">
      <alignment horizontal="center" vertical="center"/>
    </xf>
    <xf numFmtId="2" fontId="14" fillId="0" borderId="6" xfId="2" quotePrefix="1" applyNumberFormat="1" applyFont="1" applyFill="1" applyBorder="1" applyAlignment="1" applyProtection="1">
      <alignment horizontal="center" vertical="center"/>
    </xf>
    <xf numFmtId="0" fontId="20" fillId="0" borderId="0" xfId="2" applyNumberFormat="1" applyFont="1" applyBorder="1" applyAlignment="1">
      <alignment horizontal="center" vertical="center"/>
    </xf>
    <xf numFmtId="0" fontId="14" fillId="0" borderId="0" xfId="1" applyFont="1" applyBorder="1" applyAlignment="1">
      <alignment horizontal="left" vertical="center"/>
    </xf>
    <xf numFmtId="0" fontId="25" fillId="0" borderId="5" xfId="2" applyFont="1" applyBorder="1" applyAlignment="1">
      <alignment horizontal="center" vertical="center" wrapText="1"/>
    </xf>
    <xf numFmtId="0" fontId="25" fillId="0" borderId="4" xfId="2" applyFont="1" applyBorder="1" applyAlignment="1">
      <alignment horizontal="center" vertical="center" wrapText="1"/>
    </xf>
    <xf numFmtId="0" fontId="25" fillId="0" borderId="6" xfId="2" applyFont="1" applyBorder="1" applyAlignment="1">
      <alignment horizontal="center" vertical="center" wrapText="1"/>
    </xf>
    <xf numFmtId="0" fontId="25" fillId="0" borderId="7" xfId="2" applyFont="1" applyBorder="1" applyAlignment="1">
      <alignment horizontal="center" vertical="center" wrapText="1"/>
    </xf>
    <xf numFmtId="0" fontId="25" fillId="0" borderId="1" xfId="2" applyFont="1" applyBorder="1" applyAlignment="1">
      <alignment horizontal="center" vertical="center" wrapText="1"/>
    </xf>
    <xf numFmtId="0" fontId="25" fillId="0" borderId="8" xfId="2" applyFont="1" applyBorder="1" applyAlignment="1">
      <alignment horizontal="center" vertical="center" wrapText="1"/>
    </xf>
    <xf numFmtId="0" fontId="72" fillId="0" borderId="3" xfId="2" applyFont="1" applyFill="1" applyBorder="1" applyAlignment="1" applyProtection="1">
      <alignment horizontal="center" vertical="center" wrapText="1"/>
    </xf>
    <xf numFmtId="0" fontId="25" fillId="0" borderId="5" xfId="2" applyFont="1" applyFill="1" applyBorder="1" applyAlignment="1" applyProtection="1">
      <alignment horizontal="center" vertical="center" wrapText="1"/>
    </xf>
    <xf numFmtId="0" fontId="25" fillId="0" borderId="4" xfId="2" applyFont="1" applyFill="1" applyBorder="1" applyAlignment="1" applyProtection="1">
      <alignment horizontal="center" vertical="center" wrapText="1"/>
    </xf>
    <xf numFmtId="0" fontId="25" fillId="0" borderId="6" xfId="2" applyFont="1" applyFill="1" applyBorder="1" applyAlignment="1" applyProtection="1">
      <alignment horizontal="center" vertical="center" wrapText="1"/>
    </xf>
    <xf numFmtId="0" fontId="25" fillId="0" borderId="7" xfId="2" applyFont="1" applyFill="1" applyBorder="1" applyAlignment="1" applyProtection="1">
      <alignment horizontal="center" vertical="center" wrapText="1"/>
    </xf>
    <xf numFmtId="0" fontId="25" fillId="0" borderId="1" xfId="2" applyFont="1" applyFill="1" applyBorder="1" applyAlignment="1" applyProtection="1">
      <alignment horizontal="center" vertical="center" wrapText="1"/>
    </xf>
    <xf numFmtId="0" fontId="25" fillId="0" borderId="8" xfId="2" applyFont="1" applyFill="1" applyBorder="1" applyAlignment="1" applyProtection="1">
      <alignment horizontal="center" vertical="center" wrapText="1"/>
    </xf>
    <xf numFmtId="0" fontId="14" fillId="0" borderId="1" xfId="2" applyFont="1" applyBorder="1" applyAlignment="1">
      <alignment horizontal="right" vertical="center"/>
    </xf>
    <xf numFmtId="1" fontId="14" fillId="0" borderId="7" xfId="2" applyNumberFormat="1" applyFont="1" applyFill="1" applyBorder="1" applyAlignment="1" applyProtection="1">
      <alignment horizontal="center" vertical="center"/>
    </xf>
    <xf numFmtId="1" fontId="14" fillId="0" borderId="1" xfId="2" applyNumberFormat="1" applyFont="1" applyFill="1" applyBorder="1" applyAlignment="1" applyProtection="1">
      <alignment horizontal="center" vertical="center"/>
    </xf>
    <xf numFmtId="1" fontId="14" fillId="0" borderId="8" xfId="2" applyNumberFormat="1" applyFont="1" applyFill="1" applyBorder="1" applyAlignment="1" applyProtection="1">
      <alignment horizontal="center" vertical="center"/>
    </xf>
    <xf numFmtId="171" fontId="14" fillId="0" borderId="7" xfId="2" quotePrefix="1" applyNumberFormat="1" applyFont="1" applyFill="1" applyBorder="1" applyAlignment="1" applyProtection="1">
      <alignment horizontal="center" vertical="center"/>
    </xf>
    <xf numFmtId="171" fontId="14" fillId="0" borderId="1" xfId="2" quotePrefix="1" applyNumberFormat="1" applyFont="1" applyFill="1" applyBorder="1" applyAlignment="1" applyProtection="1">
      <alignment horizontal="center" vertical="center"/>
    </xf>
    <xf numFmtId="171" fontId="14" fillId="0" borderId="8" xfId="2" quotePrefix="1" applyNumberFormat="1" applyFont="1" applyFill="1" applyBorder="1" applyAlignment="1" applyProtection="1">
      <alignment horizontal="center" vertical="center"/>
    </xf>
    <xf numFmtId="0" fontId="25" fillId="0" borderId="0" xfId="0" applyFont="1" applyBorder="1" applyAlignment="1">
      <alignment horizontal="left" vertical="center" shrinkToFit="1"/>
    </xf>
    <xf numFmtId="0" fontId="25" fillId="0" borderId="0" xfId="0" applyFont="1" applyBorder="1" applyAlignment="1">
      <alignment horizontal="center" vertical="center" shrinkToFit="1"/>
    </xf>
    <xf numFmtId="0" fontId="25" fillId="0" borderId="0" xfId="11" quotePrefix="1" applyFont="1" applyBorder="1" applyAlignment="1">
      <alignment horizontal="center" vertical="center"/>
    </xf>
    <xf numFmtId="166" fontId="14" fillId="0" borderId="5" xfId="2" quotePrefix="1" applyNumberFormat="1" applyFont="1" applyFill="1" applyBorder="1" applyAlignment="1" applyProtection="1">
      <alignment horizontal="center" vertical="center"/>
    </xf>
    <xf numFmtId="166" fontId="14" fillId="0" borderId="4" xfId="2" quotePrefix="1" applyNumberFormat="1" applyFont="1" applyFill="1" applyBorder="1" applyAlignment="1" applyProtection="1">
      <alignment horizontal="center" vertical="center"/>
    </xf>
    <xf numFmtId="166" fontId="14" fillId="0" borderId="6" xfId="2" quotePrefix="1" applyNumberFormat="1" applyFont="1" applyFill="1" applyBorder="1" applyAlignment="1" applyProtection="1">
      <alignment horizontal="center" vertical="center"/>
    </xf>
    <xf numFmtId="0" fontId="14" fillId="0" borderId="0" xfId="17" quotePrefix="1" applyNumberFormat="1" applyFont="1" applyBorder="1" applyAlignment="1">
      <alignment horizontal="center" vertical="center"/>
    </xf>
    <xf numFmtId="0" fontId="14" fillId="0" borderId="0" xfId="0" applyNumberFormat="1" applyFont="1" applyBorder="1" applyAlignment="1">
      <alignment horizontal="center" vertical="center" shrinkToFit="1"/>
    </xf>
    <xf numFmtId="1" fontId="32" fillId="6" borderId="13" xfId="0" applyNumberFormat="1" applyFont="1" applyFill="1" applyBorder="1" applyAlignment="1">
      <alignment horizontal="center" vertical="center"/>
    </xf>
    <xf numFmtId="1" fontId="32" fillId="6" borderId="14" xfId="0" applyNumberFormat="1" applyFont="1" applyFill="1" applyBorder="1" applyAlignment="1">
      <alignment horizontal="center" vertical="center"/>
    </xf>
    <xf numFmtId="0" fontId="3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25" fillId="7" borderId="5" xfId="0" applyFont="1" applyFill="1" applyBorder="1" applyAlignment="1">
      <alignment horizontal="center" vertical="center"/>
    </xf>
    <xf numFmtId="0" fontId="25" fillId="7" borderId="6" xfId="0" applyFont="1" applyFill="1" applyBorder="1" applyAlignment="1">
      <alignment horizontal="center" vertical="center"/>
    </xf>
    <xf numFmtId="0" fontId="32" fillId="7" borderId="5" xfId="0" applyFont="1" applyFill="1" applyBorder="1" applyAlignment="1">
      <alignment horizontal="center" vertical="center"/>
    </xf>
    <xf numFmtId="0" fontId="32" fillId="7" borderId="6" xfId="0" applyFont="1" applyFill="1" applyBorder="1" applyAlignment="1">
      <alignment horizontal="center" vertical="center"/>
    </xf>
    <xf numFmtId="0" fontId="32" fillId="7" borderId="5" xfId="9" applyFont="1" applyFill="1" applyBorder="1" applyAlignment="1">
      <alignment horizontal="center" vertical="center"/>
    </xf>
    <xf numFmtId="0" fontId="32" fillId="7" borderId="6" xfId="9" applyFont="1" applyFill="1" applyBorder="1" applyAlignment="1">
      <alignment horizontal="center" vertical="center"/>
    </xf>
    <xf numFmtId="0" fontId="14" fillId="7" borderId="11" xfId="0" applyFont="1" applyFill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14" fillId="7" borderId="8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32" fillId="9" borderId="14" xfId="0" applyFont="1" applyFill="1" applyBorder="1" applyAlignment="1">
      <alignment horizontal="center" vertical="center"/>
    </xf>
    <xf numFmtId="0" fontId="41" fillId="12" borderId="13" xfId="18" applyFont="1" applyFill="1" applyBorder="1" applyAlignment="1" applyProtection="1">
      <alignment horizontal="center" vertical="center"/>
      <protection locked="0"/>
    </xf>
    <xf numFmtId="0" fontId="41" fillId="12" borderId="2" xfId="18" applyFont="1" applyFill="1" applyBorder="1" applyAlignment="1" applyProtection="1">
      <alignment horizontal="center" vertical="center"/>
      <protection locked="0"/>
    </xf>
    <xf numFmtId="0" fontId="41" fillId="12" borderId="14" xfId="18" applyFont="1" applyFill="1" applyBorder="1" applyAlignment="1" applyProtection="1">
      <alignment horizontal="center" vertical="center"/>
      <protection locked="0"/>
    </xf>
    <xf numFmtId="0" fontId="39" fillId="11" borderId="13" xfId="18" applyFont="1" applyFill="1" applyBorder="1" applyAlignment="1" applyProtection="1">
      <alignment horizontal="center" vertical="center"/>
      <protection locked="0"/>
    </xf>
    <xf numFmtId="0" fontId="39" fillId="11" borderId="2" xfId="18" applyFont="1" applyFill="1" applyBorder="1" applyAlignment="1" applyProtection="1">
      <alignment horizontal="center" vertical="center"/>
      <protection locked="0"/>
    </xf>
    <xf numFmtId="0" fontId="39" fillId="11" borderId="14" xfId="18" applyFont="1" applyFill="1" applyBorder="1" applyAlignment="1" applyProtection="1">
      <alignment horizontal="center" vertical="center"/>
      <protection locked="0"/>
    </xf>
    <xf numFmtId="0" fontId="40" fillId="12" borderId="13" xfId="18" applyFont="1" applyFill="1" applyBorder="1" applyAlignment="1" applyProtection="1">
      <alignment horizontal="center" vertical="center"/>
      <protection locked="0"/>
    </xf>
    <xf numFmtId="0" fontId="40" fillId="12" borderId="2" xfId="18" applyFont="1" applyFill="1" applyBorder="1" applyAlignment="1" applyProtection="1">
      <alignment horizontal="center" vertical="center"/>
      <protection locked="0"/>
    </xf>
    <xf numFmtId="0" fontId="40" fillId="12" borderId="14" xfId="18" applyFont="1" applyFill="1" applyBorder="1" applyAlignment="1" applyProtection="1">
      <alignment horizontal="center" vertical="center"/>
      <protection locked="0"/>
    </xf>
    <xf numFmtId="0" fontId="82" fillId="4" borderId="0" xfId="16" applyFont="1" applyFill="1" applyBorder="1" applyAlignment="1">
      <alignment horizontal="center" vertical="center"/>
    </xf>
    <xf numFmtId="0" fontId="83" fillId="0" borderId="0" xfId="16" applyFont="1" applyFill="1" applyAlignment="1"/>
    <xf numFmtId="0" fontId="83" fillId="0" borderId="0" xfId="16" applyFont="1" applyFill="1" applyAlignment="1">
      <alignment vertical="center"/>
    </xf>
    <xf numFmtId="0" fontId="83" fillId="0" borderId="1" xfId="16" applyFont="1" applyFill="1" applyBorder="1" applyAlignment="1">
      <alignment horizontal="center"/>
    </xf>
    <xf numFmtId="0" fontId="83" fillId="0" borderId="0" xfId="16" applyFont="1" applyFill="1" applyBorder="1" applyAlignment="1"/>
    <xf numFmtId="0" fontId="83" fillId="0" borderId="1" xfId="16" applyFont="1" applyFill="1" applyBorder="1" applyAlignment="1">
      <alignment horizontal="center"/>
    </xf>
    <xf numFmtId="0" fontId="83" fillId="0" borderId="0" xfId="16" applyFont="1" applyFill="1" applyBorder="1" applyAlignment="1">
      <alignment horizontal="center"/>
    </xf>
    <xf numFmtId="175" fontId="83" fillId="0" borderId="2" xfId="16" applyNumberFormat="1" applyFont="1" applyFill="1" applyBorder="1" applyAlignment="1">
      <alignment horizontal="center"/>
    </xf>
    <xf numFmtId="168" fontId="83" fillId="0" borderId="0" xfId="16" applyNumberFormat="1" applyFont="1" applyFill="1" applyBorder="1" applyAlignment="1"/>
    <xf numFmtId="175" fontId="83" fillId="0" borderId="1" xfId="16" applyNumberFormat="1" applyFont="1" applyFill="1" applyBorder="1" applyAlignment="1">
      <alignment horizontal="left"/>
    </xf>
    <xf numFmtId="175" fontId="83" fillId="0" borderId="0" xfId="16" applyNumberFormat="1" applyFont="1" applyFill="1" applyBorder="1" applyAlignment="1"/>
    <xf numFmtId="0" fontId="83" fillId="5" borderId="0" xfId="16" applyFont="1" applyFill="1" applyBorder="1" applyAlignment="1">
      <alignment horizontal="center" vertical="center"/>
    </xf>
    <xf numFmtId="0" fontId="83" fillId="0" borderId="1" xfId="16" applyFont="1" applyFill="1" applyBorder="1" applyAlignment="1"/>
    <xf numFmtId="0" fontId="84" fillId="0" borderId="0" xfId="16" applyFont="1" applyFill="1" applyAlignment="1">
      <alignment horizontal="center"/>
    </xf>
    <xf numFmtId="0" fontId="83" fillId="0" borderId="0" xfId="16" applyFont="1" applyFill="1" applyAlignment="1">
      <alignment horizontal="left"/>
    </xf>
    <xf numFmtId="167" fontId="86" fillId="6" borderId="0" xfId="0" applyNumberFormat="1" applyFont="1" applyFill="1" applyBorder="1" applyAlignment="1">
      <alignment vertical="center"/>
    </xf>
    <xf numFmtId="0" fontId="87" fillId="17" borderId="0" xfId="16" applyFont="1" applyFill="1" applyBorder="1" applyAlignment="1">
      <alignment horizontal="center" vertical="center"/>
    </xf>
    <xf numFmtId="0" fontId="83" fillId="0" borderId="0" xfId="0" applyFont="1" applyFill="1" applyBorder="1" applyAlignment="1">
      <alignment horizontal="left"/>
    </xf>
    <xf numFmtId="0" fontId="83" fillId="0" borderId="0" xfId="0" applyFont="1" applyFill="1" applyAlignment="1">
      <alignment horizontal="left"/>
    </xf>
    <xf numFmtId="0" fontId="83" fillId="0" borderId="1" xfId="0" applyFont="1" applyFill="1" applyBorder="1" applyAlignment="1">
      <alignment horizontal="left"/>
    </xf>
    <xf numFmtId="167" fontId="86" fillId="6" borderId="0" xfId="0" applyNumberFormat="1" applyFont="1" applyFill="1" applyBorder="1" applyAlignment="1">
      <alignment horizontal="left"/>
    </xf>
    <xf numFmtId="0" fontId="83" fillId="0" borderId="2" xfId="0" applyFont="1" applyFill="1" applyBorder="1" applyAlignment="1">
      <alignment horizontal="left"/>
    </xf>
    <xf numFmtId="0" fontId="83" fillId="0" borderId="4" xfId="0" applyFont="1" applyFill="1" applyBorder="1" applyAlignment="1">
      <alignment horizontal="left"/>
    </xf>
    <xf numFmtId="0" fontId="83" fillId="0" borderId="4" xfId="0" applyFont="1" applyFill="1" applyBorder="1" applyAlignment="1"/>
    <xf numFmtId="0" fontId="83" fillId="0" borderId="0" xfId="0" applyFont="1" applyFill="1" applyBorder="1" applyAlignment="1"/>
    <xf numFmtId="0" fontId="83" fillId="0" borderId="0" xfId="0" applyFont="1" applyFill="1" applyBorder="1" applyAlignment="1">
      <alignment horizontal="center"/>
    </xf>
    <xf numFmtId="0" fontId="83" fillId="0" borderId="1" xfId="0" applyFont="1" applyFill="1" applyBorder="1" applyAlignment="1">
      <alignment horizontal="center"/>
    </xf>
    <xf numFmtId="0" fontId="83" fillId="0" borderId="0" xfId="0" applyFont="1" applyFill="1" applyBorder="1" applyAlignment="1">
      <alignment horizontal="center"/>
    </xf>
    <xf numFmtId="0" fontId="83" fillId="0" borderId="0" xfId="0" applyFont="1" applyFill="1" applyAlignment="1"/>
    <xf numFmtId="0" fontId="83" fillId="0" borderId="0" xfId="0" applyFont="1" applyFill="1" applyAlignment="1">
      <alignment vertical="center"/>
    </xf>
    <xf numFmtId="0" fontId="86" fillId="0" borderId="0" xfId="0" applyFont="1" applyBorder="1" applyAlignment="1">
      <alignment horizontal="center"/>
    </xf>
    <xf numFmtId="0" fontId="83" fillId="0" borderId="1" xfId="0" applyFont="1" applyFill="1" applyBorder="1" applyAlignment="1"/>
    <xf numFmtId="0" fontId="83" fillId="0" borderId="0" xfId="0" applyFont="1" applyFill="1" applyBorder="1" applyAlignment="1">
      <alignment horizontal="right" vertical="center"/>
    </xf>
    <xf numFmtId="0" fontId="83" fillId="0" borderId="0" xfId="0" applyFont="1" applyFill="1" applyBorder="1" applyAlignment="1">
      <alignment horizontal="left" vertical="center"/>
    </xf>
    <xf numFmtId="0" fontId="83" fillId="0" borderId="0" xfId="0" applyFont="1" applyFill="1" applyBorder="1" applyAlignment="1">
      <alignment horizontal="center" vertical="center"/>
    </xf>
    <xf numFmtId="0" fontId="83" fillId="0" borderId="0" xfId="0" applyFont="1" applyFill="1" applyBorder="1" applyAlignment="1">
      <alignment vertical="center"/>
    </xf>
    <xf numFmtId="0" fontId="86" fillId="0" borderId="0" xfId="0" applyFont="1" applyBorder="1" applyAlignment="1">
      <alignment vertical="center"/>
    </xf>
    <xf numFmtId="0" fontId="86" fillId="0" borderId="1" xfId="0" applyFont="1" applyBorder="1" applyAlignment="1">
      <alignment horizontal="center" vertical="center"/>
    </xf>
    <xf numFmtId="0" fontId="83" fillId="0" borderId="1" xfId="0" applyFont="1" applyFill="1" applyBorder="1" applyAlignment="1">
      <alignment horizontal="center" vertical="center"/>
    </xf>
    <xf numFmtId="0" fontId="83" fillId="0" borderId="0" xfId="0" applyFont="1" applyFill="1" applyAlignment="1">
      <alignment horizontal="left" vertical="center"/>
    </xf>
    <xf numFmtId="0" fontId="86" fillId="0" borderId="0" xfId="0" applyFont="1" applyBorder="1" applyAlignment="1">
      <alignment horizontal="center" vertical="center"/>
    </xf>
    <xf numFmtId="0" fontId="83" fillId="0" borderId="0" xfId="16" applyFont="1" applyFill="1" applyBorder="1" applyAlignment="1">
      <alignment vertical="center"/>
    </xf>
    <xf numFmtId="0" fontId="83" fillId="0" borderId="0" xfId="16" applyFont="1" applyFill="1" applyAlignment="1">
      <alignment horizontal="right" vertical="center"/>
    </xf>
    <xf numFmtId="0" fontId="83" fillId="0" borderId="0" xfId="16" applyFont="1" applyFill="1" applyBorder="1" applyAlignment="1">
      <alignment horizontal="center" vertical="center"/>
    </xf>
    <xf numFmtId="0" fontId="83" fillId="0" borderId="1" xfId="16" applyFont="1" applyFill="1" applyBorder="1" applyAlignment="1">
      <alignment horizontal="right"/>
    </xf>
    <xf numFmtId="0" fontId="86" fillId="0" borderId="5" xfId="16" applyFont="1" applyBorder="1" applyAlignment="1">
      <alignment horizontal="center" vertical="center" wrapText="1"/>
    </xf>
    <xf numFmtId="0" fontId="86" fillId="0" borderId="4" xfId="16" applyFont="1" applyBorder="1" applyAlignment="1">
      <alignment horizontal="center" vertical="center"/>
    </xf>
    <xf numFmtId="0" fontId="86" fillId="0" borderId="6" xfId="16" applyFont="1" applyBorder="1" applyAlignment="1">
      <alignment horizontal="center" vertical="center"/>
    </xf>
    <xf numFmtId="0" fontId="83" fillId="0" borderId="3" xfId="16" applyFont="1" applyFill="1" applyBorder="1" applyAlignment="1">
      <alignment horizontal="center" vertical="center" wrapText="1"/>
    </xf>
    <xf numFmtId="0" fontId="88" fillId="0" borderId="3" xfId="16" applyFont="1" applyFill="1" applyBorder="1" applyAlignment="1">
      <alignment horizontal="center" vertical="center" wrapText="1"/>
    </xf>
    <xf numFmtId="0" fontId="88" fillId="0" borderId="3" xfId="16" applyFont="1" applyFill="1" applyBorder="1" applyAlignment="1">
      <alignment horizontal="center" vertical="center"/>
    </xf>
    <xf numFmtId="0" fontId="83" fillId="11" borderId="4" xfId="16" applyFont="1" applyFill="1" applyBorder="1" applyAlignment="1">
      <alignment horizontal="center" vertical="center"/>
    </xf>
    <xf numFmtId="0" fontId="83" fillId="11" borderId="6" xfId="16" applyFont="1" applyFill="1" applyBorder="1" applyAlignment="1">
      <alignment horizontal="center" vertical="center"/>
    </xf>
    <xf numFmtId="0" fontId="86" fillId="0" borderId="7" xfId="16" applyFont="1" applyBorder="1" applyAlignment="1">
      <alignment horizontal="center" vertical="center"/>
    </xf>
    <xf numFmtId="0" fontId="86" fillId="0" borderId="1" xfId="16" applyFont="1" applyBorder="1" applyAlignment="1">
      <alignment horizontal="center" vertical="center"/>
    </xf>
    <xf numFmtId="0" fontId="86" fillId="0" borderId="8" xfId="16" applyFont="1" applyBorder="1" applyAlignment="1">
      <alignment horizontal="center" vertical="center"/>
    </xf>
    <xf numFmtId="0" fontId="83" fillId="0" borderId="7" xfId="16" applyFont="1" applyFill="1" applyBorder="1" applyAlignment="1">
      <alignment horizontal="center" vertical="center" wrapText="1"/>
    </xf>
    <xf numFmtId="0" fontId="83" fillId="0" borderId="1" xfId="16" applyFont="1" applyFill="1" applyBorder="1" applyAlignment="1">
      <alignment horizontal="center" vertical="center" wrapText="1"/>
    </xf>
    <xf numFmtId="0" fontId="83" fillId="0" borderId="8" xfId="16" applyFont="1" applyFill="1" applyBorder="1" applyAlignment="1">
      <alignment horizontal="center" vertical="center" wrapText="1"/>
    </xf>
    <xf numFmtId="0" fontId="83" fillId="11" borderId="1" xfId="16" applyFont="1" applyFill="1" applyBorder="1" applyAlignment="1">
      <alignment horizontal="center" vertical="center"/>
    </xf>
    <xf numFmtId="0" fontId="83" fillId="11" borderId="8" xfId="16" applyFont="1" applyFill="1" applyBorder="1" applyAlignment="1">
      <alignment horizontal="center" vertical="center"/>
    </xf>
    <xf numFmtId="0" fontId="87" fillId="0" borderId="5" xfId="16" applyFont="1" applyBorder="1" applyAlignment="1">
      <alignment horizontal="center" vertical="center"/>
    </xf>
    <xf numFmtId="0" fontId="87" fillId="0" borderId="4" xfId="16" applyFont="1" applyBorder="1" applyAlignment="1">
      <alignment horizontal="center" vertical="center"/>
    </xf>
    <xf numFmtId="0" fontId="87" fillId="0" borderId="6" xfId="16" applyFont="1" applyBorder="1" applyAlignment="1">
      <alignment horizontal="center" vertical="center"/>
    </xf>
    <xf numFmtId="0" fontId="83" fillId="0" borderId="3" xfId="16" applyFont="1" applyFill="1" applyBorder="1" applyAlignment="1">
      <alignment horizontal="center" vertical="center"/>
    </xf>
    <xf numFmtId="171" fontId="83" fillId="0" borderId="13" xfId="16" applyNumberFormat="1" applyFont="1" applyFill="1" applyBorder="1" applyAlignment="1">
      <alignment horizontal="center" vertical="center"/>
    </xf>
    <xf numFmtId="171" fontId="83" fillId="0" borderId="2" xfId="16" applyNumberFormat="1" applyFont="1" applyFill="1" applyBorder="1" applyAlignment="1">
      <alignment horizontal="center" vertical="center"/>
    </xf>
    <xf numFmtId="171" fontId="83" fillId="0" borderId="14" xfId="16" applyNumberFormat="1" applyFont="1" applyFill="1" applyBorder="1" applyAlignment="1">
      <alignment horizontal="center" vertical="center"/>
    </xf>
    <xf numFmtId="171" fontId="87" fillId="0" borderId="3" xfId="16" applyNumberFormat="1" applyFont="1" applyFill="1" applyBorder="1" applyAlignment="1">
      <alignment horizontal="center" vertical="center"/>
    </xf>
    <xf numFmtId="171" fontId="87" fillId="0" borderId="2" xfId="16" applyNumberFormat="1" applyFont="1" applyFill="1" applyBorder="1" applyAlignment="1">
      <alignment horizontal="center" vertical="center"/>
    </xf>
    <xf numFmtId="171" fontId="87" fillId="0" borderId="14" xfId="16" applyNumberFormat="1" applyFont="1" applyFill="1" applyBorder="1" applyAlignment="1">
      <alignment horizontal="center" vertical="center"/>
    </xf>
    <xf numFmtId="171" fontId="83" fillId="0" borderId="5" xfId="16" applyNumberFormat="1" applyFont="1" applyFill="1" applyBorder="1" applyAlignment="1">
      <alignment horizontal="center" vertical="center"/>
    </xf>
    <xf numFmtId="171" fontId="83" fillId="0" borderId="4" xfId="16" applyNumberFormat="1" applyFont="1" applyFill="1" applyBorder="1" applyAlignment="1">
      <alignment horizontal="center" vertical="center"/>
    </xf>
    <xf numFmtId="171" fontId="83" fillId="0" borderId="6" xfId="16" applyNumberFormat="1" applyFont="1" applyFill="1" applyBorder="1" applyAlignment="1">
      <alignment horizontal="center" vertical="center"/>
    </xf>
    <xf numFmtId="171" fontId="89" fillId="0" borderId="5" xfId="16" applyNumberFormat="1" applyFont="1" applyFill="1" applyBorder="1" applyAlignment="1">
      <alignment horizontal="center" vertical="center"/>
    </xf>
    <xf numFmtId="171" fontId="89" fillId="0" borderId="4" xfId="16" applyNumberFormat="1" applyFont="1" applyFill="1" applyBorder="1" applyAlignment="1">
      <alignment horizontal="center" vertical="center"/>
    </xf>
    <xf numFmtId="171" fontId="89" fillId="0" borderId="6" xfId="16" applyNumberFormat="1" applyFont="1" applyFill="1" applyBorder="1" applyAlignment="1">
      <alignment horizontal="center" vertical="center"/>
    </xf>
    <xf numFmtId="0" fontId="87" fillId="0" borderId="9" xfId="16" applyFont="1" applyBorder="1" applyAlignment="1">
      <alignment horizontal="center" vertical="center"/>
    </xf>
    <xf numFmtId="0" fontId="87" fillId="0" borderId="0" xfId="16" applyFont="1" applyBorder="1" applyAlignment="1">
      <alignment horizontal="center" vertical="center"/>
    </xf>
    <xf numFmtId="0" fontId="87" fillId="0" borderId="10" xfId="16" applyFont="1" applyBorder="1" applyAlignment="1">
      <alignment horizontal="center" vertical="center"/>
    </xf>
    <xf numFmtId="171" fontId="83" fillId="0" borderId="9" xfId="16" applyNumberFormat="1" applyFont="1" applyFill="1" applyBorder="1" applyAlignment="1">
      <alignment horizontal="center" vertical="center"/>
    </xf>
    <xf numFmtId="171" fontId="83" fillId="0" borderId="0" xfId="16" applyNumberFormat="1" applyFont="1" applyFill="1" applyBorder="1" applyAlignment="1">
      <alignment horizontal="center" vertical="center"/>
    </xf>
    <xf numFmtId="171" fontId="83" fillId="0" borderId="10" xfId="16" applyNumberFormat="1" applyFont="1" applyFill="1" applyBorder="1" applyAlignment="1">
      <alignment horizontal="center" vertical="center"/>
    </xf>
    <xf numFmtId="171" fontId="89" fillId="0" borderId="9" xfId="16" applyNumberFormat="1" applyFont="1" applyFill="1" applyBorder="1" applyAlignment="1">
      <alignment horizontal="center" vertical="center"/>
    </xf>
    <xf numFmtId="171" fontId="89" fillId="0" borderId="0" xfId="16" applyNumberFormat="1" applyFont="1" applyFill="1" applyBorder="1" applyAlignment="1">
      <alignment horizontal="center" vertical="center"/>
    </xf>
    <xf numFmtId="171" fontId="89" fillId="0" borderId="10" xfId="16" applyNumberFormat="1" applyFont="1" applyFill="1" applyBorder="1" applyAlignment="1">
      <alignment horizontal="center" vertical="center"/>
    </xf>
    <xf numFmtId="0" fontId="83" fillId="0" borderId="9" xfId="16" applyFont="1" applyBorder="1" applyAlignment="1">
      <alignment horizontal="center" vertical="center"/>
    </xf>
    <xf numFmtId="0" fontId="83" fillId="0" borderId="0" xfId="16" applyFont="1" applyBorder="1" applyAlignment="1">
      <alignment horizontal="center" vertical="center"/>
    </xf>
    <xf numFmtId="0" fontId="83" fillId="0" borderId="10" xfId="16" applyFont="1" applyBorder="1" applyAlignment="1">
      <alignment horizontal="center" vertical="center"/>
    </xf>
    <xf numFmtId="0" fontId="87" fillId="0" borderId="7" xfId="16" applyFont="1" applyBorder="1" applyAlignment="1">
      <alignment horizontal="center" vertical="center"/>
    </xf>
    <xf numFmtId="0" fontId="87" fillId="0" borderId="1" xfId="16" applyFont="1" applyBorder="1" applyAlignment="1">
      <alignment horizontal="center" vertical="center"/>
    </xf>
    <xf numFmtId="0" fontId="87" fillId="0" borderId="8" xfId="16" applyFont="1" applyBorder="1" applyAlignment="1">
      <alignment horizontal="center" vertical="center"/>
    </xf>
    <xf numFmtId="171" fontId="83" fillId="0" borderId="7" xfId="16" applyNumberFormat="1" applyFont="1" applyFill="1" applyBorder="1" applyAlignment="1">
      <alignment horizontal="center" vertical="center"/>
    </xf>
    <xf numFmtId="171" fontId="83" fillId="0" borderId="1" xfId="16" applyNumberFormat="1" applyFont="1" applyFill="1" applyBorder="1" applyAlignment="1">
      <alignment horizontal="center" vertical="center"/>
    </xf>
    <xf numFmtId="171" fontId="83" fillId="0" borderId="8" xfId="16" applyNumberFormat="1" applyFont="1" applyFill="1" applyBorder="1" applyAlignment="1">
      <alignment horizontal="center" vertical="center"/>
    </xf>
    <xf numFmtId="171" fontId="89" fillId="0" borderId="7" xfId="16" applyNumberFormat="1" applyFont="1" applyFill="1" applyBorder="1" applyAlignment="1">
      <alignment horizontal="center" vertical="center"/>
    </xf>
    <xf numFmtId="171" fontId="89" fillId="0" borderId="1" xfId="16" applyNumberFormat="1" applyFont="1" applyFill="1" applyBorder="1" applyAlignment="1">
      <alignment horizontal="center" vertical="center"/>
    </xf>
    <xf numFmtId="171" fontId="89" fillId="0" borderId="8" xfId="16" applyNumberFormat="1" applyFont="1" applyFill="1" applyBorder="1" applyAlignment="1">
      <alignment horizontal="center" vertical="center"/>
    </xf>
    <xf numFmtId="171" fontId="87" fillId="0" borderId="0" xfId="16" applyNumberFormat="1" applyFont="1" applyFill="1" applyBorder="1" applyAlignment="1">
      <alignment horizontal="center" vertical="center"/>
    </xf>
    <xf numFmtId="171" fontId="90" fillId="0" borderId="0" xfId="16" applyNumberFormat="1" applyFont="1" applyFill="1" applyBorder="1" applyAlignment="1">
      <alignment horizontal="center" vertical="center"/>
    </xf>
    <xf numFmtId="170" fontId="89" fillId="0" borderId="0" xfId="16" applyNumberFormat="1" applyFont="1" applyFill="1" applyBorder="1" applyAlignment="1">
      <alignment horizontal="center" vertical="center"/>
    </xf>
    <xf numFmtId="0" fontId="83" fillId="0" borderId="0" xfId="16" applyFont="1" applyFill="1" applyBorder="1" applyAlignment="1">
      <alignment horizontal="center" vertical="center"/>
    </xf>
    <xf numFmtId="0" fontId="91" fillId="0" borderId="0" xfId="16" applyFont="1" applyFill="1" applyBorder="1" applyAlignment="1">
      <alignment horizontal="left" vertical="center"/>
    </xf>
    <xf numFmtId="0" fontId="91" fillId="0" borderId="0" xfId="16" applyFont="1" applyFill="1" applyBorder="1" applyAlignment="1">
      <alignment vertical="center"/>
    </xf>
    <xf numFmtId="0" fontId="91" fillId="0" borderId="0" xfId="16" applyFont="1" applyFill="1" applyBorder="1" applyAlignment="1">
      <alignment horizontal="right" vertical="center"/>
    </xf>
    <xf numFmtId="0" fontId="83" fillId="0" borderId="0" xfId="16" applyFont="1" applyFill="1" applyBorder="1" applyAlignment="1">
      <alignment horizontal="right" vertical="center"/>
    </xf>
    <xf numFmtId="0" fontId="83" fillId="0" borderId="0" xfId="16" applyFont="1" applyFill="1" applyBorder="1" applyAlignment="1">
      <alignment horizontal="left" vertical="center"/>
    </xf>
    <xf numFmtId="0" fontId="91" fillId="0" borderId="0" xfId="16" applyFont="1" applyFill="1" applyBorder="1" applyAlignment="1">
      <alignment horizontal="center" vertical="center"/>
    </xf>
    <xf numFmtId="0" fontId="83" fillId="0" borderId="0" xfId="16" applyFont="1" applyFill="1" applyAlignment="1">
      <alignment horizontal="center" vertical="center"/>
    </xf>
  </cellXfs>
  <cellStyles count="24">
    <cellStyle name="Comma 2" xfId="4"/>
    <cellStyle name="Normal" xfId="0" builtinId="0"/>
    <cellStyle name="Normal - Style1" xfId="21"/>
    <cellStyle name="Normal 2" xfId="2"/>
    <cellStyle name="Normal 2 2" xfId="6"/>
    <cellStyle name="Normal 2 2 6" xfId="7"/>
    <cellStyle name="Normal 2 2 7" xfId="14"/>
    <cellStyle name="Normal 2 2 8" xfId="8"/>
    <cellStyle name="Normal 3" xfId="9"/>
    <cellStyle name="Normal 3 2" xfId="22"/>
    <cellStyle name="Normal 4" xfId="1"/>
    <cellStyle name="Normal 4 2" xfId="10"/>
    <cellStyle name="Normal 4 7" xfId="13"/>
    <cellStyle name="Normal 5" xfId="23"/>
    <cellStyle name="Normal 6" xfId="11"/>
    <cellStyle name="Normal 6 2" xfId="17"/>
    <cellStyle name="Normal 7" xfId="12"/>
    <cellStyle name="Normal 7 2" xfId="20"/>
    <cellStyle name="Normal_Uncertainty Budget" xfId="18"/>
    <cellStyle name="Normal_Uncertainty Budget_Book1" xfId="19"/>
    <cellStyle name="ปกติ 2" xfId="15"/>
    <cellStyle name="ปกติ 2 2" xfId="3"/>
    <cellStyle name="ปกติ 3" xfId="16"/>
    <cellStyle name="ปกติ_Cert.(ตัวอย่าง DMM)" xfId="5"/>
  </cellStyles>
  <dxfs count="0"/>
  <tableStyles count="0" defaultTableStyle="TableStyleMedium9" defaultPivotStyle="PivotStyleLight16"/>
  <colors>
    <mruColors>
      <color rgb="FF66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</xdr:colOff>
          <xdr:row>3</xdr:row>
          <xdr:rowOff>28575</xdr:rowOff>
        </xdr:from>
        <xdr:to>
          <xdr:col>17</xdr:col>
          <xdr:colOff>0</xdr:colOff>
          <xdr:row>4</xdr:row>
          <xdr:rowOff>57150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0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</xdr:row>
          <xdr:rowOff>104775</xdr:rowOff>
        </xdr:from>
        <xdr:to>
          <xdr:col>7</xdr:col>
          <xdr:colOff>0</xdr:colOff>
          <xdr:row>8</xdr:row>
          <xdr:rowOff>47625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0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7</xdr:row>
          <xdr:rowOff>104775</xdr:rowOff>
        </xdr:from>
        <xdr:to>
          <xdr:col>11</xdr:col>
          <xdr:colOff>0</xdr:colOff>
          <xdr:row>8</xdr:row>
          <xdr:rowOff>47625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0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4191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4191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4191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4191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4191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4191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4191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4191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4191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4191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4191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4191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4191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4191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4191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4191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4191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28" name="Text Box 387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4191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29" name="Text Box 387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4191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4191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4191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4191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4191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4191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twoCellAnchor editAs="oneCell">
    <xdr:from>
      <xdr:col>0</xdr:col>
      <xdr:colOff>190500</xdr:colOff>
      <xdr:row>12</xdr:row>
      <xdr:rowOff>9525</xdr:rowOff>
    </xdr:from>
    <xdr:to>
      <xdr:col>11</xdr:col>
      <xdr:colOff>47625</xdr:colOff>
      <xdr:row>14</xdr:row>
      <xdr:rowOff>228600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3276600"/>
          <a:ext cx="2162175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</xdr:colOff>
          <xdr:row>3</xdr:row>
          <xdr:rowOff>28575</xdr:rowOff>
        </xdr:from>
        <xdr:to>
          <xdr:col>17</xdr:col>
          <xdr:colOff>0</xdr:colOff>
          <xdr:row>4</xdr:row>
          <xdr:rowOff>57150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</xdr:row>
          <xdr:rowOff>104775</xdr:rowOff>
        </xdr:from>
        <xdr:to>
          <xdr:col>7</xdr:col>
          <xdr:colOff>0</xdr:colOff>
          <xdr:row>8</xdr:row>
          <xdr:rowOff>47625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0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7</xdr:row>
          <xdr:rowOff>104775</xdr:rowOff>
        </xdr:from>
        <xdr:to>
          <xdr:col>11</xdr:col>
          <xdr:colOff>0</xdr:colOff>
          <xdr:row>8</xdr:row>
          <xdr:rowOff>47625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0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28" name="Text Box 3871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twoCellAnchor editAs="oneCell">
    <xdr:from>
      <xdr:col>0</xdr:col>
      <xdr:colOff>190500</xdr:colOff>
      <xdr:row>12</xdr:row>
      <xdr:rowOff>9525</xdr:rowOff>
    </xdr:from>
    <xdr:to>
      <xdr:col>11</xdr:col>
      <xdr:colOff>47625</xdr:colOff>
      <xdr:row>14</xdr:row>
      <xdr:rowOff>228600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3276600"/>
          <a:ext cx="2162175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</xdr:colOff>
          <xdr:row>3</xdr:row>
          <xdr:rowOff>28575</xdr:rowOff>
        </xdr:from>
        <xdr:to>
          <xdr:col>17</xdr:col>
          <xdr:colOff>0</xdr:colOff>
          <xdr:row>4</xdr:row>
          <xdr:rowOff>57150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</xdr:row>
          <xdr:rowOff>104775</xdr:rowOff>
        </xdr:from>
        <xdr:to>
          <xdr:col>7</xdr:col>
          <xdr:colOff>0</xdr:colOff>
          <xdr:row>8</xdr:row>
          <xdr:rowOff>47625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0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7</xdr:row>
          <xdr:rowOff>104775</xdr:rowOff>
        </xdr:from>
        <xdr:to>
          <xdr:col>11</xdr:col>
          <xdr:colOff>0</xdr:colOff>
          <xdr:row>8</xdr:row>
          <xdr:rowOff>47625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0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28" name="Text Box 3871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twoCellAnchor editAs="oneCell">
    <xdr:from>
      <xdr:col>0</xdr:col>
      <xdr:colOff>190500</xdr:colOff>
      <xdr:row>12</xdr:row>
      <xdr:rowOff>9525</xdr:rowOff>
    </xdr:from>
    <xdr:to>
      <xdr:col>11</xdr:col>
      <xdr:colOff>47625</xdr:colOff>
      <xdr:row>14</xdr:row>
      <xdr:rowOff>228600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3276600"/>
          <a:ext cx="2162175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</xdr:colOff>
          <xdr:row>3</xdr:row>
          <xdr:rowOff>28575</xdr:rowOff>
        </xdr:from>
        <xdr:to>
          <xdr:col>17</xdr:col>
          <xdr:colOff>0</xdr:colOff>
          <xdr:row>4</xdr:row>
          <xdr:rowOff>57150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0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</xdr:row>
          <xdr:rowOff>104775</xdr:rowOff>
        </xdr:from>
        <xdr:to>
          <xdr:col>7</xdr:col>
          <xdr:colOff>0</xdr:colOff>
          <xdr:row>8</xdr:row>
          <xdr:rowOff>47625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0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7</xdr:row>
          <xdr:rowOff>104775</xdr:rowOff>
        </xdr:from>
        <xdr:to>
          <xdr:col>11</xdr:col>
          <xdr:colOff>0</xdr:colOff>
          <xdr:row>8</xdr:row>
          <xdr:rowOff>47625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0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28" name="Text Box 3871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twoCellAnchor editAs="oneCell">
    <xdr:from>
      <xdr:col>0</xdr:col>
      <xdr:colOff>190500</xdr:colOff>
      <xdr:row>12</xdr:row>
      <xdr:rowOff>9525</xdr:rowOff>
    </xdr:from>
    <xdr:to>
      <xdr:col>11</xdr:col>
      <xdr:colOff>47625</xdr:colOff>
      <xdr:row>14</xdr:row>
      <xdr:rowOff>228600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3276600"/>
          <a:ext cx="2162175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</xdr:colOff>
          <xdr:row>3</xdr:row>
          <xdr:rowOff>28575</xdr:rowOff>
        </xdr:from>
        <xdr:to>
          <xdr:col>17</xdr:col>
          <xdr:colOff>0</xdr:colOff>
          <xdr:row>4</xdr:row>
          <xdr:rowOff>57150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0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</xdr:row>
          <xdr:rowOff>104775</xdr:rowOff>
        </xdr:from>
        <xdr:to>
          <xdr:col>7</xdr:col>
          <xdr:colOff>0</xdr:colOff>
          <xdr:row>8</xdr:row>
          <xdr:rowOff>47625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0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7</xdr:row>
          <xdr:rowOff>104775</xdr:rowOff>
        </xdr:from>
        <xdr:to>
          <xdr:col>11</xdr:col>
          <xdr:colOff>0</xdr:colOff>
          <xdr:row>8</xdr:row>
          <xdr:rowOff>47625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0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8531" cy="548483"/>
    <xdr:sp macro="" textlink="">
      <xdr:nvSpPr>
        <xdr:cNvPr id="28" name="Text Box 3871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>
          <a:spLocks noChangeArrowheads="1"/>
        </xdr:cNvSpPr>
      </xdr:nvSpPr>
      <xdr:spPr bwMode="auto">
        <a:xfrm>
          <a:off x="419100" y="8658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twoCellAnchor editAs="oneCell">
    <xdr:from>
      <xdr:col>0</xdr:col>
      <xdr:colOff>190500</xdr:colOff>
      <xdr:row>12</xdr:row>
      <xdr:rowOff>9525</xdr:rowOff>
    </xdr:from>
    <xdr:to>
      <xdr:col>11</xdr:col>
      <xdr:colOff>47625</xdr:colOff>
      <xdr:row>14</xdr:row>
      <xdr:rowOff>228600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3276600"/>
          <a:ext cx="2162175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14824</xdr:colOff>
      <xdr:row>20</xdr:row>
      <xdr:rowOff>95250</xdr:rowOff>
    </xdr:from>
    <xdr:to>
      <xdr:col>33</xdr:col>
      <xdr:colOff>257175</xdr:colOff>
      <xdr:row>31</xdr:row>
      <xdr:rowOff>34703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4224" y="5181600"/>
          <a:ext cx="2785526" cy="28731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119599</xdr:colOff>
      <xdr:row>20</xdr:row>
      <xdr:rowOff>219075</xdr:rowOff>
    </xdr:from>
    <xdr:to>
      <xdr:col>33</xdr:col>
      <xdr:colOff>66675</xdr:colOff>
      <xdr:row>31</xdr:row>
      <xdr:rowOff>158528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3724" y="5305425"/>
          <a:ext cx="2785526" cy="28731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71974</xdr:colOff>
      <xdr:row>6</xdr:row>
      <xdr:rowOff>9525</xdr:rowOff>
    </xdr:from>
    <xdr:to>
      <xdr:col>10</xdr:col>
      <xdr:colOff>114300</xdr:colOff>
      <xdr:row>19</xdr:row>
      <xdr:rowOff>158528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74" y="1533525"/>
          <a:ext cx="2785526" cy="28731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119599</xdr:colOff>
      <xdr:row>21</xdr:row>
      <xdr:rowOff>38100</xdr:rowOff>
    </xdr:from>
    <xdr:to>
      <xdr:col>10</xdr:col>
      <xdr:colOff>161925</xdr:colOff>
      <xdr:row>31</xdr:row>
      <xdr:rowOff>244253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99" y="5448300"/>
          <a:ext cx="2785526" cy="28731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9.xml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2.xml"/><Relationship Id="rId5" Type="http://schemas.openxmlformats.org/officeDocument/2006/relationships/ctrlProp" Target="../ctrlProps/ctrlProp11.xml"/><Relationship Id="rId4" Type="http://schemas.openxmlformats.org/officeDocument/2006/relationships/ctrlProp" Target="../ctrlProps/ctrlProp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15.xml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H196"/>
  <sheetViews>
    <sheetView view="pageBreakPreview" topLeftCell="A17" zoomScaleNormal="100" zoomScaleSheetLayoutView="100" workbookViewId="0">
      <selection activeCell="S23" sqref="S23:U23"/>
    </sheetView>
  </sheetViews>
  <sheetFormatPr defaultColWidth="7.5703125" defaultRowHeight="18.75" customHeight="1"/>
  <cols>
    <col min="1" max="27" width="3.140625" style="471" customWidth="1"/>
    <col min="28" max="30" width="3.140625" style="577" customWidth="1"/>
    <col min="31" max="37" width="3.140625" style="471" customWidth="1"/>
    <col min="38" max="57" width="3.5703125" style="471" customWidth="1"/>
    <col min="58" max="248" width="7.5703125" style="471"/>
    <col min="249" max="249" width="1.5703125" style="471" customWidth="1"/>
    <col min="250" max="253" width="3.5703125" style="471" customWidth="1"/>
    <col min="254" max="257" width="5.42578125" style="471" customWidth="1"/>
    <col min="258" max="273" width="4" style="471" customWidth="1"/>
    <col min="274" max="275" width="3.42578125" style="471" customWidth="1"/>
    <col min="276" max="313" width="3.5703125" style="471" customWidth="1"/>
    <col min="314" max="504" width="7.5703125" style="471"/>
    <col min="505" max="505" width="1.5703125" style="471" customWidth="1"/>
    <col min="506" max="509" width="3.5703125" style="471" customWidth="1"/>
    <col min="510" max="513" width="5.42578125" style="471" customWidth="1"/>
    <col min="514" max="529" width="4" style="471" customWidth="1"/>
    <col min="530" max="531" width="3.42578125" style="471" customWidth="1"/>
    <col min="532" max="569" width="3.5703125" style="471" customWidth="1"/>
    <col min="570" max="760" width="7.5703125" style="471"/>
    <col min="761" max="761" width="1.5703125" style="471" customWidth="1"/>
    <col min="762" max="765" width="3.5703125" style="471" customWidth="1"/>
    <col min="766" max="769" width="5.42578125" style="471" customWidth="1"/>
    <col min="770" max="785" width="4" style="471" customWidth="1"/>
    <col min="786" max="787" width="3.42578125" style="471" customWidth="1"/>
    <col min="788" max="825" width="3.5703125" style="471" customWidth="1"/>
    <col min="826" max="1016" width="7.5703125" style="471"/>
    <col min="1017" max="1017" width="1.5703125" style="471" customWidth="1"/>
    <col min="1018" max="1021" width="3.5703125" style="471" customWidth="1"/>
    <col min="1022" max="1025" width="5.42578125" style="471" customWidth="1"/>
    <col min="1026" max="1041" width="4" style="471" customWidth="1"/>
    <col min="1042" max="1043" width="3.42578125" style="471" customWidth="1"/>
    <col min="1044" max="1081" width="3.5703125" style="471" customWidth="1"/>
    <col min="1082" max="1272" width="7.5703125" style="471"/>
    <col min="1273" max="1273" width="1.5703125" style="471" customWidth="1"/>
    <col min="1274" max="1277" width="3.5703125" style="471" customWidth="1"/>
    <col min="1278" max="1281" width="5.42578125" style="471" customWidth="1"/>
    <col min="1282" max="1297" width="4" style="471" customWidth="1"/>
    <col min="1298" max="1299" width="3.42578125" style="471" customWidth="1"/>
    <col min="1300" max="1337" width="3.5703125" style="471" customWidth="1"/>
    <col min="1338" max="1528" width="7.5703125" style="471"/>
    <col min="1529" max="1529" width="1.5703125" style="471" customWidth="1"/>
    <col min="1530" max="1533" width="3.5703125" style="471" customWidth="1"/>
    <col min="1534" max="1537" width="5.42578125" style="471" customWidth="1"/>
    <col min="1538" max="1553" width="4" style="471" customWidth="1"/>
    <col min="1554" max="1555" width="3.42578125" style="471" customWidth="1"/>
    <col min="1556" max="1593" width="3.5703125" style="471" customWidth="1"/>
    <col min="1594" max="1784" width="7.5703125" style="471"/>
    <col min="1785" max="1785" width="1.5703125" style="471" customWidth="1"/>
    <col min="1786" max="1789" width="3.5703125" style="471" customWidth="1"/>
    <col min="1790" max="1793" width="5.42578125" style="471" customWidth="1"/>
    <col min="1794" max="1809" width="4" style="471" customWidth="1"/>
    <col min="1810" max="1811" width="3.42578125" style="471" customWidth="1"/>
    <col min="1812" max="1849" width="3.5703125" style="471" customWidth="1"/>
    <col min="1850" max="2040" width="7.5703125" style="471"/>
    <col min="2041" max="2041" width="1.5703125" style="471" customWidth="1"/>
    <col min="2042" max="2045" width="3.5703125" style="471" customWidth="1"/>
    <col min="2046" max="2049" width="5.42578125" style="471" customWidth="1"/>
    <col min="2050" max="2065" width="4" style="471" customWidth="1"/>
    <col min="2066" max="2067" width="3.42578125" style="471" customWidth="1"/>
    <col min="2068" max="2105" width="3.5703125" style="471" customWidth="1"/>
    <col min="2106" max="2296" width="7.5703125" style="471"/>
    <col min="2297" max="2297" width="1.5703125" style="471" customWidth="1"/>
    <col min="2298" max="2301" width="3.5703125" style="471" customWidth="1"/>
    <col min="2302" max="2305" width="5.42578125" style="471" customWidth="1"/>
    <col min="2306" max="2321" width="4" style="471" customWidth="1"/>
    <col min="2322" max="2323" width="3.42578125" style="471" customWidth="1"/>
    <col min="2324" max="2361" width="3.5703125" style="471" customWidth="1"/>
    <col min="2362" max="2552" width="7.5703125" style="471"/>
    <col min="2553" max="2553" width="1.5703125" style="471" customWidth="1"/>
    <col min="2554" max="2557" width="3.5703125" style="471" customWidth="1"/>
    <col min="2558" max="2561" width="5.42578125" style="471" customWidth="1"/>
    <col min="2562" max="2577" width="4" style="471" customWidth="1"/>
    <col min="2578" max="2579" width="3.42578125" style="471" customWidth="1"/>
    <col min="2580" max="2617" width="3.5703125" style="471" customWidth="1"/>
    <col min="2618" max="2808" width="7.5703125" style="471"/>
    <col min="2809" max="2809" width="1.5703125" style="471" customWidth="1"/>
    <col min="2810" max="2813" width="3.5703125" style="471" customWidth="1"/>
    <col min="2814" max="2817" width="5.42578125" style="471" customWidth="1"/>
    <col min="2818" max="2833" width="4" style="471" customWidth="1"/>
    <col min="2834" max="2835" width="3.42578125" style="471" customWidth="1"/>
    <col min="2836" max="2873" width="3.5703125" style="471" customWidth="1"/>
    <col min="2874" max="3064" width="7.5703125" style="471"/>
    <col min="3065" max="3065" width="1.5703125" style="471" customWidth="1"/>
    <col min="3066" max="3069" width="3.5703125" style="471" customWidth="1"/>
    <col min="3070" max="3073" width="5.42578125" style="471" customWidth="1"/>
    <col min="3074" max="3089" width="4" style="471" customWidth="1"/>
    <col min="3090" max="3091" width="3.42578125" style="471" customWidth="1"/>
    <col min="3092" max="3129" width="3.5703125" style="471" customWidth="1"/>
    <col min="3130" max="3320" width="7.5703125" style="471"/>
    <col min="3321" max="3321" width="1.5703125" style="471" customWidth="1"/>
    <col min="3322" max="3325" width="3.5703125" style="471" customWidth="1"/>
    <col min="3326" max="3329" width="5.42578125" style="471" customWidth="1"/>
    <col min="3330" max="3345" width="4" style="471" customWidth="1"/>
    <col min="3346" max="3347" width="3.42578125" style="471" customWidth="1"/>
    <col min="3348" max="3385" width="3.5703125" style="471" customWidth="1"/>
    <col min="3386" max="3576" width="7.5703125" style="471"/>
    <col min="3577" max="3577" width="1.5703125" style="471" customWidth="1"/>
    <col min="3578" max="3581" width="3.5703125" style="471" customWidth="1"/>
    <col min="3582" max="3585" width="5.42578125" style="471" customWidth="1"/>
    <col min="3586" max="3601" width="4" style="471" customWidth="1"/>
    <col min="3602" max="3603" width="3.42578125" style="471" customWidth="1"/>
    <col min="3604" max="3641" width="3.5703125" style="471" customWidth="1"/>
    <col min="3642" max="3832" width="7.5703125" style="471"/>
    <col min="3833" max="3833" width="1.5703125" style="471" customWidth="1"/>
    <col min="3834" max="3837" width="3.5703125" style="471" customWidth="1"/>
    <col min="3838" max="3841" width="5.42578125" style="471" customWidth="1"/>
    <col min="3842" max="3857" width="4" style="471" customWidth="1"/>
    <col min="3858" max="3859" width="3.42578125" style="471" customWidth="1"/>
    <col min="3860" max="3897" width="3.5703125" style="471" customWidth="1"/>
    <col min="3898" max="4088" width="7.5703125" style="471"/>
    <col min="4089" max="4089" width="1.5703125" style="471" customWidth="1"/>
    <col min="4090" max="4093" width="3.5703125" style="471" customWidth="1"/>
    <col min="4094" max="4097" width="5.42578125" style="471" customWidth="1"/>
    <col min="4098" max="4113" width="4" style="471" customWidth="1"/>
    <col min="4114" max="4115" width="3.42578125" style="471" customWidth="1"/>
    <col min="4116" max="4153" width="3.5703125" style="471" customWidth="1"/>
    <col min="4154" max="4344" width="7.5703125" style="471"/>
    <col min="4345" max="4345" width="1.5703125" style="471" customWidth="1"/>
    <col min="4346" max="4349" width="3.5703125" style="471" customWidth="1"/>
    <col min="4350" max="4353" width="5.42578125" style="471" customWidth="1"/>
    <col min="4354" max="4369" width="4" style="471" customWidth="1"/>
    <col min="4370" max="4371" width="3.42578125" style="471" customWidth="1"/>
    <col min="4372" max="4409" width="3.5703125" style="471" customWidth="1"/>
    <col min="4410" max="4600" width="7.5703125" style="471"/>
    <col min="4601" max="4601" width="1.5703125" style="471" customWidth="1"/>
    <col min="4602" max="4605" width="3.5703125" style="471" customWidth="1"/>
    <col min="4606" max="4609" width="5.42578125" style="471" customWidth="1"/>
    <col min="4610" max="4625" width="4" style="471" customWidth="1"/>
    <col min="4626" max="4627" width="3.42578125" style="471" customWidth="1"/>
    <col min="4628" max="4665" width="3.5703125" style="471" customWidth="1"/>
    <col min="4666" max="4856" width="7.5703125" style="471"/>
    <col min="4857" max="4857" width="1.5703125" style="471" customWidth="1"/>
    <col min="4858" max="4861" width="3.5703125" style="471" customWidth="1"/>
    <col min="4862" max="4865" width="5.42578125" style="471" customWidth="1"/>
    <col min="4866" max="4881" width="4" style="471" customWidth="1"/>
    <col min="4882" max="4883" width="3.42578125" style="471" customWidth="1"/>
    <col min="4884" max="4921" width="3.5703125" style="471" customWidth="1"/>
    <col min="4922" max="5112" width="7.5703125" style="471"/>
    <col min="5113" max="5113" width="1.5703125" style="471" customWidth="1"/>
    <col min="5114" max="5117" width="3.5703125" style="471" customWidth="1"/>
    <col min="5118" max="5121" width="5.42578125" style="471" customWidth="1"/>
    <col min="5122" max="5137" width="4" style="471" customWidth="1"/>
    <col min="5138" max="5139" width="3.42578125" style="471" customWidth="1"/>
    <col min="5140" max="5177" width="3.5703125" style="471" customWidth="1"/>
    <col min="5178" max="5368" width="7.5703125" style="471"/>
    <col min="5369" max="5369" width="1.5703125" style="471" customWidth="1"/>
    <col min="5370" max="5373" width="3.5703125" style="471" customWidth="1"/>
    <col min="5374" max="5377" width="5.42578125" style="471" customWidth="1"/>
    <col min="5378" max="5393" width="4" style="471" customWidth="1"/>
    <col min="5394" max="5395" width="3.42578125" style="471" customWidth="1"/>
    <col min="5396" max="5433" width="3.5703125" style="471" customWidth="1"/>
    <col min="5434" max="5624" width="7.5703125" style="471"/>
    <col min="5625" max="5625" width="1.5703125" style="471" customWidth="1"/>
    <col min="5626" max="5629" width="3.5703125" style="471" customWidth="1"/>
    <col min="5630" max="5633" width="5.42578125" style="471" customWidth="1"/>
    <col min="5634" max="5649" width="4" style="471" customWidth="1"/>
    <col min="5650" max="5651" width="3.42578125" style="471" customWidth="1"/>
    <col min="5652" max="5689" width="3.5703125" style="471" customWidth="1"/>
    <col min="5690" max="5880" width="7.5703125" style="471"/>
    <col min="5881" max="5881" width="1.5703125" style="471" customWidth="1"/>
    <col min="5882" max="5885" width="3.5703125" style="471" customWidth="1"/>
    <col min="5886" max="5889" width="5.42578125" style="471" customWidth="1"/>
    <col min="5890" max="5905" width="4" style="471" customWidth="1"/>
    <col min="5906" max="5907" width="3.42578125" style="471" customWidth="1"/>
    <col min="5908" max="5945" width="3.5703125" style="471" customWidth="1"/>
    <col min="5946" max="6136" width="7.5703125" style="471"/>
    <col min="6137" max="6137" width="1.5703125" style="471" customWidth="1"/>
    <col min="6138" max="6141" width="3.5703125" style="471" customWidth="1"/>
    <col min="6142" max="6145" width="5.42578125" style="471" customWidth="1"/>
    <col min="6146" max="6161" width="4" style="471" customWidth="1"/>
    <col min="6162" max="6163" width="3.42578125" style="471" customWidth="1"/>
    <col min="6164" max="6201" width="3.5703125" style="471" customWidth="1"/>
    <col min="6202" max="6392" width="7.5703125" style="471"/>
    <col min="6393" max="6393" width="1.5703125" style="471" customWidth="1"/>
    <col min="6394" max="6397" width="3.5703125" style="471" customWidth="1"/>
    <col min="6398" max="6401" width="5.42578125" style="471" customWidth="1"/>
    <col min="6402" max="6417" width="4" style="471" customWidth="1"/>
    <col min="6418" max="6419" width="3.42578125" style="471" customWidth="1"/>
    <col min="6420" max="6457" width="3.5703125" style="471" customWidth="1"/>
    <col min="6458" max="6648" width="7.5703125" style="471"/>
    <col min="6649" max="6649" width="1.5703125" style="471" customWidth="1"/>
    <col min="6650" max="6653" width="3.5703125" style="471" customWidth="1"/>
    <col min="6654" max="6657" width="5.42578125" style="471" customWidth="1"/>
    <col min="6658" max="6673" width="4" style="471" customWidth="1"/>
    <col min="6674" max="6675" width="3.42578125" style="471" customWidth="1"/>
    <col min="6676" max="6713" width="3.5703125" style="471" customWidth="1"/>
    <col min="6714" max="6904" width="7.5703125" style="471"/>
    <col min="6905" max="6905" width="1.5703125" style="471" customWidth="1"/>
    <col min="6906" max="6909" width="3.5703125" style="471" customWidth="1"/>
    <col min="6910" max="6913" width="5.42578125" style="471" customWidth="1"/>
    <col min="6914" max="6929" width="4" style="471" customWidth="1"/>
    <col min="6930" max="6931" width="3.42578125" style="471" customWidth="1"/>
    <col min="6932" max="6969" width="3.5703125" style="471" customWidth="1"/>
    <col min="6970" max="7160" width="7.5703125" style="471"/>
    <col min="7161" max="7161" width="1.5703125" style="471" customWidth="1"/>
    <col min="7162" max="7165" width="3.5703125" style="471" customWidth="1"/>
    <col min="7166" max="7169" width="5.42578125" style="471" customWidth="1"/>
    <col min="7170" max="7185" width="4" style="471" customWidth="1"/>
    <col min="7186" max="7187" width="3.42578125" style="471" customWidth="1"/>
    <col min="7188" max="7225" width="3.5703125" style="471" customWidth="1"/>
    <col min="7226" max="7416" width="7.5703125" style="471"/>
    <col min="7417" max="7417" width="1.5703125" style="471" customWidth="1"/>
    <col min="7418" max="7421" width="3.5703125" style="471" customWidth="1"/>
    <col min="7422" max="7425" width="5.42578125" style="471" customWidth="1"/>
    <col min="7426" max="7441" width="4" style="471" customWidth="1"/>
    <col min="7442" max="7443" width="3.42578125" style="471" customWidth="1"/>
    <col min="7444" max="7481" width="3.5703125" style="471" customWidth="1"/>
    <col min="7482" max="7672" width="7.5703125" style="471"/>
    <col min="7673" max="7673" width="1.5703125" style="471" customWidth="1"/>
    <col min="7674" max="7677" width="3.5703125" style="471" customWidth="1"/>
    <col min="7678" max="7681" width="5.42578125" style="471" customWidth="1"/>
    <col min="7682" max="7697" width="4" style="471" customWidth="1"/>
    <col min="7698" max="7699" width="3.42578125" style="471" customWidth="1"/>
    <col min="7700" max="7737" width="3.5703125" style="471" customWidth="1"/>
    <col min="7738" max="7928" width="7.5703125" style="471"/>
    <col min="7929" max="7929" width="1.5703125" style="471" customWidth="1"/>
    <col min="7930" max="7933" width="3.5703125" style="471" customWidth="1"/>
    <col min="7934" max="7937" width="5.42578125" style="471" customWidth="1"/>
    <col min="7938" max="7953" width="4" style="471" customWidth="1"/>
    <col min="7954" max="7955" width="3.42578125" style="471" customWidth="1"/>
    <col min="7956" max="7993" width="3.5703125" style="471" customWidth="1"/>
    <col min="7994" max="8184" width="7.5703125" style="471"/>
    <col min="8185" max="8185" width="1.5703125" style="471" customWidth="1"/>
    <col min="8186" max="8189" width="3.5703125" style="471" customWidth="1"/>
    <col min="8190" max="8193" width="5.42578125" style="471" customWidth="1"/>
    <col min="8194" max="8209" width="4" style="471" customWidth="1"/>
    <col min="8210" max="8211" width="3.42578125" style="471" customWidth="1"/>
    <col min="8212" max="8249" width="3.5703125" style="471" customWidth="1"/>
    <col min="8250" max="8440" width="7.5703125" style="471"/>
    <col min="8441" max="8441" width="1.5703125" style="471" customWidth="1"/>
    <col min="8442" max="8445" width="3.5703125" style="471" customWidth="1"/>
    <col min="8446" max="8449" width="5.42578125" style="471" customWidth="1"/>
    <col min="8450" max="8465" width="4" style="471" customWidth="1"/>
    <col min="8466" max="8467" width="3.42578125" style="471" customWidth="1"/>
    <col min="8468" max="8505" width="3.5703125" style="471" customWidth="1"/>
    <col min="8506" max="8696" width="7.5703125" style="471"/>
    <col min="8697" max="8697" width="1.5703125" style="471" customWidth="1"/>
    <col min="8698" max="8701" width="3.5703125" style="471" customWidth="1"/>
    <col min="8702" max="8705" width="5.42578125" style="471" customWidth="1"/>
    <col min="8706" max="8721" width="4" style="471" customWidth="1"/>
    <col min="8722" max="8723" width="3.42578125" style="471" customWidth="1"/>
    <col min="8724" max="8761" width="3.5703125" style="471" customWidth="1"/>
    <col min="8762" max="8952" width="7.5703125" style="471"/>
    <col min="8953" max="8953" width="1.5703125" style="471" customWidth="1"/>
    <col min="8954" max="8957" width="3.5703125" style="471" customWidth="1"/>
    <col min="8958" max="8961" width="5.42578125" style="471" customWidth="1"/>
    <col min="8962" max="8977" width="4" style="471" customWidth="1"/>
    <col min="8978" max="8979" width="3.42578125" style="471" customWidth="1"/>
    <col min="8980" max="9017" width="3.5703125" style="471" customWidth="1"/>
    <col min="9018" max="9208" width="7.5703125" style="471"/>
    <col min="9209" max="9209" width="1.5703125" style="471" customWidth="1"/>
    <col min="9210" max="9213" width="3.5703125" style="471" customWidth="1"/>
    <col min="9214" max="9217" width="5.42578125" style="471" customWidth="1"/>
    <col min="9218" max="9233" width="4" style="471" customWidth="1"/>
    <col min="9234" max="9235" width="3.42578125" style="471" customWidth="1"/>
    <col min="9236" max="9273" width="3.5703125" style="471" customWidth="1"/>
    <col min="9274" max="9464" width="7.5703125" style="471"/>
    <col min="9465" max="9465" width="1.5703125" style="471" customWidth="1"/>
    <col min="9466" max="9469" width="3.5703125" style="471" customWidth="1"/>
    <col min="9470" max="9473" width="5.42578125" style="471" customWidth="1"/>
    <col min="9474" max="9489" width="4" style="471" customWidth="1"/>
    <col min="9490" max="9491" width="3.42578125" style="471" customWidth="1"/>
    <col min="9492" max="9529" width="3.5703125" style="471" customWidth="1"/>
    <col min="9530" max="9720" width="7.5703125" style="471"/>
    <col min="9721" max="9721" width="1.5703125" style="471" customWidth="1"/>
    <col min="9722" max="9725" width="3.5703125" style="471" customWidth="1"/>
    <col min="9726" max="9729" width="5.42578125" style="471" customWidth="1"/>
    <col min="9730" max="9745" width="4" style="471" customWidth="1"/>
    <col min="9746" max="9747" width="3.42578125" style="471" customWidth="1"/>
    <col min="9748" max="9785" width="3.5703125" style="471" customWidth="1"/>
    <col min="9786" max="9976" width="7.5703125" style="471"/>
    <col min="9977" max="9977" width="1.5703125" style="471" customWidth="1"/>
    <col min="9978" max="9981" width="3.5703125" style="471" customWidth="1"/>
    <col min="9982" max="9985" width="5.42578125" style="471" customWidth="1"/>
    <col min="9986" max="10001" width="4" style="471" customWidth="1"/>
    <col min="10002" max="10003" width="3.42578125" style="471" customWidth="1"/>
    <col min="10004" max="10041" width="3.5703125" style="471" customWidth="1"/>
    <col min="10042" max="10232" width="7.5703125" style="471"/>
    <col min="10233" max="10233" width="1.5703125" style="471" customWidth="1"/>
    <col min="10234" max="10237" width="3.5703125" style="471" customWidth="1"/>
    <col min="10238" max="10241" width="5.42578125" style="471" customWidth="1"/>
    <col min="10242" max="10257" width="4" style="471" customWidth="1"/>
    <col min="10258" max="10259" width="3.42578125" style="471" customWidth="1"/>
    <col min="10260" max="10297" width="3.5703125" style="471" customWidth="1"/>
    <col min="10298" max="10488" width="7.5703125" style="471"/>
    <col min="10489" max="10489" width="1.5703125" style="471" customWidth="1"/>
    <col min="10490" max="10493" width="3.5703125" style="471" customWidth="1"/>
    <col min="10494" max="10497" width="5.42578125" style="471" customWidth="1"/>
    <col min="10498" max="10513" width="4" style="471" customWidth="1"/>
    <col min="10514" max="10515" width="3.42578125" style="471" customWidth="1"/>
    <col min="10516" max="10553" width="3.5703125" style="471" customWidth="1"/>
    <col min="10554" max="10744" width="7.5703125" style="471"/>
    <col min="10745" max="10745" width="1.5703125" style="471" customWidth="1"/>
    <col min="10746" max="10749" width="3.5703125" style="471" customWidth="1"/>
    <col min="10750" max="10753" width="5.42578125" style="471" customWidth="1"/>
    <col min="10754" max="10769" width="4" style="471" customWidth="1"/>
    <col min="10770" max="10771" width="3.42578125" style="471" customWidth="1"/>
    <col min="10772" max="10809" width="3.5703125" style="471" customWidth="1"/>
    <col min="10810" max="11000" width="7.5703125" style="471"/>
    <col min="11001" max="11001" width="1.5703125" style="471" customWidth="1"/>
    <col min="11002" max="11005" width="3.5703125" style="471" customWidth="1"/>
    <col min="11006" max="11009" width="5.42578125" style="471" customWidth="1"/>
    <col min="11010" max="11025" width="4" style="471" customWidth="1"/>
    <col min="11026" max="11027" width="3.42578125" style="471" customWidth="1"/>
    <col min="11028" max="11065" width="3.5703125" style="471" customWidth="1"/>
    <col min="11066" max="11256" width="7.5703125" style="471"/>
    <col min="11257" max="11257" width="1.5703125" style="471" customWidth="1"/>
    <col min="11258" max="11261" width="3.5703125" style="471" customWidth="1"/>
    <col min="11262" max="11265" width="5.42578125" style="471" customWidth="1"/>
    <col min="11266" max="11281" width="4" style="471" customWidth="1"/>
    <col min="11282" max="11283" width="3.42578125" style="471" customWidth="1"/>
    <col min="11284" max="11321" width="3.5703125" style="471" customWidth="1"/>
    <col min="11322" max="11512" width="7.5703125" style="471"/>
    <col min="11513" max="11513" width="1.5703125" style="471" customWidth="1"/>
    <col min="11514" max="11517" width="3.5703125" style="471" customWidth="1"/>
    <col min="11518" max="11521" width="5.42578125" style="471" customWidth="1"/>
    <col min="11522" max="11537" width="4" style="471" customWidth="1"/>
    <col min="11538" max="11539" width="3.42578125" style="471" customWidth="1"/>
    <col min="11540" max="11577" width="3.5703125" style="471" customWidth="1"/>
    <col min="11578" max="11768" width="7.5703125" style="471"/>
    <col min="11769" max="11769" width="1.5703125" style="471" customWidth="1"/>
    <col min="11770" max="11773" width="3.5703125" style="471" customWidth="1"/>
    <col min="11774" max="11777" width="5.42578125" style="471" customWidth="1"/>
    <col min="11778" max="11793" width="4" style="471" customWidth="1"/>
    <col min="11794" max="11795" width="3.42578125" style="471" customWidth="1"/>
    <col min="11796" max="11833" width="3.5703125" style="471" customWidth="1"/>
    <col min="11834" max="12024" width="7.5703125" style="471"/>
    <col min="12025" max="12025" width="1.5703125" style="471" customWidth="1"/>
    <col min="12026" max="12029" width="3.5703125" style="471" customWidth="1"/>
    <col min="12030" max="12033" width="5.42578125" style="471" customWidth="1"/>
    <col min="12034" max="12049" width="4" style="471" customWidth="1"/>
    <col min="12050" max="12051" width="3.42578125" style="471" customWidth="1"/>
    <col min="12052" max="12089" width="3.5703125" style="471" customWidth="1"/>
    <col min="12090" max="12280" width="7.5703125" style="471"/>
    <col min="12281" max="12281" width="1.5703125" style="471" customWidth="1"/>
    <col min="12282" max="12285" width="3.5703125" style="471" customWidth="1"/>
    <col min="12286" max="12289" width="5.42578125" style="471" customWidth="1"/>
    <col min="12290" max="12305" width="4" style="471" customWidth="1"/>
    <col min="12306" max="12307" width="3.42578125" style="471" customWidth="1"/>
    <col min="12308" max="12345" width="3.5703125" style="471" customWidth="1"/>
    <col min="12346" max="12536" width="7.5703125" style="471"/>
    <col min="12537" max="12537" width="1.5703125" style="471" customWidth="1"/>
    <col min="12538" max="12541" width="3.5703125" style="471" customWidth="1"/>
    <col min="12542" max="12545" width="5.42578125" style="471" customWidth="1"/>
    <col min="12546" max="12561" width="4" style="471" customWidth="1"/>
    <col min="12562" max="12563" width="3.42578125" style="471" customWidth="1"/>
    <col min="12564" max="12601" width="3.5703125" style="471" customWidth="1"/>
    <col min="12602" max="12792" width="7.5703125" style="471"/>
    <col min="12793" max="12793" width="1.5703125" style="471" customWidth="1"/>
    <col min="12794" max="12797" width="3.5703125" style="471" customWidth="1"/>
    <col min="12798" max="12801" width="5.42578125" style="471" customWidth="1"/>
    <col min="12802" max="12817" width="4" style="471" customWidth="1"/>
    <col min="12818" max="12819" width="3.42578125" style="471" customWidth="1"/>
    <col min="12820" max="12857" width="3.5703125" style="471" customWidth="1"/>
    <col min="12858" max="13048" width="7.5703125" style="471"/>
    <col min="13049" max="13049" width="1.5703125" style="471" customWidth="1"/>
    <col min="13050" max="13053" width="3.5703125" style="471" customWidth="1"/>
    <col min="13054" max="13057" width="5.42578125" style="471" customWidth="1"/>
    <col min="13058" max="13073" width="4" style="471" customWidth="1"/>
    <col min="13074" max="13075" width="3.42578125" style="471" customWidth="1"/>
    <col min="13076" max="13113" width="3.5703125" style="471" customWidth="1"/>
    <col min="13114" max="13304" width="7.5703125" style="471"/>
    <col min="13305" max="13305" width="1.5703125" style="471" customWidth="1"/>
    <col min="13306" max="13309" width="3.5703125" style="471" customWidth="1"/>
    <col min="13310" max="13313" width="5.42578125" style="471" customWidth="1"/>
    <col min="13314" max="13329" width="4" style="471" customWidth="1"/>
    <col min="13330" max="13331" width="3.42578125" style="471" customWidth="1"/>
    <col min="13332" max="13369" width="3.5703125" style="471" customWidth="1"/>
    <col min="13370" max="13560" width="7.5703125" style="471"/>
    <col min="13561" max="13561" width="1.5703125" style="471" customWidth="1"/>
    <col min="13562" max="13565" width="3.5703125" style="471" customWidth="1"/>
    <col min="13566" max="13569" width="5.42578125" style="471" customWidth="1"/>
    <col min="13570" max="13585" width="4" style="471" customWidth="1"/>
    <col min="13586" max="13587" width="3.42578125" style="471" customWidth="1"/>
    <col min="13588" max="13625" width="3.5703125" style="471" customWidth="1"/>
    <col min="13626" max="13816" width="7.5703125" style="471"/>
    <col min="13817" max="13817" width="1.5703125" style="471" customWidth="1"/>
    <col min="13818" max="13821" width="3.5703125" style="471" customWidth="1"/>
    <col min="13822" max="13825" width="5.42578125" style="471" customWidth="1"/>
    <col min="13826" max="13841" width="4" style="471" customWidth="1"/>
    <col min="13842" max="13843" width="3.42578125" style="471" customWidth="1"/>
    <col min="13844" max="13881" width="3.5703125" style="471" customWidth="1"/>
    <col min="13882" max="14072" width="7.5703125" style="471"/>
    <col min="14073" max="14073" width="1.5703125" style="471" customWidth="1"/>
    <col min="14074" max="14077" width="3.5703125" style="471" customWidth="1"/>
    <col min="14078" max="14081" width="5.42578125" style="471" customWidth="1"/>
    <col min="14082" max="14097" width="4" style="471" customWidth="1"/>
    <col min="14098" max="14099" width="3.42578125" style="471" customWidth="1"/>
    <col min="14100" max="14137" width="3.5703125" style="471" customWidth="1"/>
    <col min="14138" max="14328" width="7.5703125" style="471"/>
    <col min="14329" max="14329" width="1.5703125" style="471" customWidth="1"/>
    <col min="14330" max="14333" width="3.5703125" style="471" customWidth="1"/>
    <col min="14334" max="14337" width="5.42578125" style="471" customWidth="1"/>
    <col min="14338" max="14353" width="4" style="471" customWidth="1"/>
    <col min="14354" max="14355" width="3.42578125" style="471" customWidth="1"/>
    <col min="14356" max="14393" width="3.5703125" style="471" customWidth="1"/>
    <col min="14394" max="14584" width="7.5703125" style="471"/>
    <col min="14585" max="14585" width="1.5703125" style="471" customWidth="1"/>
    <col min="14586" max="14589" width="3.5703125" style="471" customWidth="1"/>
    <col min="14590" max="14593" width="5.42578125" style="471" customWidth="1"/>
    <col min="14594" max="14609" width="4" style="471" customWidth="1"/>
    <col min="14610" max="14611" width="3.42578125" style="471" customWidth="1"/>
    <col min="14612" max="14649" width="3.5703125" style="471" customWidth="1"/>
    <col min="14650" max="14840" width="7.5703125" style="471"/>
    <col min="14841" max="14841" width="1.5703125" style="471" customWidth="1"/>
    <col min="14842" max="14845" width="3.5703125" style="471" customWidth="1"/>
    <col min="14846" max="14849" width="5.42578125" style="471" customWidth="1"/>
    <col min="14850" max="14865" width="4" style="471" customWidth="1"/>
    <col min="14866" max="14867" width="3.42578125" style="471" customWidth="1"/>
    <col min="14868" max="14905" width="3.5703125" style="471" customWidth="1"/>
    <col min="14906" max="15096" width="7.5703125" style="471"/>
    <col min="15097" max="15097" width="1.5703125" style="471" customWidth="1"/>
    <col min="15098" max="15101" width="3.5703125" style="471" customWidth="1"/>
    <col min="15102" max="15105" width="5.42578125" style="471" customWidth="1"/>
    <col min="15106" max="15121" width="4" style="471" customWidth="1"/>
    <col min="15122" max="15123" width="3.42578125" style="471" customWidth="1"/>
    <col min="15124" max="15161" width="3.5703125" style="471" customWidth="1"/>
    <col min="15162" max="15352" width="7.5703125" style="471"/>
    <col min="15353" max="15353" width="1.5703125" style="471" customWidth="1"/>
    <col min="15354" max="15357" width="3.5703125" style="471" customWidth="1"/>
    <col min="15358" max="15361" width="5.42578125" style="471" customWidth="1"/>
    <col min="15362" max="15377" width="4" style="471" customWidth="1"/>
    <col min="15378" max="15379" width="3.42578125" style="471" customWidth="1"/>
    <col min="15380" max="15417" width="3.5703125" style="471" customWidth="1"/>
    <col min="15418" max="15608" width="7.5703125" style="471"/>
    <col min="15609" max="15609" width="1.5703125" style="471" customWidth="1"/>
    <col min="15610" max="15613" width="3.5703125" style="471" customWidth="1"/>
    <col min="15614" max="15617" width="5.42578125" style="471" customWidth="1"/>
    <col min="15618" max="15633" width="4" style="471" customWidth="1"/>
    <col min="15634" max="15635" width="3.42578125" style="471" customWidth="1"/>
    <col min="15636" max="15673" width="3.5703125" style="471" customWidth="1"/>
    <col min="15674" max="15864" width="7.5703125" style="471"/>
    <col min="15865" max="15865" width="1.5703125" style="471" customWidth="1"/>
    <col min="15866" max="15869" width="3.5703125" style="471" customWidth="1"/>
    <col min="15870" max="15873" width="5.42578125" style="471" customWidth="1"/>
    <col min="15874" max="15889" width="4" style="471" customWidth="1"/>
    <col min="15890" max="15891" width="3.42578125" style="471" customWidth="1"/>
    <col min="15892" max="15929" width="3.5703125" style="471" customWidth="1"/>
    <col min="15930" max="16120" width="7.5703125" style="471"/>
    <col min="16121" max="16121" width="1.5703125" style="471" customWidth="1"/>
    <col min="16122" max="16125" width="3.5703125" style="471" customWidth="1"/>
    <col min="16126" max="16129" width="5.42578125" style="471" customWidth="1"/>
    <col min="16130" max="16145" width="4" style="471" customWidth="1"/>
    <col min="16146" max="16147" width="3.42578125" style="471" customWidth="1"/>
    <col min="16148" max="16185" width="3.5703125" style="471" customWidth="1"/>
    <col min="16186" max="16384" width="7.5703125" style="471"/>
  </cols>
  <sheetData>
    <row r="1" spans="1:48" ht="23.1" customHeight="1">
      <c r="A1" s="469" t="s">
        <v>53</v>
      </c>
      <c r="B1" s="469"/>
      <c r="C1" s="469"/>
      <c r="D1" s="469"/>
      <c r="E1" s="469"/>
      <c r="F1" s="469"/>
      <c r="G1" s="469"/>
      <c r="H1" s="469"/>
      <c r="I1" s="469"/>
      <c r="J1" s="469"/>
      <c r="K1" s="469"/>
      <c r="L1" s="469"/>
      <c r="M1" s="470" t="s">
        <v>43</v>
      </c>
      <c r="N1" s="470"/>
      <c r="O1" s="470"/>
      <c r="P1" s="470"/>
      <c r="R1" s="472" t="s">
        <v>113</v>
      </c>
      <c r="S1" s="472"/>
      <c r="T1" s="472"/>
      <c r="U1" s="472"/>
      <c r="V1" s="472"/>
      <c r="W1" s="473"/>
      <c r="X1" s="470"/>
      <c r="AA1" s="473" t="s">
        <v>114</v>
      </c>
      <c r="AB1" s="471"/>
      <c r="AC1" s="474">
        <v>1</v>
      </c>
      <c r="AD1" s="475" t="s">
        <v>115</v>
      </c>
      <c r="AE1" s="474">
        <v>1</v>
      </c>
      <c r="AR1" s="473"/>
    </row>
    <row r="2" spans="1:48" ht="23.1" customHeight="1">
      <c r="A2" s="469"/>
      <c r="B2" s="469"/>
      <c r="C2" s="469"/>
      <c r="D2" s="469"/>
      <c r="E2" s="469"/>
      <c r="F2" s="469"/>
      <c r="G2" s="469"/>
      <c r="H2" s="469"/>
      <c r="I2" s="469"/>
      <c r="J2" s="469"/>
      <c r="K2" s="469"/>
      <c r="L2" s="469"/>
      <c r="M2" s="473" t="s">
        <v>54</v>
      </c>
      <c r="N2" s="470"/>
      <c r="O2" s="473"/>
      <c r="P2" s="470"/>
      <c r="R2" s="476">
        <v>42350</v>
      </c>
      <c r="S2" s="476"/>
      <c r="T2" s="476"/>
      <c r="U2" s="476"/>
      <c r="V2" s="473" t="s">
        <v>55</v>
      </c>
      <c r="Y2" s="470"/>
      <c r="Z2" s="477"/>
      <c r="AA2" s="478">
        <v>42350</v>
      </c>
      <c r="AB2" s="478"/>
      <c r="AC2" s="478"/>
      <c r="AD2" s="478"/>
      <c r="AE2" s="479"/>
      <c r="AF2" s="479"/>
      <c r="AG2" s="479"/>
    </row>
    <row r="3" spans="1:48" ht="23.1" customHeight="1">
      <c r="A3" s="480" t="s">
        <v>116</v>
      </c>
      <c r="B3" s="480"/>
      <c r="C3" s="480"/>
      <c r="D3" s="480"/>
      <c r="E3" s="480"/>
      <c r="F3" s="480"/>
      <c r="G3" s="480"/>
      <c r="H3" s="480"/>
      <c r="I3" s="480"/>
      <c r="J3" s="480"/>
      <c r="K3" s="480"/>
      <c r="L3" s="480"/>
      <c r="M3" s="470" t="s">
        <v>56</v>
      </c>
      <c r="N3" s="470"/>
      <c r="O3" s="470"/>
      <c r="P3" s="470"/>
      <c r="Q3" s="470"/>
      <c r="S3" s="481">
        <v>20</v>
      </c>
      <c r="T3" s="482" t="s">
        <v>158</v>
      </c>
      <c r="U3" s="481">
        <v>50</v>
      </c>
      <c r="V3" s="483" t="s">
        <v>57</v>
      </c>
      <c r="W3" s="473"/>
      <c r="Y3" s="470"/>
      <c r="Z3" s="470"/>
      <c r="AA3" s="470"/>
      <c r="AB3" s="470"/>
      <c r="AC3" s="470"/>
      <c r="AD3" s="470"/>
      <c r="AE3" s="470"/>
      <c r="AF3" s="484"/>
    </row>
    <row r="4" spans="1:48" ht="23.1" customHeight="1">
      <c r="A4" s="485" t="s">
        <v>81</v>
      </c>
      <c r="B4" s="485"/>
      <c r="C4" s="485"/>
      <c r="D4" s="485"/>
      <c r="E4" s="485"/>
      <c r="F4" s="485"/>
      <c r="G4" s="485"/>
      <c r="H4" s="485"/>
      <c r="I4" s="485"/>
      <c r="J4" s="485"/>
      <c r="K4" s="485"/>
      <c r="L4" s="485"/>
      <c r="M4" s="470" t="s">
        <v>117</v>
      </c>
      <c r="N4" s="470"/>
      <c r="O4" s="470"/>
      <c r="P4" s="470"/>
      <c r="Q4" s="470"/>
      <c r="R4" s="470" t="s">
        <v>118</v>
      </c>
      <c r="S4" s="470"/>
      <c r="T4" s="470"/>
      <c r="U4" s="470"/>
      <c r="V4" s="470"/>
      <c r="W4" s="470"/>
      <c r="X4" s="470"/>
      <c r="Y4" s="470"/>
      <c r="Z4" s="470"/>
      <c r="AA4" s="470"/>
      <c r="AB4" s="470"/>
      <c r="AC4" s="470"/>
      <c r="AD4" s="470"/>
      <c r="AE4" s="470"/>
      <c r="AF4" s="484"/>
    </row>
    <row r="5" spans="1:48" s="487" customFormat="1" ht="23.1" customHeight="1">
      <c r="A5" s="486" t="s">
        <v>119</v>
      </c>
      <c r="B5" s="486"/>
      <c r="C5" s="486"/>
      <c r="D5" s="486"/>
      <c r="E5" s="486"/>
      <c r="G5" s="488" t="s">
        <v>120</v>
      </c>
      <c r="H5" s="488"/>
      <c r="I5" s="488"/>
      <c r="J5" s="488"/>
      <c r="K5" s="488"/>
      <c r="L5" s="488"/>
      <c r="M5" s="488"/>
      <c r="N5" s="488"/>
      <c r="O5" s="488"/>
      <c r="P5" s="488"/>
      <c r="Q5" s="488"/>
      <c r="R5" s="488"/>
      <c r="S5" s="488"/>
      <c r="T5" s="488"/>
      <c r="U5" s="488"/>
      <c r="V5" s="488"/>
      <c r="W5" s="488"/>
      <c r="X5" s="488"/>
      <c r="Y5" s="488"/>
      <c r="Z5" s="488"/>
      <c r="AA5" s="488"/>
      <c r="AD5" s="489"/>
      <c r="AG5" s="486"/>
      <c r="AH5" s="486"/>
      <c r="AI5" s="486"/>
    </row>
    <row r="6" spans="1:48" s="487" customFormat="1" ht="23.1" customHeight="1">
      <c r="A6" s="486" t="s">
        <v>121</v>
      </c>
      <c r="B6" s="486"/>
      <c r="C6" s="486"/>
      <c r="D6" s="486"/>
      <c r="E6" s="486"/>
      <c r="G6" s="490" t="s">
        <v>81</v>
      </c>
      <c r="H6" s="490"/>
      <c r="I6" s="490"/>
      <c r="J6" s="490"/>
      <c r="K6" s="490"/>
      <c r="L6" s="490"/>
      <c r="M6" s="491" t="s">
        <v>122</v>
      </c>
      <c r="N6" s="492"/>
      <c r="O6" s="492"/>
      <c r="R6" s="490" t="s">
        <v>123</v>
      </c>
      <c r="S6" s="490"/>
      <c r="T6" s="490"/>
      <c r="U6" s="490"/>
      <c r="V6" s="490"/>
      <c r="W6" s="491" t="s">
        <v>58</v>
      </c>
      <c r="X6" s="491"/>
      <c r="Y6" s="491"/>
      <c r="Z6" s="490">
        <v>123</v>
      </c>
      <c r="AA6" s="490"/>
      <c r="AB6" s="490"/>
      <c r="AC6" s="490"/>
    </row>
    <row r="7" spans="1:48" s="487" customFormat="1" ht="23.1" customHeight="1">
      <c r="A7" s="493" t="s">
        <v>124</v>
      </c>
      <c r="E7" s="488" t="s">
        <v>133</v>
      </c>
      <c r="F7" s="488"/>
      <c r="G7" s="488"/>
      <c r="H7" s="488"/>
      <c r="I7" s="488"/>
      <c r="J7" s="488"/>
      <c r="K7" s="493" t="s">
        <v>59</v>
      </c>
      <c r="M7" s="488">
        <v>123</v>
      </c>
      <c r="N7" s="488"/>
      <c r="O7" s="488"/>
      <c r="P7" s="488"/>
      <c r="Q7" s="488"/>
      <c r="R7" s="494" t="s">
        <v>134</v>
      </c>
      <c r="S7" s="494"/>
      <c r="T7" s="494"/>
      <c r="U7" s="495">
        <v>0</v>
      </c>
      <c r="V7" s="495"/>
      <c r="W7" s="496" t="s">
        <v>135</v>
      </c>
      <c r="X7" s="495">
        <v>300</v>
      </c>
      <c r="Y7" s="495"/>
      <c r="Z7" s="493" t="s">
        <v>75</v>
      </c>
      <c r="AA7" s="492"/>
      <c r="AB7" s="493"/>
      <c r="AC7" s="493"/>
      <c r="AD7" s="486"/>
      <c r="AE7" s="486"/>
      <c r="AF7" s="489"/>
    </row>
    <row r="8" spans="1:48" s="498" customFormat="1" ht="23.1" customHeight="1">
      <c r="A8" s="487" t="s">
        <v>125</v>
      </c>
      <c r="B8" s="487"/>
      <c r="C8" s="487"/>
      <c r="D8" s="487"/>
      <c r="E8" s="487"/>
      <c r="F8" s="497"/>
      <c r="G8" s="497"/>
      <c r="H8" s="497" t="s">
        <v>126</v>
      </c>
      <c r="J8" s="499"/>
      <c r="L8" s="497" t="s">
        <v>127</v>
      </c>
      <c r="N8" s="497"/>
      <c r="O8" s="500"/>
      <c r="P8" s="500"/>
      <c r="Q8" s="500"/>
      <c r="R8" s="500"/>
      <c r="S8" s="500"/>
      <c r="T8" s="500"/>
      <c r="U8" s="500"/>
      <c r="V8" s="500"/>
      <c r="W8" s="500"/>
      <c r="X8" s="500"/>
      <c r="Y8" s="500"/>
      <c r="Z8" s="500"/>
      <c r="AA8" s="500"/>
      <c r="AB8" s="500"/>
      <c r="AC8" s="500"/>
      <c r="AE8" s="501"/>
      <c r="AF8" s="484"/>
    </row>
    <row r="9" spans="1:48" s="498" customFormat="1" ht="9.75" customHeight="1">
      <c r="A9" s="502"/>
      <c r="B9" s="502"/>
      <c r="C9" s="502"/>
      <c r="D9" s="503"/>
      <c r="E9" s="503"/>
      <c r="F9" s="503"/>
      <c r="G9" s="503"/>
      <c r="H9" s="503"/>
      <c r="I9" s="503"/>
      <c r="J9" s="503"/>
      <c r="K9" s="503"/>
      <c r="L9" s="503"/>
      <c r="M9" s="503"/>
      <c r="N9" s="503"/>
      <c r="O9" s="503"/>
      <c r="P9" s="504"/>
      <c r="Q9" s="504"/>
      <c r="R9" s="504"/>
      <c r="S9" s="504"/>
      <c r="T9" s="504"/>
      <c r="U9" s="504"/>
      <c r="V9" s="504"/>
      <c r="W9" s="504"/>
      <c r="X9" s="504"/>
      <c r="Y9" s="504"/>
      <c r="Z9" s="504"/>
      <c r="AE9" s="501"/>
      <c r="AF9" s="484"/>
    </row>
    <row r="10" spans="1:48" s="498" customFormat="1" ht="23.1" customHeight="1">
      <c r="A10" s="497" t="s">
        <v>65</v>
      </c>
      <c r="B10" s="497"/>
      <c r="C10" s="497"/>
      <c r="D10" s="497"/>
      <c r="E10" s="497"/>
      <c r="F10" s="497"/>
      <c r="G10" s="505"/>
      <c r="H10" s="506"/>
      <c r="I10" s="506"/>
      <c r="J10" s="506"/>
      <c r="K10" s="506"/>
      <c r="L10" s="506"/>
      <c r="M10" s="506"/>
      <c r="N10" s="506"/>
      <c r="Q10" s="493"/>
      <c r="R10" s="496" t="s">
        <v>128</v>
      </c>
      <c r="S10" s="496"/>
      <c r="T10" s="507"/>
      <c r="U10" s="507"/>
      <c r="V10" s="507"/>
      <c r="W10" s="507"/>
      <c r="X10" s="507"/>
      <c r="Y10" s="507"/>
      <c r="Z10" s="507"/>
      <c r="AE10" s="508"/>
    </row>
    <row r="11" spans="1:48" s="498" customFormat="1" ht="23.1" customHeight="1">
      <c r="A11" s="497" t="s">
        <v>65</v>
      </c>
      <c r="B11" s="497"/>
      <c r="C11" s="497"/>
      <c r="D11" s="497"/>
      <c r="E11" s="497"/>
      <c r="F11" s="497"/>
      <c r="G11" s="505"/>
      <c r="H11" s="506"/>
      <c r="I11" s="506"/>
      <c r="J11" s="506"/>
      <c r="K11" s="506"/>
      <c r="L11" s="506"/>
      <c r="M11" s="506"/>
      <c r="N11" s="506"/>
      <c r="Q11" s="493"/>
      <c r="R11" s="496" t="s">
        <v>128</v>
      </c>
      <c r="S11" s="496"/>
      <c r="T11" s="507"/>
      <c r="U11" s="507"/>
      <c r="V11" s="507"/>
      <c r="W11" s="507"/>
      <c r="X11" s="507"/>
      <c r="Y11" s="507"/>
      <c r="Z11" s="507"/>
      <c r="AE11" s="508"/>
    </row>
    <row r="12" spans="1:48" s="498" customFormat="1" ht="23.1" customHeight="1">
      <c r="A12" s="497"/>
      <c r="B12" s="497"/>
      <c r="C12" s="497"/>
      <c r="D12" s="497"/>
      <c r="E12" s="497"/>
      <c r="F12" s="497"/>
      <c r="G12" s="505"/>
      <c r="H12" s="509"/>
      <c r="I12" s="509"/>
      <c r="J12" s="509"/>
      <c r="K12" s="509"/>
      <c r="L12" s="509"/>
      <c r="M12" s="509"/>
      <c r="N12" s="509"/>
      <c r="Q12" s="493"/>
      <c r="R12" s="496"/>
      <c r="S12" s="496"/>
      <c r="T12" s="503"/>
      <c r="U12" s="503"/>
      <c r="V12" s="503"/>
      <c r="W12" s="503"/>
      <c r="X12" s="503"/>
      <c r="Y12" s="503"/>
      <c r="Z12" s="503"/>
      <c r="AE12" s="508"/>
    </row>
    <row r="13" spans="1:48" s="498" customFormat="1" ht="23.1" customHeight="1">
      <c r="A13" s="497"/>
      <c r="B13" s="497"/>
      <c r="C13" s="497"/>
      <c r="D13" s="497"/>
      <c r="E13" s="497"/>
      <c r="F13" s="497"/>
      <c r="G13" s="505"/>
      <c r="H13" s="509"/>
      <c r="I13" s="509"/>
      <c r="J13" s="509"/>
      <c r="K13" s="509"/>
      <c r="L13" s="509"/>
      <c r="M13" s="509"/>
      <c r="N13" s="509"/>
      <c r="Q13" s="493"/>
      <c r="R13" s="496"/>
      <c r="S13" s="496"/>
      <c r="T13" s="503"/>
      <c r="U13" s="503"/>
      <c r="V13" s="503"/>
      <c r="W13" s="503"/>
      <c r="X13" s="503"/>
      <c r="Y13" s="503"/>
      <c r="Z13" s="503"/>
      <c r="AE13" s="508"/>
    </row>
    <row r="14" spans="1:48" s="498" customFormat="1" ht="23.1" customHeight="1">
      <c r="A14" s="497"/>
      <c r="B14" s="497"/>
      <c r="C14" s="497"/>
      <c r="D14" s="497"/>
      <c r="E14" s="497"/>
      <c r="F14" s="497"/>
      <c r="G14" s="505"/>
      <c r="H14" s="509"/>
      <c r="I14" s="509"/>
      <c r="J14" s="509"/>
      <c r="K14" s="509"/>
      <c r="L14" s="509"/>
      <c r="M14" s="509"/>
      <c r="N14" s="509"/>
      <c r="Q14" s="493"/>
      <c r="R14" s="496"/>
      <c r="S14" s="496"/>
      <c r="T14" s="503"/>
      <c r="U14" s="503"/>
      <c r="V14" s="503"/>
      <c r="W14" s="503"/>
      <c r="X14" s="503"/>
      <c r="Y14" s="503"/>
      <c r="Z14" s="503"/>
      <c r="AE14" s="508"/>
    </row>
    <row r="15" spans="1:48" s="498" customFormat="1" ht="23.1" customHeight="1">
      <c r="A15" s="497"/>
      <c r="B15" s="497"/>
      <c r="C15" s="497"/>
      <c r="D15" s="497"/>
      <c r="E15" s="497"/>
      <c r="F15" s="497"/>
      <c r="G15" s="505"/>
      <c r="H15" s="509"/>
      <c r="I15" s="509"/>
      <c r="J15" s="509"/>
      <c r="K15" s="509"/>
      <c r="L15" s="509"/>
      <c r="M15" s="509"/>
      <c r="N15" s="509"/>
      <c r="Q15" s="493"/>
      <c r="R15" s="496"/>
      <c r="S15" s="496"/>
      <c r="T15" s="503"/>
      <c r="U15" s="503"/>
      <c r="V15" s="503"/>
      <c r="W15" s="503"/>
      <c r="X15" s="503"/>
      <c r="Y15" s="503"/>
      <c r="Z15" s="503"/>
      <c r="AE15" s="508"/>
    </row>
    <row r="16" spans="1:48" ht="21" customHeight="1">
      <c r="T16" s="510"/>
      <c r="U16" s="511"/>
      <c r="V16" s="511"/>
      <c r="W16" s="512"/>
      <c r="X16" s="512"/>
      <c r="AA16" s="510"/>
      <c r="AB16" s="513" t="s">
        <v>142</v>
      </c>
      <c r="AC16" s="513"/>
      <c r="AD16" s="472" t="s">
        <v>159</v>
      </c>
      <c r="AE16" s="472"/>
      <c r="AF16" s="510"/>
      <c r="AG16" s="510"/>
      <c r="AH16" s="510"/>
      <c r="AI16" s="510"/>
      <c r="AJ16" s="510"/>
      <c r="AK16" s="510"/>
      <c r="AL16" s="510"/>
      <c r="AM16" s="510"/>
      <c r="AN16" s="510"/>
      <c r="AO16" s="510"/>
      <c r="AP16" s="510"/>
      <c r="AQ16" s="510"/>
      <c r="AR16" s="510"/>
      <c r="AS16" s="510"/>
      <c r="AT16" s="510"/>
      <c r="AU16" s="510"/>
      <c r="AV16" s="510"/>
    </row>
    <row r="17" spans="1:60" ht="21" customHeight="1">
      <c r="A17" s="514" t="s">
        <v>136</v>
      </c>
      <c r="B17" s="515"/>
      <c r="C17" s="516"/>
      <c r="D17" s="517" t="s">
        <v>137</v>
      </c>
      <c r="E17" s="517"/>
      <c r="F17" s="517"/>
      <c r="G17" s="517" t="s">
        <v>139</v>
      </c>
      <c r="H17" s="517"/>
      <c r="I17" s="517"/>
      <c r="J17" s="517"/>
      <c r="K17" s="517"/>
      <c r="L17" s="517"/>
      <c r="M17" s="517"/>
      <c r="N17" s="517"/>
      <c r="O17" s="517"/>
      <c r="P17" s="517"/>
      <c r="Q17" s="517"/>
      <c r="R17" s="517"/>
      <c r="S17" s="518" t="s">
        <v>147</v>
      </c>
      <c r="T17" s="518"/>
      <c r="U17" s="518"/>
      <c r="V17" s="519" t="s">
        <v>145</v>
      </c>
      <c r="W17" s="519"/>
      <c r="X17" s="519"/>
      <c r="Y17" s="519" t="s">
        <v>146</v>
      </c>
      <c r="Z17" s="519"/>
      <c r="AA17" s="519"/>
      <c r="AB17" s="520" t="s">
        <v>13</v>
      </c>
      <c r="AC17" s="520"/>
      <c r="AD17" s="520"/>
      <c r="AE17" s="521"/>
    </row>
    <row r="18" spans="1:60" ht="21" customHeight="1">
      <c r="A18" s="522"/>
      <c r="B18" s="523"/>
      <c r="C18" s="524"/>
      <c r="D18" s="517"/>
      <c r="E18" s="517"/>
      <c r="F18" s="517"/>
      <c r="G18" s="525" t="s">
        <v>60</v>
      </c>
      <c r="H18" s="526"/>
      <c r="I18" s="527"/>
      <c r="J18" s="525" t="s">
        <v>61</v>
      </c>
      <c r="K18" s="526"/>
      <c r="L18" s="527"/>
      <c r="M18" s="525" t="s">
        <v>62</v>
      </c>
      <c r="N18" s="526"/>
      <c r="O18" s="527"/>
      <c r="P18" s="525" t="s">
        <v>63</v>
      </c>
      <c r="Q18" s="526"/>
      <c r="R18" s="527"/>
      <c r="S18" s="518"/>
      <c r="T18" s="518"/>
      <c r="U18" s="518"/>
      <c r="V18" s="519"/>
      <c r="W18" s="519"/>
      <c r="X18" s="519"/>
      <c r="Y18" s="519"/>
      <c r="Z18" s="519"/>
      <c r="AA18" s="519"/>
      <c r="AB18" s="528"/>
      <c r="AC18" s="528"/>
      <c r="AD18" s="528"/>
      <c r="AE18" s="529"/>
    </row>
    <row r="19" spans="1:60" ht="21" customHeight="1">
      <c r="A19" s="530">
        <v>1</v>
      </c>
      <c r="B19" s="531"/>
      <c r="C19" s="532"/>
      <c r="D19" s="533" t="s">
        <v>138</v>
      </c>
      <c r="E19" s="533"/>
      <c r="F19" s="533"/>
      <c r="G19" s="534">
        <v>1E-4</v>
      </c>
      <c r="H19" s="535"/>
      <c r="I19" s="536"/>
      <c r="J19" s="534">
        <v>1E-4</v>
      </c>
      <c r="K19" s="535"/>
      <c r="L19" s="536"/>
      <c r="M19" s="534">
        <v>1E-4</v>
      </c>
      <c r="N19" s="535"/>
      <c r="O19" s="536"/>
      <c r="P19" s="534">
        <v>1E-4</v>
      </c>
      <c r="Q19" s="535"/>
      <c r="R19" s="536"/>
      <c r="S19" s="537">
        <f>AVERAGE(G19:R19)</f>
        <v>1E-4</v>
      </c>
      <c r="T19" s="538"/>
      <c r="U19" s="539"/>
      <c r="V19" s="540">
        <f>MAX(S20:U23)-S19</f>
        <v>-1E-4</v>
      </c>
      <c r="W19" s="541"/>
      <c r="X19" s="542"/>
      <c r="Y19" s="540">
        <f>S19-MIN(S20:U23)</f>
        <v>3.0000000000000003E-4</v>
      </c>
      <c r="Z19" s="541"/>
      <c r="AA19" s="542"/>
      <c r="AB19" s="543">
        <f>_xlfn.STDEV.S(G19:R19)/SQRT(4)</f>
        <v>0</v>
      </c>
      <c r="AC19" s="544"/>
      <c r="AD19" s="544"/>
      <c r="AE19" s="545"/>
    </row>
    <row r="20" spans="1:60" ht="21" customHeight="1">
      <c r="A20" s="546"/>
      <c r="B20" s="547"/>
      <c r="C20" s="548"/>
      <c r="D20" s="533">
        <v>1</v>
      </c>
      <c r="E20" s="533"/>
      <c r="F20" s="533"/>
      <c r="G20" s="534">
        <v>-2.0000000000000001E-4</v>
      </c>
      <c r="H20" s="535"/>
      <c r="I20" s="535"/>
      <c r="J20" s="534">
        <v>-2.0000000000000001E-4</v>
      </c>
      <c r="K20" s="535"/>
      <c r="L20" s="535"/>
      <c r="M20" s="534">
        <v>-2.0000000000000001E-4</v>
      </c>
      <c r="N20" s="535"/>
      <c r="O20" s="535"/>
      <c r="P20" s="534">
        <v>-2.0000000000000001E-4</v>
      </c>
      <c r="Q20" s="535"/>
      <c r="R20" s="535"/>
      <c r="S20" s="537">
        <f t="shared" ref="S20:S23" si="0">AVERAGE(G20:R20)</f>
        <v>-2.0000000000000001E-4</v>
      </c>
      <c r="T20" s="537"/>
      <c r="U20" s="537"/>
      <c r="V20" s="549"/>
      <c r="W20" s="550"/>
      <c r="X20" s="551"/>
      <c r="Y20" s="549"/>
      <c r="Z20" s="550"/>
      <c r="AA20" s="551"/>
      <c r="AB20" s="552"/>
      <c r="AC20" s="553"/>
      <c r="AD20" s="553"/>
      <c r="AE20" s="554"/>
    </row>
    <row r="21" spans="1:60" ht="21" customHeight="1">
      <c r="A21" s="546"/>
      <c r="B21" s="547"/>
      <c r="C21" s="548"/>
      <c r="D21" s="533">
        <v>2</v>
      </c>
      <c r="E21" s="533"/>
      <c r="F21" s="533"/>
      <c r="G21" s="534">
        <v>0</v>
      </c>
      <c r="H21" s="535"/>
      <c r="I21" s="535"/>
      <c r="J21" s="534">
        <v>0</v>
      </c>
      <c r="K21" s="535"/>
      <c r="L21" s="535"/>
      <c r="M21" s="534">
        <v>0</v>
      </c>
      <c r="N21" s="535"/>
      <c r="O21" s="535"/>
      <c r="P21" s="534">
        <v>0</v>
      </c>
      <c r="Q21" s="535"/>
      <c r="R21" s="535"/>
      <c r="S21" s="537">
        <f t="shared" si="0"/>
        <v>0</v>
      </c>
      <c r="T21" s="537"/>
      <c r="U21" s="537"/>
      <c r="V21" s="549"/>
      <c r="W21" s="550"/>
      <c r="X21" s="551"/>
      <c r="Y21" s="549"/>
      <c r="Z21" s="550"/>
      <c r="AA21" s="551"/>
      <c r="AB21" s="552"/>
      <c r="AC21" s="553"/>
      <c r="AD21" s="553"/>
      <c r="AE21" s="554"/>
    </row>
    <row r="22" spans="1:60" ht="21" customHeight="1">
      <c r="A22" s="555" t="s">
        <v>140</v>
      </c>
      <c r="B22" s="556"/>
      <c r="C22" s="557"/>
      <c r="D22" s="533">
        <v>3</v>
      </c>
      <c r="E22" s="533"/>
      <c r="F22" s="533"/>
      <c r="G22" s="534">
        <v>0</v>
      </c>
      <c r="H22" s="535"/>
      <c r="I22" s="535"/>
      <c r="J22" s="534">
        <v>0</v>
      </c>
      <c r="K22" s="535"/>
      <c r="L22" s="535"/>
      <c r="M22" s="534">
        <v>0</v>
      </c>
      <c r="N22" s="535"/>
      <c r="O22" s="535"/>
      <c r="P22" s="534">
        <v>0</v>
      </c>
      <c r="Q22" s="535"/>
      <c r="R22" s="535"/>
      <c r="S22" s="537">
        <f t="shared" si="0"/>
        <v>0</v>
      </c>
      <c r="T22" s="537"/>
      <c r="U22" s="537"/>
      <c r="V22" s="549"/>
      <c r="W22" s="550"/>
      <c r="X22" s="551"/>
      <c r="Y22" s="549"/>
      <c r="Z22" s="550"/>
      <c r="AA22" s="551"/>
      <c r="AB22" s="552"/>
      <c r="AC22" s="553"/>
      <c r="AD22" s="553"/>
      <c r="AE22" s="554"/>
    </row>
    <row r="23" spans="1:60" ht="21" customHeight="1">
      <c r="A23" s="558">
        <v>11</v>
      </c>
      <c r="B23" s="559"/>
      <c r="C23" s="560"/>
      <c r="D23" s="533">
        <v>4</v>
      </c>
      <c r="E23" s="533"/>
      <c r="F23" s="533"/>
      <c r="G23" s="534">
        <v>0</v>
      </c>
      <c r="H23" s="535"/>
      <c r="I23" s="535"/>
      <c r="J23" s="534">
        <v>0</v>
      </c>
      <c r="K23" s="535"/>
      <c r="L23" s="535"/>
      <c r="M23" s="534">
        <v>0</v>
      </c>
      <c r="N23" s="535"/>
      <c r="O23" s="535"/>
      <c r="P23" s="534">
        <v>0</v>
      </c>
      <c r="Q23" s="535"/>
      <c r="R23" s="535"/>
      <c r="S23" s="537">
        <f t="shared" si="0"/>
        <v>0</v>
      </c>
      <c r="T23" s="537"/>
      <c r="U23" s="537"/>
      <c r="V23" s="561"/>
      <c r="W23" s="562"/>
      <c r="X23" s="563"/>
      <c r="Y23" s="561"/>
      <c r="Z23" s="562"/>
      <c r="AA23" s="563"/>
      <c r="AB23" s="564"/>
      <c r="AC23" s="565"/>
      <c r="AD23" s="565"/>
      <c r="AE23" s="566"/>
    </row>
    <row r="24" spans="1:60" ht="21" customHeight="1">
      <c r="A24" s="530">
        <v>2</v>
      </c>
      <c r="B24" s="531"/>
      <c r="C24" s="532"/>
      <c r="D24" s="533" t="s">
        <v>138</v>
      </c>
      <c r="E24" s="533"/>
      <c r="F24" s="533"/>
      <c r="G24" s="534">
        <v>1E-4</v>
      </c>
      <c r="H24" s="535"/>
      <c r="I24" s="536"/>
      <c r="J24" s="534">
        <v>1E-4</v>
      </c>
      <c r="K24" s="535"/>
      <c r="L24" s="536"/>
      <c r="M24" s="534">
        <v>1E-4</v>
      </c>
      <c r="N24" s="535"/>
      <c r="O24" s="536"/>
      <c r="P24" s="534">
        <v>1E-4</v>
      </c>
      <c r="Q24" s="535"/>
      <c r="R24" s="536"/>
      <c r="S24" s="537">
        <f t="shared" ref="S24:S68" si="1">AVERAGE(G24:R24)</f>
        <v>1E-4</v>
      </c>
      <c r="T24" s="537"/>
      <c r="U24" s="537"/>
      <c r="V24" s="540">
        <f>MAX(S25:U28)-S24</f>
        <v>-1E-4</v>
      </c>
      <c r="W24" s="541"/>
      <c r="X24" s="542"/>
      <c r="Y24" s="540">
        <f>S24-MIN(S25:U28)</f>
        <v>3.0000000000000003E-4</v>
      </c>
      <c r="Z24" s="541"/>
      <c r="AA24" s="542"/>
      <c r="AB24" s="543">
        <f t="shared" ref="AB24:AB68" si="2">_xlfn.STDEV.S(G24:R24)/SQRT(4)</f>
        <v>0</v>
      </c>
      <c r="AC24" s="544"/>
      <c r="AD24" s="544"/>
      <c r="AE24" s="545"/>
      <c r="AF24" s="550"/>
      <c r="AG24" s="550"/>
      <c r="AH24" s="550"/>
      <c r="AI24" s="550"/>
      <c r="AJ24" s="550"/>
      <c r="AK24" s="550"/>
      <c r="AL24" s="550"/>
      <c r="AM24" s="550"/>
      <c r="AN24" s="550"/>
      <c r="AO24" s="550"/>
      <c r="AP24" s="550"/>
      <c r="AQ24" s="550"/>
      <c r="AR24" s="567"/>
      <c r="AS24" s="567"/>
      <c r="AT24" s="567"/>
      <c r="AU24" s="567"/>
      <c r="AV24" s="568"/>
      <c r="AW24" s="568"/>
      <c r="AX24" s="568"/>
      <c r="AY24" s="568"/>
      <c r="AZ24" s="569"/>
      <c r="BA24" s="569"/>
      <c r="BB24" s="569"/>
      <c r="BC24" s="569"/>
      <c r="BD24" s="569"/>
      <c r="BE24" s="510"/>
      <c r="BF24" s="510"/>
      <c r="BG24" s="510"/>
      <c r="BH24" s="510"/>
    </row>
    <row r="25" spans="1:60" ht="21" customHeight="1">
      <c r="A25" s="546"/>
      <c r="B25" s="547"/>
      <c r="C25" s="548"/>
      <c r="D25" s="533">
        <v>1</v>
      </c>
      <c r="E25" s="533"/>
      <c r="F25" s="533"/>
      <c r="G25" s="534">
        <v>-2.0000000000000001E-4</v>
      </c>
      <c r="H25" s="535"/>
      <c r="I25" s="535"/>
      <c r="J25" s="534">
        <v>-2.0000000000000001E-4</v>
      </c>
      <c r="K25" s="535"/>
      <c r="L25" s="535"/>
      <c r="M25" s="534">
        <v>-2.0000000000000001E-4</v>
      </c>
      <c r="N25" s="535"/>
      <c r="O25" s="535"/>
      <c r="P25" s="534">
        <v>-2.0000000000000001E-4</v>
      </c>
      <c r="Q25" s="535"/>
      <c r="R25" s="535"/>
      <c r="S25" s="537">
        <f t="shared" si="1"/>
        <v>-2.0000000000000001E-4</v>
      </c>
      <c r="T25" s="537"/>
      <c r="U25" s="537"/>
      <c r="V25" s="549"/>
      <c r="W25" s="550"/>
      <c r="X25" s="551"/>
      <c r="Y25" s="549"/>
      <c r="Z25" s="550"/>
      <c r="AA25" s="551"/>
      <c r="AB25" s="552"/>
      <c r="AC25" s="553"/>
      <c r="AD25" s="553"/>
      <c r="AE25" s="554"/>
      <c r="AF25" s="550"/>
      <c r="AG25" s="550"/>
      <c r="AH25" s="550"/>
      <c r="AI25" s="550"/>
      <c r="AJ25" s="550"/>
      <c r="AK25" s="550"/>
      <c r="AL25" s="550"/>
      <c r="AM25" s="550"/>
      <c r="AN25" s="550"/>
      <c r="AO25" s="550"/>
      <c r="AP25" s="550"/>
      <c r="AQ25" s="550"/>
      <c r="AR25" s="567"/>
      <c r="AS25" s="567"/>
      <c r="AT25" s="567"/>
      <c r="AU25" s="567"/>
      <c r="AV25" s="568"/>
      <c r="AW25" s="568"/>
      <c r="AX25" s="568"/>
      <c r="AY25" s="568"/>
      <c r="AZ25" s="569"/>
      <c r="BA25" s="569"/>
      <c r="BB25" s="569"/>
      <c r="BC25" s="569"/>
      <c r="BD25" s="569"/>
      <c r="BE25" s="510"/>
      <c r="BF25" s="510"/>
      <c r="BG25" s="510"/>
      <c r="BH25" s="510"/>
    </row>
    <row r="26" spans="1:60" ht="21" customHeight="1">
      <c r="A26" s="546"/>
      <c r="B26" s="547"/>
      <c r="C26" s="548"/>
      <c r="D26" s="533">
        <v>2</v>
      </c>
      <c r="E26" s="533"/>
      <c r="F26" s="533"/>
      <c r="G26" s="534">
        <v>0</v>
      </c>
      <c r="H26" s="535"/>
      <c r="I26" s="535"/>
      <c r="J26" s="534">
        <v>0</v>
      </c>
      <c r="K26" s="535"/>
      <c r="L26" s="535"/>
      <c r="M26" s="534">
        <v>0</v>
      </c>
      <c r="N26" s="535"/>
      <c r="O26" s="535"/>
      <c r="P26" s="534">
        <v>0</v>
      </c>
      <c r="Q26" s="535"/>
      <c r="R26" s="535"/>
      <c r="S26" s="537">
        <f t="shared" si="1"/>
        <v>0</v>
      </c>
      <c r="T26" s="537"/>
      <c r="U26" s="537"/>
      <c r="V26" s="549"/>
      <c r="W26" s="550"/>
      <c r="X26" s="551"/>
      <c r="Y26" s="549"/>
      <c r="Z26" s="550"/>
      <c r="AA26" s="551"/>
      <c r="AB26" s="552"/>
      <c r="AC26" s="553"/>
      <c r="AD26" s="553"/>
      <c r="AE26" s="554"/>
      <c r="AF26" s="550"/>
      <c r="AG26" s="550"/>
      <c r="AH26" s="550"/>
      <c r="AI26" s="550"/>
      <c r="AJ26" s="550"/>
      <c r="AK26" s="550"/>
      <c r="AL26" s="550"/>
      <c r="AM26" s="550"/>
      <c r="AN26" s="550"/>
      <c r="AO26" s="550"/>
      <c r="AP26" s="550"/>
      <c r="AQ26" s="550"/>
      <c r="AR26" s="567"/>
      <c r="AS26" s="567"/>
      <c r="AT26" s="567"/>
      <c r="AU26" s="567"/>
      <c r="AV26" s="568"/>
      <c r="AW26" s="568"/>
      <c r="AX26" s="568"/>
      <c r="AY26" s="568"/>
      <c r="AZ26" s="569"/>
      <c r="BA26" s="569"/>
      <c r="BB26" s="569"/>
      <c r="BC26" s="569"/>
      <c r="BD26" s="569"/>
      <c r="BE26" s="510"/>
      <c r="BF26" s="510"/>
      <c r="BG26" s="510"/>
      <c r="BH26" s="510"/>
    </row>
    <row r="27" spans="1:60" ht="21" customHeight="1">
      <c r="A27" s="555" t="s">
        <v>140</v>
      </c>
      <c r="B27" s="556"/>
      <c r="C27" s="557"/>
      <c r="D27" s="533">
        <v>3</v>
      </c>
      <c r="E27" s="533"/>
      <c r="F27" s="533"/>
      <c r="G27" s="534">
        <v>0</v>
      </c>
      <c r="H27" s="535"/>
      <c r="I27" s="535"/>
      <c r="J27" s="534">
        <v>0</v>
      </c>
      <c r="K27" s="535"/>
      <c r="L27" s="535"/>
      <c r="M27" s="534">
        <v>0</v>
      </c>
      <c r="N27" s="535"/>
      <c r="O27" s="535"/>
      <c r="P27" s="534">
        <v>0</v>
      </c>
      <c r="Q27" s="535"/>
      <c r="R27" s="535"/>
      <c r="S27" s="537">
        <f t="shared" si="1"/>
        <v>0</v>
      </c>
      <c r="T27" s="537"/>
      <c r="U27" s="537"/>
      <c r="V27" s="549"/>
      <c r="W27" s="550"/>
      <c r="X27" s="551"/>
      <c r="Y27" s="549"/>
      <c r="Z27" s="550"/>
      <c r="AA27" s="551"/>
      <c r="AB27" s="552"/>
      <c r="AC27" s="553"/>
      <c r="AD27" s="553"/>
      <c r="AE27" s="554"/>
      <c r="AF27" s="550"/>
      <c r="AG27" s="550"/>
      <c r="AH27" s="550"/>
      <c r="AI27" s="550"/>
      <c r="AJ27" s="550"/>
      <c r="AK27" s="550"/>
      <c r="AL27" s="550"/>
      <c r="AM27" s="550"/>
      <c r="AN27" s="550"/>
      <c r="AO27" s="550"/>
      <c r="AP27" s="550"/>
      <c r="AQ27" s="550"/>
      <c r="AR27" s="567"/>
      <c r="AS27" s="567"/>
      <c r="AT27" s="567"/>
      <c r="AU27" s="567"/>
      <c r="AV27" s="568"/>
      <c r="AW27" s="568"/>
      <c r="AX27" s="568"/>
      <c r="AY27" s="568"/>
      <c r="AZ27" s="569"/>
      <c r="BA27" s="569"/>
      <c r="BB27" s="569"/>
      <c r="BC27" s="569"/>
      <c r="BD27" s="569"/>
      <c r="BE27" s="510"/>
      <c r="BF27" s="510"/>
      <c r="BG27" s="510"/>
      <c r="BH27" s="510"/>
    </row>
    <row r="28" spans="1:60" ht="21" customHeight="1">
      <c r="A28" s="558">
        <v>22</v>
      </c>
      <c r="B28" s="559"/>
      <c r="C28" s="560"/>
      <c r="D28" s="533">
        <v>4</v>
      </c>
      <c r="E28" s="533"/>
      <c r="F28" s="533"/>
      <c r="G28" s="534">
        <v>0</v>
      </c>
      <c r="H28" s="535"/>
      <c r="I28" s="535"/>
      <c r="J28" s="534">
        <v>0</v>
      </c>
      <c r="K28" s="535"/>
      <c r="L28" s="535"/>
      <c r="M28" s="534">
        <v>0</v>
      </c>
      <c r="N28" s="535"/>
      <c r="O28" s="535"/>
      <c r="P28" s="534">
        <v>0</v>
      </c>
      <c r="Q28" s="535"/>
      <c r="R28" s="535"/>
      <c r="S28" s="537">
        <f t="shared" si="1"/>
        <v>0</v>
      </c>
      <c r="T28" s="537"/>
      <c r="U28" s="537"/>
      <c r="V28" s="561"/>
      <c r="W28" s="562"/>
      <c r="X28" s="563"/>
      <c r="Y28" s="561"/>
      <c r="Z28" s="562"/>
      <c r="AA28" s="563"/>
      <c r="AB28" s="564"/>
      <c r="AC28" s="565"/>
      <c r="AD28" s="565"/>
      <c r="AE28" s="566"/>
      <c r="AF28" s="550"/>
      <c r="AG28" s="550"/>
      <c r="AH28" s="550"/>
      <c r="AI28" s="550"/>
      <c r="AJ28" s="550"/>
      <c r="AK28" s="550"/>
      <c r="AL28" s="550"/>
      <c r="AM28" s="550"/>
      <c r="AN28" s="550"/>
      <c r="AO28" s="550"/>
      <c r="AP28" s="550"/>
      <c r="AQ28" s="550"/>
      <c r="AR28" s="567"/>
      <c r="AS28" s="567"/>
      <c r="AT28" s="567"/>
      <c r="AU28" s="567"/>
      <c r="AV28" s="568"/>
      <c r="AW28" s="568"/>
      <c r="AX28" s="568"/>
      <c r="AY28" s="568"/>
      <c r="AZ28" s="569"/>
      <c r="BA28" s="569"/>
      <c r="BB28" s="569"/>
      <c r="BC28" s="569"/>
      <c r="BD28" s="569"/>
      <c r="BE28" s="510"/>
      <c r="BF28" s="510"/>
      <c r="BG28" s="510"/>
      <c r="BH28" s="510"/>
    </row>
    <row r="29" spans="1:60" ht="21" customHeight="1">
      <c r="A29" s="530">
        <v>3</v>
      </c>
      <c r="B29" s="531"/>
      <c r="C29" s="532"/>
      <c r="D29" s="533" t="s">
        <v>138</v>
      </c>
      <c r="E29" s="533"/>
      <c r="F29" s="533"/>
      <c r="G29" s="534">
        <v>1E-4</v>
      </c>
      <c r="H29" s="535"/>
      <c r="I29" s="536"/>
      <c r="J29" s="534">
        <v>1E-4</v>
      </c>
      <c r="K29" s="535"/>
      <c r="L29" s="536"/>
      <c r="M29" s="534">
        <v>1E-4</v>
      </c>
      <c r="N29" s="535"/>
      <c r="O29" s="536"/>
      <c r="P29" s="534">
        <v>1E-4</v>
      </c>
      <c r="Q29" s="535"/>
      <c r="R29" s="536"/>
      <c r="S29" s="537">
        <f t="shared" si="1"/>
        <v>1E-4</v>
      </c>
      <c r="T29" s="537"/>
      <c r="U29" s="537"/>
      <c r="V29" s="540">
        <f>MAX(S30:U33)-S29</f>
        <v>-1E-4</v>
      </c>
      <c r="W29" s="541"/>
      <c r="X29" s="542"/>
      <c r="Y29" s="540">
        <f>S29-MIN(S30:U33)</f>
        <v>3.0000000000000003E-4</v>
      </c>
      <c r="Z29" s="541"/>
      <c r="AA29" s="542"/>
      <c r="AB29" s="543">
        <f t="shared" ref="AB29:AB68" si="3">_xlfn.STDEV.S(G29:R29)/SQRT(4)</f>
        <v>0</v>
      </c>
      <c r="AC29" s="544"/>
      <c r="AD29" s="544"/>
      <c r="AE29" s="545"/>
      <c r="AF29" s="550"/>
      <c r="AG29" s="550"/>
      <c r="AH29" s="550"/>
      <c r="AI29" s="550"/>
      <c r="AJ29" s="550"/>
      <c r="AK29" s="550"/>
      <c r="AL29" s="550"/>
      <c r="AM29" s="550"/>
      <c r="AN29" s="550"/>
      <c r="AO29" s="550"/>
      <c r="AP29" s="550"/>
      <c r="AQ29" s="550"/>
      <c r="AR29" s="567"/>
      <c r="AS29" s="567"/>
      <c r="AT29" s="567"/>
      <c r="AU29" s="567"/>
      <c r="AV29" s="568"/>
      <c r="AW29" s="568"/>
      <c r="AX29" s="568"/>
      <c r="AY29" s="568"/>
      <c r="AZ29" s="569"/>
      <c r="BA29" s="569"/>
      <c r="BB29" s="569"/>
      <c r="BC29" s="569"/>
      <c r="BD29" s="569"/>
      <c r="BE29" s="510"/>
      <c r="BF29" s="510"/>
      <c r="BG29" s="510"/>
      <c r="BH29" s="510"/>
    </row>
    <row r="30" spans="1:60" ht="21" customHeight="1">
      <c r="A30" s="546"/>
      <c r="B30" s="547"/>
      <c r="C30" s="548"/>
      <c r="D30" s="533">
        <v>1</v>
      </c>
      <c r="E30" s="533"/>
      <c r="F30" s="533"/>
      <c r="G30" s="534">
        <v>-2.0000000000000001E-4</v>
      </c>
      <c r="H30" s="535"/>
      <c r="I30" s="535"/>
      <c r="J30" s="534">
        <v>-2.0000000000000001E-4</v>
      </c>
      <c r="K30" s="535"/>
      <c r="L30" s="535"/>
      <c r="M30" s="534">
        <v>-2.0000000000000001E-4</v>
      </c>
      <c r="N30" s="535"/>
      <c r="O30" s="535"/>
      <c r="P30" s="534">
        <v>-2.0000000000000001E-4</v>
      </c>
      <c r="Q30" s="535"/>
      <c r="R30" s="535"/>
      <c r="S30" s="537">
        <f t="shared" si="1"/>
        <v>-2.0000000000000001E-4</v>
      </c>
      <c r="T30" s="537"/>
      <c r="U30" s="537"/>
      <c r="V30" s="549"/>
      <c r="W30" s="550"/>
      <c r="X30" s="551"/>
      <c r="Y30" s="549"/>
      <c r="Z30" s="550"/>
      <c r="AA30" s="551"/>
      <c r="AB30" s="552"/>
      <c r="AC30" s="553"/>
      <c r="AD30" s="553"/>
      <c r="AE30" s="554"/>
      <c r="AF30" s="550"/>
      <c r="AG30" s="550"/>
      <c r="AH30" s="550"/>
      <c r="AI30" s="550"/>
      <c r="AJ30" s="550"/>
      <c r="AK30" s="550"/>
      <c r="AL30" s="550"/>
      <c r="AM30" s="550"/>
      <c r="AN30" s="550"/>
      <c r="AO30" s="550"/>
      <c r="AP30" s="550"/>
      <c r="AQ30" s="550"/>
      <c r="AR30" s="567"/>
      <c r="AS30" s="567"/>
      <c r="AT30" s="567"/>
      <c r="AU30" s="567"/>
      <c r="AV30" s="568"/>
      <c r="AW30" s="568"/>
      <c r="AX30" s="568"/>
      <c r="AY30" s="568"/>
      <c r="AZ30" s="569"/>
      <c r="BA30" s="569"/>
      <c r="BB30" s="569"/>
      <c r="BC30" s="569"/>
      <c r="BD30" s="569"/>
      <c r="BE30" s="510"/>
      <c r="BF30" s="510"/>
      <c r="BG30" s="510"/>
      <c r="BH30" s="510"/>
    </row>
    <row r="31" spans="1:60" ht="21" customHeight="1">
      <c r="A31" s="546"/>
      <c r="B31" s="547"/>
      <c r="C31" s="548"/>
      <c r="D31" s="533">
        <v>2</v>
      </c>
      <c r="E31" s="533"/>
      <c r="F31" s="533"/>
      <c r="G31" s="534">
        <v>0</v>
      </c>
      <c r="H31" s="535"/>
      <c r="I31" s="535"/>
      <c r="J31" s="534">
        <v>0</v>
      </c>
      <c r="K31" s="535"/>
      <c r="L31" s="535"/>
      <c r="M31" s="534">
        <v>0</v>
      </c>
      <c r="N31" s="535"/>
      <c r="O31" s="535"/>
      <c r="P31" s="534">
        <v>0</v>
      </c>
      <c r="Q31" s="535"/>
      <c r="R31" s="535"/>
      <c r="S31" s="537">
        <f t="shared" si="1"/>
        <v>0</v>
      </c>
      <c r="T31" s="537"/>
      <c r="U31" s="537"/>
      <c r="V31" s="549"/>
      <c r="W31" s="550"/>
      <c r="X31" s="551"/>
      <c r="Y31" s="549"/>
      <c r="Z31" s="550"/>
      <c r="AA31" s="551"/>
      <c r="AB31" s="552"/>
      <c r="AC31" s="553"/>
      <c r="AD31" s="553"/>
      <c r="AE31" s="554"/>
      <c r="AF31" s="550"/>
      <c r="AG31" s="550"/>
      <c r="AH31" s="550"/>
      <c r="AI31" s="550"/>
      <c r="AJ31" s="550"/>
      <c r="AK31" s="550"/>
      <c r="AL31" s="550"/>
      <c r="AM31" s="550"/>
      <c r="AN31" s="550"/>
      <c r="AO31" s="550"/>
      <c r="AP31" s="550"/>
      <c r="AQ31" s="550"/>
      <c r="AR31" s="567"/>
      <c r="AS31" s="567"/>
      <c r="AT31" s="567"/>
      <c r="AU31" s="567"/>
      <c r="AV31" s="568"/>
      <c r="AW31" s="568"/>
      <c r="AX31" s="568"/>
      <c r="AY31" s="568"/>
      <c r="AZ31" s="569"/>
      <c r="BA31" s="569"/>
      <c r="BB31" s="569"/>
      <c r="BC31" s="569"/>
      <c r="BD31" s="569"/>
      <c r="BE31" s="510"/>
      <c r="BF31" s="510"/>
      <c r="BG31" s="510"/>
      <c r="BH31" s="510"/>
    </row>
    <row r="32" spans="1:60" ht="21" customHeight="1">
      <c r="A32" s="555" t="s">
        <v>140</v>
      </c>
      <c r="B32" s="556"/>
      <c r="C32" s="557"/>
      <c r="D32" s="533">
        <v>3</v>
      </c>
      <c r="E32" s="533"/>
      <c r="F32" s="533"/>
      <c r="G32" s="534">
        <v>0</v>
      </c>
      <c r="H32" s="535"/>
      <c r="I32" s="535"/>
      <c r="J32" s="534">
        <v>0</v>
      </c>
      <c r="K32" s="535"/>
      <c r="L32" s="535"/>
      <c r="M32" s="534">
        <v>0</v>
      </c>
      <c r="N32" s="535"/>
      <c r="O32" s="535"/>
      <c r="P32" s="534">
        <v>0</v>
      </c>
      <c r="Q32" s="535"/>
      <c r="R32" s="535"/>
      <c r="S32" s="537">
        <f t="shared" si="1"/>
        <v>0</v>
      </c>
      <c r="T32" s="537"/>
      <c r="U32" s="537"/>
      <c r="V32" s="549"/>
      <c r="W32" s="550"/>
      <c r="X32" s="551"/>
      <c r="Y32" s="549"/>
      <c r="Z32" s="550"/>
      <c r="AA32" s="551"/>
      <c r="AB32" s="552"/>
      <c r="AC32" s="553"/>
      <c r="AD32" s="553"/>
      <c r="AE32" s="554"/>
      <c r="AF32" s="510"/>
      <c r="AG32" s="510"/>
      <c r="AH32" s="510"/>
      <c r="AI32" s="510"/>
      <c r="AJ32" s="510"/>
      <c r="AK32" s="510"/>
      <c r="AL32" s="510"/>
      <c r="AM32" s="510"/>
      <c r="AN32" s="510"/>
      <c r="AO32" s="510"/>
      <c r="AP32" s="510"/>
      <c r="AQ32" s="510"/>
      <c r="AR32" s="510"/>
      <c r="AS32" s="510"/>
      <c r="AT32" s="510"/>
      <c r="AU32" s="510"/>
      <c r="AV32" s="510"/>
      <c r="AW32" s="510"/>
      <c r="AX32" s="510"/>
      <c r="AY32" s="510"/>
      <c r="AZ32" s="510"/>
      <c r="BA32" s="510"/>
      <c r="BB32" s="510"/>
      <c r="BC32" s="510"/>
      <c r="BD32" s="510"/>
      <c r="BE32" s="510"/>
      <c r="BF32" s="510"/>
      <c r="BG32" s="510"/>
      <c r="BH32" s="510"/>
    </row>
    <row r="33" spans="1:31" ht="21" customHeight="1">
      <c r="A33" s="558">
        <v>33</v>
      </c>
      <c r="B33" s="559"/>
      <c r="C33" s="560"/>
      <c r="D33" s="533">
        <v>4</v>
      </c>
      <c r="E33" s="533"/>
      <c r="F33" s="533"/>
      <c r="G33" s="534">
        <v>0</v>
      </c>
      <c r="H33" s="535"/>
      <c r="I33" s="535"/>
      <c r="J33" s="534">
        <v>0</v>
      </c>
      <c r="K33" s="535"/>
      <c r="L33" s="535"/>
      <c r="M33" s="534">
        <v>0</v>
      </c>
      <c r="N33" s="535"/>
      <c r="O33" s="535"/>
      <c r="P33" s="534">
        <v>0</v>
      </c>
      <c r="Q33" s="535"/>
      <c r="R33" s="535"/>
      <c r="S33" s="537">
        <f t="shared" si="1"/>
        <v>0</v>
      </c>
      <c r="T33" s="537"/>
      <c r="U33" s="537"/>
      <c r="V33" s="561"/>
      <c r="W33" s="562"/>
      <c r="X33" s="563"/>
      <c r="Y33" s="561"/>
      <c r="Z33" s="562"/>
      <c r="AA33" s="563"/>
      <c r="AB33" s="564"/>
      <c r="AC33" s="565"/>
      <c r="AD33" s="565"/>
      <c r="AE33" s="566"/>
    </row>
    <row r="34" spans="1:31" ht="21" customHeight="1">
      <c r="A34" s="530">
        <v>4</v>
      </c>
      <c r="B34" s="531"/>
      <c r="C34" s="532"/>
      <c r="D34" s="533" t="s">
        <v>138</v>
      </c>
      <c r="E34" s="533"/>
      <c r="F34" s="533"/>
      <c r="G34" s="534">
        <v>1E-4</v>
      </c>
      <c r="H34" s="535"/>
      <c r="I34" s="536"/>
      <c r="J34" s="534">
        <v>1E-4</v>
      </c>
      <c r="K34" s="535"/>
      <c r="L34" s="536"/>
      <c r="M34" s="534">
        <v>1E-4</v>
      </c>
      <c r="N34" s="535"/>
      <c r="O34" s="536"/>
      <c r="P34" s="534">
        <v>1E-4</v>
      </c>
      <c r="Q34" s="535"/>
      <c r="R34" s="536"/>
      <c r="S34" s="537">
        <f t="shared" si="1"/>
        <v>1E-4</v>
      </c>
      <c r="T34" s="537"/>
      <c r="U34" s="537"/>
      <c r="V34" s="540">
        <f>MAX(S35:U38)-S34</f>
        <v>-1E-4</v>
      </c>
      <c r="W34" s="541"/>
      <c r="X34" s="542"/>
      <c r="Y34" s="540">
        <f>S34-MIN(S35:U38)</f>
        <v>3.0000000000000003E-4</v>
      </c>
      <c r="Z34" s="541"/>
      <c r="AA34" s="542"/>
      <c r="AB34" s="543">
        <f t="shared" ref="AB34:AB68" si="4">_xlfn.STDEV.S(G34:R34)/SQRT(4)</f>
        <v>0</v>
      </c>
      <c r="AC34" s="544"/>
      <c r="AD34" s="544"/>
      <c r="AE34" s="545"/>
    </row>
    <row r="35" spans="1:31" ht="21" customHeight="1">
      <c r="A35" s="546"/>
      <c r="B35" s="547"/>
      <c r="C35" s="548"/>
      <c r="D35" s="533">
        <v>1</v>
      </c>
      <c r="E35" s="533"/>
      <c r="F35" s="533"/>
      <c r="G35" s="534">
        <v>-2.0000000000000001E-4</v>
      </c>
      <c r="H35" s="535"/>
      <c r="I35" s="535"/>
      <c r="J35" s="534">
        <v>-2.0000000000000001E-4</v>
      </c>
      <c r="K35" s="535"/>
      <c r="L35" s="535"/>
      <c r="M35" s="534">
        <v>-2.0000000000000001E-4</v>
      </c>
      <c r="N35" s="535"/>
      <c r="O35" s="535"/>
      <c r="P35" s="534">
        <v>-2.0000000000000001E-4</v>
      </c>
      <c r="Q35" s="535"/>
      <c r="R35" s="535"/>
      <c r="S35" s="537">
        <f t="shared" si="1"/>
        <v>-2.0000000000000001E-4</v>
      </c>
      <c r="T35" s="537"/>
      <c r="U35" s="537"/>
      <c r="V35" s="549"/>
      <c r="W35" s="550"/>
      <c r="X35" s="551"/>
      <c r="Y35" s="549"/>
      <c r="Z35" s="550"/>
      <c r="AA35" s="551"/>
      <c r="AB35" s="552"/>
      <c r="AC35" s="553"/>
      <c r="AD35" s="553"/>
      <c r="AE35" s="554"/>
    </row>
    <row r="36" spans="1:31" ht="21" customHeight="1">
      <c r="A36" s="546"/>
      <c r="B36" s="547"/>
      <c r="C36" s="548"/>
      <c r="D36" s="533">
        <v>2</v>
      </c>
      <c r="E36" s="533"/>
      <c r="F36" s="533"/>
      <c r="G36" s="534">
        <v>0</v>
      </c>
      <c r="H36" s="535"/>
      <c r="I36" s="535"/>
      <c r="J36" s="534">
        <v>0</v>
      </c>
      <c r="K36" s="535"/>
      <c r="L36" s="535"/>
      <c r="M36" s="534">
        <v>0</v>
      </c>
      <c r="N36" s="535"/>
      <c r="O36" s="535"/>
      <c r="P36" s="534">
        <v>0</v>
      </c>
      <c r="Q36" s="535"/>
      <c r="R36" s="535"/>
      <c r="S36" s="537">
        <f t="shared" si="1"/>
        <v>0</v>
      </c>
      <c r="T36" s="537"/>
      <c r="U36" s="537"/>
      <c r="V36" s="549"/>
      <c r="W36" s="550"/>
      <c r="X36" s="551"/>
      <c r="Y36" s="549"/>
      <c r="Z36" s="550"/>
      <c r="AA36" s="551"/>
      <c r="AB36" s="552"/>
      <c r="AC36" s="553"/>
      <c r="AD36" s="553"/>
      <c r="AE36" s="554"/>
    </row>
    <row r="37" spans="1:31" ht="21" customHeight="1">
      <c r="A37" s="555" t="s">
        <v>140</v>
      </c>
      <c r="B37" s="556"/>
      <c r="C37" s="557"/>
      <c r="D37" s="533">
        <v>3</v>
      </c>
      <c r="E37" s="533"/>
      <c r="F37" s="533"/>
      <c r="G37" s="534">
        <v>0</v>
      </c>
      <c r="H37" s="535"/>
      <c r="I37" s="535"/>
      <c r="J37" s="534">
        <v>0</v>
      </c>
      <c r="K37" s="535"/>
      <c r="L37" s="535"/>
      <c r="M37" s="534">
        <v>0</v>
      </c>
      <c r="N37" s="535"/>
      <c r="O37" s="535"/>
      <c r="P37" s="534">
        <v>0</v>
      </c>
      <c r="Q37" s="535"/>
      <c r="R37" s="535"/>
      <c r="S37" s="537">
        <f t="shared" si="1"/>
        <v>0</v>
      </c>
      <c r="T37" s="537"/>
      <c r="U37" s="537"/>
      <c r="V37" s="549"/>
      <c r="W37" s="550"/>
      <c r="X37" s="551"/>
      <c r="Y37" s="549"/>
      <c r="Z37" s="550"/>
      <c r="AA37" s="551"/>
      <c r="AB37" s="552"/>
      <c r="AC37" s="553"/>
      <c r="AD37" s="553"/>
      <c r="AE37" s="554"/>
    </row>
    <row r="38" spans="1:31" ht="21" customHeight="1">
      <c r="A38" s="558">
        <v>44</v>
      </c>
      <c r="B38" s="559"/>
      <c r="C38" s="560"/>
      <c r="D38" s="533">
        <v>4</v>
      </c>
      <c r="E38" s="533"/>
      <c r="F38" s="533"/>
      <c r="G38" s="534">
        <v>0</v>
      </c>
      <c r="H38" s="535"/>
      <c r="I38" s="535"/>
      <c r="J38" s="534">
        <v>0</v>
      </c>
      <c r="K38" s="535"/>
      <c r="L38" s="535"/>
      <c r="M38" s="534">
        <v>0</v>
      </c>
      <c r="N38" s="535"/>
      <c r="O38" s="535"/>
      <c r="P38" s="534">
        <v>0</v>
      </c>
      <c r="Q38" s="535"/>
      <c r="R38" s="535"/>
      <c r="S38" s="537">
        <f t="shared" si="1"/>
        <v>0</v>
      </c>
      <c r="T38" s="537"/>
      <c r="U38" s="537"/>
      <c r="V38" s="561"/>
      <c r="W38" s="562"/>
      <c r="X38" s="563"/>
      <c r="Y38" s="561"/>
      <c r="Z38" s="562"/>
      <c r="AA38" s="563"/>
      <c r="AB38" s="564"/>
      <c r="AC38" s="565"/>
      <c r="AD38" s="565"/>
      <c r="AE38" s="566"/>
    </row>
    <row r="39" spans="1:31" ht="21" customHeight="1">
      <c r="A39" s="530">
        <v>5</v>
      </c>
      <c r="B39" s="531"/>
      <c r="C39" s="532"/>
      <c r="D39" s="533" t="s">
        <v>138</v>
      </c>
      <c r="E39" s="533"/>
      <c r="F39" s="533"/>
      <c r="G39" s="534">
        <v>1E-4</v>
      </c>
      <c r="H39" s="535"/>
      <c r="I39" s="536"/>
      <c r="J39" s="534">
        <v>1E-4</v>
      </c>
      <c r="K39" s="535"/>
      <c r="L39" s="536"/>
      <c r="M39" s="534">
        <v>1E-4</v>
      </c>
      <c r="N39" s="535"/>
      <c r="O39" s="536"/>
      <c r="P39" s="534">
        <v>1E-4</v>
      </c>
      <c r="Q39" s="535"/>
      <c r="R39" s="536"/>
      <c r="S39" s="537">
        <f t="shared" si="1"/>
        <v>1E-4</v>
      </c>
      <c r="T39" s="537"/>
      <c r="U39" s="537"/>
      <c r="V39" s="540">
        <f>MAX(S40:U43)-S39</f>
        <v>-1E-4</v>
      </c>
      <c r="W39" s="541"/>
      <c r="X39" s="542"/>
      <c r="Y39" s="540">
        <f>S39-MIN(S40:U43)</f>
        <v>3.0000000000000003E-4</v>
      </c>
      <c r="Z39" s="541"/>
      <c r="AA39" s="542"/>
      <c r="AB39" s="543">
        <f t="shared" ref="AB39:AB68" si="5">_xlfn.STDEV.S(G39:R39)/SQRT(4)</f>
        <v>0</v>
      </c>
      <c r="AC39" s="544"/>
      <c r="AD39" s="544"/>
      <c r="AE39" s="545"/>
    </row>
    <row r="40" spans="1:31" ht="21" customHeight="1">
      <c r="A40" s="546"/>
      <c r="B40" s="547"/>
      <c r="C40" s="548"/>
      <c r="D40" s="533">
        <v>1</v>
      </c>
      <c r="E40" s="533"/>
      <c r="F40" s="533"/>
      <c r="G40" s="534">
        <v>-2.0000000000000001E-4</v>
      </c>
      <c r="H40" s="535"/>
      <c r="I40" s="535"/>
      <c r="J40" s="534">
        <v>-2.0000000000000001E-4</v>
      </c>
      <c r="K40" s="535"/>
      <c r="L40" s="535"/>
      <c r="M40" s="534">
        <v>-2.0000000000000001E-4</v>
      </c>
      <c r="N40" s="535"/>
      <c r="O40" s="535"/>
      <c r="P40" s="534">
        <v>-2.0000000000000001E-4</v>
      </c>
      <c r="Q40" s="535"/>
      <c r="R40" s="535"/>
      <c r="S40" s="537">
        <f t="shared" si="1"/>
        <v>-2.0000000000000001E-4</v>
      </c>
      <c r="T40" s="537"/>
      <c r="U40" s="537"/>
      <c r="V40" s="549"/>
      <c r="W40" s="550"/>
      <c r="X40" s="551"/>
      <c r="Y40" s="549"/>
      <c r="Z40" s="550"/>
      <c r="AA40" s="551"/>
      <c r="AB40" s="552"/>
      <c r="AC40" s="553"/>
      <c r="AD40" s="553"/>
      <c r="AE40" s="554"/>
    </row>
    <row r="41" spans="1:31" ht="21" customHeight="1">
      <c r="A41" s="546"/>
      <c r="B41" s="547"/>
      <c r="C41" s="548"/>
      <c r="D41" s="533">
        <v>2</v>
      </c>
      <c r="E41" s="533"/>
      <c r="F41" s="533"/>
      <c r="G41" s="534">
        <v>0</v>
      </c>
      <c r="H41" s="535"/>
      <c r="I41" s="535"/>
      <c r="J41" s="534">
        <v>0</v>
      </c>
      <c r="K41" s="535"/>
      <c r="L41" s="535"/>
      <c r="M41" s="534">
        <v>0</v>
      </c>
      <c r="N41" s="535"/>
      <c r="O41" s="535"/>
      <c r="P41" s="534">
        <v>0</v>
      </c>
      <c r="Q41" s="535"/>
      <c r="R41" s="535"/>
      <c r="S41" s="537">
        <f t="shared" si="1"/>
        <v>0</v>
      </c>
      <c r="T41" s="537"/>
      <c r="U41" s="537"/>
      <c r="V41" s="549"/>
      <c r="W41" s="550"/>
      <c r="X41" s="551"/>
      <c r="Y41" s="549"/>
      <c r="Z41" s="550"/>
      <c r="AA41" s="551"/>
      <c r="AB41" s="552"/>
      <c r="AC41" s="553"/>
      <c r="AD41" s="553"/>
      <c r="AE41" s="554"/>
    </row>
    <row r="42" spans="1:31" ht="21" customHeight="1">
      <c r="A42" s="555" t="s">
        <v>140</v>
      </c>
      <c r="B42" s="556"/>
      <c r="C42" s="557"/>
      <c r="D42" s="533">
        <v>3</v>
      </c>
      <c r="E42" s="533"/>
      <c r="F42" s="533"/>
      <c r="G42" s="534">
        <v>0</v>
      </c>
      <c r="H42" s="535"/>
      <c r="I42" s="535"/>
      <c r="J42" s="534">
        <v>0</v>
      </c>
      <c r="K42" s="535"/>
      <c r="L42" s="535"/>
      <c r="M42" s="534">
        <v>0</v>
      </c>
      <c r="N42" s="535"/>
      <c r="O42" s="535"/>
      <c r="P42" s="534">
        <v>0</v>
      </c>
      <c r="Q42" s="535"/>
      <c r="R42" s="535"/>
      <c r="S42" s="537">
        <f t="shared" si="1"/>
        <v>0</v>
      </c>
      <c r="T42" s="537"/>
      <c r="U42" s="537"/>
      <c r="V42" s="549"/>
      <c r="W42" s="550"/>
      <c r="X42" s="551"/>
      <c r="Y42" s="549"/>
      <c r="Z42" s="550"/>
      <c r="AA42" s="551"/>
      <c r="AB42" s="552"/>
      <c r="AC42" s="553"/>
      <c r="AD42" s="553"/>
      <c r="AE42" s="554"/>
    </row>
    <row r="43" spans="1:31" ht="21" customHeight="1">
      <c r="A43" s="558">
        <v>55</v>
      </c>
      <c r="B43" s="559"/>
      <c r="C43" s="560"/>
      <c r="D43" s="533">
        <v>4</v>
      </c>
      <c r="E43" s="533"/>
      <c r="F43" s="533"/>
      <c r="G43" s="534">
        <v>0</v>
      </c>
      <c r="H43" s="535"/>
      <c r="I43" s="535"/>
      <c r="J43" s="534">
        <v>0</v>
      </c>
      <c r="K43" s="535"/>
      <c r="L43" s="535"/>
      <c r="M43" s="534">
        <v>0</v>
      </c>
      <c r="N43" s="535"/>
      <c r="O43" s="535"/>
      <c r="P43" s="534">
        <v>0</v>
      </c>
      <c r="Q43" s="535"/>
      <c r="R43" s="535"/>
      <c r="S43" s="537">
        <f t="shared" si="1"/>
        <v>0</v>
      </c>
      <c r="T43" s="537"/>
      <c r="U43" s="537"/>
      <c r="V43" s="561"/>
      <c r="W43" s="562"/>
      <c r="X43" s="563"/>
      <c r="Y43" s="561"/>
      <c r="Z43" s="562"/>
      <c r="AA43" s="563"/>
      <c r="AB43" s="564"/>
      <c r="AC43" s="565"/>
      <c r="AD43" s="565"/>
      <c r="AE43" s="566"/>
    </row>
    <row r="44" spans="1:31" ht="21" customHeight="1">
      <c r="A44" s="530">
        <v>6</v>
      </c>
      <c r="B44" s="531"/>
      <c r="C44" s="532"/>
      <c r="D44" s="533" t="s">
        <v>138</v>
      </c>
      <c r="E44" s="533"/>
      <c r="F44" s="533"/>
      <c r="G44" s="534">
        <v>1E-4</v>
      </c>
      <c r="H44" s="535"/>
      <c r="I44" s="536"/>
      <c r="J44" s="534">
        <v>1E-4</v>
      </c>
      <c r="K44" s="535"/>
      <c r="L44" s="536"/>
      <c r="M44" s="534">
        <v>1E-4</v>
      </c>
      <c r="N44" s="535"/>
      <c r="O44" s="536"/>
      <c r="P44" s="534">
        <v>1E-4</v>
      </c>
      <c r="Q44" s="535"/>
      <c r="R44" s="536"/>
      <c r="S44" s="537">
        <f t="shared" si="1"/>
        <v>1E-4</v>
      </c>
      <c r="T44" s="537"/>
      <c r="U44" s="537"/>
      <c r="V44" s="540">
        <f>MAX(S45:U48)-S44</f>
        <v>-1E-4</v>
      </c>
      <c r="W44" s="541"/>
      <c r="X44" s="542"/>
      <c r="Y44" s="540">
        <f>S44-MIN(S45:U48)</f>
        <v>3.0000000000000003E-4</v>
      </c>
      <c r="Z44" s="541"/>
      <c r="AA44" s="542"/>
      <c r="AB44" s="543">
        <f t="shared" ref="AB44:AB68" si="6">_xlfn.STDEV.S(G44:R44)/SQRT(4)</f>
        <v>0</v>
      </c>
      <c r="AC44" s="544"/>
      <c r="AD44" s="544"/>
      <c r="AE44" s="545"/>
    </row>
    <row r="45" spans="1:31" ht="21" customHeight="1">
      <c r="A45" s="546"/>
      <c r="B45" s="547"/>
      <c r="C45" s="548"/>
      <c r="D45" s="533">
        <v>1</v>
      </c>
      <c r="E45" s="533"/>
      <c r="F45" s="533"/>
      <c r="G45" s="534">
        <v>-2.0000000000000001E-4</v>
      </c>
      <c r="H45" s="535"/>
      <c r="I45" s="535"/>
      <c r="J45" s="534">
        <v>-2.0000000000000001E-4</v>
      </c>
      <c r="K45" s="535"/>
      <c r="L45" s="535"/>
      <c r="M45" s="534">
        <v>-2.0000000000000001E-4</v>
      </c>
      <c r="N45" s="535"/>
      <c r="O45" s="535"/>
      <c r="P45" s="534">
        <v>-2.0000000000000001E-4</v>
      </c>
      <c r="Q45" s="535"/>
      <c r="R45" s="535"/>
      <c r="S45" s="537">
        <f t="shared" si="1"/>
        <v>-2.0000000000000001E-4</v>
      </c>
      <c r="T45" s="537"/>
      <c r="U45" s="537"/>
      <c r="V45" s="549"/>
      <c r="W45" s="550"/>
      <c r="X45" s="551"/>
      <c r="Y45" s="549"/>
      <c r="Z45" s="550"/>
      <c r="AA45" s="551"/>
      <c r="AB45" s="552"/>
      <c r="AC45" s="553"/>
      <c r="AD45" s="553"/>
      <c r="AE45" s="554"/>
    </row>
    <row r="46" spans="1:31" ht="21" customHeight="1">
      <c r="A46" s="546"/>
      <c r="B46" s="547"/>
      <c r="C46" s="548"/>
      <c r="D46" s="533">
        <v>2</v>
      </c>
      <c r="E46" s="533"/>
      <c r="F46" s="533"/>
      <c r="G46" s="534">
        <v>0</v>
      </c>
      <c r="H46" s="535"/>
      <c r="I46" s="535"/>
      <c r="J46" s="534">
        <v>0</v>
      </c>
      <c r="K46" s="535"/>
      <c r="L46" s="535"/>
      <c r="M46" s="534">
        <v>0</v>
      </c>
      <c r="N46" s="535"/>
      <c r="O46" s="535"/>
      <c r="P46" s="534">
        <v>0</v>
      </c>
      <c r="Q46" s="535"/>
      <c r="R46" s="535"/>
      <c r="S46" s="537">
        <f t="shared" si="1"/>
        <v>0</v>
      </c>
      <c r="T46" s="537"/>
      <c r="U46" s="537"/>
      <c r="V46" s="549"/>
      <c r="W46" s="550"/>
      <c r="X46" s="551"/>
      <c r="Y46" s="549"/>
      <c r="Z46" s="550"/>
      <c r="AA46" s="551"/>
      <c r="AB46" s="552"/>
      <c r="AC46" s="553"/>
      <c r="AD46" s="553"/>
      <c r="AE46" s="554"/>
    </row>
    <row r="47" spans="1:31" ht="21" customHeight="1">
      <c r="A47" s="555" t="s">
        <v>140</v>
      </c>
      <c r="B47" s="556"/>
      <c r="C47" s="557"/>
      <c r="D47" s="533">
        <v>3</v>
      </c>
      <c r="E47" s="533"/>
      <c r="F47" s="533"/>
      <c r="G47" s="534">
        <v>0</v>
      </c>
      <c r="H47" s="535"/>
      <c r="I47" s="535"/>
      <c r="J47" s="534">
        <v>0</v>
      </c>
      <c r="K47" s="535"/>
      <c r="L47" s="535"/>
      <c r="M47" s="534">
        <v>0</v>
      </c>
      <c r="N47" s="535"/>
      <c r="O47" s="535"/>
      <c r="P47" s="534">
        <v>0</v>
      </c>
      <c r="Q47" s="535"/>
      <c r="R47" s="535"/>
      <c r="S47" s="537">
        <f t="shared" si="1"/>
        <v>0</v>
      </c>
      <c r="T47" s="537"/>
      <c r="U47" s="537"/>
      <c r="V47" s="549"/>
      <c r="W47" s="550"/>
      <c r="X47" s="551"/>
      <c r="Y47" s="549"/>
      <c r="Z47" s="550"/>
      <c r="AA47" s="551"/>
      <c r="AB47" s="552"/>
      <c r="AC47" s="553"/>
      <c r="AD47" s="553"/>
      <c r="AE47" s="554"/>
    </row>
    <row r="48" spans="1:31" ht="21" customHeight="1">
      <c r="A48" s="558">
        <v>66</v>
      </c>
      <c r="B48" s="559"/>
      <c r="C48" s="560"/>
      <c r="D48" s="533">
        <v>4</v>
      </c>
      <c r="E48" s="533"/>
      <c r="F48" s="533"/>
      <c r="G48" s="534">
        <v>0</v>
      </c>
      <c r="H48" s="535"/>
      <c r="I48" s="535"/>
      <c r="J48" s="534">
        <v>0</v>
      </c>
      <c r="K48" s="535"/>
      <c r="L48" s="535"/>
      <c r="M48" s="534">
        <v>0</v>
      </c>
      <c r="N48" s="535"/>
      <c r="O48" s="535"/>
      <c r="P48" s="534">
        <v>0</v>
      </c>
      <c r="Q48" s="535"/>
      <c r="R48" s="535"/>
      <c r="S48" s="537">
        <f t="shared" si="1"/>
        <v>0</v>
      </c>
      <c r="T48" s="537"/>
      <c r="U48" s="537"/>
      <c r="V48" s="561"/>
      <c r="W48" s="562"/>
      <c r="X48" s="563"/>
      <c r="Y48" s="561"/>
      <c r="Z48" s="562"/>
      <c r="AA48" s="563"/>
      <c r="AB48" s="564"/>
      <c r="AC48" s="565"/>
      <c r="AD48" s="565"/>
      <c r="AE48" s="566"/>
    </row>
    <row r="49" spans="1:31" ht="21" customHeight="1">
      <c r="A49" s="530">
        <v>7</v>
      </c>
      <c r="B49" s="531"/>
      <c r="C49" s="532"/>
      <c r="D49" s="533" t="s">
        <v>138</v>
      </c>
      <c r="E49" s="533"/>
      <c r="F49" s="533"/>
      <c r="G49" s="534">
        <v>1E-4</v>
      </c>
      <c r="H49" s="535"/>
      <c r="I49" s="536"/>
      <c r="J49" s="534">
        <v>1E-4</v>
      </c>
      <c r="K49" s="535"/>
      <c r="L49" s="536"/>
      <c r="M49" s="534">
        <v>1E-4</v>
      </c>
      <c r="N49" s="535"/>
      <c r="O49" s="536"/>
      <c r="P49" s="534">
        <v>1E-4</v>
      </c>
      <c r="Q49" s="535"/>
      <c r="R49" s="536"/>
      <c r="S49" s="537">
        <f t="shared" si="1"/>
        <v>1E-4</v>
      </c>
      <c r="T49" s="537"/>
      <c r="U49" s="537"/>
      <c r="V49" s="540">
        <f>MAX(S50:U53)-S49</f>
        <v>-1E-4</v>
      </c>
      <c r="W49" s="541"/>
      <c r="X49" s="542"/>
      <c r="Y49" s="540">
        <f>S49-MIN(S50:U53)</f>
        <v>3.0000000000000003E-4</v>
      </c>
      <c r="Z49" s="541"/>
      <c r="AA49" s="542"/>
      <c r="AB49" s="543">
        <f t="shared" ref="AB49:AB68" si="7">_xlfn.STDEV.S(G49:R49)/SQRT(4)</f>
        <v>0</v>
      </c>
      <c r="AC49" s="544"/>
      <c r="AD49" s="544"/>
      <c r="AE49" s="545"/>
    </row>
    <row r="50" spans="1:31" ht="21" customHeight="1">
      <c r="A50" s="546"/>
      <c r="B50" s="547"/>
      <c r="C50" s="548"/>
      <c r="D50" s="533">
        <v>1</v>
      </c>
      <c r="E50" s="533"/>
      <c r="F50" s="533"/>
      <c r="G50" s="534">
        <v>-2.0000000000000001E-4</v>
      </c>
      <c r="H50" s="535"/>
      <c r="I50" s="535"/>
      <c r="J50" s="534">
        <v>-2.0000000000000001E-4</v>
      </c>
      <c r="K50" s="535"/>
      <c r="L50" s="535"/>
      <c r="M50" s="534">
        <v>-2.0000000000000001E-4</v>
      </c>
      <c r="N50" s="535"/>
      <c r="O50" s="535"/>
      <c r="P50" s="534">
        <v>-2.0000000000000001E-4</v>
      </c>
      <c r="Q50" s="535"/>
      <c r="R50" s="535"/>
      <c r="S50" s="537">
        <f t="shared" si="1"/>
        <v>-2.0000000000000001E-4</v>
      </c>
      <c r="T50" s="537"/>
      <c r="U50" s="537"/>
      <c r="V50" s="549"/>
      <c r="W50" s="550"/>
      <c r="X50" s="551"/>
      <c r="Y50" s="549"/>
      <c r="Z50" s="550"/>
      <c r="AA50" s="551"/>
      <c r="AB50" s="552"/>
      <c r="AC50" s="553"/>
      <c r="AD50" s="553"/>
      <c r="AE50" s="554"/>
    </row>
    <row r="51" spans="1:31" ht="21" customHeight="1">
      <c r="A51" s="546"/>
      <c r="B51" s="547"/>
      <c r="C51" s="548"/>
      <c r="D51" s="533">
        <v>2</v>
      </c>
      <c r="E51" s="533"/>
      <c r="F51" s="533"/>
      <c r="G51" s="534">
        <v>0</v>
      </c>
      <c r="H51" s="535"/>
      <c r="I51" s="535"/>
      <c r="J51" s="534">
        <v>0</v>
      </c>
      <c r="K51" s="535"/>
      <c r="L51" s="535"/>
      <c r="M51" s="534">
        <v>0</v>
      </c>
      <c r="N51" s="535"/>
      <c r="O51" s="535"/>
      <c r="P51" s="534">
        <v>0</v>
      </c>
      <c r="Q51" s="535"/>
      <c r="R51" s="535"/>
      <c r="S51" s="537">
        <f t="shared" si="1"/>
        <v>0</v>
      </c>
      <c r="T51" s="537"/>
      <c r="U51" s="537"/>
      <c r="V51" s="549"/>
      <c r="W51" s="550"/>
      <c r="X51" s="551"/>
      <c r="Y51" s="549"/>
      <c r="Z51" s="550"/>
      <c r="AA51" s="551"/>
      <c r="AB51" s="552"/>
      <c r="AC51" s="553"/>
      <c r="AD51" s="553"/>
      <c r="AE51" s="554"/>
    </row>
    <row r="52" spans="1:31" ht="21" customHeight="1">
      <c r="A52" s="555" t="s">
        <v>140</v>
      </c>
      <c r="B52" s="556"/>
      <c r="C52" s="557"/>
      <c r="D52" s="533">
        <v>3</v>
      </c>
      <c r="E52" s="533"/>
      <c r="F52" s="533"/>
      <c r="G52" s="534">
        <v>0</v>
      </c>
      <c r="H52" s="535"/>
      <c r="I52" s="535"/>
      <c r="J52" s="534">
        <v>0</v>
      </c>
      <c r="K52" s="535"/>
      <c r="L52" s="535"/>
      <c r="M52" s="534">
        <v>0</v>
      </c>
      <c r="N52" s="535"/>
      <c r="O52" s="535"/>
      <c r="P52" s="534">
        <v>0</v>
      </c>
      <c r="Q52" s="535"/>
      <c r="R52" s="535"/>
      <c r="S52" s="537">
        <f t="shared" si="1"/>
        <v>0</v>
      </c>
      <c r="T52" s="537"/>
      <c r="U52" s="537"/>
      <c r="V52" s="549"/>
      <c r="W52" s="550"/>
      <c r="X52" s="551"/>
      <c r="Y52" s="549"/>
      <c r="Z52" s="550"/>
      <c r="AA52" s="551"/>
      <c r="AB52" s="552"/>
      <c r="AC52" s="553"/>
      <c r="AD52" s="553"/>
      <c r="AE52" s="554"/>
    </row>
    <row r="53" spans="1:31" ht="21" customHeight="1">
      <c r="A53" s="558">
        <v>77</v>
      </c>
      <c r="B53" s="559"/>
      <c r="C53" s="560"/>
      <c r="D53" s="533">
        <v>4</v>
      </c>
      <c r="E53" s="533"/>
      <c r="F53" s="533"/>
      <c r="G53" s="534">
        <v>0</v>
      </c>
      <c r="H53" s="535"/>
      <c r="I53" s="535"/>
      <c r="J53" s="534">
        <v>0</v>
      </c>
      <c r="K53" s="535"/>
      <c r="L53" s="535"/>
      <c r="M53" s="534">
        <v>0</v>
      </c>
      <c r="N53" s="535"/>
      <c r="O53" s="535"/>
      <c r="P53" s="534">
        <v>0</v>
      </c>
      <c r="Q53" s="535"/>
      <c r="R53" s="535"/>
      <c r="S53" s="537">
        <f t="shared" si="1"/>
        <v>0</v>
      </c>
      <c r="T53" s="537"/>
      <c r="U53" s="537"/>
      <c r="V53" s="561"/>
      <c r="W53" s="562"/>
      <c r="X53" s="563"/>
      <c r="Y53" s="561"/>
      <c r="Z53" s="562"/>
      <c r="AA53" s="563"/>
      <c r="AB53" s="564"/>
      <c r="AC53" s="565"/>
      <c r="AD53" s="565"/>
      <c r="AE53" s="566"/>
    </row>
    <row r="54" spans="1:31" ht="21" customHeight="1">
      <c r="A54" s="530">
        <v>8</v>
      </c>
      <c r="B54" s="531"/>
      <c r="C54" s="532"/>
      <c r="D54" s="533" t="s">
        <v>138</v>
      </c>
      <c r="E54" s="533"/>
      <c r="F54" s="533"/>
      <c r="G54" s="534">
        <v>1E-4</v>
      </c>
      <c r="H54" s="535"/>
      <c r="I54" s="536"/>
      <c r="J54" s="534">
        <v>1E-4</v>
      </c>
      <c r="K54" s="535"/>
      <c r="L54" s="536"/>
      <c r="M54" s="534">
        <v>1E-4</v>
      </c>
      <c r="N54" s="535"/>
      <c r="O54" s="536"/>
      <c r="P54" s="534">
        <v>1E-4</v>
      </c>
      <c r="Q54" s="535"/>
      <c r="R54" s="536"/>
      <c r="S54" s="537">
        <f t="shared" si="1"/>
        <v>1E-4</v>
      </c>
      <c r="T54" s="537"/>
      <c r="U54" s="537"/>
      <c r="V54" s="540">
        <f>MAX(S55:U58)-S54</f>
        <v>-1E-4</v>
      </c>
      <c r="W54" s="541"/>
      <c r="X54" s="542"/>
      <c r="Y54" s="540">
        <f>S54-MIN(S55:U58)</f>
        <v>3.0000000000000003E-4</v>
      </c>
      <c r="Z54" s="541"/>
      <c r="AA54" s="542"/>
      <c r="AB54" s="543">
        <f t="shared" ref="AB54:AB68" si="8">_xlfn.STDEV.S(G54:R54)/SQRT(4)</f>
        <v>0</v>
      </c>
      <c r="AC54" s="544"/>
      <c r="AD54" s="544"/>
      <c r="AE54" s="545"/>
    </row>
    <row r="55" spans="1:31" ht="21" customHeight="1">
      <c r="A55" s="546"/>
      <c r="B55" s="547"/>
      <c r="C55" s="548"/>
      <c r="D55" s="533">
        <v>1</v>
      </c>
      <c r="E55" s="533"/>
      <c r="F55" s="533"/>
      <c r="G55" s="534">
        <v>-2.0000000000000001E-4</v>
      </c>
      <c r="H55" s="535"/>
      <c r="I55" s="535"/>
      <c r="J55" s="534">
        <v>-2.0000000000000001E-4</v>
      </c>
      <c r="K55" s="535"/>
      <c r="L55" s="535"/>
      <c r="M55" s="534">
        <v>-2.0000000000000001E-4</v>
      </c>
      <c r="N55" s="535"/>
      <c r="O55" s="535"/>
      <c r="P55" s="534">
        <v>-2.0000000000000001E-4</v>
      </c>
      <c r="Q55" s="535"/>
      <c r="R55" s="535"/>
      <c r="S55" s="537">
        <f t="shared" si="1"/>
        <v>-2.0000000000000001E-4</v>
      </c>
      <c r="T55" s="537"/>
      <c r="U55" s="537"/>
      <c r="V55" s="549"/>
      <c r="W55" s="550"/>
      <c r="X55" s="551"/>
      <c r="Y55" s="549"/>
      <c r="Z55" s="550"/>
      <c r="AA55" s="551"/>
      <c r="AB55" s="552"/>
      <c r="AC55" s="553"/>
      <c r="AD55" s="553"/>
      <c r="AE55" s="554"/>
    </row>
    <row r="56" spans="1:31" ht="21" customHeight="1">
      <c r="A56" s="546"/>
      <c r="B56" s="547"/>
      <c r="C56" s="548"/>
      <c r="D56" s="533">
        <v>2</v>
      </c>
      <c r="E56" s="533"/>
      <c r="F56" s="533"/>
      <c r="G56" s="534">
        <v>0</v>
      </c>
      <c r="H56" s="535"/>
      <c r="I56" s="535"/>
      <c r="J56" s="534">
        <v>0</v>
      </c>
      <c r="K56" s="535"/>
      <c r="L56" s="535"/>
      <c r="M56" s="534">
        <v>0</v>
      </c>
      <c r="N56" s="535"/>
      <c r="O56" s="535"/>
      <c r="P56" s="534">
        <v>0</v>
      </c>
      <c r="Q56" s="535"/>
      <c r="R56" s="535"/>
      <c r="S56" s="537">
        <f t="shared" si="1"/>
        <v>0</v>
      </c>
      <c r="T56" s="537"/>
      <c r="U56" s="537"/>
      <c r="V56" s="549"/>
      <c r="W56" s="550"/>
      <c r="X56" s="551"/>
      <c r="Y56" s="549"/>
      <c r="Z56" s="550"/>
      <c r="AA56" s="551"/>
      <c r="AB56" s="552"/>
      <c r="AC56" s="553"/>
      <c r="AD56" s="553"/>
      <c r="AE56" s="554"/>
    </row>
    <row r="57" spans="1:31" ht="21" customHeight="1">
      <c r="A57" s="555" t="s">
        <v>140</v>
      </c>
      <c r="B57" s="556"/>
      <c r="C57" s="557"/>
      <c r="D57" s="533">
        <v>3</v>
      </c>
      <c r="E57" s="533"/>
      <c r="F57" s="533"/>
      <c r="G57" s="534">
        <v>0</v>
      </c>
      <c r="H57" s="535"/>
      <c r="I57" s="535"/>
      <c r="J57" s="534">
        <v>0</v>
      </c>
      <c r="K57" s="535"/>
      <c r="L57" s="535"/>
      <c r="M57" s="534">
        <v>0</v>
      </c>
      <c r="N57" s="535"/>
      <c r="O57" s="535"/>
      <c r="P57" s="534">
        <v>0</v>
      </c>
      <c r="Q57" s="535"/>
      <c r="R57" s="535"/>
      <c r="S57" s="537">
        <f t="shared" si="1"/>
        <v>0</v>
      </c>
      <c r="T57" s="537"/>
      <c r="U57" s="537"/>
      <c r="V57" s="549"/>
      <c r="W57" s="550"/>
      <c r="X57" s="551"/>
      <c r="Y57" s="549"/>
      <c r="Z57" s="550"/>
      <c r="AA57" s="551"/>
      <c r="AB57" s="552"/>
      <c r="AC57" s="553"/>
      <c r="AD57" s="553"/>
      <c r="AE57" s="554"/>
    </row>
    <row r="58" spans="1:31" ht="21" customHeight="1">
      <c r="A58" s="558">
        <v>88</v>
      </c>
      <c r="B58" s="559"/>
      <c r="C58" s="560"/>
      <c r="D58" s="533">
        <v>4</v>
      </c>
      <c r="E58" s="533"/>
      <c r="F58" s="533"/>
      <c r="G58" s="534">
        <v>0</v>
      </c>
      <c r="H58" s="535"/>
      <c r="I58" s="535"/>
      <c r="J58" s="534">
        <v>0</v>
      </c>
      <c r="K58" s="535"/>
      <c r="L58" s="535"/>
      <c r="M58" s="534">
        <v>0</v>
      </c>
      <c r="N58" s="535"/>
      <c r="O58" s="535"/>
      <c r="P58" s="534">
        <v>0</v>
      </c>
      <c r="Q58" s="535"/>
      <c r="R58" s="535"/>
      <c r="S58" s="537">
        <f t="shared" si="1"/>
        <v>0</v>
      </c>
      <c r="T58" s="537"/>
      <c r="U58" s="537"/>
      <c r="V58" s="561"/>
      <c r="W58" s="562"/>
      <c r="X58" s="563"/>
      <c r="Y58" s="561"/>
      <c r="Z58" s="562"/>
      <c r="AA58" s="563"/>
      <c r="AB58" s="564"/>
      <c r="AC58" s="565"/>
      <c r="AD58" s="565"/>
      <c r="AE58" s="566"/>
    </row>
    <row r="59" spans="1:31" ht="21" customHeight="1">
      <c r="A59" s="530">
        <v>9</v>
      </c>
      <c r="B59" s="531"/>
      <c r="C59" s="532"/>
      <c r="D59" s="533" t="s">
        <v>138</v>
      </c>
      <c r="E59" s="533"/>
      <c r="F59" s="533"/>
      <c r="G59" s="534">
        <v>1E-4</v>
      </c>
      <c r="H59" s="535"/>
      <c r="I59" s="536"/>
      <c r="J59" s="534">
        <v>1E-4</v>
      </c>
      <c r="K59" s="535"/>
      <c r="L59" s="536"/>
      <c r="M59" s="534">
        <v>1E-4</v>
      </c>
      <c r="N59" s="535"/>
      <c r="O59" s="536"/>
      <c r="P59" s="534">
        <v>1E-4</v>
      </c>
      <c r="Q59" s="535"/>
      <c r="R59" s="536"/>
      <c r="S59" s="537">
        <f t="shared" si="1"/>
        <v>1E-4</v>
      </c>
      <c r="T59" s="537"/>
      <c r="U59" s="537"/>
      <c r="V59" s="540">
        <f>MAX(S60:U63)-S59</f>
        <v>-1E-4</v>
      </c>
      <c r="W59" s="541"/>
      <c r="X59" s="542"/>
      <c r="Y59" s="540">
        <f>S59-MIN(S60:U63)</f>
        <v>3.0000000000000003E-4</v>
      </c>
      <c r="Z59" s="541"/>
      <c r="AA59" s="542"/>
      <c r="AB59" s="543">
        <f t="shared" ref="AB59:AB68" si="9">_xlfn.STDEV.S(G59:R59)/SQRT(4)</f>
        <v>0</v>
      </c>
      <c r="AC59" s="544"/>
      <c r="AD59" s="544"/>
      <c r="AE59" s="545"/>
    </row>
    <row r="60" spans="1:31" ht="21" customHeight="1">
      <c r="A60" s="546"/>
      <c r="B60" s="547"/>
      <c r="C60" s="548"/>
      <c r="D60" s="533">
        <v>1</v>
      </c>
      <c r="E60" s="533"/>
      <c r="F60" s="533"/>
      <c r="G60" s="534">
        <v>-2.0000000000000001E-4</v>
      </c>
      <c r="H60" s="535"/>
      <c r="I60" s="535"/>
      <c r="J60" s="534">
        <v>-2.0000000000000001E-4</v>
      </c>
      <c r="K60" s="535"/>
      <c r="L60" s="535"/>
      <c r="M60" s="534">
        <v>-2.0000000000000001E-4</v>
      </c>
      <c r="N60" s="535"/>
      <c r="O60" s="535"/>
      <c r="P60" s="534">
        <v>-2.0000000000000001E-4</v>
      </c>
      <c r="Q60" s="535"/>
      <c r="R60" s="535"/>
      <c r="S60" s="537">
        <f t="shared" si="1"/>
        <v>-2.0000000000000001E-4</v>
      </c>
      <c r="T60" s="537"/>
      <c r="U60" s="537"/>
      <c r="V60" s="549"/>
      <c r="W60" s="550"/>
      <c r="X60" s="551"/>
      <c r="Y60" s="549"/>
      <c r="Z60" s="550"/>
      <c r="AA60" s="551"/>
      <c r="AB60" s="552"/>
      <c r="AC60" s="553"/>
      <c r="AD60" s="553"/>
      <c r="AE60" s="554"/>
    </row>
    <row r="61" spans="1:31" ht="21" customHeight="1">
      <c r="A61" s="546"/>
      <c r="B61" s="547"/>
      <c r="C61" s="548"/>
      <c r="D61" s="533">
        <v>2</v>
      </c>
      <c r="E61" s="533"/>
      <c r="F61" s="533"/>
      <c r="G61" s="534">
        <v>0</v>
      </c>
      <c r="H61" s="535"/>
      <c r="I61" s="535"/>
      <c r="J61" s="534">
        <v>0</v>
      </c>
      <c r="K61" s="535"/>
      <c r="L61" s="535"/>
      <c r="M61" s="534">
        <v>0</v>
      </c>
      <c r="N61" s="535"/>
      <c r="O61" s="535"/>
      <c r="P61" s="534">
        <v>0</v>
      </c>
      <c r="Q61" s="535"/>
      <c r="R61" s="535"/>
      <c r="S61" s="537">
        <f t="shared" si="1"/>
        <v>0</v>
      </c>
      <c r="T61" s="537"/>
      <c r="U61" s="537"/>
      <c r="V61" s="549"/>
      <c r="W61" s="550"/>
      <c r="X61" s="551"/>
      <c r="Y61" s="549"/>
      <c r="Z61" s="550"/>
      <c r="AA61" s="551"/>
      <c r="AB61" s="552"/>
      <c r="AC61" s="553"/>
      <c r="AD61" s="553"/>
      <c r="AE61" s="554"/>
    </row>
    <row r="62" spans="1:31" ht="21" customHeight="1">
      <c r="A62" s="555" t="s">
        <v>140</v>
      </c>
      <c r="B62" s="556"/>
      <c r="C62" s="557"/>
      <c r="D62" s="533">
        <v>3</v>
      </c>
      <c r="E62" s="533"/>
      <c r="F62" s="533"/>
      <c r="G62" s="534">
        <v>0</v>
      </c>
      <c r="H62" s="535"/>
      <c r="I62" s="535"/>
      <c r="J62" s="534">
        <v>0</v>
      </c>
      <c r="K62" s="535"/>
      <c r="L62" s="535"/>
      <c r="M62" s="534">
        <v>0</v>
      </c>
      <c r="N62" s="535"/>
      <c r="O62" s="535"/>
      <c r="P62" s="534">
        <v>0</v>
      </c>
      <c r="Q62" s="535"/>
      <c r="R62" s="535"/>
      <c r="S62" s="537">
        <f t="shared" si="1"/>
        <v>0</v>
      </c>
      <c r="T62" s="537"/>
      <c r="U62" s="537"/>
      <c r="V62" s="549"/>
      <c r="W62" s="550"/>
      <c r="X62" s="551"/>
      <c r="Y62" s="549"/>
      <c r="Z62" s="550"/>
      <c r="AA62" s="551"/>
      <c r="AB62" s="552"/>
      <c r="AC62" s="553"/>
      <c r="AD62" s="553"/>
      <c r="AE62" s="554"/>
    </row>
    <row r="63" spans="1:31" ht="21" customHeight="1">
      <c r="A63" s="558">
        <v>99</v>
      </c>
      <c r="B63" s="559"/>
      <c r="C63" s="560"/>
      <c r="D63" s="533">
        <v>4</v>
      </c>
      <c r="E63" s="533"/>
      <c r="F63" s="533"/>
      <c r="G63" s="534">
        <v>0</v>
      </c>
      <c r="H63" s="535"/>
      <c r="I63" s="535"/>
      <c r="J63" s="534">
        <v>0</v>
      </c>
      <c r="K63" s="535"/>
      <c r="L63" s="535"/>
      <c r="M63" s="534">
        <v>0</v>
      </c>
      <c r="N63" s="535"/>
      <c r="O63" s="535"/>
      <c r="P63" s="534">
        <v>0</v>
      </c>
      <c r="Q63" s="535"/>
      <c r="R63" s="535"/>
      <c r="S63" s="537">
        <f t="shared" si="1"/>
        <v>0</v>
      </c>
      <c r="T63" s="537"/>
      <c r="U63" s="537"/>
      <c r="V63" s="561"/>
      <c r="W63" s="562"/>
      <c r="X63" s="563"/>
      <c r="Y63" s="561"/>
      <c r="Z63" s="562"/>
      <c r="AA63" s="563"/>
      <c r="AB63" s="564"/>
      <c r="AC63" s="565"/>
      <c r="AD63" s="565"/>
      <c r="AE63" s="566"/>
    </row>
    <row r="64" spans="1:31" ht="21" customHeight="1">
      <c r="A64" s="530">
        <v>10</v>
      </c>
      <c r="B64" s="531"/>
      <c r="C64" s="532"/>
      <c r="D64" s="533" t="s">
        <v>138</v>
      </c>
      <c r="E64" s="533"/>
      <c r="F64" s="533"/>
      <c r="G64" s="534">
        <v>1E-4</v>
      </c>
      <c r="H64" s="535"/>
      <c r="I64" s="536"/>
      <c r="J64" s="534">
        <v>1E-4</v>
      </c>
      <c r="K64" s="535"/>
      <c r="L64" s="536"/>
      <c r="M64" s="534">
        <v>1E-4</v>
      </c>
      <c r="N64" s="535"/>
      <c r="O64" s="536"/>
      <c r="P64" s="534">
        <v>1E-4</v>
      </c>
      <c r="Q64" s="535"/>
      <c r="R64" s="536"/>
      <c r="S64" s="537">
        <f t="shared" si="1"/>
        <v>1E-4</v>
      </c>
      <c r="T64" s="537"/>
      <c r="U64" s="537"/>
      <c r="V64" s="540">
        <f>MAX(S65:U68)-S64</f>
        <v>-1E-4</v>
      </c>
      <c r="W64" s="541"/>
      <c r="X64" s="542"/>
      <c r="Y64" s="540">
        <f>S64-MIN(S65:U68)</f>
        <v>3.0000000000000003E-4</v>
      </c>
      <c r="Z64" s="541"/>
      <c r="AA64" s="542"/>
      <c r="AB64" s="543">
        <f t="shared" ref="AB64:AB68" si="10">_xlfn.STDEV.S(G64:R64)/SQRT(4)</f>
        <v>0</v>
      </c>
      <c r="AC64" s="544"/>
      <c r="AD64" s="544"/>
      <c r="AE64" s="545"/>
    </row>
    <row r="65" spans="1:31" ht="21" customHeight="1">
      <c r="A65" s="546"/>
      <c r="B65" s="547"/>
      <c r="C65" s="548"/>
      <c r="D65" s="533">
        <v>1</v>
      </c>
      <c r="E65" s="533"/>
      <c r="F65" s="533"/>
      <c r="G65" s="534">
        <v>-2.0000000000000001E-4</v>
      </c>
      <c r="H65" s="535"/>
      <c r="I65" s="535"/>
      <c r="J65" s="534">
        <v>-2.0000000000000001E-4</v>
      </c>
      <c r="K65" s="535"/>
      <c r="L65" s="535"/>
      <c r="M65" s="534">
        <v>-2.0000000000000001E-4</v>
      </c>
      <c r="N65" s="535"/>
      <c r="O65" s="535"/>
      <c r="P65" s="534">
        <v>-2.0000000000000001E-4</v>
      </c>
      <c r="Q65" s="535"/>
      <c r="R65" s="535"/>
      <c r="S65" s="537">
        <f t="shared" si="1"/>
        <v>-2.0000000000000001E-4</v>
      </c>
      <c r="T65" s="537"/>
      <c r="U65" s="537"/>
      <c r="V65" s="549"/>
      <c r="W65" s="550"/>
      <c r="X65" s="551"/>
      <c r="Y65" s="549"/>
      <c r="Z65" s="550"/>
      <c r="AA65" s="551"/>
      <c r="AB65" s="552"/>
      <c r="AC65" s="553"/>
      <c r="AD65" s="553"/>
      <c r="AE65" s="554"/>
    </row>
    <row r="66" spans="1:31" ht="21" customHeight="1">
      <c r="A66" s="546"/>
      <c r="B66" s="547"/>
      <c r="C66" s="548"/>
      <c r="D66" s="533">
        <v>2</v>
      </c>
      <c r="E66" s="533"/>
      <c r="F66" s="533"/>
      <c r="G66" s="534">
        <v>0</v>
      </c>
      <c r="H66" s="535"/>
      <c r="I66" s="535"/>
      <c r="J66" s="534">
        <v>0</v>
      </c>
      <c r="K66" s="535"/>
      <c r="L66" s="535"/>
      <c r="M66" s="534">
        <v>0</v>
      </c>
      <c r="N66" s="535"/>
      <c r="O66" s="535"/>
      <c r="P66" s="534">
        <v>0</v>
      </c>
      <c r="Q66" s="535"/>
      <c r="R66" s="535"/>
      <c r="S66" s="537">
        <f t="shared" si="1"/>
        <v>0</v>
      </c>
      <c r="T66" s="537"/>
      <c r="U66" s="537"/>
      <c r="V66" s="549"/>
      <c r="W66" s="550"/>
      <c r="X66" s="551"/>
      <c r="Y66" s="549"/>
      <c r="Z66" s="550"/>
      <c r="AA66" s="551"/>
      <c r="AB66" s="552"/>
      <c r="AC66" s="553"/>
      <c r="AD66" s="553"/>
      <c r="AE66" s="554"/>
    </row>
    <row r="67" spans="1:31" ht="21" customHeight="1">
      <c r="A67" s="555" t="s">
        <v>140</v>
      </c>
      <c r="B67" s="556"/>
      <c r="C67" s="557"/>
      <c r="D67" s="533">
        <v>3</v>
      </c>
      <c r="E67" s="533"/>
      <c r="F67" s="533"/>
      <c r="G67" s="534">
        <v>0</v>
      </c>
      <c r="H67" s="535"/>
      <c r="I67" s="535"/>
      <c r="J67" s="534">
        <v>0</v>
      </c>
      <c r="K67" s="535"/>
      <c r="L67" s="535"/>
      <c r="M67" s="534">
        <v>0</v>
      </c>
      <c r="N67" s="535"/>
      <c r="O67" s="535"/>
      <c r="P67" s="534">
        <v>0</v>
      </c>
      <c r="Q67" s="535"/>
      <c r="R67" s="535"/>
      <c r="S67" s="537">
        <f t="shared" si="1"/>
        <v>0</v>
      </c>
      <c r="T67" s="537"/>
      <c r="U67" s="537"/>
      <c r="V67" s="549"/>
      <c r="W67" s="550"/>
      <c r="X67" s="551"/>
      <c r="Y67" s="549"/>
      <c r="Z67" s="550"/>
      <c r="AA67" s="551"/>
      <c r="AB67" s="552"/>
      <c r="AC67" s="553"/>
      <c r="AD67" s="553"/>
      <c r="AE67" s="554"/>
    </row>
    <row r="68" spans="1:31" ht="21" customHeight="1">
      <c r="A68" s="558">
        <v>100</v>
      </c>
      <c r="B68" s="559"/>
      <c r="C68" s="560"/>
      <c r="D68" s="533">
        <v>4</v>
      </c>
      <c r="E68" s="533"/>
      <c r="F68" s="533"/>
      <c r="G68" s="534">
        <v>0</v>
      </c>
      <c r="H68" s="535"/>
      <c r="I68" s="535"/>
      <c r="J68" s="534">
        <v>0</v>
      </c>
      <c r="K68" s="535"/>
      <c r="L68" s="535"/>
      <c r="M68" s="534">
        <v>0</v>
      </c>
      <c r="N68" s="535"/>
      <c r="O68" s="535"/>
      <c r="P68" s="534">
        <v>0</v>
      </c>
      <c r="Q68" s="535"/>
      <c r="R68" s="535"/>
      <c r="S68" s="537">
        <f t="shared" si="1"/>
        <v>0</v>
      </c>
      <c r="T68" s="537"/>
      <c r="U68" s="537"/>
      <c r="V68" s="561"/>
      <c r="W68" s="562"/>
      <c r="X68" s="563"/>
      <c r="Y68" s="561"/>
      <c r="Z68" s="562"/>
      <c r="AA68" s="563"/>
      <c r="AB68" s="564"/>
      <c r="AC68" s="565"/>
      <c r="AD68" s="565"/>
      <c r="AE68" s="566"/>
    </row>
    <row r="69" spans="1:31" ht="21" customHeight="1">
      <c r="A69" s="510"/>
      <c r="B69" s="510"/>
      <c r="C69" s="510"/>
      <c r="D69" s="510"/>
      <c r="E69" s="510"/>
      <c r="F69" s="510"/>
      <c r="G69" s="510"/>
      <c r="H69" s="510"/>
      <c r="I69" s="510"/>
      <c r="J69" s="510"/>
      <c r="K69" s="510"/>
      <c r="L69" s="510"/>
      <c r="M69" s="510"/>
      <c r="N69" s="510"/>
      <c r="O69" s="510"/>
      <c r="P69" s="510"/>
      <c r="Q69" s="510"/>
      <c r="R69" s="510"/>
      <c r="S69" s="510"/>
      <c r="T69" s="510"/>
      <c r="U69" s="510"/>
      <c r="V69" s="510"/>
      <c r="W69" s="510"/>
      <c r="X69" s="510"/>
      <c r="Y69" s="510"/>
      <c r="Z69" s="510"/>
      <c r="AA69" s="510"/>
      <c r="AB69" s="570"/>
      <c r="AC69" s="570"/>
      <c r="AD69" s="570"/>
      <c r="AE69" s="510"/>
    </row>
    <row r="70" spans="1:31" ht="21" customHeight="1">
      <c r="A70" s="510"/>
      <c r="B70" s="510"/>
      <c r="C70" s="510"/>
      <c r="D70" s="510"/>
      <c r="E70" s="510"/>
      <c r="F70" s="510"/>
      <c r="G70" s="510"/>
      <c r="H70" s="510"/>
      <c r="I70" s="510"/>
      <c r="J70" s="510"/>
      <c r="K70" s="510"/>
      <c r="L70" s="510"/>
      <c r="M70" s="510"/>
      <c r="N70" s="510"/>
      <c r="O70" s="510"/>
      <c r="P70" s="510"/>
      <c r="Q70" s="510"/>
      <c r="R70" s="510"/>
      <c r="S70" s="510"/>
      <c r="T70" s="510"/>
      <c r="U70" s="510"/>
      <c r="V70" s="510"/>
      <c r="W70" s="510"/>
      <c r="X70" s="510"/>
      <c r="Y70" s="510"/>
      <c r="Z70" s="510"/>
      <c r="AA70" s="510"/>
      <c r="AB70" s="570"/>
      <c r="AC70" s="570"/>
      <c r="AD70" s="570"/>
      <c r="AE70" s="510"/>
    </row>
    <row r="71" spans="1:31" ht="21" customHeight="1">
      <c r="A71" s="510"/>
      <c r="B71" s="510"/>
      <c r="C71" s="510"/>
      <c r="D71" s="510"/>
      <c r="E71" s="510"/>
      <c r="F71" s="510"/>
      <c r="G71" s="510"/>
      <c r="H71" s="510"/>
      <c r="I71" s="510"/>
      <c r="J71" s="510"/>
      <c r="K71" s="510"/>
      <c r="L71" s="510"/>
      <c r="M71" s="510"/>
      <c r="N71" s="510"/>
      <c r="O71" s="510"/>
      <c r="P71" s="510"/>
      <c r="Q71" s="510"/>
      <c r="R71" s="510"/>
      <c r="S71" s="510"/>
      <c r="T71" s="510"/>
      <c r="U71" s="510"/>
      <c r="V71" s="510"/>
      <c r="W71" s="510"/>
      <c r="X71" s="510"/>
      <c r="Y71" s="510"/>
      <c r="Z71" s="510"/>
      <c r="AA71" s="510"/>
      <c r="AB71" s="570"/>
      <c r="AC71" s="570"/>
      <c r="AD71" s="570"/>
      <c r="AE71" s="510"/>
    </row>
    <row r="72" spans="1:31" ht="21" customHeight="1">
      <c r="A72" s="510"/>
      <c r="B72" s="510"/>
      <c r="C72" s="510"/>
      <c r="D72" s="510"/>
      <c r="E72" s="510"/>
      <c r="F72" s="510"/>
      <c r="G72" s="510"/>
      <c r="H72" s="510"/>
      <c r="I72" s="510"/>
      <c r="J72" s="510"/>
      <c r="K72" s="510"/>
      <c r="L72" s="510"/>
      <c r="M72" s="510"/>
      <c r="N72" s="510"/>
      <c r="O72" s="510"/>
      <c r="P72" s="510"/>
      <c r="Q72" s="510"/>
      <c r="R72" s="510"/>
      <c r="S72" s="510"/>
      <c r="T72" s="510"/>
      <c r="U72" s="510"/>
      <c r="V72" s="510"/>
      <c r="W72" s="510"/>
      <c r="X72" s="510"/>
      <c r="Y72" s="510"/>
      <c r="Z72" s="510"/>
      <c r="AA72" s="510"/>
      <c r="AB72" s="570"/>
      <c r="AC72" s="570"/>
      <c r="AD72" s="570"/>
      <c r="AE72" s="510"/>
    </row>
    <row r="73" spans="1:31" ht="21" customHeight="1">
      <c r="A73" s="510"/>
      <c r="B73" s="510"/>
      <c r="C73" s="510"/>
      <c r="D73" s="510"/>
      <c r="E73" s="510"/>
      <c r="F73" s="510"/>
      <c r="G73" s="510"/>
      <c r="H73" s="510"/>
      <c r="I73" s="510"/>
      <c r="J73" s="510"/>
      <c r="K73" s="510"/>
      <c r="L73" s="510"/>
      <c r="M73" s="510"/>
      <c r="N73" s="510"/>
      <c r="O73" s="510"/>
      <c r="P73" s="510"/>
      <c r="Q73" s="510"/>
      <c r="R73" s="510"/>
      <c r="S73" s="510"/>
      <c r="T73" s="510"/>
      <c r="U73" s="510"/>
      <c r="V73" s="510"/>
      <c r="W73" s="510"/>
      <c r="X73" s="510"/>
      <c r="Y73" s="510"/>
      <c r="Z73" s="510"/>
      <c r="AA73" s="510"/>
      <c r="AB73" s="570"/>
      <c r="AC73" s="570"/>
      <c r="AD73" s="570"/>
      <c r="AE73" s="510"/>
    </row>
    <row r="74" spans="1:31" ht="21" customHeight="1">
      <c r="A74" s="510"/>
      <c r="B74" s="510"/>
      <c r="C74" s="510"/>
      <c r="D74" s="510"/>
      <c r="E74" s="510"/>
      <c r="F74" s="510"/>
      <c r="G74" s="510"/>
      <c r="H74" s="510"/>
      <c r="I74" s="510"/>
      <c r="J74" s="510"/>
      <c r="K74" s="510"/>
      <c r="L74" s="510"/>
      <c r="M74" s="510"/>
      <c r="N74" s="510"/>
      <c r="O74" s="510"/>
      <c r="P74" s="510"/>
      <c r="Q74" s="510"/>
      <c r="R74" s="510"/>
      <c r="S74" s="510"/>
      <c r="T74" s="510"/>
      <c r="U74" s="510"/>
      <c r="V74" s="510"/>
      <c r="W74" s="510"/>
      <c r="X74" s="510"/>
      <c r="Y74" s="510"/>
      <c r="Z74" s="510"/>
      <c r="AA74" s="510"/>
      <c r="AB74" s="570"/>
      <c r="AC74" s="570"/>
      <c r="AD74" s="570"/>
      <c r="AE74" s="510"/>
    </row>
    <row r="75" spans="1:31" ht="21" customHeight="1">
      <c r="A75" s="510"/>
      <c r="B75" s="510"/>
      <c r="C75" s="510"/>
      <c r="D75" s="510"/>
      <c r="E75" s="510"/>
      <c r="F75" s="510"/>
      <c r="G75" s="510"/>
      <c r="H75" s="510"/>
      <c r="I75" s="510"/>
      <c r="J75" s="510"/>
      <c r="K75" s="510"/>
      <c r="L75" s="510"/>
      <c r="M75" s="510"/>
      <c r="N75" s="510"/>
      <c r="O75" s="510"/>
      <c r="P75" s="510"/>
      <c r="Q75" s="510"/>
      <c r="R75" s="510"/>
      <c r="S75" s="510"/>
      <c r="T75" s="510"/>
      <c r="U75" s="510"/>
      <c r="V75" s="510"/>
      <c r="W75" s="510"/>
      <c r="X75" s="510"/>
      <c r="Y75" s="510"/>
      <c r="Z75" s="510"/>
      <c r="AA75" s="510"/>
      <c r="AB75" s="570"/>
      <c r="AC75" s="570"/>
      <c r="AD75" s="570"/>
      <c r="AE75" s="510"/>
    </row>
    <row r="76" spans="1:31" ht="21" customHeight="1">
      <c r="A76" s="510"/>
      <c r="B76" s="510"/>
      <c r="C76" s="510"/>
      <c r="D76" s="510"/>
      <c r="E76" s="510"/>
      <c r="F76" s="510"/>
      <c r="G76" s="510"/>
      <c r="H76" s="510"/>
      <c r="I76" s="510"/>
      <c r="J76" s="510"/>
      <c r="K76" s="510"/>
      <c r="L76" s="510"/>
      <c r="M76" s="510"/>
      <c r="N76" s="510"/>
      <c r="O76" s="510"/>
      <c r="P76" s="510"/>
      <c r="Q76" s="510"/>
      <c r="R76" s="510"/>
      <c r="S76" s="510"/>
      <c r="T76" s="510"/>
      <c r="U76" s="510"/>
      <c r="V76" s="510"/>
      <c r="W76" s="510"/>
      <c r="X76" s="510"/>
      <c r="Y76" s="510"/>
      <c r="Z76" s="510"/>
      <c r="AA76" s="510"/>
      <c r="AB76" s="570"/>
      <c r="AC76" s="570"/>
      <c r="AD76" s="570"/>
      <c r="AE76" s="510"/>
    </row>
    <row r="77" spans="1:31" ht="21" customHeight="1">
      <c r="A77" s="510"/>
      <c r="B77" s="510"/>
      <c r="C77" s="510"/>
      <c r="D77" s="510"/>
      <c r="E77" s="510"/>
      <c r="F77" s="510"/>
      <c r="G77" s="510"/>
      <c r="H77" s="510"/>
      <c r="I77" s="510"/>
      <c r="J77" s="510"/>
      <c r="K77" s="510"/>
      <c r="L77" s="510"/>
      <c r="M77" s="510"/>
      <c r="N77" s="510"/>
      <c r="O77" s="510"/>
      <c r="P77" s="510"/>
      <c r="Q77" s="510"/>
      <c r="R77" s="510"/>
      <c r="S77" s="510"/>
      <c r="T77" s="510"/>
      <c r="U77" s="510"/>
      <c r="V77" s="510"/>
      <c r="W77" s="510"/>
      <c r="X77" s="510"/>
      <c r="Y77" s="510"/>
      <c r="Z77" s="510"/>
      <c r="AA77" s="510"/>
      <c r="AB77" s="570"/>
      <c r="AC77" s="570"/>
      <c r="AD77" s="570"/>
      <c r="AE77" s="510"/>
    </row>
    <row r="78" spans="1:31" ht="21" customHeight="1">
      <c r="A78" s="510"/>
      <c r="B78" s="510"/>
      <c r="C78" s="510"/>
      <c r="D78" s="510"/>
      <c r="E78" s="510"/>
      <c r="F78" s="510"/>
      <c r="G78" s="510"/>
      <c r="H78" s="510"/>
      <c r="I78" s="510"/>
      <c r="J78" s="510"/>
      <c r="K78" s="510"/>
      <c r="L78" s="510"/>
      <c r="M78" s="510"/>
      <c r="N78" s="510"/>
      <c r="O78" s="510"/>
      <c r="P78" s="510"/>
      <c r="Q78" s="510"/>
      <c r="R78" s="510"/>
      <c r="S78" s="510"/>
      <c r="T78" s="510"/>
      <c r="U78" s="510"/>
      <c r="V78" s="510"/>
      <c r="W78" s="510"/>
      <c r="X78" s="510"/>
      <c r="Y78" s="510"/>
      <c r="Z78" s="510"/>
      <c r="AA78" s="510"/>
      <c r="AB78" s="570"/>
      <c r="AC78" s="570"/>
      <c r="AD78" s="570"/>
      <c r="AE78" s="510"/>
    </row>
    <row r="79" spans="1:31" ht="21" customHeight="1">
      <c r="A79" s="510"/>
      <c r="B79" s="510"/>
      <c r="C79" s="510"/>
      <c r="D79" s="510"/>
      <c r="E79" s="510"/>
      <c r="F79" s="510"/>
      <c r="G79" s="510"/>
      <c r="H79" s="510"/>
      <c r="I79" s="510"/>
      <c r="J79" s="510"/>
      <c r="K79" s="510"/>
      <c r="L79" s="510"/>
      <c r="M79" s="510"/>
      <c r="N79" s="510"/>
      <c r="O79" s="510"/>
      <c r="P79" s="510"/>
      <c r="Q79" s="510"/>
      <c r="R79" s="510"/>
      <c r="S79" s="510"/>
      <c r="T79" s="510"/>
      <c r="U79" s="510"/>
      <c r="V79" s="510"/>
      <c r="W79" s="510"/>
      <c r="X79" s="510"/>
      <c r="Y79" s="510"/>
      <c r="Z79" s="510"/>
      <c r="AA79" s="510"/>
      <c r="AB79" s="570"/>
      <c r="AC79" s="570"/>
      <c r="AD79" s="570"/>
      <c r="AE79" s="510"/>
    </row>
    <row r="80" spans="1:31" ht="21" customHeight="1">
      <c r="A80" s="510"/>
      <c r="B80" s="510"/>
      <c r="C80" s="510"/>
      <c r="D80" s="510"/>
      <c r="E80" s="510"/>
      <c r="F80" s="510"/>
      <c r="G80" s="510"/>
      <c r="H80" s="510"/>
      <c r="I80" s="510"/>
      <c r="J80" s="510"/>
      <c r="K80" s="510"/>
      <c r="L80" s="510"/>
      <c r="M80" s="510"/>
      <c r="N80" s="510"/>
      <c r="O80" s="510"/>
      <c r="P80" s="510"/>
      <c r="Q80" s="510"/>
      <c r="R80" s="510"/>
      <c r="S80" s="510"/>
      <c r="T80" s="510"/>
      <c r="U80" s="510"/>
      <c r="V80" s="510"/>
      <c r="W80" s="510"/>
      <c r="X80" s="510"/>
      <c r="Y80" s="510"/>
      <c r="Z80" s="510"/>
      <c r="AA80" s="510"/>
      <c r="AB80" s="570"/>
      <c r="AC80" s="570"/>
      <c r="AD80" s="570"/>
      <c r="AE80" s="510"/>
    </row>
    <row r="81" spans="1:31" ht="21" customHeight="1">
      <c r="A81" s="510"/>
      <c r="B81" s="510"/>
      <c r="C81" s="510"/>
      <c r="D81" s="510"/>
      <c r="E81" s="510"/>
      <c r="F81" s="510"/>
      <c r="G81" s="510"/>
      <c r="H81" s="510"/>
      <c r="I81" s="510"/>
      <c r="J81" s="510"/>
      <c r="K81" s="510"/>
      <c r="L81" s="510"/>
      <c r="M81" s="510"/>
      <c r="N81" s="510"/>
      <c r="O81" s="510"/>
      <c r="P81" s="510"/>
      <c r="Q81" s="510"/>
      <c r="R81" s="510"/>
      <c r="S81" s="510"/>
      <c r="T81" s="510"/>
      <c r="U81" s="510"/>
      <c r="V81" s="510"/>
      <c r="W81" s="510"/>
      <c r="X81" s="510"/>
      <c r="Y81" s="510"/>
      <c r="Z81" s="510"/>
      <c r="AA81" s="510"/>
      <c r="AB81" s="570"/>
      <c r="AC81" s="570"/>
      <c r="AD81" s="570"/>
      <c r="AE81" s="510"/>
    </row>
    <row r="82" spans="1:31" ht="21" customHeight="1">
      <c r="A82" s="510"/>
      <c r="B82" s="510"/>
      <c r="C82" s="510"/>
      <c r="D82" s="510"/>
      <c r="E82" s="510"/>
      <c r="F82" s="510"/>
      <c r="G82" s="510"/>
      <c r="H82" s="510"/>
      <c r="I82" s="510"/>
      <c r="J82" s="510"/>
      <c r="K82" s="510"/>
      <c r="L82" s="510"/>
      <c r="M82" s="510"/>
      <c r="N82" s="510"/>
      <c r="O82" s="510"/>
      <c r="P82" s="510"/>
      <c r="Q82" s="510"/>
      <c r="R82" s="510"/>
      <c r="S82" s="510"/>
      <c r="T82" s="510"/>
      <c r="U82" s="510"/>
      <c r="V82" s="510"/>
      <c r="W82" s="510"/>
      <c r="X82" s="510"/>
      <c r="Y82" s="510"/>
      <c r="Z82" s="510"/>
      <c r="AA82" s="510"/>
      <c r="AB82" s="570"/>
      <c r="AC82" s="570"/>
      <c r="AD82" s="570"/>
      <c r="AE82" s="510"/>
    </row>
    <row r="83" spans="1:31" ht="21" customHeight="1">
      <c r="A83" s="510"/>
      <c r="B83" s="510"/>
      <c r="C83" s="510"/>
      <c r="D83" s="510"/>
      <c r="E83" s="510"/>
      <c r="F83" s="510"/>
      <c r="G83" s="510"/>
      <c r="H83" s="510"/>
      <c r="I83" s="510"/>
      <c r="J83" s="510"/>
      <c r="K83" s="510"/>
      <c r="L83" s="510"/>
      <c r="M83" s="510"/>
      <c r="N83" s="510"/>
      <c r="O83" s="510"/>
      <c r="P83" s="510"/>
      <c r="Q83" s="510"/>
      <c r="R83" s="510"/>
      <c r="S83" s="510"/>
      <c r="T83" s="510"/>
      <c r="U83" s="510"/>
      <c r="V83" s="510"/>
      <c r="W83" s="510"/>
      <c r="X83" s="510"/>
      <c r="Y83" s="510"/>
      <c r="Z83" s="510"/>
      <c r="AA83" s="510"/>
      <c r="AB83" s="570"/>
      <c r="AC83" s="570"/>
      <c r="AD83" s="570"/>
      <c r="AE83" s="510"/>
    </row>
    <row r="84" spans="1:31" ht="21" customHeight="1">
      <c r="A84" s="510"/>
      <c r="B84" s="510"/>
      <c r="C84" s="510"/>
      <c r="D84" s="510"/>
      <c r="E84" s="510"/>
      <c r="F84" s="510"/>
      <c r="G84" s="510"/>
      <c r="H84" s="510"/>
      <c r="I84" s="510"/>
      <c r="J84" s="510"/>
      <c r="K84" s="510"/>
      <c r="L84" s="510"/>
      <c r="M84" s="510"/>
      <c r="N84" s="510"/>
      <c r="O84" s="510"/>
      <c r="P84" s="510"/>
      <c r="Q84" s="510"/>
      <c r="R84" s="510"/>
      <c r="S84" s="510"/>
      <c r="T84" s="510"/>
      <c r="U84" s="510"/>
      <c r="V84" s="510"/>
      <c r="W84" s="510"/>
      <c r="X84" s="510"/>
      <c r="Y84" s="510"/>
      <c r="Z84" s="510"/>
      <c r="AA84" s="510"/>
      <c r="AB84" s="570"/>
      <c r="AC84" s="570"/>
      <c r="AD84" s="570"/>
      <c r="AE84" s="510"/>
    </row>
    <row r="85" spans="1:31" ht="21" customHeight="1">
      <c r="A85" s="510"/>
      <c r="B85" s="510"/>
      <c r="C85" s="510"/>
      <c r="D85" s="510"/>
      <c r="E85" s="510"/>
      <c r="F85" s="510"/>
      <c r="G85" s="510"/>
      <c r="H85" s="510"/>
      <c r="I85" s="510"/>
      <c r="J85" s="510"/>
      <c r="K85" s="510"/>
      <c r="L85" s="510"/>
      <c r="M85" s="510"/>
      <c r="N85" s="510"/>
      <c r="O85" s="510"/>
      <c r="P85" s="510"/>
      <c r="Q85" s="510"/>
      <c r="R85" s="510"/>
      <c r="S85" s="510"/>
      <c r="T85" s="510"/>
      <c r="U85" s="510"/>
      <c r="V85" s="510"/>
      <c r="W85" s="510"/>
      <c r="X85" s="510"/>
      <c r="Y85" s="510"/>
      <c r="Z85" s="510"/>
      <c r="AA85" s="510"/>
      <c r="AB85" s="570"/>
      <c r="AC85" s="570"/>
      <c r="AD85" s="570"/>
      <c r="AE85" s="510"/>
    </row>
    <row r="86" spans="1:31" ht="21" customHeight="1">
      <c r="A86" s="510"/>
      <c r="B86" s="510"/>
      <c r="C86" s="510"/>
      <c r="D86" s="510"/>
      <c r="E86" s="510"/>
      <c r="F86" s="510"/>
      <c r="G86" s="510"/>
      <c r="H86" s="510"/>
      <c r="I86" s="510"/>
      <c r="J86" s="510"/>
      <c r="K86" s="510"/>
      <c r="L86" s="510"/>
      <c r="M86" s="510"/>
      <c r="N86" s="510"/>
      <c r="O86" s="510"/>
      <c r="P86" s="510"/>
      <c r="Q86" s="510"/>
      <c r="R86" s="510"/>
      <c r="S86" s="510"/>
      <c r="T86" s="510"/>
      <c r="U86" s="510"/>
      <c r="V86" s="510"/>
      <c r="W86" s="510"/>
      <c r="X86" s="510"/>
      <c r="Y86" s="510"/>
      <c r="Z86" s="510"/>
      <c r="AA86" s="510"/>
      <c r="AB86" s="570"/>
      <c r="AC86" s="570"/>
      <c r="AD86" s="570"/>
      <c r="AE86" s="510"/>
    </row>
    <row r="87" spans="1:31" ht="21" customHeight="1">
      <c r="A87" s="510"/>
      <c r="B87" s="510"/>
      <c r="C87" s="510"/>
      <c r="D87" s="510"/>
      <c r="E87" s="510"/>
      <c r="F87" s="510"/>
      <c r="G87" s="510"/>
      <c r="H87" s="510"/>
      <c r="I87" s="510"/>
      <c r="J87" s="510"/>
      <c r="K87" s="510"/>
      <c r="L87" s="510"/>
      <c r="M87" s="510"/>
      <c r="N87" s="510"/>
      <c r="O87" s="510"/>
      <c r="P87" s="510"/>
      <c r="Q87" s="510"/>
      <c r="R87" s="510"/>
      <c r="S87" s="510"/>
      <c r="T87" s="510"/>
      <c r="U87" s="510"/>
      <c r="V87" s="510"/>
      <c r="W87" s="510"/>
      <c r="X87" s="510"/>
      <c r="Y87" s="510"/>
      <c r="Z87" s="510"/>
      <c r="AA87" s="510"/>
      <c r="AB87" s="570"/>
      <c r="AC87" s="570"/>
      <c r="AD87" s="570"/>
      <c r="AE87" s="510"/>
    </row>
    <row r="88" spans="1:31" ht="21" customHeight="1">
      <c r="A88" s="510"/>
      <c r="B88" s="510"/>
      <c r="C88" s="510"/>
      <c r="D88" s="510"/>
      <c r="E88" s="510"/>
      <c r="F88" s="510"/>
      <c r="G88" s="510"/>
      <c r="H88" s="510"/>
      <c r="I88" s="510"/>
      <c r="J88" s="510"/>
      <c r="K88" s="510"/>
      <c r="L88" s="510"/>
      <c r="M88" s="510"/>
      <c r="N88" s="510"/>
      <c r="O88" s="510"/>
      <c r="P88" s="510"/>
      <c r="Q88" s="510"/>
      <c r="R88" s="510"/>
      <c r="S88" s="510"/>
      <c r="T88" s="510"/>
      <c r="U88" s="510"/>
      <c r="V88" s="510"/>
      <c r="W88" s="510"/>
      <c r="X88" s="510"/>
      <c r="Y88" s="510"/>
      <c r="Z88" s="510"/>
      <c r="AA88" s="510"/>
      <c r="AB88" s="570"/>
      <c r="AC88" s="570"/>
      <c r="AD88" s="570"/>
      <c r="AE88" s="510"/>
    </row>
    <row r="89" spans="1:31" ht="21" customHeight="1">
      <c r="A89" s="571"/>
      <c r="B89" s="572"/>
      <c r="C89" s="572"/>
      <c r="D89" s="572"/>
      <c r="E89" s="572"/>
      <c r="F89" s="573"/>
      <c r="G89" s="573"/>
      <c r="H89" s="573"/>
      <c r="I89" s="573"/>
      <c r="J89" s="574"/>
      <c r="K89" s="574"/>
      <c r="L89" s="574"/>
      <c r="M89" s="574"/>
      <c r="N89" s="574"/>
      <c r="O89" s="574"/>
      <c r="P89" s="574"/>
      <c r="Q89" s="574"/>
      <c r="R89" s="574"/>
      <c r="S89" s="510"/>
      <c r="T89" s="510"/>
      <c r="U89" s="510"/>
      <c r="V89" s="510"/>
      <c r="W89" s="510"/>
      <c r="X89" s="510"/>
      <c r="Y89" s="510"/>
      <c r="Z89" s="510"/>
      <c r="AA89" s="510"/>
      <c r="AB89" s="570"/>
      <c r="AC89" s="570"/>
      <c r="AD89" s="570"/>
      <c r="AE89" s="510"/>
    </row>
    <row r="90" spans="1:31" ht="21" customHeight="1">
      <c r="A90" s="575"/>
      <c r="B90" s="510"/>
      <c r="C90" s="510"/>
      <c r="D90" s="510"/>
      <c r="E90" s="510"/>
      <c r="F90" s="574"/>
      <c r="G90" s="574"/>
      <c r="H90" s="574"/>
      <c r="I90" s="574"/>
      <c r="J90" s="574"/>
      <c r="K90" s="574"/>
      <c r="L90" s="574"/>
      <c r="M90" s="574"/>
      <c r="N90" s="574"/>
      <c r="O90" s="574"/>
      <c r="P90" s="574"/>
      <c r="Q90" s="574"/>
      <c r="R90" s="574"/>
      <c r="S90" s="510"/>
      <c r="T90" s="510"/>
      <c r="U90" s="510"/>
      <c r="V90" s="510"/>
      <c r="W90" s="510"/>
      <c r="X90" s="510"/>
      <c r="Y90" s="510"/>
      <c r="Z90" s="510"/>
      <c r="AA90" s="510"/>
      <c r="AB90" s="570"/>
      <c r="AC90" s="570"/>
      <c r="AD90" s="570"/>
      <c r="AE90" s="510"/>
    </row>
    <row r="91" spans="1:31" ht="21" customHeight="1">
      <c r="A91" s="510"/>
      <c r="B91" s="510"/>
      <c r="C91" s="510"/>
      <c r="D91" s="570"/>
      <c r="E91" s="510"/>
      <c r="F91" s="510"/>
      <c r="G91" s="510"/>
      <c r="H91" s="510"/>
      <c r="I91" s="510"/>
      <c r="J91" s="510"/>
      <c r="K91" s="510"/>
      <c r="L91" s="510"/>
      <c r="M91" s="510"/>
      <c r="N91" s="510"/>
      <c r="O91" s="510"/>
      <c r="P91" s="510"/>
      <c r="Q91" s="510"/>
      <c r="R91" s="510"/>
      <c r="S91" s="510"/>
      <c r="T91" s="510"/>
      <c r="U91" s="510"/>
      <c r="V91" s="510"/>
      <c r="W91" s="510"/>
      <c r="X91" s="510"/>
      <c r="Y91" s="510"/>
      <c r="Z91" s="510"/>
      <c r="AA91" s="510"/>
      <c r="AB91" s="570"/>
      <c r="AC91" s="570"/>
      <c r="AD91" s="570"/>
      <c r="AE91" s="510"/>
    </row>
    <row r="92" spans="1:31" ht="21" customHeight="1">
      <c r="A92" s="510"/>
      <c r="B92" s="510"/>
      <c r="C92" s="510"/>
      <c r="D92" s="570"/>
      <c r="E92" s="510"/>
      <c r="F92" s="510"/>
      <c r="G92" s="510"/>
      <c r="H92" s="510"/>
      <c r="I92" s="510"/>
      <c r="J92" s="510"/>
      <c r="K92" s="510"/>
      <c r="L92" s="510"/>
      <c r="M92" s="510"/>
      <c r="N92" s="510"/>
      <c r="O92" s="510"/>
      <c r="P92" s="510"/>
      <c r="Q92" s="510"/>
      <c r="R92" s="510"/>
      <c r="S92" s="510"/>
      <c r="T92" s="510"/>
      <c r="U92" s="510"/>
      <c r="V92" s="510"/>
      <c r="W92" s="510"/>
      <c r="X92" s="510"/>
      <c r="Y92" s="510"/>
      <c r="Z92" s="510"/>
      <c r="AA92" s="510"/>
      <c r="AB92" s="570"/>
      <c r="AC92" s="570"/>
      <c r="AD92" s="570"/>
      <c r="AE92" s="510"/>
    </row>
    <row r="93" spans="1:31" ht="21" customHeight="1">
      <c r="A93" s="510"/>
      <c r="B93" s="510"/>
      <c r="C93" s="510"/>
      <c r="D93" s="570"/>
      <c r="E93" s="510"/>
      <c r="F93" s="510"/>
      <c r="G93" s="510"/>
      <c r="H93" s="510"/>
      <c r="I93" s="510"/>
      <c r="J93" s="510"/>
      <c r="K93" s="510"/>
      <c r="L93" s="510"/>
      <c r="M93" s="510"/>
      <c r="N93" s="510"/>
      <c r="O93" s="510"/>
      <c r="P93" s="510"/>
      <c r="Q93" s="510"/>
      <c r="R93" s="510"/>
      <c r="S93" s="510"/>
      <c r="T93" s="510"/>
      <c r="U93" s="510"/>
      <c r="V93" s="510"/>
      <c r="W93" s="510"/>
      <c r="X93" s="510"/>
      <c r="Y93" s="510"/>
      <c r="Z93" s="510"/>
      <c r="AA93" s="510"/>
      <c r="AB93" s="570"/>
      <c r="AC93" s="570"/>
      <c r="AD93" s="570"/>
      <c r="AE93" s="510"/>
    </row>
    <row r="94" spans="1:31" ht="21" customHeight="1">
      <c r="A94" s="510"/>
      <c r="B94" s="510"/>
      <c r="C94" s="510"/>
      <c r="D94" s="510"/>
      <c r="E94" s="510"/>
      <c r="F94" s="510"/>
      <c r="G94" s="510"/>
      <c r="H94" s="510"/>
      <c r="I94" s="510"/>
      <c r="J94" s="510"/>
      <c r="K94" s="510"/>
      <c r="L94" s="510"/>
      <c r="M94" s="510"/>
      <c r="N94" s="510"/>
      <c r="O94" s="510"/>
      <c r="P94" s="510"/>
      <c r="Q94" s="510"/>
      <c r="R94" s="510"/>
      <c r="S94" s="510"/>
      <c r="T94" s="510"/>
      <c r="U94" s="510"/>
      <c r="V94" s="510"/>
      <c r="W94" s="510"/>
      <c r="X94" s="510"/>
      <c r="Y94" s="510"/>
      <c r="Z94" s="510"/>
      <c r="AA94" s="510"/>
      <c r="AB94" s="570"/>
      <c r="AC94" s="570"/>
      <c r="AD94" s="570"/>
      <c r="AE94" s="510"/>
    </row>
    <row r="95" spans="1:31" ht="21" customHeight="1">
      <c r="A95" s="572"/>
      <c r="B95" s="510"/>
      <c r="C95" s="510"/>
      <c r="D95" s="510"/>
      <c r="E95" s="510"/>
      <c r="F95" s="510"/>
      <c r="G95" s="510"/>
      <c r="H95" s="510"/>
      <c r="I95" s="510"/>
      <c r="J95" s="510"/>
      <c r="K95" s="510"/>
      <c r="L95" s="510"/>
      <c r="M95" s="510"/>
      <c r="N95" s="510"/>
      <c r="O95" s="510"/>
      <c r="P95" s="510"/>
      <c r="Q95" s="510"/>
      <c r="R95" s="510"/>
      <c r="S95" s="510"/>
      <c r="T95" s="510"/>
      <c r="U95" s="510"/>
      <c r="V95" s="510"/>
      <c r="W95" s="510"/>
      <c r="X95" s="510"/>
      <c r="Y95" s="510"/>
      <c r="Z95" s="510"/>
      <c r="AA95" s="510"/>
      <c r="AB95" s="570"/>
      <c r="AC95" s="570"/>
      <c r="AD95" s="570"/>
      <c r="AE95" s="510"/>
    </row>
    <row r="96" spans="1:31" ht="21" customHeight="1">
      <c r="A96" s="510"/>
      <c r="B96" s="510"/>
      <c r="C96" s="510"/>
      <c r="D96" s="510"/>
      <c r="E96" s="510"/>
      <c r="F96" s="510"/>
      <c r="G96" s="510"/>
      <c r="H96" s="510"/>
      <c r="I96" s="510"/>
      <c r="J96" s="510"/>
      <c r="K96" s="510"/>
      <c r="L96" s="510"/>
      <c r="M96" s="510"/>
      <c r="N96" s="510"/>
      <c r="O96" s="510"/>
      <c r="P96" s="510"/>
      <c r="Q96" s="510"/>
      <c r="R96" s="510"/>
      <c r="S96" s="510"/>
      <c r="T96" s="510"/>
      <c r="U96" s="510"/>
      <c r="V96" s="510"/>
      <c r="W96" s="510"/>
      <c r="X96" s="510"/>
      <c r="Y96" s="510"/>
      <c r="Z96" s="510"/>
      <c r="AA96" s="510"/>
      <c r="AB96" s="570"/>
      <c r="AC96" s="570"/>
      <c r="AD96" s="570"/>
      <c r="AE96" s="510"/>
    </row>
    <row r="97" spans="1:31" ht="21" customHeight="1">
      <c r="A97" s="572"/>
      <c r="B97" s="572"/>
      <c r="C97" s="572"/>
      <c r="D97" s="576"/>
      <c r="E97" s="572"/>
      <c r="F97" s="572"/>
      <c r="G97" s="572"/>
      <c r="H97" s="572"/>
      <c r="I97" s="572"/>
      <c r="J97" s="572"/>
      <c r="K97" s="572"/>
      <c r="L97" s="572"/>
      <c r="M97" s="572"/>
      <c r="N97" s="572"/>
      <c r="O97" s="572"/>
      <c r="P97" s="510"/>
      <c r="Q97" s="510"/>
      <c r="R97" s="510"/>
      <c r="S97" s="510"/>
      <c r="T97" s="510"/>
      <c r="U97" s="510"/>
      <c r="V97" s="510"/>
      <c r="W97" s="510"/>
      <c r="X97" s="510"/>
      <c r="Y97" s="510"/>
      <c r="Z97" s="510"/>
      <c r="AA97" s="510"/>
      <c r="AB97" s="570"/>
      <c r="AC97" s="570"/>
      <c r="AD97" s="570"/>
      <c r="AE97" s="510"/>
    </row>
    <row r="98" spans="1:31" ht="21" customHeight="1">
      <c r="A98" s="572"/>
      <c r="B98" s="572"/>
      <c r="C98" s="572"/>
      <c r="D98" s="576"/>
      <c r="E98" s="572"/>
      <c r="F98" s="572"/>
      <c r="G98" s="572"/>
      <c r="H98" s="572"/>
      <c r="I98" s="572"/>
      <c r="J98" s="572"/>
      <c r="K98" s="572"/>
      <c r="L98" s="572"/>
      <c r="M98" s="572"/>
      <c r="N98" s="572"/>
      <c r="O98" s="572"/>
      <c r="P98" s="510"/>
      <c r="Q98" s="510"/>
      <c r="R98" s="510"/>
      <c r="S98" s="510"/>
      <c r="T98" s="510"/>
      <c r="U98" s="510"/>
      <c r="V98" s="510"/>
      <c r="W98" s="510"/>
      <c r="X98" s="510"/>
      <c r="Y98" s="510"/>
      <c r="Z98" s="510"/>
      <c r="AA98" s="510"/>
      <c r="AB98" s="570"/>
      <c r="AC98" s="570"/>
      <c r="AD98" s="570"/>
      <c r="AE98" s="510"/>
    </row>
    <row r="99" spans="1:31" ht="21" customHeight="1">
      <c r="A99" s="510"/>
      <c r="B99" s="510"/>
      <c r="C99" s="510"/>
      <c r="D99" s="570"/>
      <c r="E99" s="510"/>
      <c r="F99" s="510"/>
      <c r="G99" s="510"/>
      <c r="H99" s="510"/>
      <c r="I99" s="510"/>
      <c r="J99" s="510"/>
      <c r="K99" s="510"/>
      <c r="L99" s="510"/>
      <c r="M99" s="510"/>
      <c r="N99" s="510"/>
      <c r="O99" s="510"/>
      <c r="P99" s="510"/>
      <c r="Q99" s="510"/>
      <c r="R99" s="510"/>
      <c r="S99" s="510"/>
      <c r="T99" s="510"/>
      <c r="U99" s="510"/>
      <c r="V99" s="510"/>
      <c r="W99" s="510"/>
      <c r="X99" s="510"/>
      <c r="Y99" s="510"/>
      <c r="Z99" s="510"/>
      <c r="AA99" s="510"/>
      <c r="AB99" s="570"/>
      <c r="AC99" s="570"/>
      <c r="AD99" s="570"/>
      <c r="AE99" s="510"/>
    </row>
    <row r="100" spans="1:31" ht="21" customHeight="1">
      <c r="A100" s="510"/>
      <c r="B100" s="510"/>
      <c r="C100" s="510"/>
      <c r="D100" s="570"/>
      <c r="E100" s="510"/>
      <c r="F100" s="510"/>
      <c r="G100" s="510"/>
      <c r="H100" s="510"/>
      <c r="I100" s="510"/>
      <c r="J100" s="510"/>
      <c r="K100" s="510"/>
      <c r="L100" s="510"/>
      <c r="M100" s="510"/>
      <c r="N100" s="510"/>
      <c r="O100" s="510"/>
      <c r="P100" s="510"/>
      <c r="Q100" s="510"/>
      <c r="R100" s="510"/>
      <c r="S100" s="510"/>
      <c r="T100" s="510"/>
      <c r="U100" s="510"/>
      <c r="V100" s="510"/>
      <c r="W100" s="510"/>
      <c r="X100" s="510"/>
      <c r="Y100" s="510"/>
      <c r="Z100" s="510"/>
      <c r="AA100" s="510"/>
      <c r="AB100" s="570"/>
      <c r="AC100" s="570"/>
      <c r="AD100" s="570"/>
      <c r="AE100" s="510"/>
    </row>
    <row r="101" spans="1:31" ht="21" customHeight="1">
      <c r="A101" s="510"/>
      <c r="B101" s="510"/>
      <c r="C101" s="510"/>
      <c r="D101" s="570"/>
      <c r="E101" s="510"/>
      <c r="F101" s="510"/>
      <c r="G101" s="510"/>
      <c r="H101" s="510"/>
      <c r="I101" s="510"/>
      <c r="J101" s="510"/>
      <c r="K101" s="510"/>
      <c r="L101" s="510"/>
      <c r="M101" s="510"/>
      <c r="N101" s="510"/>
      <c r="O101" s="510"/>
      <c r="P101" s="510"/>
      <c r="Q101" s="510"/>
      <c r="R101" s="510"/>
      <c r="S101" s="510"/>
      <c r="T101" s="510"/>
      <c r="U101" s="510"/>
      <c r="V101" s="510"/>
      <c r="W101" s="510"/>
      <c r="X101" s="510"/>
      <c r="Y101" s="510"/>
      <c r="Z101" s="510"/>
      <c r="AA101" s="510"/>
      <c r="AB101" s="570"/>
      <c r="AC101" s="570"/>
      <c r="AD101" s="570"/>
      <c r="AE101" s="510"/>
    </row>
    <row r="102" spans="1:31" ht="21" customHeight="1">
      <c r="A102" s="510"/>
      <c r="B102" s="510"/>
      <c r="C102" s="510"/>
      <c r="D102" s="570"/>
      <c r="E102" s="510"/>
      <c r="F102" s="510"/>
      <c r="G102" s="510"/>
      <c r="H102" s="510"/>
      <c r="I102" s="510"/>
      <c r="J102" s="510"/>
      <c r="K102" s="510"/>
      <c r="L102" s="510"/>
      <c r="M102" s="510"/>
      <c r="N102" s="510"/>
      <c r="O102" s="510"/>
      <c r="P102" s="510"/>
      <c r="Q102" s="510"/>
      <c r="R102" s="510"/>
      <c r="S102" s="510"/>
      <c r="T102" s="510"/>
      <c r="U102" s="510"/>
      <c r="V102" s="510"/>
      <c r="W102" s="510"/>
      <c r="X102" s="510"/>
      <c r="Y102" s="510"/>
      <c r="Z102" s="510"/>
      <c r="AA102" s="510"/>
      <c r="AB102" s="570"/>
      <c r="AC102" s="570"/>
      <c r="AD102" s="570"/>
      <c r="AE102" s="510"/>
    </row>
    <row r="103" spans="1:31" ht="21" customHeight="1">
      <c r="A103" s="510"/>
      <c r="B103" s="510"/>
      <c r="C103" s="510"/>
      <c r="D103" s="570"/>
      <c r="E103" s="510"/>
      <c r="F103" s="510"/>
      <c r="G103" s="510"/>
      <c r="H103" s="510"/>
      <c r="I103" s="510"/>
      <c r="J103" s="510"/>
      <c r="K103" s="510"/>
      <c r="L103" s="510"/>
      <c r="M103" s="510"/>
      <c r="N103" s="510"/>
      <c r="O103" s="510"/>
      <c r="P103" s="510"/>
      <c r="Q103" s="510"/>
      <c r="R103" s="510"/>
      <c r="S103" s="510"/>
      <c r="T103" s="510"/>
      <c r="U103" s="510"/>
      <c r="V103" s="510"/>
      <c r="W103" s="510"/>
      <c r="X103" s="510"/>
      <c r="Y103" s="510"/>
      <c r="Z103" s="510"/>
      <c r="AA103" s="510"/>
      <c r="AB103" s="570"/>
      <c r="AC103" s="570"/>
      <c r="AD103" s="570"/>
      <c r="AE103" s="510"/>
    </row>
    <row r="104" spans="1:31" ht="21" customHeight="1">
      <c r="A104" s="510"/>
      <c r="B104" s="510"/>
      <c r="C104" s="510"/>
      <c r="D104" s="570"/>
      <c r="E104" s="510"/>
      <c r="F104" s="510"/>
      <c r="G104" s="510"/>
      <c r="H104" s="510"/>
      <c r="I104" s="510"/>
      <c r="J104" s="510"/>
      <c r="K104" s="510"/>
      <c r="L104" s="510"/>
      <c r="M104" s="510"/>
      <c r="N104" s="510"/>
      <c r="O104" s="510"/>
      <c r="P104" s="510"/>
      <c r="Q104" s="510"/>
      <c r="R104" s="510"/>
      <c r="S104" s="510"/>
      <c r="T104" s="510"/>
      <c r="U104" s="510"/>
      <c r="V104" s="510"/>
      <c r="W104" s="510"/>
      <c r="X104" s="510"/>
      <c r="Y104" s="510"/>
      <c r="Z104" s="510"/>
      <c r="AA104" s="510"/>
      <c r="AB104" s="570"/>
      <c r="AC104" s="570"/>
      <c r="AD104" s="570"/>
      <c r="AE104" s="510"/>
    </row>
    <row r="105" spans="1:31" ht="21" customHeight="1">
      <c r="A105" s="510"/>
      <c r="B105" s="510"/>
      <c r="C105" s="510"/>
      <c r="D105" s="570"/>
      <c r="E105" s="510"/>
      <c r="F105" s="510"/>
      <c r="G105" s="510"/>
      <c r="H105" s="510"/>
      <c r="I105" s="510"/>
      <c r="J105" s="510"/>
      <c r="K105" s="510"/>
      <c r="L105" s="510"/>
      <c r="M105" s="510"/>
      <c r="N105" s="510"/>
      <c r="O105" s="510"/>
      <c r="P105" s="510"/>
      <c r="Q105" s="510"/>
      <c r="R105" s="510"/>
      <c r="S105" s="510"/>
      <c r="T105" s="510"/>
      <c r="U105" s="510"/>
      <c r="V105" s="510"/>
      <c r="W105" s="510"/>
      <c r="X105" s="510"/>
      <c r="Y105" s="510"/>
      <c r="Z105" s="510"/>
      <c r="AA105" s="510"/>
      <c r="AB105" s="570"/>
      <c r="AC105" s="570"/>
      <c r="AD105" s="570"/>
      <c r="AE105" s="510"/>
    </row>
    <row r="106" spans="1:31" ht="21" customHeight="1">
      <c r="A106" s="510"/>
      <c r="B106" s="510"/>
      <c r="C106" s="510"/>
      <c r="D106" s="570"/>
      <c r="E106" s="510"/>
      <c r="F106" s="510"/>
      <c r="G106" s="510"/>
      <c r="H106" s="510"/>
      <c r="I106" s="510"/>
      <c r="J106" s="510"/>
      <c r="K106" s="510"/>
      <c r="L106" s="510"/>
      <c r="M106" s="510"/>
      <c r="N106" s="510"/>
      <c r="O106" s="510"/>
      <c r="P106" s="510"/>
      <c r="Q106" s="510"/>
      <c r="R106" s="510"/>
      <c r="S106" s="510"/>
      <c r="T106" s="510"/>
      <c r="U106" s="510"/>
      <c r="V106" s="510"/>
      <c r="W106" s="510"/>
      <c r="X106" s="510"/>
      <c r="Y106" s="510"/>
      <c r="Z106" s="510"/>
      <c r="AA106" s="510"/>
      <c r="AB106" s="570"/>
      <c r="AC106" s="570"/>
      <c r="AD106" s="570"/>
      <c r="AE106" s="510"/>
    </row>
    <row r="107" spans="1:31" ht="21" customHeight="1">
      <c r="A107" s="510"/>
      <c r="B107" s="510"/>
      <c r="C107" s="510"/>
      <c r="D107" s="570"/>
      <c r="E107" s="510"/>
      <c r="F107" s="510"/>
      <c r="G107" s="510"/>
      <c r="H107" s="510"/>
      <c r="I107" s="510"/>
      <c r="J107" s="510"/>
      <c r="K107" s="510"/>
      <c r="L107" s="510"/>
      <c r="M107" s="510"/>
      <c r="N107" s="510"/>
      <c r="O107" s="510"/>
      <c r="P107" s="510"/>
      <c r="Q107" s="510"/>
      <c r="R107" s="510"/>
      <c r="S107" s="510"/>
      <c r="T107" s="510"/>
      <c r="U107" s="510"/>
      <c r="V107" s="510"/>
      <c r="W107" s="510"/>
      <c r="X107" s="510"/>
      <c r="Y107" s="510"/>
      <c r="Z107" s="510"/>
      <c r="AA107" s="510"/>
      <c r="AB107" s="570"/>
      <c r="AC107" s="570"/>
      <c r="AD107" s="570"/>
      <c r="AE107" s="510"/>
    </row>
    <row r="108" spans="1:31" ht="21" customHeight="1">
      <c r="A108" s="510"/>
      <c r="B108" s="510"/>
      <c r="C108" s="510"/>
      <c r="D108" s="570"/>
      <c r="E108" s="510"/>
      <c r="F108" s="510"/>
      <c r="G108" s="510"/>
      <c r="H108" s="510"/>
      <c r="I108" s="510"/>
      <c r="J108" s="510"/>
      <c r="K108" s="510"/>
      <c r="L108" s="510"/>
      <c r="M108" s="510"/>
      <c r="N108" s="510"/>
      <c r="O108" s="510"/>
      <c r="P108" s="510"/>
      <c r="Q108" s="510"/>
      <c r="R108" s="510"/>
      <c r="S108" s="510"/>
      <c r="T108" s="510"/>
      <c r="U108" s="510"/>
      <c r="V108" s="510"/>
      <c r="W108" s="510"/>
      <c r="X108" s="510"/>
      <c r="Y108" s="510"/>
      <c r="Z108" s="510"/>
      <c r="AA108" s="510"/>
      <c r="AB108" s="570"/>
      <c r="AC108" s="570"/>
      <c r="AD108" s="570"/>
      <c r="AE108" s="510"/>
    </row>
    <row r="109" spans="1:31" ht="21" customHeight="1">
      <c r="A109" s="510"/>
      <c r="B109" s="510"/>
      <c r="C109" s="510"/>
      <c r="D109" s="570"/>
      <c r="E109" s="510"/>
      <c r="F109" s="510"/>
      <c r="G109" s="510"/>
      <c r="H109" s="510"/>
      <c r="I109" s="510"/>
      <c r="J109" s="510"/>
      <c r="K109" s="510"/>
      <c r="L109" s="510"/>
      <c r="M109" s="510"/>
      <c r="N109" s="510"/>
      <c r="O109" s="510"/>
      <c r="P109" s="510"/>
      <c r="Q109" s="510"/>
      <c r="R109" s="510"/>
      <c r="S109" s="510"/>
      <c r="T109" s="510"/>
      <c r="U109" s="510"/>
      <c r="V109" s="510"/>
      <c r="W109" s="510"/>
      <c r="X109" s="510"/>
      <c r="Y109" s="510"/>
      <c r="Z109" s="510"/>
      <c r="AA109" s="510"/>
      <c r="AB109" s="570"/>
      <c r="AC109" s="570"/>
      <c r="AD109" s="570"/>
      <c r="AE109" s="510"/>
    </row>
    <row r="110" spans="1:31" ht="21" customHeight="1">
      <c r="A110" s="510"/>
      <c r="B110" s="510"/>
      <c r="C110" s="510"/>
      <c r="D110" s="570"/>
      <c r="E110" s="510"/>
      <c r="F110" s="510"/>
      <c r="G110" s="510"/>
      <c r="H110" s="510"/>
      <c r="I110" s="510"/>
      <c r="J110" s="510"/>
      <c r="K110" s="510"/>
      <c r="L110" s="510"/>
      <c r="M110" s="510"/>
      <c r="N110" s="510"/>
      <c r="O110" s="510"/>
      <c r="P110" s="510"/>
      <c r="Q110" s="510"/>
      <c r="R110" s="510"/>
      <c r="S110" s="510"/>
      <c r="T110" s="510"/>
      <c r="U110" s="510"/>
      <c r="V110" s="510"/>
      <c r="W110" s="510"/>
      <c r="X110" s="510"/>
      <c r="Y110" s="510"/>
      <c r="Z110" s="510"/>
      <c r="AA110" s="510"/>
      <c r="AB110" s="570"/>
      <c r="AC110" s="570"/>
      <c r="AD110" s="570"/>
      <c r="AE110" s="510"/>
    </row>
    <row r="111" spans="1:31" ht="21" customHeight="1">
      <c r="A111" s="510"/>
      <c r="B111" s="510"/>
      <c r="C111" s="510"/>
      <c r="D111" s="570"/>
      <c r="E111" s="510"/>
      <c r="F111" s="510"/>
      <c r="G111" s="510"/>
      <c r="H111" s="510"/>
      <c r="I111" s="510"/>
      <c r="J111" s="510"/>
      <c r="K111" s="510"/>
      <c r="L111" s="510"/>
      <c r="M111" s="510"/>
      <c r="N111" s="510"/>
      <c r="O111" s="510"/>
      <c r="P111" s="510"/>
      <c r="Q111" s="510"/>
      <c r="R111" s="510"/>
      <c r="S111" s="510"/>
      <c r="T111" s="510"/>
      <c r="U111" s="510"/>
      <c r="V111" s="510"/>
      <c r="W111" s="510"/>
      <c r="X111" s="510"/>
      <c r="Y111" s="510"/>
      <c r="Z111" s="510"/>
      <c r="AA111" s="510"/>
      <c r="AB111" s="570"/>
      <c r="AC111" s="570"/>
      <c r="AD111" s="570"/>
      <c r="AE111" s="510"/>
    </row>
    <row r="112" spans="1:31" ht="21" customHeight="1">
      <c r="A112" s="510"/>
      <c r="B112" s="510"/>
      <c r="C112" s="510"/>
      <c r="D112" s="570"/>
      <c r="E112" s="510"/>
      <c r="F112" s="510"/>
      <c r="G112" s="510"/>
      <c r="H112" s="510"/>
      <c r="I112" s="510"/>
      <c r="J112" s="510"/>
      <c r="K112" s="510"/>
      <c r="L112" s="510"/>
      <c r="M112" s="510"/>
      <c r="N112" s="510"/>
      <c r="O112" s="510"/>
      <c r="P112" s="510"/>
      <c r="Q112" s="510"/>
      <c r="R112" s="510"/>
      <c r="S112" s="510"/>
      <c r="T112" s="510"/>
      <c r="U112" s="510"/>
      <c r="V112" s="510"/>
      <c r="W112" s="510"/>
      <c r="X112" s="510"/>
      <c r="Y112" s="510"/>
      <c r="Z112" s="510"/>
      <c r="AA112" s="510"/>
      <c r="AB112" s="570"/>
      <c r="AC112" s="570"/>
      <c r="AD112" s="570"/>
      <c r="AE112" s="510"/>
    </row>
    <row r="113" spans="1:31" ht="21" customHeight="1">
      <c r="A113" s="510"/>
      <c r="B113" s="510"/>
      <c r="C113" s="510"/>
      <c r="D113" s="570"/>
      <c r="E113" s="510"/>
      <c r="F113" s="510"/>
      <c r="G113" s="510"/>
      <c r="H113" s="510"/>
      <c r="I113" s="510"/>
      <c r="J113" s="510"/>
      <c r="K113" s="510"/>
      <c r="L113" s="510"/>
      <c r="M113" s="510"/>
      <c r="N113" s="510"/>
      <c r="O113" s="510"/>
      <c r="P113" s="510"/>
      <c r="Q113" s="510"/>
      <c r="R113" s="510"/>
      <c r="S113" s="510"/>
      <c r="T113" s="510"/>
      <c r="U113" s="510"/>
      <c r="V113" s="510"/>
      <c r="W113" s="510"/>
      <c r="X113" s="510"/>
      <c r="Y113" s="510"/>
      <c r="Z113" s="510"/>
      <c r="AA113" s="510"/>
      <c r="AB113" s="570"/>
      <c r="AC113" s="570"/>
      <c r="AD113" s="570"/>
      <c r="AE113" s="510"/>
    </row>
    <row r="114" spans="1:31" ht="21" customHeight="1">
      <c r="A114" s="510"/>
      <c r="B114" s="510"/>
      <c r="C114" s="510"/>
      <c r="D114" s="570"/>
      <c r="E114" s="510"/>
      <c r="F114" s="510"/>
      <c r="G114" s="510"/>
      <c r="H114" s="510"/>
      <c r="I114" s="510"/>
      <c r="J114" s="510"/>
      <c r="K114" s="510"/>
      <c r="L114" s="510"/>
      <c r="M114" s="510"/>
      <c r="N114" s="510"/>
      <c r="O114" s="510"/>
      <c r="P114" s="510"/>
      <c r="Q114" s="510"/>
      <c r="R114" s="510"/>
      <c r="S114" s="510"/>
      <c r="T114" s="510"/>
      <c r="U114" s="510"/>
      <c r="V114" s="510"/>
      <c r="W114" s="510"/>
      <c r="X114" s="510"/>
      <c r="Y114" s="510"/>
      <c r="Z114" s="510"/>
      <c r="AA114" s="510"/>
      <c r="AB114" s="570"/>
      <c r="AC114" s="570"/>
      <c r="AD114" s="570"/>
      <c r="AE114" s="510"/>
    </row>
    <row r="115" spans="1:31" ht="21" customHeight="1">
      <c r="A115" s="510"/>
      <c r="B115" s="510"/>
      <c r="C115" s="510"/>
      <c r="D115" s="570"/>
      <c r="E115" s="510"/>
      <c r="F115" s="510"/>
      <c r="G115" s="510"/>
      <c r="H115" s="510"/>
      <c r="I115" s="510"/>
      <c r="J115" s="510"/>
      <c r="K115" s="510"/>
      <c r="L115" s="510"/>
      <c r="M115" s="510"/>
      <c r="N115" s="510"/>
      <c r="O115" s="510"/>
      <c r="P115" s="510"/>
      <c r="Q115" s="510"/>
      <c r="R115" s="510"/>
      <c r="S115" s="510"/>
      <c r="T115" s="510"/>
      <c r="U115" s="510"/>
      <c r="V115" s="510"/>
      <c r="W115" s="510"/>
      <c r="X115" s="510"/>
      <c r="Y115" s="510"/>
      <c r="Z115" s="510"/>
      <c r="AA115" s="510"/>
      <c r="AB115" s="570"/>
      <c r="AC115" s="570"/>
      <c r="AD115" s="570"/>
      <c r="AE115" s="510"/>
    </row>
    <row r="116" spans="1:31" ht="21" customHeight="1">
      <c r="A116" s="510"/>
      <c r="B116" s="510"/>
      <c r="C116" s="510"/>
      <c r="D116" s="570"/>
      <c r="E116" s="510"/>
      <c r="F116" s="510"/>
      <c r="G116" s="510"/>
      <c r="H116" s="510"/>
      <c r="I116" s="510"/>
      <c r="J116" s="510"/>
      <c r="K116" s="510"/>
      <c r="L116" s="510"/>
      <c r="M116" s="510"/>
      <c r="N116" s="510"/>
      <c r="O116" s="510"/>
      <c r="P116" s="510"/>
      <c r="Q116" s="510"/>
      <c r="R116" s="510"/>
      <c r="S116" s="510"/>
      <c r="T116" s="510"/>
      <c r="U116" s="510"/>
      <c r="V116" s="510"/>
      <c r="W116" s="510"/>
      <c r="X116" s="510"/>
      <c r="Y116" s="510"/>
      <c r="Z116" s="510"/>
      <c r="AA116" s="510"/>
      <c r="AB116" s="570"/>
      <c r="AC116" s="570"/>
      <c r="AD116" s="570"/>
      <c r="AE116" s="510"/>
    </row>
    <row r="117" spans="1:31" ht="21" customHeight="1">
      <c r="A117" s="510"/>
      <c r="B117" s="510"/>
      <c r="C117" s="510"/>
      <c r="D117" s="570"/>
      <c r="E117" s="510"/>
      <c r="F117" s="510"/>
      <c r="G117" s="510"/>
      <c r="H117" s="510"/>
      <c r="I117" s="510"/>
      <c r="J117" s="510"/>
      <c r="K117" s="510"/>
      <c r="L117" s="510"/>
      <c r="M117" s="510"/>
      <c r="N117" s="510"/>
      <c r="O117" s="510"/>
      <c r="P117" s="510"/>
      <c r="Q117" s="510"/>
      <c r="R117" s="510"/>
      <c r="S117" s="510"/>
      <c r="T117" s="510"/>
      <c r="U117" s="510"/>
      <c r="V117" s="510"/>
      <c r="W117" s="510"/>
      <c r="X117" s="510"/>
      <c r="Y117" s="510"/>
      <c r="Z117" s="510"/>
      <c r="AA117" s="510"/>
      <c r="AB117" s="570"/>
      <c r="AC117" s="570"/>
      <c r="AD117" s="570"/>
      <c r="AE117" s="510"/>
    </row>
    <row r="118" spans="1:31" ht="21" customHeight="1">
      <c r="A118" s="510"/>
      <c r="B118" s="510"/>
      <c r="C118" s="510"/>
      <c r="D118" s="570"/>
      <c r="E118" s="510"/>
      <c r="F118" s="510"/>
      <c r="G118" s="510"/>
      <c r="H118" s="510"/>
      <c r="I118" s="510"/>
      <c r="J118" s="510"/>
      <c r="K118" s="510"/>
      <c r="L118" s="510"/>
      <c r="M118" s="510"/>
      <c r="N118" s="510"/>
      <c r="O118" s="510"/>
      <c r="P118" s="510"/>
      <c r="Q118" s="510"/>
      <c r="R118" s="510"/>
      <c r="S118" s="510"/>
      <c r="T118" s="510"/>
      <c r="U118" s="510"/>
      <c r="V118" s="510"/>
      <c r="W118" s="510"/>
      <c r="X118" s="510"/>
      <c r="Y118" s="510"/>
      <c r="Z118" s="510"/>
      <c r="AA118" s="510"/>
      <c r="AB118" s="570"/>
      <c r="AC118" s="570"/>
      <c r="AD118" s="570"/>
      <c r="AE118" s="510"/>
    </row>
    <row r="119" spans="1:31" ht="21" customHeight="1">
      <c r="A119" s="510"/>
      <c r="B119" s="510"/>
      <c r="C119" s="510"/>
      <c r="D119" s="570"/>
      <c r="E119" s="510"/>
      <c r="F119" s="510"/>
      <c r="G119" s="510"/>
      <c r="H119" s="510"/>
      <c r="I119" s="510"/>
      <c r="J119" s="510"/>
      <c r="K119" s="510"/>
      <c r="L119" s="510"/>
      <c r="M119" s="510"/>
      <c r="N119" s="510"/>
      <c r="O119" s="510"/>
      <c r="P119" s="510"/>
      <c r="Q119" s="510"/>
      <c r="R119" s="510"/>
      <c r="S119" s="510"/>
      <c r="T119" s="510"/>
      <c r="U119" s="510"/>
      <c r="V119" s="510"/>
      <c r="W119" s="510"/>
      <c r="X119" s="510"/>
      <c r="Y119" s="510"/>
      <c r="Z119" s="510"/>
      <c r="AA119" s="510"/>
      <c r="AB119" s="570"/>
      <c r="AC119" s="570"/>
      <c r="AD119" s="570"/>
      <c r="AE119" s="510"/>
    </row>
    <row r="120" spans="1:31" ht="21" customHeight="1">
      <c r="A120" s="510"/>
      <c r="B120" s="510"/>
      <c r="C120" s="510"/>
      <c r="D120" s="570"/>
      <c r="E120" s="510"/>
      <c r="F120" s="510"/>
      <c r="G120" s="510"/>
      <c r="H120" s="510"/>
      <c r="I120" s="510"/>
      <c r="J120" s="510"/>
      <c r="K120" s="510"/>
      <c r="L120" s="510"/>
      <c r="M120" s="510"/>
      <c r="N120" s="510"/>
      <c r="O120" s="510"/>
      <c r="P120" s="510"/>
      <c r="Q120" s="510"/>
      <c r="R120" s="510"/>
      <c r="S120" s="510"/>
      <c r="T120" s="510"/>
      <c r="U120" s="510"/>
      <c r="V120" s="510"/>
      <c r="W120" s="510"/>
      <c r="X120" s="510"/>
      <c r="Y120" s="510"/>
      <c r="Z120" s="510"/>
      <c r="AA120" s="510"/>
      <c r="AB120" s="570"/>
      <c r="AC120" s="570"/>
      <c r="AD120" s="570"/>
      <c r="AE120" s="510"/>
    </row>
    <row r="121" spans="1:31" ht="21" customHeight="1">
      <c r="A121" s="510"/>
      <c r="B121" s="510"/>
      <c r="C121" s="510"/>
      <c r="D121" s="570"/>
      <c r="E121" s="510"/>
      <c r="F121" s="510"/>
      <c r="G121" s="510"/>
      <c r="H121" s="510"/>
      <c r="I121" s="510"/>
      <c r="J121" s="510"/>
      <c r="K121" s="510"/>
      <c r="L121" s="510"/>
      <c r="M121" s="510"/>
      <c r="N121" s="510"/>
      <c r="O121" s="510"/>
      <c r="P121" s="510"/>
      <c r="Q121" s="510"/>
      <c r="R121" s="510"/>
      <c r="S121" s="510"/>
      <c r="T121" s="510"/>
      <c r="U121" s="510"/>
      <c r="V121" s="510"/>
      <c r="W121" s="510"/>
      <c r="X121" s="510"/>
      <c r="Y121" s="510"/>
      <c r="Z121" s="510"/>
      <c r="AA121" s="510"/>
      <c r="AB121" s="570"/>
      <c r="AC121" s="570"/>
      <c r="AD121" s="570"/>
      <c r="AE121" s="510"/>
    </row>
    <row r="122" spans="1:31" ht="21" customHeight="1">
      <c r="A122" s="510"/>
      <c r="B122" s="510"/>
      <c r="C122" s="510"/>
      <c r="D122" s="570"/>
      <c r="E122" s="510"/>
      <c r="F122" s="510"/>
      <c r="G122" s="510"/>
      <c r="H122" s="510"/>
      <c r="I122" s="510"/>
      <c r="J122" s="510"/>
      <c r="K122" s="510"/>
      <c r="L122" s="510"/>
      <c r="M122" s="510"/>
      <c r="N122" s="510"/>
      <c r="O122" s="510"/>
      <c r="P122" s="510"/>
      <c r="Q122" s="510"/>
      <c r="R122" s="510"/>
      <c r="S122" s="510"/>
      <c r="T122" s="510"/>
      <c r="U122" s="510"/>
      <c r="V122" s="510"/>
      <c r="W122" s="510"/>
      <c r="X122" s="510"/>
      <c r="Y122" s="510"/>
      <c r="Z122" s="510"/>
      <c r="AA122" s="510"/>
      <c r="AB122" s="570"/>
      <c r="AC122" s="570"/>
      <c r="AD122" s="570"/>
      <c r="AE122" s="510"/>
    </row>
    <row r="123" spans="1:31" ht="21" customHeight="1">
      <c r="A123" s="510"/>
      <c r="B123" s="510"/>
      <c r="C123" s="510"/>
      <c r="D123" s="570"/>
      <c r="E123" s="510"/>
      <c r="F123" s="510"/>
      <c r="G123" s="510"/>
      <c r="H123" s="510"/>
      <c r="I123" s="510"/>
      <c r="J123" s="510"/>
      <c r="K123" s="510"/>
      <c r="L123" s="510"/>
      <c r="M123" s="510"/>
      <c r="N123" s="510"/>
      <c r="O123" s="510"/>
      <c r="P123" s="510"/>
      <c r="Q123" s="510"/>
      <c r="R123" s="510"/>
      <c r="S123" s="510"/>
      <c r="T123" s="510"/>
      <c r="U123" s="510"/>
      <c r="V123" s="510"/>
      <c r="W123" s="510"/>
      <c r="X123" s="510"/>
      <c r="Y123" s="510"/>
      <c r="Z123" s="510"/>
      <c r="AA123" s="510"/>
      <c r="AB123" s="570"/>
      <c r="AC123" s="570"/>
      <c r="AD123" s="570"/>
      <c r="AE123" s="510"/>
    </row>
    <row r="124" spans="1:31" ht="21" customHeight="1">
      <c r="A124" s="510"/>
      <c r="B124" s="510"/>
      <c r="C124" s="510"/>
      <c r="D124" s="570"/>
      <c r="E124" s="510"/>
      <c r="F124" s="510"/>
      <c r="G124" s="510"/>
      <c r="H124" s="510"/>
      <c r="I124" s="510"/>
      <c r="J124" s="510"/>
      <c r="K124" s="510"/>
      <c r="L124" s="510"/>
      <c r="M124" s="510"/>
      <c r="N124" s="510"/>
      <c r="O124" s="510"/>
      <c r="P124" s="510"/>
      <c r="Q124" s="510"/>
      <c r="R124" s="510"/>
      <c r="S124" s="510"/>
      <c r="T124" s="510"/>
      <c r="U124" s="510"/>
      <c r="V124" s="510"/>
      <c r="W124" s="510"/>
      <c r="X124" s="510"/>
      <c r="Y124" s="510"/>
      <c r="Z124" s="510"/>
      <c r="AA124" s="510"/>
      <c r="AB124" s="570"/>
      <c r="AC124" s="570"/>
      <c r="AD124" s="570"/>
      <c r="AE124" s="510"/>
    </row>
    <row r="125" spans="1:31" ht="21" customHeight="1">
      <c r="A125" s="510"/>
      <c r="B125" s="510"/>
      <c r="C125" s="510"/>
      <c r="D125" s="570"/>
      <c r="E125" s="510"/>
      <c r="F125" s="510"/>
      <c r="G125" s="510"/>
      <c r="H125" s="510"/>
      <c r="I125" s="510"/>
      <c r="J125" s="510"/>
      <c r="K125" s="510"/>
      <c r="L125" s="510"/>
      <c r="M125" s="510"/>
      <c r="N125" s="510"/>
      <c r="O125" s="510"/>
      <c r="P125" s="510"/>
      <c r="Q125" s="510"/>
      <c r="R125" s="510"/>
      <c r="S125" s="510"/>
      <c r="T125" s="510"/>
      <c r="U125" s="510"/>
      <c r="V125" s="510"/>
      <c r="W125" s="510"/>
      <c r="X125" s="510"/>
      <c r="Y125" s="510"/>
      <c r="Z125" s="510"/>
      <c r="AA125" s="510"/>
      <c r="AB125" s="570"/>
      <c r="AC125" s="570"/>
      <c r="AD125" s="570"/>
      <c r="AE125" s="510"/>
    </row>
    <row r="126" spans="1:31" ht="21" customHeight="1">
      <c r="A126" s="510"/>
      <c r="B126" s="510"/>
      <c r="C126" s="510"/>
      <c r="D126" s="570"/>
      <c r="E126" s="510"/>
      <c r="F126" s="510"/>
      <c r="G126" s="510"/>
      <c r="H126" s="510"/>
      <c r="I126" s="510"/>
      <c r="J126" s="510"/>
      <c r="K126" s="510"/>
      <c r="L126" s="510"/>
      <c r="M126" s="510"/>
      <c r="N126" s="510"/>
      <c r="O126" s="510"/>
      <c r="P126" s="510"/>
      <c r="Q126" s="510"/>
      <c r="R126" s="510"/>
      <c r="S126" s="510"/>
      <c r="T126" s="510"/>
      <c r="U126" s="510"/>
      <c r="V126" s="510"/>
      <c r="W126" s="510"/>
      <c r="X126" s="510"/>
      <c r="Y126" s="510"/>
      <c r="Z126" s="510"/>
      <c r="AA126" s="510"/>
      <c r="AB126" s="570"/>
      <c r="AC126" s="570"/>
      <c r="AD126" s="570"/>
      <c r="AE126" s="510"/>
    </row>
    <row r="127" spans="1:31" ht="21" customHeight="1">
      <c r="A127" s="510"/>
      <c r="B127" s="510"/>
      <c r="C127" s="510"/>
      <c r="D127" s="570"/>
      <c r="E127" s="510"/>
      <c r="F127" s="510"/>
      <c r="G127" s="510"/>
      <c r="H127" s="510"/>
      <c r="I127" s="510"/>
      <c r="J127" s="510"/>
      <c r="K127" s="510"/>
      <c r="L127" s="510"/>
      <c r="M127" s="510"/>
      <c r="N127" s="510"/>
      <c r="O127" s="510"/>
      <c r="P127" s="510"/>
      <c r="Q127" s="510"/>
      <c r="R127" s="510"/>
      <c r="S127" s="510"/>
      <c r="T127" s="510"/>
      <c r="U127" s="510"/>
      <c r="V127" s="510"/>
      <c r="W127" s="510"/>
      <c r="X127" s="510"/>
      <c r="Y127" s="510"/>
      <c r="Z127" s="510"/>
      <c r="AA127" s="510"/>
      <c r="AB127" s="570"/>
      <c r="AC127" s="570"/>
      <c r="AD127" s="570"/>
      <c r="AE127" s="510"/>
    </row>
    <row r="128" spans="1:31" ht="21" customHeight="1">
      <c r="A128" s="510"/>
      <c r="B128" s="510"/>
      <c r="C128" s="510"/>
      <c r="D128" s="510"/>
      <c r="E128" s="510"/>
      <c r="F128" s="510"/>
      <c r="G128" s="510"/>
      <c r="H128" s="510"/>
      <c r="I128" s="510"/>
      <c r="J128" s="510"/>
      <c r="K128" s="510"/>
      <c r="L128" s="510"/>
      <c r="M128" s="510"/>
      <c r="N128" s="510"/>
      <c r="O128" s="510"/>
      <c r="P128" s="510"/>
      <c r="Q128" s="510"/>
      <c r="R128" s="510"/>
      <c r="S128" s="510"/>
      <c r="T128" s="510"/>
      <c r="U128" s="510"/>
      <c r="V128" s="510"/>
      <c r="W128" s="510"/>
      <c r="X128" s="510"/>
      <c r="Y128" s="510"/>
      <c r="Z128" s="510"/>
      <c r="AA128" s="510"/>
      <c r="AB128" s="570"/>
      <c r="AC128" s="570"/>
      <c r="AD128" s="570"/>
      <c r="AE128" s="510"/>
    </row>
    <row r="129" spans="1:31" ht="21" customHeight="1">
      <c r="A129" s="510"/>
      <c r="B129" s="510"/>
      <c r="C129" s="510"/>
      <c r="D129" s="510"/>
      <c r="E129" s="510"/>
      <c r="F129" s="510"/>
      <c r="G129" s="510"/>
      <c r="H129" s="510"/>
      <c r="I129" s="510"/>
      <c r="J129" s="510"/>
      <c r="K129" s="510"/>
      <c r="L129" s="510"/>
      <c r="M129" s="510"/>
      <c r="N129" s="510"/>
      <c r="O129" s="510"/>
      <c r="P129" s="510"/>
      <c r="Q129" s="510"/>
      <c r="R129" s="510"/>
      <c r="S129" s="510"/>
      <c r="T129" s="510"/>
      <c r="U129" s="510"/>
      <c r="V129" s="510"/>
      <c r="W129" s="510"/>
      <c r="X129" s="510"/>
      <c r="Y129" s="510"/>
      <c r="Z129" s="510"/>
      <c r="AA129" s="510"/>
      <c r="AB129" s="570"/>
      <c r="AC129" s="570"/>
      <c r="AD129" s="570"/>
      <c r="AE129" s="510"/>
    </row>
    <row r="130" spans="1:31" ht="21" customHeight="1">
      <c r="A130" s="510"/>
      <c r="B130" s="510"/>
      <c r="C130" s="510"/>
      <c r="D130" s="510"/>
      <c r="E130" s="510"/>
      <c r="F130" s="510"/>
      <c r="G130" s="510"/>
      <c r="H130" s="510"/>
      <c r="I130" s="510"/>
      <c r="J130" s="510"/>
      <c r="K130" s="510"/>
      <c r="L130" s="510"/>
      <c r="M130" s="510"/>
      <c r="N130" s="510"/>
      <c r="O130" s="510"/>
      <c r="P130" s="510"/>
      <c r="Q130" s="510"/>
      <c r="R130" s="510"/>
      <c r="S130" s="510"/>
      <c r="T130" s="510"/>
      <c r="U130" s="510"/>
      <c r="V130" s="510"/>
      <c r="W130" s="510"/>
      <c r="X130" s="510"/>
      <c r="Y130" s="510"/>
      <c r="Z130" s="510"/>
      <c r="AA130" s="510"/>
      <c r="AB130" s="570"/>
      <c r="AC130" s="570"/>
      <c r="AD130" s="570"/>
      <c r="AE130" s="510"/>
    </row>
    <row r="131" spans="1:31" ht="21" customHeight="1">
      <c r="A131" s="510"/>
      <c r="B131" s="510"/>
      <c r="C131" s="510"/>
      <c r="D131" s="510"/>
      <c r="E131" s="510"/>
      <c r="F131" s="510"/>
      <c r="G131" s="510"/>
      <c r="H131" s="510"/>
      <c r="I131" s="510"/>
      <c r="J131" s="510"/>
      <c r="K131" s="510"/>
      <c r="L131" s="510"/>
      <c r="M131" s="510"/>
      <c r="N131" s="510"/>
      <c r="O131" s="510"/>
      <c r="P131" s="510"/>
      <c r="Q131" s="510"/>
      <c r="R131" s="510"/>
      <c r="S131" s="510"/>
      <c r="T131" s="510"/>
      <c r="U131" s="510"/>
      <c r="V131" s="510"/>
      <c r="W131" s="510"/>
      <c r="X131" s="510"/>
      <c r="Y131" s="510"/>
      <c r="Z131" s="510"/>
      <c r="AA131" s="510"/>
      <c r="AB131" s="570"/>
      <c r="AC131" s="570"/>
      <c r="AD131" s="570"/>
      <c r="AE131" s="510"/>
    </row>
    <row r="132" spans="1:31" ht="21" customHeight="1">
      <c r="A132" s="510"/>
      <c r="B132" s="510"/>
      <c r="C132" s="510"/>
      <c r="D132" s="510"/>
      <c r="E132" s="510"/>
      <c r="F132" s="510"/>
      <c r="G132" s="510"/>
      <c r="H132" s="510"/>
      <c r="I132" s="510"/>
      <c r="J132" s="510"/>
      <c r="K132" s="510"/>
      <c r="L132" s="510"/>
      <c r="M132" s="510"/>
      <c r="N132" s="510"/>
      <c r="O132" s="510"/>
      <c r="P132" s="510"/>
      <c r="Q132" s="510"/>
      <c r="R132" s="510"/>
      <c r="S132" s="510"/>
      <c r="T132" s="510"/>
      <c r="U132" s="510"/>
      <c r="V132" s="510"/>
      <c r="W132" s="510"/>
      <c r="X132" s="510"/>
      <c r="Y132" s="510"/>
      <c r="Z132" s="510"/>
      <c r="AA132" s="510"/>
      <c r="AB132" s="570"/>
      <c r="AC132" s="570"/>
      <c r="AD132" s="570"/>
      <c r="AE132" s="510"/>
    </row>
    <row r="133" spans="1:31" ht="21" customHeight="1">
      <c r="A133" s="572"/>
      <c r="B133" s="510"/>
      <c r="C133" s="510"/>
      <c r="D133" s="510"/>
      <c r="E133" s="510"/>
      <c r="F133" s="510"/>
      <c r="G133" s="510"/>
      <c r="H133" s="510"/>
      <c r="I133" s="510"/>
      <c r="J133" s="510"/>
      <c r="K133" s="510"/>
      <c r="L133" s="510"/>
      <c r="M133" s="510"/>
      <c r="N133" s="510"/>
      <c r="O133" s="510"/>
      <c r="P133" s="510"/>
      <c r="Q133" s="510"/>
      <c r="R133" s="510"/>
      <c r="S133" s="510"/>
      <c r="T133" s="510"/>
      <c r="U133" s="510"/>
      <c r="V133" s="510"/>
      <c r="W133" s="510"/>
      <c r="X133" s="510"/>
      <c r="Y133" s="510"/>
      <c r="Z133" s="510"/>
      <c r="AA133" s="510"/>
      <c r="AB133" s="570"/>
      <c r="AC133" s="570"/>
      <c r="AD133" s="570"/>
      <c r="AE133" s="510"/>
    </row>
    <row r="134" spans="1:31" ht="21" customHeight="1">
      <c r="A134" s="510"/>
      <c r="B134" s="510"/>
      <c r="C134" s="510"/>
      <c r="D134" s="510"/>
      <c r="E134" s="510"/>
      <c r="F134" s="510"/>
      <c r="G134" s="510"/>
      <c r="H134" s="510"/>
      <c r="I134" s="510"/>
      <c r="J134" s="510"/>
      <c r="K134" s="510"/>
      <c r="L134" s="510"/>
      <c r="M134" s="510"/>
      <c r="N134" s="510"/>
      <c r="O134" s="510"/>
      <c r="P134" s="510"/>
      <c r="Q134" s="510"/>
      <c r="R134" s="510"/>
      <c r="S134" s="510"/>
      <c r="T134" s="510"/>
      <c r="U134" s="510"/>
      <c r="V134" s="510"/>
      <c r="W134" s="510"/>
      <c r="X134" s="510"/>
      <c r="Y134" s="510"/>
      <c r="Z134" s="510"/>
      <c r="AA134" s="510"/>
      <c r="AB134" s="570"/>
      <c r="AC134" s="570"/>
      <c r="AD134" s="570"/>
      <c r="AE134" s="510"/>
    </row>
    <row r="135" spans="1:31" ht="21" customHeight="1">
      <c r="A135" s="572"/>
      <c r="B135" s="572"/>
      <c r="C135" s="572"/>
      <c r="D135" s="576"/>
      <c r="E135" s="572"/>
      <c r="F135" s="572"/>
      <c r="G135" s="572"/>
      <c r="H135" s="572"/>
      <c r="I135" s="572"/>
      <c r="J135" s="572"/>
      <c r="K135" s="572"/>
      <c r="L135" s="572"/>
      <c r="M135" s="572"/>
      <c r="N135" s="572"/>
      <c r="O135" s="572"/>
      <c r="P135" s="510"/>
      <c r="Q135" s="510"/>
      <c r="R135" s="510"/>
      <c r="S135" s="510"/>
      <c r="T135" s="510"/>
      <c r="U135" s="510"/>
      <c r="V135" s="510"/>
      <c r="W135" s="510"/>
      <c r="X135" s="510"/>
      <c r="Y135" s="510"/>
      <c r="Z135" s="510"/>
      <c r="AA135" s="510"/>
      <c r="AB135" s="570"/>
      <c r="AC135" s="570"/>
      <c r="AD135" s="570"/>
      <c r="AE135" s="510"/>
    </row>
    <row r="136" spans="1:31" ht="21" customHeight="1">
      <c r="A136" s="572"/>
      <c r="B136" s="572"/>
      <c r="C136" s="572"/>
      <c r="D136" s="576"/>
      <c r="E136" s="572"/>
      <c r="F136" s="572"/>
      <c r="G136" s="572"/>
      <c r="H136" s="572"/>
      <c r="I136" s="572"/>
      <c r="J136" s="572"/>
      <c r="K136" s="572"/>
      <c r="L136" s="572"/>
      <c r="M136" s="572"/>
      <c r="N136" s="572"/>
      <c r="O136" s="572"/>
      <c r="P136" s="510"/>
      <c r="Q136" s="510"/>
      <c r="R136" s="510"/>
      <c r="S136" s="510"/>
      <c r="T136" s="510"/>
      <c r="U136" s="510"/>
      <c r="V136" s="510"/>
      <c r="W136" s="510"/>
      <c r="X136" s="510"/>
      <c r="Y136" s="510"/>
      <c r="Z136" s="510"/>
      <c r="AA136" s="510"/>
      <c r="AB136" s="570"/>
      <c r="AC136" s="570"/>
      <c r="AD136" s="570"/>
      <c r="AE136" s="510"/>
    </row>
    <row r="137" spans="1:31" ht="21" customHeight="1">
      <c r="A137" s="510"/>
      <c r="B137" s="510"/>
      <c r="C137" s="510"/>
      <c r="D137" s="570"/>
      <c r="E137" s="510"/>
      <c r="F137" s="510"/>
      <c r="G137" s="510"/>
      <c r="H137" s="510"/>
      <c r="I137" s="510"/>
      <c r="J137" s="510"/>
      <c r="K137" s="510"/>
      <c r="L137" s="510"/>
      <c r="M137" s="510"/>
      <c r="N137" s="510"/>
      <c r="O137" s="510"/>
      <c r="P137" s="510"/>
      <c r="Q137" s="510"/>
      <c r="R137" s="510"/>
      <c r="S137" s="510"/>
      <c r="T137" s="510"/>
      <c r="U137" s="510"/>
      <c r="V137" s="510"/>
      <c r="W137" s="510"/>
      <c r="X137" s="510"/>
      <c r="Y137" s="510"/>
      <c r="Z137" s="510"/>
      <c r="AA137" s="510"/>
      <c r="AB137" s="570"/>
      <c r="AC137" s="570"/>
      <c r="AD137" s="570"/>
      <c r="AE137" s="510"/>
    </row>
    <row r="138" spans="1:31" ht="21" customHeight="1">
      <c r="A138" s="510"/>
      <c r="B138" s="510"/>
      <c r="C138" s="510"/>
      <c r="D138" s="570"/>
      <c r="E138" s="510"/>
      <c r="F138" s="510"/>
      <c r="G138" s="510"/>
      <c r="H138" s="510"/>
      <c r="I138" s="510"/>
      <c r="J138" s="510"/>
      <c r="K138" s="510"/>
      <c r="L138" s="510"/>
      <c r="M138" s="510"/>
      <c r="N138" s="510"/>
      <c r="O138" s="510"/>
      <c r="P138" s="510"/>
      <c r="Q138" s="510"/>
      <c r="R138" s="510"/>
      <c r="S138" s="510"/>
      <c r="T138" s="510"/>
      <c r="U138" s="510"/>
      <c r="V138" s="510"/>
      <c r="W138" s="510"/>
      <c r="X138" s="510"/>
      <c r="Y138" s="510"/>
      <c r="Z138" s="510"/>
      <c r="AA138" s="510"/>
      <c r="AB138" s="570"/>
      <c r="AC138" s="570"/>
      <c r="AD138" s="570"/>
      <c r="AE138" s="510"/>
    </row>
    <row r="139" spans="1:31" ht="21" customHeight="1">
      <c r="A139" s="510"/>
      <c r="B139" s="510"/>
      <c r="C139" s="510"/>
      <c r="D139" s="570"/>
      <c r="E139" s="510"/>
      <c r="F139" s="510"/>
      <c r="G139" s="510"/>
      <c r="H139" s="510"/>
      <c r="I139" s="510"/>
      <c r="J139" s="510"/>
      <c r="K139" s="510"/>
      <c r="L139" s="510"/>
      <c r="M139" s="510"/>
      <c r="N139" s="510"/>
      <c r="O139" s="510"/>
      <c r="P139" s="510"/>
      <c r="Q139" s="510"/>
      <c r="R139" s="510"/>
      <c r="S139" s="510"/>
      <c r="T139" s="510"/>
      <c r="U139" s="510"/>
      <c r="V139" s="510"/>
      <c r="W139" s="510"/>
      <c r="X139" s="510"/>
      <c r="Y139" s="510"/>
      <c r="Z139" s="510"/>
      <c r="AA139" s="510"/>
      <c r="AB139" s="570"/>
      <c r="AC139" s="570"/>
      <c r="AD139" s="570"/>
      <c r="AE139" s="510"/>
    </row>
    <row r="140" spans="1:31" ht="21" customHeight="1">
      <c r="A140" s="510"/>
      <c r="B140" s="510"/>
      <c r="C140" s="510"/>
      <c r="D140" s="570"/>
      <c r="E140" s="510"/>
      <c r="F140" s="510"/>
      <c r="G140" s="510"/>
      <c r="H140" s="510"/>
      <c r="I140" s="510"/>
      <c r="J140" s="510"/>
      <c r="K140" s="510"/>
      <c r="L140" s="510"/>
      <c r="M140" s="510"/>
      <c r="N140" s="510"/>
      <c r="O140" s="510"/>
      <c r="P140" s="510"/>
      <c r="Q140" s="510"/>
      <c r="R140" s="510"/>
      <c r="S140" s="510"/>
      <c r="T140" s="510"/>
      <c r="U140" s="510"/>
      <c r="V140" s="510"/>
      <c r="W140" s="510"/>
      <c r="X140" s="510"/>
      <c r="Y140" s="510"/>
      <c r="Z140" s="510"/>
      <c r="AA140" s="510"/>
      <c r="AB140" s="570"/>
      <c r="AC140" s="570"/>
      <c r="AD140" s="570"/>
      <c r="AE140" s="510"/>
    </row>
    <row r="141" spans="1:31" ht="21" customHeight="1">
      <c r="A141" s="510"/>
      <c r="B141" s="510"/>
      <c r="C141" s="510"/>
      <c r="D141" s="570"/>
      <c r="E141" s="510"/>
      <c r="F141" s="510"/>
      <c r="G141" s="510"/>
      <c r="H141" s="510"/>
      <c r="I141" s="510"/>
      <c r="J141" s="510"/>
      <c r="K141" s="510"/>
      <c r="L141" s="510"/>
      <c r="M141" s="510"/>
      <c r="N141" s="510"/>
      <c r="O141" s="510"/>
      <c r="P141" s="510"/>
      <c r="Q141" s="510"/>
      <c r="R141" s="510"/>
      <c r="S141" s="510"/>
      <c r="T141" s="510"/>
      <c r="U141" s="510"/>
      <c r="V141" s="510"/>
      <c r="W141" s="510"/>
      <c r="X141" s="510"/>
      <c r="Y141" s="510"/>
      <c r="Z141" s="510"/>
      <c r="AA141" s="510"/>
      <c r="AB141" s="570"/>
      <c r="AC141" s="570"/>
      <c r="AD141" s="570"/>
      <c r="AE141" s="510"/>
    </row>
    <row r="142" spans="1:31" ht="21" customHeight="1">
      <c r="A142" s="510"/>
      <c r="B142" s="510"/>
      <c r="C142" s="510"/>
      <c r="D142" s="570"/>
      <c r="E142" s="510"/>
      <c r="F142" s="510"/>
      <c r="G142" s="510"/>
      <c r="H142" s="510"/>
      <c r="I142" s="510"/>
      <c r="J142" s="510"/>
      <c r="K142" s="510"/>
      <c r="L142" s="510"/>
      <c r="M142" s="510"/>
      <c r="N142" s="510"/>
      <c r="O142" s="510"/>
      <c r="P142" s="510"/>
      <c r="Q142" s="510"/>
      <c r="R142" s="510"/>
      <c r="S142" s="510"/>
      <c r="T142" s="510"/>
      <c r="U142" s="510"/>
      <c r="V142" s="510"/>
      <c r="W142" s="510"/>
      <c r="X142" s="510"/>
      <c r="Y142" s="510"/>
      <c r="Z142" s="510"/>
      <c r="AA142" s="510"/>
      <c r="AB142" s="570"/>
      <c r="AC142" s="570"/>
      <c r="AD142" s="570"/>
      <c r="AE142" s="510"/>
    </row>
    <row r="143" spans="1:31" ht="21" customHeight="1">
      <c r="A143" s="510"/>
      <c r="B143" s="510"/>
      <c r="C143" s="510"/>
      <c r="D143" s="570"/>
      <c r="E143" s="510"/>
      <c r="F143" s="510"/>
      <c r="G143" s="510"/>
      <c r="H143" s="510"/>
      <c r="I143" s="510"/>
      <c r="J143" s="510"/>
      <c r="K143" s="510"/>
      <c r="L143" s="510"/>
      <c r="M143" s="510"/>
      <c r="N143" s="510"/>
      <c r="O143" s="510"/>
      <c r="P143" s="510"/>
      <c r="Q143" s="510"/>
      <c r="R143" s="510"/>
      <c r="S143" s="510"/>
      <c r="T143" s="510"/>
      <c r="U143" s="510"/>
      <c r="V143" s="510"/>
      <c r="W143" s="510"/>
      <c r="X143" s="510"/>
      <c r="Y143" s="510"/>
      <c r="Z143" s="510"/>
      <c r="AA143" s="510"/>
      <c r="AB143" s="570"/>
      <c r="AC143" s="570"/>
      <c r="AD143" s="570"/>
      <c r="AE143" s="510"/>
    </row>
    <row r="144" spans="1:31" ht="21" customHeight="1">
      <c r="A144" s="510"/>
      <c r="B144" s="510"/>
      <c r="C144" s="510"/>
      <c r="D144" s="570"/>
      <c r="E144" s="510"/>
      <c r="F144" s="510"/>
      <c r="G144" s="510"/>
      <c r="H144" s="510"/>
      <c r="I144" s="510"/>
      <c r="J144" s="510"/>
      <c r="K144" s="510"/>
      <c r="L144" s="510"/>
      <c r="M144" s="510"/>
      <c r="N144" s="510"/>
      <c r="O144" s="510"/>
      <c r="P144" s="510"/>
      <c r="Q144" s="510"/>
      <c r="R144" s="510"/>
      <c r="S144" s="510"/>
      <c r="T144" s="510"/>
      <c r="U144" s="510"/>
      <c r="V144" s="510"/>
      <c r="W144" s="510"/>
      <c r="X144" s="510"/>
      <c r="Y144" s="510"/>
      <c r="Z144" s="510"/>
      <c r="AA144" s="510"/>
      <c r="AB144" s="570"/>
      <c r="AC144" s="570"/>
      <c r="AD144" s="570"/>
      <c r="AE144" s="510"/>
    </row>
    <row r="145" spans="1:31" ht="21" customHeight="1">
      <c r="A145" s="510"/>
      <c r="B145" s="510"/>
      <c r="C145" s="510"/>
      <c r="D145" s="570"/>
      <c r="E145" s="510"/>
      <c r="F145" s="510"/>
      <c r="G145" s="510"/>
      <c r="H145" s="510"/>
      <c r="I145" s="510"/>
      <c r="J145" s="510"/>
      <c r="K145" s="510"/>
      <c r="L145" s="510"/>
      <c r="M145" s="510"/>
      <c r="N145" s="510"/>
      <c r="O145" s="510"/>
      <c r="P145" s="510"/>
      <c r="Q145" s="510"/>
      <c r="R145" s="510"/>
      <c r="S145" s="510"/>
      <c r="T145" s="510"/>
      <c r="U145" s="510"/>
      <c r="V145" s="510"/>
      <c r="W145" s="510"/>
      <c r="X145" s="510"/>
      <c r="Y145" s="510"/>
      <c r="Z145" s="510"/>
      <c r="AA145" s="510"/>
      <c r="AB145" s="570"/>
      <c r="AC145" s="570"/>
      <c r="AD145" s="570"/>
      <c r="AE145" s="510"/>
    </row>
    <row r="146" spans="1:31" ht="21" customHeight="1">
      <c r="A146" s="510"/>
      <c r="B146" s="510"/>
      <c r="C146" s="510"/>
      <c r="D146" s="570"/>
      <c r="E146" s="510"/>
      <c r="F146" s="510"/>
      <c r="G146" s="510"/>
      <c r="H146" s="510"/>
      <c r="I146" s="510"/>
      <c r="J146" s="510"/>
      <c r="K146" s="510"/>
      <c r="L146" s="510"/>
      <c r="M146" s="510"/>
      <c r="N146" s="510"/>
      <c r="O146" s="510"/>
      <c r="P146" s="510"/>
      <c r="Q146" s="510"/>
      <c r="R146" s="510"/>
      <c r="S146" s="510"/>
      <c r="T146" s="510"/>
      <c r="U146" s="510"/>
      <c r="V146" s="510"/>
      <c r="W146" s="510"/>
      <c r="X146" s="510"/>
      <c r="Y146" s="510"/>
      <c r="Z146" s="510"/>
      <c r="AA146" s="510"/>
      <c r="AB146" s="570"/>
      <c r="AC146" s="570"/>
      <c r="AD146" s="570"/>
      <c r="AE146" s="510"/>
    </row>
    <row r="147" spans="1:31" ht="18.75" customHeight="1">
      <c r="A147" s="510"/>
      <c r="B147" s="510"/>
      <c r="C147" s="510"/>
      <c r="D147" s="570"/>
      <c r="E147" s="510"/>
      <c r="F147" s="510"/>
      <c r="G147" s="510"/>
      <c r="H147" s="510"/>
      <c r="I147" s="510"/>
      <c r="J147" s="510"/>
      <c r="K147" s="510"/>
      <c r="L147" s="510"/>
      <c r="M147" s="510"/>
      <c r="N147" s="510"/>
      <c r="O147" s="510"/>
      <c r="P147" s="510"/>
      <c r="Q147" s="510"/>
      <c r="R147" s="510"/>
      <c r="S147" s="510"/>
      <c r="T147" s="510"/>
      <c r="U147" s="510"/>
      <c r="V147" s="510"/>
      <c r="W147" s="510"/>
      <c r="X147" s="510"/>
      <c r="Y147" s="510"/>
      <c r="Z147" s="510"/>
      <c r="AA147" s="510"/>
      <c r="AB147" s="570"/>
      <c r="AC147" s="570"/>
      <c r="AD147" s="570"/>
      <c r="AE147" s="510"/>
    </row>
    <row r="148" spans="1:31" ht="18.75" customHeight="1">
      <c r="A148" s="510"/>
      <c r="B148" s="510"/>
      <c r="C148" s="510"/>
      <c r="D148" s="570"/>
      <c r="E148" s="510"/>
      <c r="F148" s="510"/>
      <c r="G148" s="510"/>
      <c r="H148" s="510"/>
      <c r="I148" s="510"/>
      <c r="J148" s="510"/>
      <c r="K148" s="510"/>
      <c r="L148" s="510"/>
      <c r="M148" s="510"/>
      <c r="N148" s="510"/>
      <c r="O148" s="510"/>
      <c r="P148" s="510"/>
      <c r="Q148" s="510"/>
      <c r="R148" s="510"/>
      <c r="S148" s="510"/>
      <c r="T148" s="510"/>
      <c r="U148" s="510"/>
      <c r="V148" s="510"/>
      <c r="W148" s="510"/>
      <c r="X148" s="510"/>
      <c r="Y148" s="510"/>
      <c r="Z148" s="510"/>
      <c r="AA148" s="510"/>
      <c r="AB148" s="570"/>
      <c r="AC148" s="570"/>
      <c r="AD148" s="570"/>
      <c r="AE148" s="510"/>
    </row>
    <row r="149" spans="1:31" ht="18.75" customHeight="1">
      <c r="A149" s="510"/>
      <c r="B149" s="510"/>
      <c r="C149" s="510"/>
      <c r="D149" s="570"/>
      <c r="E149" s="510"/>
      <c r="F149" s="510"/>
      <c r="G149" s="510"/>
      <c r="H149" s="510"/>
      <c r="I149" s="510"/>
      <c r="J149" s="510"/>
      <c r="K149" s="510"/>
      <c r="L149" s="510"/>
      <c r="M149" s="510"/>
      <c r="N149" s="510"/>
      <c r="O149" s="510"/>
      <c r="P149" s="510"/>
      <c r="Q149" s="510"/>
      <c r="R149" s="510"/>
      <c r="S149" s="510"/>
      <c r="T149" s="510"/>
      <c r="U149" s="510"/>
      <c r="V149" s="510"/>
      <c r="W149" s="510"/>
      <c r="X149" s="510"/>
      <c r="Y149" s="510"/>
      <c r="Z149" s="510"/>
      <c r="AA149" s="510"/>
      <c r="AB149" s="570"/>
      <c r="AC149" s="570"/>
      <c r="AD149" s="570"/>
      <c r="AE149" s="510"/>
    </row>
    <row r="150" spans="1:31" ht="18.75" customHeight="1">
      <c r="A150" s="510"/>
      <c r="B150" s="510"/>
      <c r="C150" s="510"/>
      <c r="D150" s="570"/>
      <c r="E150" s="510"/>
      <c r="F150" s="510"/>
      <c r="G150" s="510"/>
      <c r="H150" s="510"/>
      <c r="I150" s="510"/>
      <c r="J150" s="510"/>
      <c r="K150" s="510"/>
      <c r="L150" s="510"/>
      <c r="M150" s="510"/>
      <c r="N150" s="510"/>
      <c r="O150" s="510"/>
      <c r="P150" s="510"/>
      <c r="Q150" s="510"/>
      <c r="R150" s="510"/>
      <c r="S150" s="510"/>
      <c r="T150" s="510"/>
      <c r="U150" s="510"/>
      <c r="V150" s="510"/>
      <c r="W150" s="510"/>
      <c r="X150" s="510"/>
      <c r="Y150" s="510"/>
      <c r="Z150" s="510"/>
      <c r="AA150" s="510"/>
      <c r="AB150" s="570"/>
      <c r="AC150" s="570"/>
      <c r="AD150" s="570"/>
      <c r="AE150" s="510"/>
    </row>
    <row r="151" spans="1:31" ht="18.75" customHeight="1">
      <c r="A151" s="510"/>
      <c r="B151" s="510"/>
      <c r="C151" s="510"/>
      <c r="D151" s="570"/>
      <c r="E151" s="510"/>
      <c r="F151" s="510"/>
      <c r="G151" s="510"/>
      <c r="H151" s="510"/>
      <c r="I151" s="510"/>
      <c r="J151" s="510"/>
      <c r="K151" s="510"/>
      <c r="L151" s="510"/>
      <c r="M151" s="510"/>
      <c r="N151" s="510"/>
      <c r="O151" s="510"/>
      <c r="P151" s="510"/>
      <c r="Q151" s="510"/>
      <c r="R151" s="510"/>
      <c r="S151" s="510"/>
      <c r="T151" s="510"/>
      <c r="U151" s="510"/>
      <c r="V151" s="510"/>
      <c r="W151" s="510"/>
      <c r="X151" s="510"/>
      <c r="Y151" s="510"/>
      <c r="Z151" s="510"/>
      <c r="AA151" s="510"/>
      <c r="AB151" s="570"/>
      <c r="AC151" s="570"/>
      <c r="AD151" s="570"/>
      <c r="AE151" s="510"/>
    </row>
    <row r="152" spans="1:31" ht="18.75" customHeight="1">
      <c r="A152" s="510"/>
      <c r="B152" s="510"/>
      <c r="C152" s="510"/>
      <c r="D152" s="570"/>
      <c r="E152" s="510"/>
      <c r="F152" s="510"/>
      <c r="G152" s="510"/>
      <c r="H152" s="510"/>
      <c r="I152" s="510"/>
      <c r="J152" s="510"/>
      <c r="K152" s="510"/>
      <c r="L152" s="510"/>
      <c r="M152" s="510"/>
      <c r="N152" s="510"/>
      <c r="O152" s="510"/>
      <c r="P152" s="510"/>
      <c r="Q152" s="510"/>
      <c r="R152" s="510"/>
      <c r="S152" s="510"/>
      <c r="T152" s="510"/>
      <c r="U152" s="510"/>
      <c r="V152" s="510"/>
      <c r="W152" s="510"/>
      <c r="X152" s="510"/>
      <c r="Y152" s="510"/>
      <c r="Z152" s="510"/>
      <c r="AA152" s="510"/>
      <c r="AB152" s="570"/>
      <c r="AC152" s="570"/>
      <c r="AD152" s="570"/>
      <c r="AE152" s="510"/>
    </row>
    <row r="153" spans="1:31" ht="18.75" customHeight="1">
      <c r="A153" s="510"/>
      <c r="B153" s="510"/>
      <c r="C153" s="510"/>
      <c r="D153" s="570"/>
      <c r="E153" s="510"/>
      <c r="F153" s="510"/>
      <c r="G153" s="510"/>
      <c r="H153" s="510"/>
      <c r="I153" s="510"/>
      <c r="J153" s="510"/>
      <c r="K153" s="510"/>
      <c r="L153" s="510"/>
      <c r="M153" s="510"/>
      <c r="N153" s="510"/>
      <c r="O153" s="510"/>
      <c r="P153" s="510"/>
      <c r="Q153" s="510"/>
      <c r="R153" s="510"/>
      <c r="S153" s="510"/>
      <c r="T153" s="510"/>
      <c r="U153" s="510"/>
      <c r="V153" s="510"/>
      <c r="W153" s="510"/>
      <c r="X153" s="510"/>
      <c r="Y153" s="510"/>
      <c r="Z153" s="510"/>
      <c r="AA153" s="510"/>
      <c r="AB153" s="570"/>
      <c r="AC153" s="570"/>
      <c r="AD153" s="570"/>
      <c r="AE153" s="510"/>
    </row>
    <row r="154" spans="1:31" ht="18.75" customHeight="1">
      <c r="A154" s="510"/>
      <c r="B154" s="510"/>
      <c r="C154" s="510"/>
      <c r="D154" s="570"/>
      <c r="E154" s="510"/>
      <c r="F154" s="510"/>
      <c r="G154" s="510"/>
      <c r="H154" s="510"/>
      <c r="I154" s="510"/>
      <c r="J154" s="510"/>
      <c r="K154" s="510"/>
      <c r="L154" s="510"/>
      <c r="M154" s="510"/>
      <c r="N154" s="510"/>
      <c r="O154" s="510"/>
      <c r="P154" s="510"/>
      <c r="Q154" s="510"/>
      <c r="R154" s="510"/>
      <c r="S154" s="510"/>
      <c r="T154" s="510"/>
      <c r="U154" s="510"/>
      <c r="V154" s="510"/>
      <c r="W154" s="510"/>
      <c r="X154" s="510"/>
      <c r="Y154" s="510"/>
      <c r="Z154" s="510"/>
      <c r="AA154" s="510"/>
      <c r="AB154" s="570"/>
      <c r="AC154" s="570"/>
      <c r="AD154" s="570"/>
      <c r="AE154" s="510"/>
    </row>
    <row r="155" spans="1:31" ht="18.75" customHeight="1">
      <c r="A155" s="510"/>
      <c r="B155" s="510"/>
      <c r="C155" s="510"/>
      <c r="D155" s="570"/>
      <c r="E155" s="510"/>
      <c r="F155" s="510"/>
      <c r="G155" s="510"/>
      <c r="H155" s="510"/>
      <c r="I155" s="510"/>
      <c r="J155" s="510"/>
      <c r="K155" s="510"/>
      <c r="L155" s="510"/>
      <c r="M155" s="510"/>
      <c r="N155" s="510"/>
      <c r="O155" s="510"/>
      <c r="P155" s="510"/>
      <c r="Q155" s="510"/>
      <c r="R155" s="510"/>
      <c r="S155" s="510"/>
      <c r="T155" s="510"/>
      <c r="U155" s="510"/>
      <c r="V155" s="510"/>
      <c r="W155" s="510"/>
      <c r="X155" s="510"/>
      <c r="Y155" s="510"/>
      <c r="Z155" s="510"/>
      <c r="AA155" s="510"/>
      <c r="AB155" s="570"/>
      <c r="AC155" s="570"/>
      <c r="AD155" s="570"/>
      <c r="AE155" s="510"/>
    </row>
    <row r="156" spans="1:31" ht="18.75" customHeight="1">
      <c r="A156" s="510"/>
      <c r="B156" s="510"/>
      <c r="C156" s="510"/>
      <c r="D156" s="570"/>
      <c r="E156" s="510"/>
      <c r="F156" s="510"/>
      <c r="G156" s="510"/>
      <c r="H156" s="510"/>
      <c r="I156" s="510"/>
      <c r="J156" s="510"/>
      <c r="K156" s="510"/>
      <c r="L156" s="510"/>
      <c r="M156" s="510"/>
      <c r="N156" s="510"/>
      <c r="O156" s="510"/>
      <c r="P156" s="510"/>
      <c r="Q156" s="510"/>
      <c r="R156" s="510"/>
      <c r="S156" s="510"/>
      <c r="T156" s="510"/>
      <c r="U156" s="510"/>
      <c r="V156" s="510"/>
      <c r="W156" s="510"/>
      <c r="X156" s="510"/>
      <c r="Y156" s="510"/>
      <c r="Z156" s="510"/>
      <c r="AA156" s="510"/>
      <c r="AB156" s="570"/>
      <c r="AC156" s="570"/>
      <c r="AD156" s="570"/>
      <c r="AE156" s="510"/>
    </row>
    <row r="157" spans="1:31" ht="18.75" customHeight="1">
      <c r="A157" s="510"/>
      <c r="B157" s="510"/>
      <c r="C157" s="510"/>
      <c r="D157" s="570"/>
      <c r="E157" s="510"/>
      <c r="F157" s="510"/>
      <c r="G157" s="510"/>
      <c r="H157" s="510"/>
      <c r="I157" s="510"/>
      <c r="J157" s="510"/>
      <c r="K157" s="510"/>
      <c r="L157" s="510"/>
      <c r="M157" s="510"/>
      <c r="N157" s="510"/>
      <c r="O157" s="510"/>
      <c r="P157" s="510"/>
      <c r="Q157" s="510"/>
      <c r="R157" s="510"/>
      <c r="S157" s="510"/>
      <c r="T157" s="510"/>
      <c r="U157" s="510"/>
      <c r="V157" s="510"/>
      <c r="W157" s="510"/>
      <c r="X157" s="510"/>
      <c r="Y157" s="510"/>
      <c r="Z157" s="510"/>
      <c r="AA157" s="510"/>
      <c r="AB157" s="570"/>
      <c r="AC157" s="570"/>
      <c r="AD157" s="570"/>
      <c r="AE157" s="510"/>
    </row>
    <row r="158" spans="1:31" ht="18.75" customHeight="1">
      <c r="A158" s="510"/>
      <c r="B158" s="510"/>
      <c r="C158" s="510"/>
      <c r="D158" s="570"/>
      <c r="E158" s="510"/>
      <c r="F158" s="510"/>
      <c r="G158" s="510"/>
      <c r="H158" s="510"/>
      <c r="I158" s="510"/>
      <c r="J158" s="510"/>
      <c r="K158" s="510"/>
      <c r="L158" s="510"/>
      <c r="M158" s="510"/>
      <c r="N158" s="510"/>
      <c r="O158" s="510"/>
      <c r="P158" s="510"/>
      <c r="Q158" s="510"/>
      <c r="R158" s="510"/>
      <c r="S158" s="510"/>
      <c r="T158" s="510"/>
      <c r="U158" s="510"/>
      <c r="V158" s="510"/>
      <c r="W158" s="510"/>
      <c r="X158" s="510"/>
      <c r="Y158" s="510"/>
      <c r="Z158" s="510"/>
      <c r="AA158" s="510"/>
      <c r="AB158" s="570"/>
      <c r="AC158" s="570"/>
      <c r="AD158" s="570"/>
      <c r="AE158" s="510"/>
    </row>
    <row r="159" spans="1:31" ht="18.75" customHeight="1">
      <c r="A159" s="510"/>
      <c r="B159" s="510"/>
      <c r="C159" s="510"/>
      <c r="D159" s="570"/>
      <c r="E159" s="510"/>
      <c r="F159" s="510"/>
      <c r="G159" s="510"/>
      <c r="H159" s="510"/>
      <c r="I159" s="510"/>
      <c r="J159" s="510"/>
      <c r="K159" s="510"/>
      <c r="L159" s="510"/>
      <c r="M159" s="510"/>
      <c r="N159" s="510"/>
      <c r="O159" s="510"/>
      <c r="P159" s="510"/>
      <c r="Q159" s="510"/>
      <c r="R159" s="510"/>
      <c r="S159" s="510"/>
      <c r="T159" s="510"/>
      <c r="U159" s="510"/>
      <c r="V159" s="510"/>
      <c r="W159" s="510"/>
      <c r="X159" s="510"/>
      <c r="Y159" s="510"/>
      <c r="Z159" s="510"/>
      <c r="AA159" s="510"/>
      <c r="AB159" s="570"/>
      <c r="AC159" s="570"/>
      <c r="AD159" s="570"/>
      <c r="AE159" s="510"/>
    </row>
    <row r="160" spans="1:31" ht="18.75" customHeight="1">
      <c r="A160" s="510"/>
      <c r="B160" s="510"/>
      <c r="C160" s="510"/>
      <c r="D160" s="570"/>
      <c r="E160" s="510"/>
      <c r="F160" s="510"/>
      <c r="G160" s="510"/>
      <c r="H160" s="510"/>
      <c r="I160" s="510"/>
      <c r="J160" s="510"/>
      <c r="K160" s="510"/>
      <c r="L160" s="510"/>
      <c r="M160" s="510"/>
      <c r="N160" s="510"/>
      <c r="O160" s="510"/>
      <c r="P160" s="510"/>
      <c r="Q160" s="510"/>
      <c r="R160" s="510"/>
      <c r="S160" s="510"/>
      <c r="T160" s="510"/>
      <c r="U160" s="510"/>
      <c r="V160" s="510"/>
      <c r="W160" s="510"/>
      <c r="X160" s="510"/>
      <c r="Y160" s="510"/>
      <c r="Z160" s="510"/>
      <c r="AA160" s="510"/>
      <c r="AB160" s="570"/>
      <c r="AC160" s="570"/>
      <c r="AD160" s="570"/>
      <c r="AE160" s="510"/>
    </row>
    <row r="161" spans="1:31" ht="18.75" customHeight="1">
      <c r="A161" s="510"/>
      <c r="B161" s="510"/>
      <c r="C161" s="510"/>
      <c r="D161" s="570"/>
      <c r="E161" s="510"/>
      <c r="F161" s="510"/>
      <c r="G161" s="510"/>
      <c r="H161" s="510"/>
      <c r="I161" s="510"/>
      <c r="J161" s="510"/>
      <c r="K161" s="510"/>
      <c r="L161" s="510"/>
      <c r="M161" s="510"/>
      <c r="N161" s="510"/>
      <c r="O161" s="510"/>
      <c r="P161" s="510"/>
      <c r="Q161" s="510"/>
      <c r="R161" s="510"/>
      <c r="S161" s="510"/>
      <c r="T161" s="510"/>
      <c r="U161" s="510"/>
      <c r="V161" s="510"/>
      <c r="W161" s="510"/>
      <c r="X161" s="510"/>
      <c r="Y161" s="510"/>
      <c r="Z161" s="510"/>
      <c r="AA161" s="510"/>
      <c r="AB161" s="570"/>
      <c r="AC161" s="570"/>
      <c r="AD161" s="570"/>
      <c r="AE161" s="510"/>
    </row>
    <row r="162" spans="1:31" ht="18.75" customHeight="1">
      <c r="A162" s="510"/>
      <c r="B162" s="510"/>
      <c r="C162" s="510"/>
      <c r="D162" s="570"/>
      <c r="E162" s="510"/>
      <c r="F162" s="510"/>
      <c r="G162" s="510"/>
      <c r="H162" s="510"/>
      <c r="I162" s="510"/>
      <c r="J162" s="510"/>
      <c r="K162" s="510"/>
      <c r="L162" s="510"/>
      <c r="M162" s="510"/>
      <c r="N162" s="510"/>
      <c r="O162" s="510"/>
      <c r="P162" s="510"/>
      <c r="Q162" s="510"/>
      <c r="R162" s="510"/>
      <c r="S162" s="510"/>
      <c r="T162" s="510"/>
      <c r="U162" s="510"/>
      <c r="V162" s="510"/>
      <c r="W162" s="510"/>
      <c r="X162" s="510"/>
      <c r="Y162" s="510"/>
      <c r="Z162" s="510"/>
      <c r="AA162" s="510"/>
      <c r="AB162" s="570"/>
      <c r="AC162" s="570"/>
      <c r="AD162" s="570"/>
      <c r="AE162" s="510"/>
    </row>
    <row r="163" spans="1:31" ht="18.75" customHeight="1">
      <c r="A163" s="510"/>
      <c r="B163" s="510"/>
      <c r="C163" s="510"/>
      <c r="D163" s="570"/>
      <c r="E163" s="510"/>
      <c r="F163" s="510"/>
      <c r="G163" s="510"/>
      <c r="H163" s="510"/>
      <c r="I163" s="510"/>
      <c r="J163" s="510"/>
      <c r="K163" s="510"/>
      <c r="L163" s="510"/>
      <c r="M163" s="510"/>
      <c r="N163" s="510"/>
      <c r="O163" s="510"/>
      <c r="P163" s="510"/>
      <c r="Q163" s="510"/>
      <c r="R163" s="510"/>
      <c r="S163" s="510"/>
      <c r="T163" s="510"/>
      <c r="U163" s="510"/>
      <c r="V163" s="510"/>
      <c r="W163" s="510"/>
      <c r="X163" s="510"/>
      <c r="Y163" s="510"/>
      <c r="Z163" s="510"/>
      <c r="AA163" s="510"/>
      <c r="AB163" s="570"/>
      <c r="AC163" s="570"/>
      <c r="AD163" s="570"/>
      <c r="AE163" s="510"/>
    </row>
    <row r="164" spans="1:31" ht="18.75" customHeight="1">
      <c r="A164" s="510"/>
      <c r="B164" s="510"/>
      <c r="C164" s="510"/>
      <c r="D164" s="570"/>
      <c r="E164" s="510"/>
      <c r="F164" s="510"/>
      <c r="G164" s="510"/>
      <c r="H164" s="510"/>
      <c r="I164" s="510"/>
      <c r="J164" s="510"/>
      <c r="K164" s="510"/>
      <c r="L164" s="510"/>
      <c r="M164" s="510"/>
      <c r="N164" s="510"/>
      <c r="O164" s="510"/>
      <c r="P164" s="510"/>
      <c r="Q164" s="510"/>
      <c r="R164" s="510"/>
      <c r="S164" s="510"/>
      <c r="T164" s="510"/>
      <c r="U164" s="510"/>
      <c r="V164" s="510"/>
      <c r="W164" s="510"/>
      <c r="X164" s="510"/>
      <c r="Y164" s="510"/>
      <c r="Z164" s="510"/>
      <c r="AA164" s="510"/>
      <c r="AB164" s="570"/>
      <c r="AC164" s="570"/>
      <c r="AD164" s="570"/>
      <c r="AE164" s="510"/>
    </row>
    <row r="165" spans="1:31" ht="18.75" customHeight="1">
      <c r="A165" s="510"/>
      <c r="B165" s="510"/>
      <c r="C165" s="510"/>
      <c r="D165" s="570"/>
      <c r="E165" s="510"/>
      <c r="F165" s="510"/>
      <c r="G165" s="510"/>
      <c r="H165" s="510"/>
      <c r="I165" s="510"/>
      <c r="J165" s="510"/>
      <c r="K165" s="510"/>
      <c r="L165" s="510"/>
      <c r="M165" s="510"/>
      <c r="N165" s="510"/>
      <c r="O165" s="510"/>
      <c r="P165" s="510"/>
      <c r="Q165" s="510"/>
      <c r="R165" s="510"/>
      <c r="S165" s="510"/>
      <c r="T165" s="510"/>
      <c r="U165" s="510"/>
      <c r="V165" s="510"/>
      <c r="W165" s="510"/>
      <c r="X165" s="510"/>
      <c r="Y165" s="510"/>
      <c r="Z165" s="510"/>
      <c r="AA165" s="510"/>
      <c r="AB165" s="570"/>
      <c r="AC165" s="570"/>
      <c r="AD165" s="570"/>
      <c r="AE165" s="510"/>
    </row>
    <row r="166" spans="1:31" ht="18.75" customHeight="1">
      <c r="A166" s="510"/>
      <c r="B166" s="510"/>
      <c r="C166" s="510"/>
      <c r="D166" s="570"/>
      <c r="E166" s="510"/>
      <c r="F166" s="510"/>
      <c r="G166" s="510"/>
      <c r="H166" s="510"/>
      <c r="I166" s="510"/>
      <c r="J166" s="510"/>
      <c r="K166" s="510"/>
      <c r="L166" s="510"/>
      <c r="M166" s="510"/>
      <c r="N166" s="510"/>
      <c r="O166" s="510"/>
      <c r="P166" s="510"/>
      <c r="Q166" s="510"/>
      <c r="R166" s="510"/>
      <c r="S166" s="510"/>
      <c r="T166" s="510"/>
      <c r="U166" s="510"/>
      <c r="V166" s="510"/>
      <c r="W166" s="510"/>
      <c r="X166" s="510"/>
      <c r="Y166" s="510"/>
      <c r="Z166" s="510"/>
      <c r="AA166" s="510"/>
      <c r="AB166" s="570"/>
      <c r="AC166" s="570"/>
      <c r="AD166" s="570"/>
      <c r="AE166" s="510"/>
    </row>
    <row r="167" spans="1:31" ht="18.75" customHeight="1">
      <c r="A167" s="510"/>
      <c r="B167" s="510"/>
      <c r="C167" s="510"/>
      <c r="D167" s="570"/>
      <c r="E167" s="510"/>
      <c r="F167" s="510"/>
      <c r="G167" s="510"/>
      <c r="H167" s="510"/>
      <c r="I167" s="510"/>
      <c r="J167" s="510"/>
      <c r="K167" s="510"/>
      <c r="L167" s="510"/>
      <c r="M167" s="510"/>
      <c r="N167" s="510"/>
      <c r="O167" s="510"/>
      <c r="P167" s="510"/>
      <c r="Q167" s="510"/>
      <c r="R167" s="510"/>
      <c r="S167" s="510"/>
      <c r="T167" s="510"/>
      <c r="U167" s="510"/>
      <c r="V167" s="510"/>
      <c r="W167" s="510"/>
      <c r="X167" s="510"/>
      <c r="Y167" s="510"/>
      <c r="Z167" s="510"/>
      <c r="AA167" s="510"/>
      <c r="AB167" s="570"/>
      <c r="AC167" s="570"/>
      <c r="AD167" s="570"/>
      <c r="AE167" s="510"/>
    </row>
    <row r="168" spans="1:31" ht="18.75" customHeight="1">
      <c r="A168" s="510"/>
      <c r="B168" s="510"/>
      <c r="C168" s="510"/>
      <c r="D168" s="570"/>
      <c r="E168" s="510"/>
      <c r="F168" s="510"/>
      <c r="G168" s="510"/>
      <c r="H168" s="510"/>
      <c r="I168" s="510"/>
      <c r="J168" s="510"/>
      <c r="K168" s="510"/>
      <c r="L168" s="510"/>
      <c r="M168" s="510"/>
      <c r="N168" s="510"/>
      <c r="O168" s="510"/>
      <c r="P168" s="510"/>
      <c r="Q168" s="510"/>
      <c r="R168" s="510"/>
      <c r="S168" s="510"/>
      <c r="T168" s="510"/>
      <c r="U168" s="510"/>
      <c r="V168" s="510"/>
      <c r="W168" s="510"/>
      <c r="X168" s="510"/>
      <c r="Y168" s="510"/>
      <c r="Z168" s="510"/>
      <c r="AA168" s="510"/>
      <c r="AB168" s="570"/>
      <c r="AC168" s="570"/>
      <c r="AD168" s="570"/>
      <c r="AE168" s="510"/>
    </row>
    <row r="169" spans="1:31" ht="18" customHeight="1">
      <c r="A169" s="510"/>
      <c r="B169" s="510"/>
      <c r="C169" s="510"/>
      <c r="D169" s="570"/>
      <c r="E169" s="510"/>
      <c r="F169" s="510"/>
      <c r="G169" s="510"/>
      <c r="H169" s="510"/>
      <c r="I169" s="510"/>
      <c r="J169" s="510"/>
      <c r="K169" s="510"/>
      <c r="L169" s="510"/>
      <c r="M169" s="510"/>
      <c r="N169" s="510"/>
      <c r="O169" s="510"/>
      <c r="P169" s="510"/>
      <c r="Q169" s="510"/>
      <c r="R169" s="510"/>
      <c r="S169" s="510"/>
      <c r="T169" s="510"/>
      <c r="U169" s="510"/>
      <c r="V169" s="510"/>
      <c r="W169" s="510"/>
      <c r="X169" s="510"/>
      <c r="Y169" s="510"/>
      <c r="Z169" s="510"/>
      <c r="AA169" s="510"/>
      <c r="AB169" s="570"/>
      <c r="AC169" s="570"/>
      <c r="AD169" s="570"/>
      <c r="AE169" s="510"/>
    </row>
    <row r="170" spans="1:31" ht="6.75" customHeight="1">
      <c r="A170" s="510"/>
      <c r="B170" s="510"/>
      <c r="C170" s="510"/>
      <c r="D170" s="510"/>
      <c r="E170" s="510"/>
      <c r="F170" s="510"/>
      <c r="G170" s="510"/>
      <c r="H170" s="510"/>
      <c r="I170" s="510"/>
      <c r="J170" s="510"/>
      <c r="K170" s="510"/>
      <c r="L170" s="510"/>
      <c r="M170" s="510"/>
      <c r="N170" s="510"/>
      <c r="O170" s="510"/>
      <c r="P170" s="510"/>
      <c r="Q170" s="510"/>
      <c r="R170" s="510"/>
      <c r="S170" s="510"/>
      <c r="T170" s="510"/>
      <c r="U170" s="510"/>
      <c r="V170" s="510"/>
      <c r="W170" s="510"/>
      <c r="X170" s="510"/>
      <c r="Y170" s="510"/>
      <c r="Z170" s="510"/>
      <c r="AA170" s="510"/>
      <c r="AB170" s="570"/>
      <c r="AC170" s="570"/>
      <c r="AD170" s="570"/>
      <c r="AE170" s="510"/>
    </row>
    <row r="171" spans="1:31" ht="18.75" customHeight="1">
      <c r="A171" s="510"/>
      <c r="B171" s="510"/>
      <c r="C171" s="510"/>
      <c r="D171" s="510"/>
      <c r="E171" s="510"/>
      <c r="F171" s="510"/>
      <c r="G171" s="510"/>
      <c r="H171" s="510"/>
      <c r="I171" s="510"/>
      <c r="J171" s="510"/>
      <c r="K171" s="510"/>
      <c r="L171" s="510"/>
      <c r="M171" s="510"/>
      <c r="N171" s="510"/>
      <c r="O171" s="510"/>
      <c r="P171" s="510"/>
      <c r="Q171" s="510"/>
      <c r="R171" s="510"/>
      <c r="S171" s="510"/>
      <c r="T171" s="510"/>
      <c r="U171" s="510"/>
      <c r="V171" s="510"/>
      <c r="W171" s="510"/>
      <c r="X171" s="510"/>
      <c r="Y171" s="510"/>
      <c r="Z171" s="510"/>
      <c r="AA171" s="510"/>
      <c r="AB171" s="570"/>
      <c r="AC171" s="570"/>
      <c r="AD171" s="570"/>
      <c r="AE171" s="510"/>
    </row>
    <row r="172" spans="1:31" ht="18.75" customHeight="1">
      <c r="A172" s="510"/>
      <c r="B172" s="510"/>
      <c r="C172" s="510"/>
      <c r="D172" s="510"/>
      <c r="E172" s="510"/>
      <c r="F172" s="510"/>
      <c r="G172" s="510"/>
      <c r="H172" s="510"/>
      <c r="I172" s="510"/>
      <c r="J172" s="510"/>
      <c r="K172" s="510"/>
      <c r="L172" s="510"/>
      <c r="M172" s="510"/>
      <c r="N172" s="510"/>
      <c r="O172" s="510"/>
      <c r="P172" s="510"/>
      <c r="Q172" s="510"/>
      <c r="R172" s="510"/>
      <c r="S172" s="510"/>
      <c r="T172" s="510"/>
      <c r="U172" s="510"/>
      <c r="V172" s="510"/>
      <c r="W172" s="510"/>
      <c r="X172" s="510"/>
      <c r="Y172" s="510"/>
      <c r="Z172" s="510"/>
      <c r="AA172" s="510"/>
      <c r="AB172" s="570"/>
      <c r="AC172" s="570"/>
      <c r="AD172" s="570"/>
      <c r="AE172" s="510"/>
    </row>
    <row r="173" spans="1:31" ht="18.75" customHeight="1">
      <c r="A173" s="510"/>
      <c r="B173" s="510"/>
      <c r="C173" s="510"/>
      <c r="D173" s="510"/>
      <c r="E173" s="510"/>
      <c r="F173" s="510"/>
      <c r="G173" s="510"/>
      <c r="H173" s="510"/>
      <c r="I173" s="510"/>
      <c r="J173" s="510"/>
      <c r="K173" s="510"/>
      <c r="L173" s="510"/>
      <c r="M173" s="510"/>
      <c r="N173" s="510"/>
      <c r="O173" s="510"/>
      <c r="P173" s="510"/>
      <c r="Q173" s="510"/>
      <c r="R173" s="510"/>
      <c r="S173" s="510"/>
      <c r="T173" s="510"/>
      <c r="U173" s="510"/>
      <c r="V173" s="510"/>
      <c r="W173" s="510"/>
      <c r="X173" s="510"/>
      <c r="Y173" s="510"/>
      <c r="Z173" s="510"/>
      <c r="AA173" s="510"/>
      <c r="AB173" s="570"/>
      <c r="AC173" s="570"/>
      <c r="AD173" s="570"/>
      <c r="AE173" s="510"/>
    </row>
    <row r="174" spans="1:31" ht="18.75" customHeight="1">
      <c r="A174" s="510"/>
      <c r="B174" s="510"/>
      <c r="C174" s="510"/>
      <c r="D174" s="510"/>
      <c r="E174" s="510"/>
      <c r="F174" s="510"/>
      <c r="G174" s="510"/>
      <c r="H174" s="510"/>
      <c r="I174" s="510"/>
      <c r="J174" s="510"/>
      <c r="K174" s="510"/>
      <c r="L174" s="510"/>
      <c r="M174" s="510"/>
      <c r="N174" s="510"/>
      <c r="O174" s="510"/>
      <c r="P174" s="510"/>
      <c r="Q174" s="510"/>
      <c r="R174" s="510"/>
      <c r="S174" s="510"/>
      <c r="T174" s="510"/>
      <c r="U174" s="510"/>
      <c r="V174" s="510"/>
      <c r="W174" s="510"/>
      <c r="X174" s="510"/>
      <c r="Y174" s="510"/>
      <c r="Z174" s="510"/>
      <c r="AA174" s="510"/>
      <c r="AB174" s="570"/>
      <c r="AC174" s="570"/>
      <c r="AD174" s="570"/>
      <c r="AE174" s="510"/>
    </row>
    <row r="175" spans="1:31" ht="18.75" customHeight="1">
      <c r="A175" s="510"/>
      <c r="B175" s="510"/>
      <c r="C175" s="510"/>
      <c r="D175" s="510"/>
      <c r="E175" s="510"/>
      <c r="F175" s="510"/>
      <c r="G175" s="510"/>
      <c r="H175" s="510"/>
      <c r="I175" s="510"/>
      <c r="J175" s="510"/>
      <c r="K175" s="510"/>
      <c r="L175" s="510"/>
      <c r="M175" s="510"/>
      <c r="N175" s="510"/>
      <c r="O175" s="510"/>
      <c r="P175" s="510"/>
      <c r="Q175" s="510"/>
      <c r="R175" s="510"/>
      <c r="S175" s="510"/>
      <c r="T175" s="510"/>
      <c r="U175" s="510"/>
      <c r="V175" s="510"/>
      <c r="W175" s="510"/>
      <c r="X175" s="510"/>
      <c r="Y175" s="510"/>
      <c r="Z175" s="510"/>
      <c r="AA175" s="510"/>
      <c r="AB175" s="570"/>
      <c r="AC175" s="570"/>
      <c r="AD175" s="570"/>
      <c r="AE175" s="510"/>
    </row>
    <row r="176" spans="1:31" ht="18.75" customHeight="1">
      <c r="A176" s="510"/>
      <c r="B176" s="510"/>
      <c r="C176" s="510"/>
      <c r="D176" s="510"/>
      <c r="E176" s="510"/>
      <c r="F176" s="510"/>
      <c r="G176" s="510"/>
      <c r="H176" s="510"/>
      <c r="I176" s="510"/>
      <c r="J176" s="510"/>
      <c r="K176" s="510"/>
      <c r="L176" s="510"/>
      <c r="M176" s="510"/>
      <c r="N176" s="510"/>
      <c r="O176" s="510"/>
      <c r="P176" s="510"/>
      <c r="Q176" s="510"/>
      <c r="R176" s="510"/>
      <c r="S176" s="510"/>
      <c r="T176" s="510"/>
      <c r="U176" s="510"/>
      <c r="V176" s="510"/>
      <c r="W176" s="510"/>
      <c r="X176" s="510"/>
      <c r="Y176" s="510"/>
      <c r="Z176" s="510"/>
      <c r="AA176" s="510"/>
      <c r="AB176" s="570"/>
      <c r="AC176" s="570"/>
      <c r="AD176" s="570"/>
      <c r="AE176" s="510"/>
    </row>
    <row r="177" spans="1:31" ht="18.75" customHeight="1">
      <c r="A177" s="510"/>
      <c r="B177" s="510"/>
      <c r="C177" s="510"/>
      <c r="D177" s="510"/>
      <c r="E177" s="510"/>
      <c r="F177" s="510"/>
      <c r="G177" s="510"/>
      <c r="H177" s="510"/>
      <c r="I177" s="510"/>
      <c r="J177" s="510"/>
      <c r="K177" s="510"/>
      <c r="L177" s="510"/>
      <c r="M177" s="510"/>
      <c r="N177" s="510"/>
      <c r="O177" s="510"/>
      <c r="P177" s="510"/>
      <c r="Q177" s="510"/>
      <c r="R177" s="510"/>
      <c r="S177" s="510"/>
      <c r="T177" s="510"/>
      <c r="U177" s="510"/>
      <c r="V177" s="510"/>
      <c r="W177" s="510"/>
      <c r="X177" s="510"/>
      <c r="Y177" s="510"/>
      <c r="Z177" s="510"/>
      <c r="AA177" s="510"/>
      <c r="AB177" s="570"/>
      <c r="AC177" s="570"/>
      <c r="AD177" s="570"/>
      <c r="AE177" s="510"/>
    </row>
    <row r="178" spans="1:31" ht="18.75" customHeight="1">
      <c r="A178" s="510"/>
      <c r="B178" s="510"/>
      <c r="C178" s="510"/>
      <c r="D178" s="510"/>
      <c r="E178" s="510"/>
      <c r="F178" s="510"/>
      <c r="G178" s="510"/>
      <c r="H178" s="510"/>
      <c r="I178" s="510"/>
      <c r="J178" s="510"/>
      <c r="K178" s="510"/>
      <c r="L178" s="510"/>
      <c r="M178" s="510"/>
      <c r="N178" s="510"/>
      <c r="O178" s="510"/>
      <c r="P178" s="510"/>
      <c r="Q178" s="510"/>
      <c r="R178" s="510"/>
      <c r="S178" s="510"/>
      <c r="T178" s="510"/>
      <c r="U178" s="510"/>
      <c r="V178" s="510"/>
      <c r="W178" s="510"/>
      <c r="X178" s="510"/>
      <c r="Y178" s="510"/>
      <c r="Z178" s="510"/>
      <c r="AA178" s="510"/>
      <c r="AB178" s="570"/>
      <c r="AC178" s="570"/>
      <c r="AD178" s="570"/>
      <c r="AE178" s="510"/>
    </row>
    <row r="179" spans="1:31" ht="18.75" customHeight="1">
      <c r="A179" s="510"/>
      <c r="B179" s="510"/>
      <c r="C179" s="510"/>
      <c r="D179" s="510"/>
      <c r="E179" s="510"/>
      <c r="F179" s="510"/>
      <c r="G179" s="510"/>
      <c r="H179" s="510"/>
      <c r="I179" s="510"/>
      <c r="J179" s="510"/>
      <c r="K179" s="510"/>
      <c r="L179" s="510"/>
      <c r="M179" s="510"/>
      <c r="N179" s="510"/>
      <c r="O179" s="510"/>
      <c r="P179" s="510"/>
      <c r="Q179" s="510"/>
      <c r="R179" s="510"/>
      <c r="S179" s="510"/>
      <c r="T179" s="510"/>
      <c r="U179" s="510"/>
      <c r="V179" s="510"/>
      <c r="W179" s="510"/>
      <c r="X179" s="510"/>
      <c r="Y179" s="510"/>
      <c r="Z179" s="510"/>
      <c r="AA179" s="510"/>
      <c r="AB179" s="570"/>
      <c r="AC179" s="570"/>
      <c r="AD179" s="570"/>
      <c r="AE179" s="510"/>
    </row>
    <row r="180" spans="1:31" ht="18.75" customHeight="1">
      <c r="A180" s="510"/>
      <c r="B180" s="510"/>
      <c r="C180" s="510"/>
      <c r="D180" s="510"/>
      <c r="E180" s="510"/>
      <c r="F180" s="510"/>
      <c r="G180" s="510"/>
      <c r="H180" s="510"/>
      <c r="I180" s="510"/>
      <c r="J180" s="510"/>
      <c r="K180" s="510"/>
      <c r="L180" s="510"/>
      <c r="M180" s="510"/>
      <c r="N180" s="510"/>
      <c r="O180" s="510"/>
      <c r="P180" s="510"/>
      <c r="Q180" s="510"/>
      <c r="R180" s="510"/>
      <c r="S180" s="510"/>
      <c r="T180" s="510"/>
      <c r="U180" s="510"/>
      <c r="V180" s="510"/>
      <c r="W180" s="510"/>
      <c r="X180" s="510"/>
      <c r="Y180" s="510"/>
      <c r="Z180" s="510"/>
      <c r="AA180" s="510"/>
      <c r="AB180" s="570"/>
      <c r="AC180" s="570"/>
      <c r="AD180" s="570"/>
      <c r="AE180" s="510"/>
    </row>
    <row r="181" spans="1:31" ht="18.75" customHeight="1">
      <c r="A181" s="510"/>
      <c r="B181" s="510"/>
      <c r="C181" s="510"/>
      <c r="D181" s="510"/>
      <c r="E181" s="510"/>
      <c r="F181" s="510"/>
      <c r="G181" s="510"/>
      <c r="H181" s="510"/>
      <c r="I181" s="510"/>
      <c r="J181" s="510"/>
      <c r="K181" s="510"/>
      <c r="L181" s="510"/>
      <c r="M181" s="510"/>
      <c r="N181" s="510"/>
      <c r="O181" s="510"/>
      <c r="P181" s="510"/>
      <c r="Q181" s="510"/>
      <c r="R181" s="510"/>
      <c r="S181" s="510"/>
      <c r="T181" s="510"/>
      <c r="U181" s="510"/>
      <c r="V181" s="510"/>
      <c r="W181" s="510"/>
      <c r="X181" s="510"/>
      <c r="Y181" s="510"/>
      <c r="Z181" s="510"/>
      <c r="AA181" s="510"/>
      <c r="AB181" s="570"/>
      <c r="AC181" s="570"/>
      <c r="AD181" s="570"/>
      <c r="AE181" s="510"/>
    </row>
    <row r="182" spans="1:31" ht="18.75" customHeight="1">
      <c r="A182" s="510"/>
      <c r="B182" s="510"/>
      <c r="C182" s="510"/>
      <c r="D182" s="510"/>
      <c r="E182" s="510"/>
      <c r="F182" s="510"/>
      <c r="G182" s="510"/>
      <c r="H182" s="510"/>
      <c r="I182" s="510"/>
      <c r="J182" s="510"/>
      <c r="K182" s="510"/>
      <c r="L182" s="510"/>
      <c r="M182" s="510"/>
      <c r="N182" s="510"/>
      <c r="O182" s="510"/>
      <c r="P182" s="510"/>
      <c r="Q182" s="510"/>
      <c r="R182" s="510"/>
      <c r="S182" s="510"/>
      <c r="T182" s="510"/>
      <c r="U182" s="510"/>
      <c r="V182" s="510"/>
      <c r="W182" s="510"/>
      <c r="X182" s="510"/>
      <c r="Y182" s="510"/>
      <c r="Z182" s="510"/>
      <c r="AA182" s="510"/>
      <c r="AB182" s="570"/>
      <c r="AC182" s="570"/>
      <c r="AD182" s="570"/>
      <c r="AE182" s="510"/>
    </row>
    <row r="183" spans="1:31" ht="18.75" customHeight="1">
      <c r="A183" s="510"/>
      <c r="B183" s="510"/>
      <c r="C183" s="510"/>
      <c r="D183" s="510"/>
      <c r="E183" s="510"/>
      <c r="F183" s="510"/>
      <c r="G183" s="510"/>
      <c r="H183" s="510"/>
      <c r="I183" s="510"/>
      <c r="J183" s="510"/>
      <c r="K183" s="510"/>
      <c r="L183" s="510"/>
      <c r="M183" s="510"/>
      <c r="N183" s="510"/>
      <c r="O183" s="510"/>
      <c r="P183" s="510"/>
      <c r="Q183" s="510"/>
      <c r="R183" s="510"/>
      <c r="S183" s="510"/>
      <c r="T183" s="510"/>
      <c r="U183" s="510"/>
      <c r="V183" s="510"/>
      <c r="W183" s="510"/>
      <c r="X183" s="510"/>
      <c r="Y183" s="510"/>
      <c r="Z183" s="510"/>
      <c r="AA183" s="510"/>
      <c r="AB183" s="570"/>
      <c r="AC183" s="570"/>
      <c r="AD183" s="570"/>
      <c r="AE183" s="510"/>
    </row>
    <row r="184" spans="1:31" ht="18.75" customHeight="1">
      <c r="A184" s="510"/>
      <c r="B184" s="510"/>
      <c r="C184" s="510"/>
      <c r="D184" s="510"/>
      <c r="E184" s="510"/>
      <c r="F184" s="510"/>
      <c r="G184" s="510"/>
      <c r="H184" s="510"/>
      <c r="I184" s="510"/>
      <c r="J184" s="510"/>
      <c r="K184" s="510"/>
      <c r="L184" s="510"/>
      <c r="M184" s="510"/>
      <c r="N184" s="510"/>
      <c r="O184" s="510"/>
      <c r="P184" s="510"/>
      <c r="Q184" s="510"/>
      <c r="R184" s="510"/>
      <c r="S184" s="510"/>
      <c r="T184" s="510"/>
      <c r="U184" s="510"/>
      <c r="V184" s="510"/>
      <c r="W184" s="510"/>
      <c r="X184" s="510"/>
      <c r="Y184" s="510"/>
      <c r="Z184" s="510"/>
      <c r="AA184" s="510"/>
      <c r="AB184" s="570"/>
      <c r="AC184" s="570"/>
      <c r="AD184" s="570"/>
      <c r="AE184" s="510"/>
    </row>
    <row r="185" spans="1:31" ht="18.75" customHeight="1">
      <c r="A185" s="510"/>
      <c r="B185" s="510"/>
      <c r="C185" s="510"/>
      <c r="D185" s="510"/>
      <c r="E185" s="510"/>
      <c r="F185" s="510"/>
      <c r="G185" s="510"/>
      <c r="H185" s="510"/>
      <c r="I185" s="510"/>
      <c r="J185" s="510"/>
      <c r="K185" s="510"/>
      <c r="L185" s="510"/>
      <c r="M185" s="510"/>
      <c r="N185" s="510"/>
      <c r="O185" s="510"/>
      <c r="P185" s="510"/>
      <c r="Q185" s="510"/>
      <c r="R185" s="510"/>
      <c r="S185" s="510"/>
      <c r="T185" s="510"/>
      <c r="U185" s="510"/>
      <c r="V185" s="510"/>
      <c r="W185" s="510"/>
      <c r="X185" s="510"/>
      <c r="Y185" s="510"/>
      <c r="Z185" s="510"/>
      <c r="AA185" s="510"/>
      <c r="AB185" s="570"/>
      <c r="AC185" s="570"/>
      <c r="AD185" s="570"/>
      <c r="AE185" s="510"/>
    </row>
    <row r="186" spans="1:31" ht="18.75" customHeight="1">
      <c r="A186" s="510"/>
      <c r="B186" s="510"/>
      <c r="C186" s="510"/>
      <c r="D186" s="510"/>
      <c r="E186" s="510"/>
      <c r="F186" s="510"/>
      <c r="G186" s="510"/>
      <c r="H186" s="510"/>
      <c r="I186" s="510"/>
      <c r="J186" s="510"/>
      <c r="K186" s="510"/>
      <c r="L186" s="510"/>
      <c r="M186" s="510"/>
      <c r="N186" s="510"/>
      <c r="O186" s="510"/>
      <c r="P186" s="510"/>
      <c r="Q186" s="510"/>
      <c r="R186" s="510"/>
      <c r="S186" s="510"/>
      <c r="T186" s="510"/>
      <c r="U186" s="510"/>
      <c r="V186" s="510"/>
      <c r="W186" s="510"/>
      <c r="X186" s="510"/>
      <c r="Y186" s="510"/>
      <c r="Z186" s="510"/>
      <c r="AA186" s="510"/>
      <c r="AB186" s="570"/>
      <c r="AC186" s="570"/>
      <c r="AD186" s="570"/>
      <c r="AE186" s="510"/>
    </row>
    <row r="187" spans="1:31" ht="18.75" customHeight="1">
      <c r="A187" s="510"/>
      <c r="B187" s="510"/>
      <c r="C187" s="510"/>
      <c r="D187" s="510"/>
      <c r="E187" s="510"/>
      <c r="F187" s="510"/>
      <c r="G187" s="510"/>
      <c r="H187" s="510"/>
      <c r="I187" s="510"/>
      <c r="J187" s="510"/>
      <c r="K187" s="510"/>
      <c r="L187" s="510"/>
      <c r="M187" s="510"/>
      <c r="N187" s="510"/>
      <c r="O187" s="510"/>
      <c r="P187" s="510"/>
      <c r="Q187" s="510"/>
      <c r="R187" s="510"/>
      <c r="S187" s="510"/>
      <c r="T187" s="510"/>
      <c r="U187" s="510"/>
      <c r="V187" s="510"/>
      <c r="W187" s="510"/>
      <c r="X187" s="510"/>
      <c r="Y187" s="510"/>
      <c r="Z187" s="510"/>
      <c r="AA187" s="510"/>
      <c r="AB187" s="570"/>
      <c r="AC187" s="570"/>
      <c r="AD187" s="570"/>
      <c r="AE187" s="510"/>
    </row>
    <row r="188" spans="1:31" ht="18.75" customHeight="1">
      <c r="A188" s="510"/>
      <c r="B188" s="510"/>
      <c r="C188" s="510"/>
      <c r="D188" s="510"/>
      <c r="E188" s="510"/>
      <c r="F188" s="510"/>
      <c r="G188" s="510"/>
      <c r="H188" s="510"/>
      <c r="I188" s="510"/>
      <c r="J188" s="510"/>
      <c r="K188" s="510"/>
      <c r="L188" s="510"/>
      <c r="M188" s="510"/>
      <c r="N188" s="510"/>
      <c r="O188" s="510"/>
      <c r="P188" s="510"/>
      <c r="Q188" s="510"/>
      <c r="R188" s="510"/>
      <c r="S188" s="510"/>
      <c r="T188" s="510"/>
      <c r="U188" s="510"/>
      <c r="V188" s="510"/>
      <c r="W188" s="510"/>
      <c r="X188" s="510"/>
      <c r="Y188" s="510"/>
      <c r="Z188" s="510"/>
      <c r="AA188" s="510"/>
      <c r="AB188" s="570"/>
      <c r="AC188" s="570"/>
      <c r="AD188" s="570"/>
      <c r="AE188" s="510"/>
    </row>
    <row r="189" spans="1:31" ht="18.75" customHeight="1">
      <c r="A189" s="510"/>
      <c r="B189" s="510"/>
      <c r="C189" s="510"/>
      <c r="D189" s="510"/>
      <c r="E189" s="510"/>
      <c r="F189" s="510"/>
      <c r="G189" s="510"/>
      <c r="H189" s="510"/>
      <c r="I189" s="510"/>
      <c r="J189" s="510"/>
      <c r="K189" s="510"/>
      <c r="L189" s="510"/>
      <c r="M189" s="510"/>
      <c r="N189" s="510"/>
      <c r="O189" s="510"/>
      <c r="P189" s="510"/>
      <c r="Q189" s="510"/>
      <c r="R189" s="510"/>
      <c r="S189" s="510"/>
      <c r="T189" s="510"/>
      <c r="U189" s="510"/>
      <c r="V189" s="510"/>
      <c r="W189" s="510"/>
      <c r="X189" s="510"/>
      <c r="Y189" s="510"/>
      <c r="Z189" s="510"/>
      <c r="AA189" s="510"/>
      <c r="AB189" s="570"/>
      <c r="AC189" s="570"/>
      <c r="AD189" s="570"/>
      <c r="AE189" s="510"/>
    </row>
    <row r="190" spans="1:31" ht="18.75" customHeight="1">
      <c r="A190" s="510"/>
      <c r="B190" s="510"/>
      <c r="C190" s="510"/>
      <c r="D190" s="510"/>
      <c r="E190" s="510"/>
      <c r="F190" s="510"/>
      <c r="G190" s="510"/>
      <c r="H190" s="510"/>
      <c r="I190" s="510"/>
      <c r="J190" s="510"/>
      <c r="K190" s="510"/>
      <c r="L190" s="510"/>
      <c r="M190" s="510"/>
      <c r="N190" s="510"/>
      <c r="O190" s="510"/>
      <c r="P190" s="510"/>
      <c r="Q190" s="510"/>
      <c r="R190" s="510"/>
      <c r="S190" s="510"/>
      <c r="T190" s="510"/>
      <c r="U190" s="510"/>
      <c r="V190" s="510"/>
      <c r="W190" s="510"/>
      <c r="X190" s="510"/>
      <c r="Y190" s="510"/>
      <c r="Z190" s="510"/>
      <c r="AA190" s="510"/>
      <c r="AB190" s="570"/>
      <c r="AC190" s="570"/>
      <c r="AD190" s="570"/>
      <c r="AE190" s="510"/>
    </row>
    <row r="191" spans="1:31" ht="18.75" customHeight="1">
      <c r="A191" s="510"/>
      <c r="B191" s="510"/>
      <c r="C191" s="510"/>
      <c r="D191" s="510"/>
      <c r="E191" s="510"/>
      <c r="F191" s="510"/>
      <c r="G191" s="510"/>
      <c r="H191" s="510"/>
      <c r="I191" s="510"/>
      <c r="J191" s="510"/>
      <c r="K191" s="510"/>
      <c r="L191" s="510"/>
      <c r="M191" s="510"/>
      <c r="N191" s="510"/>
      <c r="O191" s="510"/>
      <c r="P191" s="510"/>
      <c r="Q191" s="510"/>
      <c r="R191" s="510"/>
      <c r="S191" s="510"/>
      <c r="T191" s="510"/>
      <c r="U191" s="510"/>
      <c r="V191" s="510"/>
      <c r="W191" s="510"/>
      <c r="X191" s="510"/>
      <c r="Y191" s="510"/>
      <c r="Z191" s="510"/>
      <c r="AA191" s="510"/>
      <c r="AB191" s="570"/>
      <c r="AC191" s="570"/>
      <c r="AD191" s="570"/>
      <c r="AE191" s="510"/>
    </row>
    <row r="192" spans="1:31" ht="18.75" customHeight="1">
      <c r="A192" s="510"/>
      <c r="B192" s="510"/>
      <c r="C192" s="510"/>
      <c r="D192" s="510"/>
      <c r="E192" s="510"/>
      <c r="F192" s="510"/>
      <c r="G192" s="510"/>
      <c r="H192" s="510"/>
      <c r="I192" s="510"/>
      <c r="J192" s="510"/>
      <c r="K192" s="510"/>
      <c r="L192" s="510"/>
      <c r="M192" s="510"/>
      <c r="N192" s="510"/>
      <c r="O192" s="510"/>
      <c r="P192" s="510"/>
      <c r="Q192" s="510"/>
      <c r="R192" s="510"/>
      <c r="S192" s="510"/>
      <c r="T192" s="510"/>
      <c r="U192" s="510"/>
      <c r="V192" s="510"/>
      <c r="W192" s="510"/>
      <c r="X192" s="510"/>
      <c r="Y192" s="510"/>
      <c r="Z192" s="510"/>
      <c r="AA192" s="510"/>
      <c r="AB192" s="570"/>
      <c r="AC192" s="570"/>
      <c r="AD192" s="570"/>
      <c r="AE192" s="510"/>
    </row>
    <row r="193" spans="1:31" ht="18.75" customHeight="1">
      <c r="A193" s="510"/>
      <c r="B193" s="510"/>
      <c r="C193" s="510"/>
      <c r="D193" s="510"/>
      <c r="E193" s="510"/>
      <c r="F193" s="510"/>
      <c r="G193" s="510"/>
      <c r="H193" s="510"/>
      <c r="I193" s="510"/>
      <c r="J193" s="510"/>
      <c r="K193" s="510"/>
      <c r="L193" s="510"/>
      <c r="M193" s="510"/>
      <c r="N193" s="510"/>
      <c r="O193" s="510"/>
      <c r="P193" s="510"/>
      <c r="Q193" s="510"/>
      <c r="R193" s="510"/>
      <c r="S193" s="510"/>
      <c r="T193" s="510"/>
      <c r="U193" s="510"/>
      <c r="V193" s="510"/>
      <c r="W193" s="510"/>
      <c r="X193" s="510"/>
      <c r="Y193" s="510"/>
      <c r="Z193" s="510"/>
      <c r="AA193" s="510"/>
      <c r="AB193" s="570"/>
      <c r="AC193" s="570"/>
      <c r="AD193" s="570"/>
      <c r="AE193" s="510"/>
    </row>
    <row r="194" spans="1:31" ht="18.75" customHeight="1">
      <c r="A194" s="510"/>
      <c r="B194" s="510"/>
      <c r="C194" s="510"/>
      <c r="D194" s="510"/>
      <c r="E194" s="510"/>
      <c r="F194" s="510"/>
      <c r="G194" s="510"/>
      <c r="H194" s="510"/>
      <c r="I194" s="510"/>
      <c r="J194" s="510"/>
      <c r="K194" s="510"/>
      <c r="L194" s="510"/>
      <c r="M194" s="510"/>
      <c r="N194" s="510"/>
      <c r="O194" s="510"/>
      <c r="P194" s="510"/>
      <c r="Q194" s="510"/>
      <c r="R194" s="510"/>
      <c r="S194" s="510"/>
      <c r="T194" s="510"/>
      <c r="U194" s="510"/>
      <c r="V194" s="510"/>
      <c r="W194" s="510"/>
      <c r="X194" s="510"/>
      <c r="Y194" s="510"/>
      <c r="Z194" s="510"/>
      <c r="AA194" s="510"/>
      <c r="AB194" s="570"/>
      <c r="AC194" s="570"/>
      <c r="AD194" s="570"/>
      <c r="AE194" s="510"/>
    </row>
    <row r="195" spans="1:31" ht="18.75" customHeight="1">
      <c r="A195" s="510"/>
      <c r="B195" s="510"/>
      <c r="C195" s="510"/>
      <c r="D195" s="510"/>
      <c r="E195" s="510"/>
      <c r="F195" s="510"/>
      <c r="G195" s="510"/>
      <c r="H195" s="510"/>
      <c r="I195" s="510"/>
      <c r="J195" s="510"/>
      <c r="K195" s="510"/>
      <c r="L195" s="510"/>
      <c r="M195" s="510"/>
      <c r="N195" s="510"/>
      <c r="O195" s="510"/>
      <c r="P195" s="510"/>
      <c r="Q195" s="510"/>
      <c r="R195" s="510"/>
      <c r="S195" s="510"/>
      <c r="T195" s="510"/>
      <c r="U195" s="510"/>
      <c r="V195" s="510"/>
      <c r="W195" s="510"/>
      <c r="X195" s="510"/>
      <c r="Y195" s="510"/>
      <c r="Z195" s="510"/>
      <c r="AA195" s="510"/>
      <c r="AB195" s="570"/>
      <c r="AC195" s="570"/>
      <c r="AD195" s="570"/>
      <c r="AE195" s="510"/>
    </row>
    <row r="196" spans="1:31" ht="18.75" customHeight="1">
      <c r="T196" s="510"/>
      <c r="AB196" s="570"/>
      <c r="AC196" s="570"/>
      <c r="AD196" s="570"/>
    </row>
  </sheetData>
  <mergeCells count="450">
    <mergeCell ref="A1:L2"/>
    <mergeCell ref="R1:V1"/>
    <mergeCell ref="R2:U2"/>
    <mergeCell ref="AA2:AD2"/>
    <mergeCell ref="A3:L3"/>
    <mergeCell ref="A4:L4"/>
    <mergeCell ref="G5:AA5"/>
    <mergeCell ref="G6:L6"/>
    <mergeCell ref="R6:V6"/>
    <mergeCell ref="Z6:AC6"/>
    <mergeCell ref="E7:J7"/>
    <mergeCell ref="M7:Q7"/>
    <mergeCell ref="R7:T7"/>
    <mergeCell ref="U7:V7"/>
    <mergeCell ref="X7:Y7"/>
    <mergeCell ref="A17:C18"/>
    <mergeCell ref="G17:R17"/>
    <mergeCell ref="G18:I18"/>
    <mergeCell ref="J18:L18"/>
    <mergeCell ref="M18:O18"/>
    <mergeCell ref="D17:F18"/>
    <mergeCell ref="H10:N10"/>
    <mergeCell ref="T10:Z10"/>
    <mergeCell ref="H11:N11"/>
    <mergeCell ref="T11:Z11"/>
    <mergeCell ref="P18:R18"/>
    <mergeCell ref="G19:I19"/>
    <mergeCell ref="J19:L19"/>
    <mergeCell ref="M19:O19"/>
    <mergeCell ref="P19:R19"/>
    <mergeCell ref="Y19:AA23"/>
    <mergeCell ref="D19:F19"/>
    <mergeCell ref="U16:V16"/>
    <mergeCell ref="W16:X16"/>
    <mergeCell ref="G21:I21"/>
    <mergeCell ref="J21:L21"/>
    <mergeCell ref="M21:O21"/>
    <mergeCell ref="P21:R21"/>
    <mergeCell ref="D20:F20"/>
    <mergeCell ref="M24:O24"/>
    <mergeCell ref="G20:I20"/>
    <mergeCell ref="J20:L20"/>
    <mergeCell ref="M20:O20"/>
    <mergeCell ref="P20:R20"/>
    <mergeCell ref="G23:I23"/>
    <mergeCell ref="J23:L23"/>
    <mergeCell ref="M23:O23"/>
    <mergeCell ref="P23:R23"/>
    <mergeCell ref="S17:U18"/>
    <mergeCell ref="V17:X18"/>
    <mergeCell ref="S20:U20"/>
    <mergeCell ref="S21:U21"/>
    <mergeCell ref="S22:U22"/>
    <mergeCell ref="S23:U23"/>
    <mergeCell ref="S19:U19"/>
    <mergeCell ref="G22:I22"/>
    <mergeCell ref="J22:L22"/>
    <mergeCell ref="M22:O22"/>
    <mergeCell ref="P22:R22"/>
    <mergeCell ref="G24:I24"/>
    <mergeCell ref="J24:L24"/>
    <mergeCell ref="G25:I25"/>
    <mergeCell ref="J25:L25"/>
    <mergeCell ref="M25:O25"/>
    <mergeCell ref="AV24:AY24"/>
    <mergeCell ref="AZ24:BD24"/>
    <mergeCell ref="M29:O29"/>
    <mergeCell ref="AF25:AH25"/>
    <mergeCell ref="AI25:AK25"/>
    <mergeCell ref="AL25:AN25"/>
    <mergeCell ref="AO25:AQ25"/>
    <mergeCell ref="AR25:AU25"/>
    <mergeCell ref="AV25:AY25"/>
    <mergeCell ref="AZ25:BD25"/>
    <mergeCell ref="M28:O28"/>
    <mergeCell ref="AF24:AH24"/>
    <mergeCell ref="AI24:AK24"/>
    <mergeCell ref="AL24:AN24"/>
    <mergeCell ref="AO24:AQ24"/>
    <mergeCell ref="AR24:AU24"/>
    <mergeCell ref="P24:R24"/>
    <mergeCell ref="M27:O27"/>
    <mergeCell ref="AZ26:BD26"/>
    <mergeCell ref="AF26:AH26"/>
    <mergeCell ref="AI26:AK26"/>
    <mergeCell ref="AL26:AN26"/>
    <mergeCell ref="AO26:AQ26"/>
    <mergeCell ref="AR26:AU26"/>
    <mergeCell ref="AZ27:BD27"/>
    <mergeCell ref="M30:O30"/>
    <mergeCell ref="AF31:AH31"/>
    <mergeCell ref="AI31:AK31"/>
    <mergeCell ref="AL31:AN31"/>
    <mergeCell ref="AO31:AQ31"/>
    <mergeCell ref="AR31:AU31"/>
    <mergeCell ref="AV31:AY31"/>
    <mergeCell ref="AZ31:BD31"/>
    <mergeCell ref="AV30:AY30"/>
    <mergeCell ref="AZ30:BD30"/>
    <mergeCell ref="AV28:AY28"/>
    <mergeCell ref="AZ28:BD28"/>
    <mergeCell ref="AV29:AY29"/>
    <mergeCell ref="AZ29:BD29"/>
    <mergeCell ref="AR28:AU28"/>
    <mergeCell ref="S29:U29"/>
    <mergeCell ref="AF30:AH30"/>
    <mergeCell ref="AI30:AK30"/>
    <mergeCell ref="AL30:AN30"/>
    <mergeCell ref="AO30:AQ30"/>
    <mergeCell ref="AR30:AU30"/>
    <mergeCell ref="M32:O32"/>
    <mergeCell ref="S30:U30"/>
    <mergeCell ref="D21:F21"/>
    <mergeCell ref="D22:F22"/>
    <mergeCell ref="D23:F23"/>
    <mergeCell ref="D24:F24"/>
    <mergeCell ref="D25:F25"/>
    <mergeCell ref="D27:F27"/>
    <mergeCell ref="D28:F28"/>
    <mergeCell ref="AF29:AH29"/>
    <mergeCell ref="AI29:AK29"/>
    <mergeCell ref="AL29:AN29"/>
    <mergeCell ref="AO29:AQ29"/>
    <mergeCell ref="AR29:AU29"/>
    <mergeCell ref="AF28:AH28"/>
    <mergeCell ref="AI28:AK28"/>
    <mergeCell ref="AL28:AN28"/>
    <mergeCell ref="AO28:AQ28"/>
    <mergeCell ref="M31:O31"/>
    <mergeCell ref="AV26:AY26"/>
    <mergeCell ref="G28:I28"/>
    <mergeCell ref="J28:L28"/>
    <mergeCell ref="P28:R28"/>
    <mergeCell ref="G27:I27"/>
    <mergeCell ref="J27:L27"/>
    <mergeCell ref="P27:R27"/>
    <mergeCell ref="P25:R25"/>
    <mergeCell ref="D26:F26"/>
    <mergeCell ref="G26:I26"/>
    <mergeCell ref="J26:L26"/>
    <mergeCell ref="P26:R26"/>
    <mergeCell ref="S26:U26"/>
    <mergeCell ref="S27:U27"/>
    <mergeCell ref="S28:U28"/>
    <mergeCell ref="AF27:AH27"/>
    <mergeCell ref="AI27:AK27"/>
    <mergeCell ref="AL27:AN27"/>
    <mergeCell ref="AO27:AQ27"/>
    <mergeCell ref="AR27:AU27"/>
    <mergeCell ref="AV27:AY27"/>
    <mergeCell ref="M26:O26"/>
    <mergeCell ref="D32:F32"/>
    <mergeCell ref="G32:I32"/>
    <mergeCell ref="J32:L32"/>
    <mergeCell ref="P32:R32"/>
    <mergeCell ref="D31:F31"/>
    <mergeCell ref="G31:I31"/>
    <mergeCell ref="J31:L31"/>
    <mergeCell ref="P31:R31"/>
    <mergeCell ref="D29:F29"/>
    <mergeCell ref="G29:I29"/>
    <mergeCell ref="J29:L29"/>
    <mergeCell ref="P29:R29"/>
    <mergeCell ref="D30:F30"/>
    <mergeCell ref="G30:I30"/>
    <mergeCell ref="J30:L30"/>
    <mergeCell ref="P30:R30"/>
    <mergeCell ref="D34:F34"/>
    <mergeCell ref="G34:I34"/>
    <mergeCell ref="J34:L34"/>
    <mergeCell ref="P34:R34"/>
    <mergeCell ref="D33:F33"/>
    <mergeCell ref="G33:I33"/>
    <mergeCell ref="J33:L33"/>
    <mergeCell ref="M33:O33"/>
    <mergeCell ref="P33:R33"/>
    <mergeCell ref="M34:O34"/>
    <mergeCell ref="D36:F36"/>
    <mergeCell ref="G36:I36"/>
    <mergeCell ref="J36:L36"/>
    <mergeCell ref="M36:O36"/>
    <mergeCell ref="P36:R36"/>
    <mergeCell ref="D35:F35"/>
    <mergeCell ref="G35:I35"/>
    <mergeCell ref="J35:L35"/>
    <mergeCell ref="M35:O35"/>
    <mergeCell ref="P35:R35"/>
    <mergeCell ref="D38:F38"/>
    <mergeCell ref="G38:I38"/>
    <mergeCell ref="J38:L38"/>
    <mergeCell ref="M38:O38"/>
    <mergeCell ref="P38:R38"/>
    <mergeCell ref="D37:F37"/>
    <mergeCell ref="G37:I37"/>
    <mergeCell ref="J37:L37"/>
    <mergeCell ref="M37:O37"/>
    <mergeCell ref="P37:R37"/>
    <mergeCell ref="D40:F40"/>
    <mergeCell ref="G40:I40"/>
    <mergeCell ref="J40:L40"/>
    <mergeCell ref="M40:O40"/>
    <mergeCell ref="P40:R40"/>
    <mergeCell ref="D39:F39"/>
    <mergeCell ref="G39:I39"/>
    <mergeCell ref="J39:L39"/>
    <mergeCell ref="M39:O39"/>
    <mergeCell ref="P39:R39"/>
    <mergeCell ref="D43:F43"/>
    <mergeCell ref="G43:I43"/>
    <mergeCell ref="J43:L43"/>
    <mergeCell ref="M43:O43"/>
    <mergeCell ref="P43:R43"/>
    <mergeCell ref="D41:F41"/>
    <mergeCell ref="G41:I41"/>
    <mergeCell ref="J41:L41"/>
    <mergeCell ref="M41:O41"/>
    <mergeCell ref="P41:R41"/>
    <mergeCell ref="D42:F42"/>
    <mergeCell ref="G42:I42"/>
    <mergeCell ref="J42:L42"/>
    <mergeCell ref="M42:O42"/>
    <mergeCell ref="A43:C43"/>
    <mergeCell ref="AD16:AE16"/>
    <mergeCell ref="AB16:AC16"/>
    <mergeCell ref="A44:C46"/>
    <mergeCell ref="D44:F44"/>
    <mergeCell ref="G44:I44"/>
    <mergeCell ref="J44:L44"/>
    <mergeCell ref="M44:O44"/>
    <mergeCell ref="P44:R44"/>
    <mergeCell ref="A33:C33"/>
    <mergeCell ref="A34:C36"/>
    <mergeCell ref="A37:C37"/>
    <mergeCell ref="A38:C38"/>
    <mergeCell ref="A39:C41"/>
    <mergeCell ref="A42:C42"/>
    <mergeCell ref="A19:C21"/>
    <mergeCell ref="A22:C22"/>
    <mergeCell ref="A23:C23"/>
    <mergeCell ref="A24:C26"/>
    <mergeCell ref="A27:C27"/>
    <mergeCell ref="A28:C28"/>
    <mergeCell ref="A29:C31"/>
    <mergeCell ref="A32:C32"/>
    <mergeCell ref="P42:R42"/>
    <mergeCell ref="D46:F46"/>
    <mergeCell ref="G46:I46"/>
    <mergeCell ref="J46:L46"/>
    <mergeCell ref="M46:O46"/>
    <mergeCell ref="P46:R46"/>
    <mergeCell ref="D45:F45"/>
    <mergeCell ref="G45:I45"/>
    <mergeCell ref="J45:L45"/>
    <mergeCell ref="M45:O45"/>
    <mergeCell ref="P45:R45"/>
    <mergeCell ref="A48:C48"/>
    <mergeCell ref="D48:F48"/>
    <mergeCell ref="G48:I48"/>
    <mergeCell ref="J48:L48"/>
    <mergeCell ref="M48:O48"/>
    <mergeCell ref="P48:R48"/>
    <mergeCell ref="A47:C47"/>
    <mergeCell ref="D47:F47"/>
    <mergeCell ref="G47:I47"/>
    <mergeCell ref="J47:L47"/>
    <mergeCell ref="M47:O47"/>
    <mergeCell ref="P47:R47"/>
    <mergeCell ref="D50:F50"/>
    <mergeCell ref="G50:I50"/>
    <mergeCell ref="J50:L50"/>
    <mergeCell ref="M50:O50"/>
    <mergeCell ref="P50:R50"/>
    <mergeCell ref="A49:C51"/>
    <mergeCell ref="D49:F49"/>
    <mergeCell ref="G49:I49"/>
    <mergeCell ref="J49:L49"/>
    <mergeCell ref="M49:O49"/>
    <mergeCell ref="P49:R49"/>
    <mergeCell ref="A52:C52"/>
    <mergeCell ref="D52:F52"/>
    <mergeCell ref="G52:I52"/>
    <mergeCell ref="J52:L52"/>
    <mergeCell ref="M52:O52"/>
    <mergeCell ref="P52:R52"/>
    <mergeCell ref="D51:F51"/>
    <mergeCell ref="G51:I51"/>
    <mergeCell ref="J51:L51"/>
    <mergeCell ref="M51:O51"/>
    <mergeCell ref="P51:R51"/>
    <mergeCell ref="S55:U55"/>
    <mergeCell ref="A54:C56"/>
    <mergeCell ref="D54:F54"/>
    <mergeCell ref="G54:I54"/>
    <mergeCell ref="J54:L54"/>
    <mergeCell ref="M54:O54"/>
    <mergeCell ref="P54:R54"/>
    <mergeCell ref="A53:C53"/>
    <mergeCell ref="D53:F53"/>
    <mergeCell ref="G53:I53"/>
    <mergeCell ref="J53:L53"/>
    <mergeCell ref="M53:O53"/>
    <mergeCell ref="P53:R53"/>
    <mergeCell ref="D56:F56"/>
    <mergeCell ref="G56:I56"/>
    <mergeCell ref="J56:L56"/>
    <mergeCell ref="M56:O56"/>
    <mergeCell ref="P56:R56"/>
    <mergeCell ref="D55:F55"/>
    <mergeCell ref="G55:I55"/>
    <mergeCell ref="J55:L55"/>
    <mergeCell ref="M55:O55"/>
    <mergeCell ref="P55:R55"/>
    <mergeCell ref="A58:C58"/>
    <mergeCell ref="D58:F58"/>
    <mergeCell ref="G58:I58"/>
    <mergeCell ref="J58:L58"/>
    <mergeCell ref="M58:O58"/>
    <mergeCell ref="P58:R58"/>
    <mergeCell ref="A57:C57"/>
    <mergeCell ref="D57:F57"/>
    <mergeCell ref="G57:I57"/>
    <mergeCell ref="J57:L57"/>
    <mergeCell ref="M57:O57"/>
    <mergeCell ref="P57:R57"/>
    <mergeCell ref="D60:F60"/>
    <mergeCell ref="G60:I60"/>
    <mergeCell ref="J60:L60"/>
    <mergeCell ref="M60:O60"/>
    <mergeCell ref="P60:R60"/>
    <mergeCell ref="A59:C61"/>
    <mergeCell ref="D59:F59"/>
    <mergeCell ref="G59:I59"/>
    <mergeCell ref="J59:L59"/>
    <mergeCell ref="M59:O59"/>
    <mergeCell ref="P59:R59"/>
    <mergeCell ref="A62:C62"/>
    <mergeCell ref="D62:F62"/>
    <mergeCell ref="G62:I62"/>
    <mergeCell ref="J62:L62"/>
    <mergeCell ref="M62:O62"/>
    <mergeCell ref="P62:R62"/>
    <mergeCell ref="D61:F61"/>
    <mergeCell ref="G61:I61"/>
    <mergeCell ref="J61:L61"/>
    <mergeCell ref="M61:O61"/>
    <mergeCell ref="P61:R61"/>
    <mergeCell ref="M65:O65"/>
    <mergeCell ref="P65:R65"/>
    <mergeCell ref="A64:C66"/>
    <mergeCell ref="D64:F64"/>
    <mergeCell ref="G64:I64"/>
    <mergeCell ref="J64:L64"/>
    <mergeCell ref="M64:O64"/>
    <mergeCell ref="P64:R64"/>
    <mergeCell ref="A63:C63"/>
    <mergeCell ref="D63:F63"/>
    <mergeCell ref="G63:I63"/>
    <mergeCell ref="J63:L63"/>
    <mergeCell ref="M63:O63"/>
    <mergeCell ref="P63:R63"/>
    <mergeCell ref="AB17:AE18"/>
    <mergeCell ref="Y17:AA18"/>
    <mergeCell ref="A68:C68"/>
    <mergeCell ref="D68:F68"/>
    <mergeCell ref="G68:I68"/>
    <mergeCell ref="J68:L68"/>
    <mergeCell ref="M68:O68"/>
    <mergeCell ref="P68:R68"/>
    <mergeCell ref="A67:C67"/>
    <mergeCell ref="D67:F67"/>
    <mergeCell ref="G67:I67"/>
    <mergeCell ref="J67:L67"/>
    <mergeCell ref="M67:O67"/>
    <mergeCell ref="P67:R67"/>
    <mergeCell ref="D66:F66"/>
    <mergeCell ref="G66:I66"/>
    <mergeCell ref="J66:L66"/>
    <mergeCell ref="M66:O66"/>
    <mergeCell ref="P66:R66"/>
    <mergeCell ref="D65:F65"/>
    <mergeCell ref="G65:I65"/>
    <mergeCell ref="J65:L65"/>
    <mergeCell ref="S24:U24"/>
    <mergeCell ref="S25:U25"/>
    <mergeCell ref="S37:U37"/>
    <mergeCell ref="S38:U38"/>
    <mergeCell ref="S39:U39"/>
    <mergeCell ref="S40:U40"/>
    <mergeCell ref="S41:U41"/>
    <mergeCell ref="S42:U42"/>
    <mergeCell ref="S31:U31"/>
    <mergeCell ref="S32:U32"/>
    <mergeCell ref="S33:U33"/>
    <mergeCell ref="S34:U34"/>
    <mergeCell ref="S35:U35"/>
    <mergeCell ref="S36:U36"/>
    <mergeCell ref="S49:U49"/>
    <mergeCell ref="S50:U50"/>
    <mergeCell ref="S51:U51"/>
    <mergeCell ref="S52:U52"/>
    <mergeCell ref="S53:U53"/>
    <mergeCell ref="S54:U54"/>
    <mergeCell ref="S43:U43"/>
    <mergeCell ref="S44:U44"/>
    <mergeCell ref="S45:U45"/>
    <mergeCell ref="S46:U46"/>
    <mergeCell ref="S47:U47"/>
    <mergeCell ref="S48:U48"/>
    <mergeCell ref="S68:U68"/>
    <mergeCell ref="S62:U62"/>
    <mergeCell ref="S63:U63"/>
    <mergeCell ref="S64:U64"/>
    <mergeCell ref="S65:U65"/>
    <mergeCell ref="S66:U66"/>
    <mergeCell ref="S67:U67"/>
    <mergeCell ref="S56:U56"/>
    <mergeCell ref="S57:U57"/>
    <mergeCell ref="S58:U58"/>
    <mergeCell ref="S59:U59"/>
    <mergeCell ref="S60:U60"/>
    <mergeCell ref="S61:U61"/>
    <mergeCell ref="Y34:AA38"/>
    <mergeCell ref="AB34:AE38"/>
    <mergeCell ref="V39:X43"/>
    <mergeCell ref="Y39:AA43"/>
    <mergeCell ref="AB39:AE43"/>
    <mergeCell ref="V44:X48"/>
    <mergeCell ref="Y44:AA48"/>
    <mergeCell ref="AB44:AE48"/>
    <mergeCell ref="AB19:AE23"/>
    <mergeCell ref="V24:X28"/>
    <mergeCell ref="Y24:AA28"/>
    <mergeCell ref="AB24:AE28"/>
    <mergeCell ref="V29:X33"/>
    <mergeCell ref="Y29:AA33"/>
    <mergeCell ref="AB29:AE33"/>
    <mergeCell ref="V19:X23"/>
    <mergeCell ref="V34:X38"/>
    <mergeCell ref="Y64:AA68"/>
    <mergeCell ref="AB64:AE68"/>
    <mergeCell ref="Y49:AA53"/>
    <mergeCell ref="AB49:AE53"/>
    <mergeCell ref="V54:X58"/>
    <mergeCell ref="Y54:AA58"/>
    <mergeCell ref="AB54:AE58"/>
    <mergeCell ref="V59:X63"/>
    <mergeCell ref="Y59:AA63"/>
    <mergeCell ref="AB59:AE63"/>
    <mergeCell ref="V49:X53"/>
    <mergeCell ref="V64:X68"/>
  </mergeCells>
  <pageMargins left="0.19685039370078741" right="0.19685039370078741" top="0.74803149606299213" bottom="0.19685039370078741" header="0.19685039370078741" footer="0.19685039370078741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>
                <anchor moveWithCells="1">
                  <from>
                    <xdr:col>16</xdr:col>
                    <xdr:colOff>9525</xdr:colOff>
                    <xdr:row>3</xdr:row>
                    <xdr:rowOff>28575</xdr:rowOff>
                  </from>
                  <to>
                    <xdr:col>17</xdr:col>
                    <xdr:colOff>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>
                <anchor moveWithCells="1">
                  <from>
                    <xdr:col>6</xdr:col>
                    <xdr:colOff>9525</xdr:colOff>
                    <xdr:row>7</xdr:row>
                    <xdr:rowOff>104775</xdr:rowOff>
                  </from>
                  <to>
                    <xdr:col>7</xdr:col>
                    <xdr:colOff>0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>
                <anchor moveWithCells="1">
                  <from>
                    <xdr:col>10</xdr:col>
                    <xdr:colOff>9525</xdr:colOff>
                    <xdr:row>7</xdr:row>
                    <xdr:rowOff>104775</xdr:rowOff>
                  </from>
                  <to>
                    <xdr:col>11</xdr:col>
                    <xdr:colOff>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E47"/>
  <sheetViews>
    <sheetView view="pageBreakPreview" zoomScaleNormal="100" zoomScaleSheetLayoutView="100" workbookViewId="0">
      <selection activeCell="U6" sqref="U6"/>
    </sheetView>
  </sheetViews>
  <sheetFormatPr defaultColWidth="9.140625" defaultRowHeight="12"/>
  <cols>
    <col min="1" max="1" width="3.85546875" style="27" customWidth="1"/>
    <col min="2" max="23" width="4.140625" style="27" customWidth="1"/>
    <col min="24" max="27" width="4.42578125" style="27" customWidth="1"/>
    <col min="28" max="16384" width="9.140625" style="27"/>
  </cols>
  <sheetData>
    <row r="1" spans="1:31" ht="18" customHeight="1"/>
    <row r="2" spans="1:31" s="21" customFormat="1" ht="18" customHeight="1"/>
    <row r="3" spans="1:31" s="21" customFormat="1" ht="34.5" customHeight="1">
      <c r="A3" s="414" t="s">
        <v>31</v>
      </c>
      <c r="B3" s="414"/>
      <c r="C3" s="414"/>
      <c r="D3" s="414"/>
      <c r="E3" s="414"/>
      <c r="F3" s="414"/>
      <c r="G3" s="414"/>
      <c r="H3" s="414"/>
      <c r="I3" s="414"/>
      <c r="J3" s="414"/>
      <c r="K3" s="414"/>
      <c r="L3" s="414"/>
      <c r="M3" s="414"/>
      <c r="N3" s="414"/>
      <c r="O3" s="414"/>
      <c r="P3" s="414"/>
      <c r="Q3" s="414"/>
      <c r="R3" s="414"/>
      <c r="S3" s="414"/>
      <c r="T3" s="414"/>
      <c r="U3" s="414"/>
      <c r="V3" s="414"/>
      <c r="W3" s="414"/>
      <c r="X3" s="64"/>
    </row>
    <row r="4" spans="1:31" s="21" customFormat="1" ht="17.100000000000001" customHeight="1"/>
    <row r="5" spans="1:31" ht="17.100000000000001" customHeight="1">
      <c r="B5" s="6" t="s">
        <v>43</v>
      </c>
      <c r="C5" s="6"/>
      <c r="D5" s="6"/>
      <c r="E5" s="6"/>
      <c r="G5" s="415" t="str">
        <f>Report!H5</f>
        <v>SPR15120023-1</v>
      </c>
      <c r="H5" s="415"/>
      <c r="I5" s="415"/>
      <c r="J5" s="415"/>
      <c r="K5" s="415"/>
      <c r="O5" s="28"/>
      <c r="P5" s="28"/>
      <c r="U5" s="25" t="s">
        <v>151</v>
      </c>
      <c r="W5" s="25"/>
    </row>
    <row r="6" spans="1:31" ht="17.100000000000001" customHeight="1">
      <c r="B6" s="59"/>
      <c r="C6" s="59"/>
      <c r="D6" s="59"/>
      <c r="E6" s="59"/>
      <c r="F6" s="59"/>
      <c r="G6" s="236"/>
      <c r="H6" s="236"/>
      <c r="I6" s="236"/>
      <c r="J6" s="236"/>
      <c r="O6" s="28"/>
      <c r="P6" s="28"/>
      <c r="T6" s="25"/>
      <c r="U6" s="25"/>
      <c r="V6" s="25"/>
      <c r="X6" s="25"/>
    </row>
    <row r="7" spans="1:31" ht="17.100000000000001" customHeight="1">
      <c r="B7" s="31"/>
      <c r="C7" s="21"/>
      <c r="T7" s="30"/>
      <c r="U7" s="32"/>
      <c r="V7" s="32"/>
      <c r="X7" s="33"/>
      <c r="Y7" s="33"/>
      <c r="Z7" s="33"/>
      <c r="AA7" s="33"/>
      <c r="AB7" s="33"/>
      <c r="AC7" s="33"/>
      <c r="AD7" s="33"/>
      <c r="AE7" s="33"/>
    </row>
    <row r="8" spans="1:31" s="41" customFormat="1" ht="17.100000000000001" customHeight="1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W8" s="39"/>
      <c r="X8" s="39"/>
    </row>
    <row r="9" spans="1:31" s="41" customFormat="1" ht="17.100000000000001" customHeight="1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5" t="s">
        <v>132</v>
      </c>
      <c r="M9" s="46"/>
      <c r="N9" s="45"/>
      <c r="O9" s="45" t="s">
        <v>130</v>
      </c>
      <c r="P9" s="46"/>
      <c r="Q9" s="45"/>
      <c r="R9" s="45"/>
      <c r="S9" s="45"/>
      <c r="T9" s="40"/>
      <c r="W9" s="39"/>
      <c r="X9" s="39"/>
    </row>
    <row r="10" spans="1:31" s="41" customFormat="1" ht="17.100000000000001" customHeight="1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5"/>
      <c r="M10" s="46"/>
      <c r="N10" s="47"/>
      <c r="O10" s="47" t="s">
        <v>131</v>
      </c>
      <c r="P10" s="46"/>
      <c r="Q10" s="45"/>
      <c r="R10" s="47"/>
      <c r="S10" s="47"/>
      <c r="T10" s="42"/>
      <c r="U10" s="21"/>
      <c r="V10" s="21"/>
      <c r="W10" s="21"/>
      <c r="X10" s="39"/>
    </row>
    <row r="11" spans="1:31" s="21" customFormat="1" ht="17.100000000000001" customHeight="1">
      <c r="A11" s="34"/>
      <c r="B11" s="237"/>
      <c r="C11" s="237"/>
      <c r="D11" s="237"/>
      <c r="E11" s="237"/>
      <c r="F11" s="44"/>
      <c r="G11" s="44"/>
      <c r="H11" s="44"/>
      <c r="I11" s="44"/>
      <c r="J11" s="44"/>
      <c r="K11" s="44"/>
      <c r="L11" s="45" t="s">
        <v>44</v>
      </c>
      <c r="M11" s="46"/>
      <c r="N11" s="47"/>
      <c r="O11" s="47" t="s">
        <v>33</v>
      </c>
      <c r="P11" s="46"/>
      <c r="Q11" s="47"/>
      <c r="R11" s="47"/>
      <c r="S11" s="47"/>
      <c r="T11" s="42"/>
      <c r="V11" s="35"/>
    </row>
    <row r="12" spans="1:31" s="21" customFormat="1" ht="17.100000000000001" customHeight="1">
      <c r="A12" s="34"/>
      <c r="B12" s="237"/>
      <c r="C12" s="237"/>
      <c r="D12" s="237"/>
      <c r="E12" s="237"/>
      <c r="F12" s="44"/>
      <c r="G12" s="44"/>
      <c r="H12" s="44"/>
      <c r="I12" s="44"/>
      <c r="J12" s="44"/>
      <c r="K12" s="44"/>
      <c r="L12" s="48"/>
      <c r="M12" s="46"/>
      <c r="N12" s="48"/>
      <c r="O12" s="48" t="s">
        <v>34</v>
      </c>
      <c r="P12" s="46"/>
      <c r="Q12" s="47"/>
      <c r="R12" s="45"/>
      <c r="S12" s="45"/>
      <c r="T12" s="40"/>
      <c r="V12" s="35"/>
    </row>
    <row r="13" spans="1:31" s="21" customFormat="1" ht="17.100000000000001" customHeight="1">
      <c r="A13" s="34"/>
      <c r="B13" s="237"/>
      <c r="C13" s="237"/>
      <c r="D13" s="237"/>
      <c r="E13" s="237"/>
      <c r="F13" s="44"/>
      <c r="G13" s="44"/>
      <c r="H13" s="44"/>
      <c r="I13" s="44"/>
      <c r="J13" s="44"/>
      <c r="K13" s="44"/>
      <c r="L13" s="45" t="s">
        <v>45</v>
      </c>
      <c r="M13" s="46"/>
      <c r="N13" s="45"/>
      <c r="O13" s="47" t="s">
        <v>35</v>
      </c>
      <c r="P13" s="46"/>
      <c r="Q13" s="45"/>
      <c r="R13" s="49"/>
      <c r="S13" s="49"/>
      <c r="T13" s="43"/>
      <c r="U13" s="27"/>
      <c r="V13" s="27"/>
      <c r="W13" s="29"/>
    </row>
    <row r="14" spans="1:31" ht="17.100000000000001" customHeight="1">
      <c r="L14" s="49"/>
      <c r="M14" s="46"/>
      <c r="N14" s="49"/>
      <c r="O14" s="49" t="s">
        <v>34</v>
      </c>
      <c r="P14" s="46"/>
      <c r="Q14" s="49"/>
      <c r="R14" s="49"/>
      <c r="S14" s="49"/>
      <c r="T14" s="43"/>
      <c r="W14" s="36"/>
    </row>
    <row r="15" spans="1:31" ht="17.100000000000001" customHeight="1">
      <c r="L15" s="45" t="s">
        <v>46</v>
      </c>
      <c r="M15" s="46"/>
      <c r="N15" s="45"/>
      <c r="O15" s="45" t="s">
        <v>36</v>
      </c>
      <c r="P15" s="46"/>
      <c r="Q15" s="49"/>
      <c r="R15" s="49"/>
      <c r="S15" s="49"/>
      <c r="T15" s="43"/>
      <c r="U15" s="35"/>
      <c r="W15" s="36"/>
    </row>
    <row r="16" spans="1:31" ht="17.100000000000001" customHeight="1">
      <c r="L16" s="45" t="s">
        <v>47</v>
      </c>
      <c r="M16" s="46"/>
      <c r="N16" s="49"/>
      <c r="O16" s="49" t="s">
        <v>32</v>
      </c>
      <c r="P16" s="46"/>
      <c r="Q16" s="49"/>
      <c r="R16" s="49"/>
      <c r="S16" s="49"/>
      <c r="T16" s="43"/>
      <c r="W16" s="36"/>
    </row>
    <row r="17" spans="1:24" ht="17.100000000000001" customHeight="1">
      <c r="L17" s="45" t="s">
        <v>48</v>
      </c>
      <c r="M17" s="46"/>
      <c r="N17" s="49"/>
      <c r="O17" s="49" t="s">
        <v>37</v>
      </c>
      <c r="P17" s="46"/>
      <c r="Q17" s="49"/>
      <c r="R17" s="49"/>
      <c r="S17" s="49"/>
      <c r="T17" s="43"/>
      <c r="W17" s="36"/>
    </row>
    <row r="18" spans="1:24" ht="17.100000000000001" customHeight="1">
      <c r="L18" s="45" t="s">
        <v>49</v>
      </c>
      <c r="M18" s="46"/>
      <c r="N18" s="49"/>
      <c r="O18" s="49" t="s">
        <v>38</v>
      </c>
      <c r="P18" s="46"/>
      <c r="Q18" s="49"/>
      <c r="R18" s="49"/>
      <c r="S18" s="49"/>
      <c r="T18" s="43"/>
    </row>
    <row r="19" spans="1:24" ht="17.100000000000001" customHeight="1">
      <c r="L19" s="45" t="s">
        <v>50</v>
      </c>
      <c r="M19" s="46"/>
      <c r="N19" s="49"/>
      <c r="O19" s="49" t="s">
        <v>39</v>
      </c>
      <c r="P19" s="46"/>
      <c r="Q19" s="49"/>
      <c r="R19" s="21"/>
      <c r="S19" s="21"/>
      <c r="T19" s="35"/>
      <c r="W19" s="21"/>
    </row>
    <row r="20" spans="1:24" ht="17.100000000000001" customHeight="1"/>
    <row r="21" spans="1:24" ht="17.100000000000001" customHeight="1"/>
    <row r="22" spans="1:24" ht="17.100000000000001" customHeight="1">
      <c r="W22" s="50"/>
    </row>
    <row r="23" spans="1:24" customFormat="1" ht="21" customHeight="1">
      <c r="A23" s="288"/>
      <c r="B23" s="289" t="s">
        <v>11</v>
      </c>
      <c r="D23" s="290"/>
      <c r="E23" s="290"/>
      <c r="F23" s="290"/>
      <c r="G23" s="290"/>
      <c r="H23" s="290"/>
      <c r="I23" s="291"/>
      <c r="J23" s="291"/>
      <c r="K23" s="291"/>
      <c r="L23" s="291"/>
      <c r="M23" s="291"/>
      <c r="N23" s="291"/>
      <c r="O23" s="291"/>
      <c r="P23" s="291"/>
      <c r="Q23" s="291"/>
      <c r="R23" s="291"/>
      <c r="S23" s="291"/>
      <c r="T23" s="291"/>
      <c r="U23" s="292"/>
      <c r="V23" s="292"/>
      <c r="W23" s="288"/>
      <c r="X23" s="288"/>
    </row>
    <row r="24" spans="1:24" customFormat="1" ht="21" customHeight="1">
      <c r="A24" s="443" t="s">
        <v>149</v>
      </c>
      <c r="B24" s="443"/>
      <c r="C24" s="443"/>
      <c r="D24" s="443"/>
      <c r="E24" s="443"/>
      <c r="F24" s="443"/>
      <c r="G24" s="443"/>
      <c r="H24" s="443"/>
      <c r="I24" s="443"/>
      <c r="J24" s="443"/>
      <c r="K24" s="443"/>
      <c r="L24" s="443"/>
      <c r="M24" s="443"/>
      <c r="N24" s="443"/>
      <c r="O24" s="443"/>
      <c r="P24" s="443"/>
      <c r="Q24" s="443"/>
      <c r="R24" s="443"/>
      <c r="S24" s="443"/>
      <c r="T24" s="443"/>
      <c r="U24" s="443"/>
      <c r="V24" s="443"/>
      <c r="W24" s="288"/>
      <c r="X24" s="288"/>
    </row>
    <row r="25" spans="1:24" customFormat="1" ht="21" customHeight="1">
      <c r="A25" s="443" t="s">
        <v>150</v>
      </c>
      <c r="B25" s="443"/>
      <c r="C25" s="443"/>
      <c r="D25" s="443"/>
      <c r="E25" s="443"/>
      <c r="F25" s="443"/>
      <c r="G25" s="443"/>
      <c r="H25" s="443"/>
      <c r="I25" s="443"/>
      <c r="J25" s="443"/>
      <c r="K25" s="443"/>
      <c r="L25" s="443"/>
      <c r="M25" s="443"/>
      <c r="N25" s="443"/>
      <c r="O25" s="443"/>
      <c r="P25" s="443"/>
      <c r="Q25" s="443"/>
      <c r="R25" s="443"/>
      <c r="S25" s="443"/>
      <c r="T25" s="443"/>
      <c r="U25" s="443"/>
      <c r="V25" s="443"/>
      <c r="W25" s="443"/>
      <c r="X25" s="288"/>
    </row>
    <row r="26" spans="1:24" customFormat="1" ht="21" customHeight="1">
      <c r="A26" s="442" t="s">
        <v>10</v>
      </c>
      <c r="B26" s="442"/>
      <c r="C26" s="442"/>
      <c r="D26" s="442"/>
      <c r="E26" s="442"/>
      <c r="F26" s="442"/>
      <c r="G26" s="442"/>
      <c r="H26" s="442"/>
      <c r="I26" s="442"/>
      <c r="J26" s="442"/>
      <c r="K26" s="442"/>
      <c r="L26" s="442"/>
      <c r="M26" s="442"/>
      <c r="N26" s="442"/>
      <c r="O26" s="442"/>
      <c r="P26" s="442"/>
      <c r="Q26" s="442"/>
      <c r="R26" s="442"/>
      <c r="S26" s="442"/>
      <c r="T26" s="442"/>
      <c r="U26" s="442"/>
      <c r="V26" s="442"/>
      <c r="W26" s="442"/>
      <c r="X26" s="288"/>
    </row>
    <row r="27" spans="1:24" ht="17.100000000000001" customHeight="1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</row>
    <row r="28" spans="1:24" ht="17.100000000000001" customHeight="1"/>
    <row r="29" spans="1:24" ht="17.100000000000001" customHeight="1"/>
    <row r="30" spans="1:24" ht="17.100000000000001" customHeight="1"/>
    <row r="31" spans="1:24" ht="17.100000000000001" customHeight="1"/>
    <row r="32" spans="1:24" ht="17.100000000000001" customHeight="1"/>
    <row r="33" ht="17.100000000000001" customHeight="1"/>
    <row r="34" ht="17.100000000000001" customHeight="1"/>
    <row r="35" ht="17.100000000000001" customHeight="1"/>
    <row r="36" ht="17.100000000000001" customHeight="1"/>
    <row r="37" ht="17.100000000000001" customHeight="1"/>
    <row r="38" ht="17.100000000000001" customHeight="1"/>
    <row r="47" ht="18.95" customHeight="1"/>
  </sheetData>
  <mergeCells count="5">
    <mergeCell ref="A26:W26"/>
    <mergeCell ref="A24:V24"/>
    <mergeCell ref="A25:W25"/>
    <mergeCell ref="A3:W3"/>
    <mergeCell ref="G5:K5"/>
  </mergeCells>
  <pageMargins left="0.31496062992125984" right="0.31496062992125984" top="0.98425196850393704" bottom="0.19685039370078741" header="0.19685039370078741" footer="0.19685039370078741"/>
  <pageSetup paperSize="9" orientation="portrait" r:id="rId1"/>
  <headerFooter alignWithMargins="0">
    <oddFooter>&amp;R&amp;"Gulim,Regular"&amp;9SP-FM-04-15 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Y60"/>
  <sheetViews>
    <sheetView view="pageBreakPreview" topLeftCell="A4" zoomScaleNormal="100" zoomScaleSheetLayoutView="100" workbookViewId="0">
      <selection activeCell="AE16" sqref="AE16"/>
    </sheetView>
  </sheetViews>
  <sheetFormatPr defaultColWidth="9.140625" defaultRowHeight="12"/>
  <cols>
    <col min="1" max="1" width="3.85546875" style="27" customWidth="1"/>
    <col min="2" max="23" width="4.140625" style="27" customWidth="1"/>
    <col min="24" max="27" width="4.42578125" style="27" customWidth="1"/>
    <col min="28" max="51" width="4.140625" style="27" customWidth="1"/>
    <col min="52" max="16384" width="9.140625" style="27"/>
  </cols>
  <sheetData>
    <row r="1" spans="1:51" ht="18" customHeight="1"/>
    <row r="2" spans="1:51" s="21" customFormat="1" ht="18" customHeight="1"/>
    <row r="3" spans="1:51" s="21" customFormat="1" ht="34.5" customHeight="1">
      <c r="A3" s="414" t="s">
        <v>31</v>
      </c>
      <c r="B3" s="414"/>
      <c r="C3" s="414"/>
      <c r="D3" s="414"/>
      <c r="E3" s="414"/>
      <c r="F3" s="414"/>
      <c r="G3" s="414"/>
      <c r="H3" s="414"/>
      <c r="I3" s="414"/>
      <c r="J3" s="414"/>
      <c r="K3" s="414"/>
      <c r="L3" s="414"/>
      <c r="M3" s="414"/>
      <c r="N3" s="414"/>
      <c r="O3" s="414"/>
      <c r="P3" s="414"/>
      <c r="Q3" s="414"/>
      <c r="R3" s="414"/>
      <c r="S3" s="414"/>
      <c r="T3" s="414"/>
      <c r="U3" s="414"/>
      <c r="V3" s="414"/>
      <c r="W3" s="414"/>
      <c r="X3" s="64"/>
    </row>
    <row r="4" spans="1:51" s="21" customFormat="1" ht="17.100000000000001" customHeight="1"/>
    <row r="5" spans="1:51" ht="17.100000000000001" customHeight="1">
      <c r="B5" s="6" t="s">
        <v>43</v>
      </c>
      <c r="C5" s="6"/>
      <c r="D5" s="6"/>
      <c r="E5" s="6"/>
      <c r="G5" s="415" t="str">
        <f>Report!H5</f>
        <v>SPR15120023-1</v>
      </c>
      <c r="H5" s="415"/>
      <c r="I5" s="415"/>
      <c r="J5" s="415"/>
      <c r="K5" s="415"/>
      <c r="O5" s="28"/>
      <c r="P5" s="28"/>
      <c r="U5" s="25" t="s">
        <v>64</v>
      </c>
      <c r="W5" s="25"/>
    </row>
    <row r="6" spans="1:51" ht="17.100000000000001" customHeight="1">
      <c r="B6" s="59"/>
      <c r="C6" s="59"/>
      <c r="D6" s="59"/>
      <c r="E6" s="59"/>
      <c r="F6" s="59"/>
      <c r="G6" s="236"/>
      <c r="H6" s="236"/>
      <c r="I6" s="236"/>
      <c r="J6" s="236"/>
      <c r="O6" s="28"/>
      <c r="P6" s="28"/>
      <c r="T6" s="25"/>
      <c r="U6" s="25"/>
      <c r="V6" s="25"/>
      <c r="X6" s="25"/>
    </row>
    <row r="7" spans="1:51" ht="17.100000000000001" customHeight="1">
      <c r="B7" s="31"/>
      <c r="C7" s="21"/>
      <c r="S7" s="429" t="s">
        <v>142</v>
      </c>
      <c r="T7" s="429"/>
      <c r="U7" s="32" t="s">
        <v>75</v>
      </c>
      <c r="V7" s="32"/>
      <c r="X7" s="33"/>
      <c r="Y7" s="33"/>
      <c r="Z7" s="33"/>
      <c r="AA7" s="33"/>
      <c r="AB7" s="33"/>
      <c r="AC7" s="33"/>
      <c r="AD7" s="33"/>
      <c r="AE7" s="33"/>
    </row>
    <row r="8" spans="1:51" ht="18.95" customHeight="1">
      <c r="C8" s="416" t="s">
        <v>157</v>
      </c>
      <c r="D8" s="417"/>
      <c r="E8" s="418"/>
      <c r="F8" s="416" t="s">
        <v>27</v>
      </c>
      <c r="G8" s="417"/>
      <c r="H8" s="418"/>
      <c r="I8" s="422" t="s">
        <v>147</v>
      </c>
      <c r="J8" s="422"/>
      <c r="K8" s="422"/>
      <c r="L8" s="422" t="s">
        <v>145</v>
      </c>
      <c r="M8" s="422"/>
      <c r="N8" s="422"/>
      <c r="O8" s="422" t="s">
        <v>146</v>
      </c>
      <c r="P8" s="422"/>
      <c r="Q8" s="422"/>
      <c r="R8" s="423" t="s">
        <v>148</v>
      </c>
      <c r="S8" s="424"/>
      <c r="T8" s="424"/>
      <c r="U8" s="425"/>
      <c r="X8" s="33"/>
      <c r="Y8" s="33"/>
    </row>
    <row r="9" spans="1:51" ht="18.95" customHeight="1">
      <c r="C9" s="419"/>
      <c r="D9" s="420"/>
      <c r="E9" s="421"/>
      <c r="F9" s="419"/>
      <c r="G9" s="420"/>
      <c r="H9" s="421"/>
      <c r="I9" s="422"/>
      <c r="J9" s="422"/>
      <c r="K9" s="422"/>
      <c r="L9" s="422"/>
      <c r="M9" s="422"/>
      <c r="N9" s="422"/>
      <c r="O9" s="422"/>
      <c r="P9" s="422"/>
      <c r="Q9" s="422"/>
      <c r="R9" s="426"/>
      <c r="S9" s="427"/>
      <c r="T9" s="427"/>
      <c r="U9" s="428"/>
      <c r="X9" s="33"/>
    </row>
    <row r="10" spans="1:51" s="37" customFormat="1" ht="21" customHeight="1">
      <c r="C10" s="405">
        <f>'Data Record (10ชิ้น)'!A19</f>
        <v>1</v>
      </c>
      <c r="D10" s="406"/>
      <c r="E10" s="407"/>
      <c r="F10" s="405">
        <f>'Data Record (10ชิ้น)'!A23</f>
        <v>11</v>
      </c>
      <c r="G10" s="406"/>
      <c r="H10" s="407"/>
      <c r="I10" s="408">
        <f>'Data Record (10ชิ้น)'!$S$19</f>
        <v>1E-4</v>
      </c>
      <c r="J10" s="409"/>
      <c r="K10" s="410"/>
      <c r="L10" s="408">
        <f>'Data Record (10ชิ้น)'!$V$19</f>
        <v>-1E-4</v>
      </c>
      <c r="M10" s="409"/>
      <c r="N10" s="410"/>
      <c r="O10" s="408">
        <f>'Data Record (10ชิ้น)'!$Y$19</f>
        <v>3.0000000000000003E-4</v>
      </c>
      <c r="P10" s="409"/>
      <c r="Q10" s="410"/>
      <c r="R10" s="411">
        <f>'Uncertainty Budget'!T7</f>
        <v>0.22629552948891116</v>
      </c>
      <c r="S10" s="412"/>
      <c r="T10" s="412"/>
      <c r="U10" s="413"/>
    </row>
    <row r="11" spans="1:51" s="37" customFormat="1" ht="21" customHeight="1">
      <c r="C11" s="393">
        <f>'Data Record (10ชิ้น)'!A24</f>
        <v>2</v>
      </c>
      <c r="D11" s="394"/>
      <c r="E11" s="395"/>
      <c r="F11" s="393">
        <f>'Data Record (10ชิ้น)'!A28</f>
        <v>22</v>
      </c>
      <c r="G11" s="394"/>
      <c r="H11" s="395"/>
      <c r="I11" s="396">
        <f>'Data Record (10ชิ้น)'!$S$24</f>
        <v>1E-4</v>
      </c>
      <c r="J11" s="397"/>
      <c r="K11" s="398"/>
      <c r="L11" s="396">
        <f>'Data Record (10ชิ้น)'!$V$24</f>
        <v>-1E-4</v>
      </c>
      <c r="M11" s="397"/>
      <c r="N11" s="398"/>
      <c r="O11" s="396">
        <f>'Data Record (10ชิ้น)'!$Y$24</f>
        <v>3.0000000000000003E-4</v>
      </c>
      <c r="P11" s="397"/>
      <c r="Q11" s="398"/>
      <c r="R11" s="402">
        <f>'Uncertainty Budget'!T8</f>
        <v>0.22008786124333768</v>
      </c>
      <c r="S11" s="403"/>
      <c r="T11" s="403"/>
      <c r="U11" s="404"/>
    </row>
    <row r="12" spans="1:51" s="38" customFormat="1" ht="21" customHeight="1">
      <c r="C12" s="393">
        <f>'Data Record (10ชิ้น)'!A29</f>
        <v>3</v>
      </c>
      <c r="D12" s="394"/>
      <c r="E12" s="395"/>
      <c r="F12" s="393">
        <f>'Data Record (10ชิ้น)'!A33</f>
        <v>33</v>
      </c>
      <c r="G12" s="394"/>
      <c r="H12" s="395"/>
      <c r="I12" s="396">
        <f>'Data Record (10ชิ้น)'!$S$29</f>
        <v>1E-4</v>
      </c>
      <c r="J12" s="397"/>
      <c r="K12" s="398"/>
      <c r="L12" s="396">
        <f>'Data Record (10ชิ้น)'!$V$29</f>
        <v>-1E-4</v>
      </c>
      <c r="M12" s="397"/>
      <c r="N12" s="398"/>
      <c r="O12" s="396">
        <f>'Data Record (10ชิ้น)'!$Y$29</f>
        <v>3.0000000000000003E-4</v>
      </c>
      <c r="P12" s="397"/>
      <c r="Q12" s="398"/>
      <c r="R12" s="402">
        <f>'Uncertainty Budget'!T9</f>
        <v>0.22208181675529703</v>
      </c>
      <c r="S12" s="403"/>
      <c r="T12" s="403"/>
      <c r="U12" s="404"/>
      <c r="W12" s="40"/>
      <c r="Y12" s="41"/>
      <c r="AU12" s="39"/>
      <c r="AV12" s="39"/>
      <c r="AW12" s="39"/>
      <c r="AX12" s="39"/>
      <c r="AY12" s="39"/>
    </row>
    <row r="13" spans="1:51" s="38" customFormat="1" ht="21" customHeight="1">
      <c r="C13" s="393">
        <f>'Data Record (10ชิ้น)'!A34</f>
        <v>4</v>
      </c>
      <c r="D13" s="394"/>
      <c r="E13" s="395"/>
      <c r="F13" s="393">
        <f>'Data Record (10ชิ้น)'!A38</f>
        <v>44</v>
      </c>
      <c r="G13" s="394"/>
      <c r="H13" s="395"/>
      <c r="I13" s="396">
        <f>'Data Record (10ชิ้น)'!$S$34</f>
        <v>1E-4</v>
      </c>
      <c r="J13" s="397"/>
      <c r="K13" s="398"/>
      <c r="L13" s="396">
        <f>'Data Record (10ชิ้น)'!$V$34</f>
        <v>-1E-4</v>
      </c>
      <c r="M13" s="397"/>
      <c r="N13" s="398"/>
      <c r="O13" s="396">
        <f>'Data Record (10ชิ้น)'!$Y$34</f>
        <v>3.0000000000000003E-4</v>
      </c>
      <c r="P13" s="397"/>
      <c r="Q13" s="398"/>
      <c r="R13" s="402">
        <f>'Uncertainty Budget'!T10</f>
        <v>0.22484364938033419</v>
      </c>
      <c r="S13" s="403"/>
      <c r="T13" s="403"/>
      <c r="U13" s="404"/>
      <c r="W13" s="42"/>
      <c r="Y13" s="41"/>
      <c r="AU13" s="39"/>
      <c r="AV13" s="39"/>
      <c r="AW13" s="39"/>
      <c r="AX13" s="39"/>
      <c r="AY13" s="39"/>
    </row>
    <row r="14" spans="1:51" s="38" customFormat="1" ht="21" customHeight="1">
      <c r="C14" s="393">
        <f>'Data Record (10ชิ้น)'!A39</f>
        <v>5</v>
      </c>
      <c r="D14" s="394"/>
      <c r="E14" s="395"/>
      <c r="F14" s="393">
        <f>'Data Record (10ชิ้น)'!A43</f>
        <v>55</v>
      </c>
      <c r="G14" s="394"/>
      <c r="H14" s="395"/>
      <c r="I14" s="396">
        <f>'Data Record (10ชิ้น)'!$S$39</f>
        <v>1E-4</v>
      </c>
      <c r="J14" s="397"/>
      <c r="K14" s="398"/>
      <c r="L14" s="396">
        <f>'Data Record (10ชิ้น)'!$V$39</f>
        <v>-1E-4</v>
      </c>
      <c r="M14" s="397"/>
      <c r="N14" s="398"/>
      <c r="O14" s="396">
        <f>'Data Record (10ชิ้น)'!$Y$39</f>
        <v>3.0000000000000003E-4</v>
      </c>
      <c r="P14" s="397"/>
      <c r="Q14" s="398"/>
      <c r="R14" s="402">
        <f>'Uncertainty Budget'!T11</f>
        <v>0.22834549845938865</v>
      </c>
      <c r="S14" s="403"/>
      <c r="T14" s="403"/>
      <c r="U14" s="404"/>
      <c r="W14" s="42"/>
      <c r="Y14" s="41"/>
      <c r="AU14" s="39"/>
      <c r="AV14" s="39"/>
      <c r="AW14" s="39"/>
      <c r="AX14" s="39"/>
      <c r="AY14" s="39"/>
    </row>
    <row r="15" spans="1:51" s="38" customFormat="1" ht="21" customHeight="1">
      <c r="C15" s="393">
        <f>'Data Record (10ชิ้น)'!$A$44</f>
        <v>6</v>
      </c>
      <c r="D15" s="394"/>
      <c r="E15" s="395"/>
      <c r="F15" s="393">
        <f>'Data Record (10ชิ้น)'!$A$48</f>
        <v>66</v>
      </c>
      <c r="G15" s="394"/>
      <c r="H15" s="395"/>
      <c r="I15" s="396">
        <f>'Data Record (10ชิ้น)'!$S$44</f>
        <v>1E-4</v>
      </c>
      <c r="J15" s="397"/>
      <c r="K15" s="398"/>
      <c r="L15" s="396">
        <f>'Data Record (10ชิ้น)'!$V$44</f>
        <v>-1E-4</v>
      </c>
      <c r="M15" s="397"/>
      <c r="N15" s="398"/>
      <c r="O15" s="396">
        <f>'Data Record (10ชิ้น)'!$Y$44</f>
        <v>3.0000000000000003E-4</v>
      </c>
      <c r="P15" s="397"/>
      <c r="Q15" s="398"/>
      <c r="R15" s="402">
        <f>'Uncertainty Budget'!T12</f>
        <v>0.23255393639612582</v>
      </c>
      <c r="S15" s="403"/>
      <c r="T15" s="403"/>
      <c r="U15" s="404"/>
      <c r="W15" s="40"/>
      <c r="Y15" s="39"/>
      <c r="Z15" s="39"/>
      <c r="AU15" s="39"/>
      <c r="AV15" s="39"/>
      <c r="AW15" s="39"/>
      <c r="AX15" s="39"/>
      <c r="AY15" s="39"/>
    </row>
    <row r="16" spans="1:51" s="38" customFormat="1" ht="21" customHeight="1">
      <c r="C16" s="393">
        <f>'Data Record (10ชิ้น)'!$A$49</f>
        <v>7</v>
      </c>
      <c r="D16" s="394"/>
      <c r="E16" s="395"/>
      <c r="F16" s="393">
        <f>'Data Record (10ชิ้น)'!$A$53</f>
        <v>77</v>
      </c>
      <c r="G16" s="394"/>
      <c r="H16" s="395"/>
      <c r="I16" s="396">
        <f>'Data Record (10ชิ้น)'!$S$49</f>
        <v>1E-4</v>
      </c>
      <c r="J16" s="397"/>
      <c r="K16" s="398"/>
      <c r="L16" s="396">
        <f>'Data Record (10ชิ้น)'!$V$49</f>
        <v>-1E-4</v>
      </c>
      <c r="M16" s="397"/>
      <c r="N16" s="398"/>
      <c r="O16" s="396">
        <f>'Data Record (10ชิ้น)'!$Y$49</f>
        <v>3.0000000000000003E-4</v>
      </c>
      <c r="P16" s="397"/>
      <c r="Q16" s="398"/>
      <c r="R16" s="402">
        <f>'Uncertainty Budget'!T13</f>
        <v>0.23743139359963894</v>
      </c>
      <c r="S16" s="403"/>
      <c r="T16" s="403"/>
      <c r="U16" s="404"/>
      <c r="W16" s="40"/>
      <c r="Y16" s="39"/>
      <c r="Z16" s="39"/>
      <c r="AU16" s="39"/>
      <c r="AV16" s="39"/>
      <c r="AW16" s="39"/>
      <c r="AX16" s="39"/>
      <c r="AY16" s="39"/>
    </row>
    <row r="17" spans="1:51" s="38" customFormat="1" ht="21" customHeight="1">
      <c r="C17" s="393">
        <f>'Data Record (10ชิ้น)'!$A$54</f>
        <v>8</v>
      </c>
      <c r="D17" s="394"/>
      <c r="E17" s="395"/>
      <c r="F17" s="393">
        <f>'Data Record (10ชิ้น)'!$A$58</f>
        <v>88</v>
      </c>
      <c r="G17" s="394"/>
      <c r="H17" s="395"/>
      <c r="I17" s="396">
        <f>'Data Record (10ชิ้น)'!$S$54</f>
        <v>1E-4</v>
      </c>
      <c r="J17" s="397"/>
      <c r="K17" s="398"/>
      <c r="L17" s="396">
        <f>'Data Record (10ชิ้น)'!$V$54</f>
        <v>-1E-4</v>
      </c>
      <c r="M17" s="397"/>
      <c r="N17" s="398"/>
      <c r="O17" s="396">
        <f>'Data Record (10ชิ้น)'!$Y$54</f>
        <v>3.0000000000000003E-4</v>
      </c>
      <c r="P17" s="397"/>
      <c r="Q17" s="398"/>
      <c r="R17" s="402">
        <f>'Uncertainty Budget'!T14</f>
        <v>0.24293757771630689</v>
      </c>
      <c r="S17" s="403"/>
      <c r="T17" s="403"/>
      <c r="U17" s="404"/>
      <c r="W17" s="40"/>
      <c r="Y17" s="39"/>
      <c r="Z17" s="39"/>
      <c r="AU17" s="39"/>
      <c r="AV17" s="39"/>
      <c r="AW17" s="39"/>
      <c r="AX17" s="39"/>
      <c r="AY17" s="39"/>
    </row>
    <row r="18" spans="1:51" s="38" customFormat="1" ht="21" customHeight="1">
      <c r="A18" s="43"/>
      <c r="C18" s="393">
        <f>'Data Record (10ชิ้น)'!$A$59</f>
        <v>9</v>
      </c>
      <c r="D18" s="394"/>
      <c r="E18" s="395"/>
      <c r="F18" s="393">
        <f>'Data Record (10ชิ้น)'!$A$63</f>
        <v>99</v>
      </c>
      <c r="G18" s="394"/>
      <c r="H18" s="395"/>
      <c r="I18" s="396">
        <f>'Data Record (10ชิ้น)'!$S$59</f>
        <v>1E-4</v>
      </c>
      <c r="J18" s="397"/>
      <c r="K18" s="398"/>
      <c r="L18" s="396">
        <f>'Data Record (10ชิ้น)'!$V$59</f>
        <v>-1E-4</v>
      </c>
      <c r="M18" s="397"/>
      <c r="N18" s="398"/>
      <c r="O18" s="396">
        <f>'Data Record (10ชิ้น)'!$Y$59</f>
        <v>3.0000000000000003E-4</v>
      </c>
      <c r="P18" s="397"/>
      <c r="Q18" s="398"/>
      <c r="R18" s="402">
        <f>'Uncertainty Budget'!T15</f>
        <v>0.24903078792256456</v>
      </c>
      <c r="S18" s="403"/>
      <c r="T18" s="403"/>
      <c r="U18" s="404"/>
      <c r="W18" s="39"/>
      <c r="X18" s="39"/>
      <c r="AS18" s="39"/>
      <c r="AT18" s="39"/>
      <c r="AU18" s="39"/>
      <c r="AV18" s="39"/>
      <c r="AW18" s="39"/>
    </row>
    <row r="19" spans="1:51" s="38" customFormat="1" ht="21" customHeight="1">
      <c r="A19" s="43"/>
      <c r="C19" s="393">
        <f>'Data Record (10ชิ้น)'!$A$64</f>
        <v>10</v>
      </c>
      <c r="D19" s="394"/>
      <c r="E19" s="395"/>
      <c r="F19" s="393">
        <f>'Data Record (10ชิ้น)'!$A$68</f>
        <v>100</v>
      </c>
      <c r="G19" s="394"/>
      <c r="H19" s="395"/>
      <c r="I19" s="396">
        <f>'Data Record (10ชิ้น)'!$S$64</f>
        <v>1E-4</v>
      </c>
      <c r="J19" s="397"/>
      <c r="K19" s="398"/>
      <c r="L19" s="396">
        <f>'Data Record (10ชิ้น)'!$V$64</f>
        <v>-1E-4</v>
      </c>
      <c r="M19" s="397"/>
      <c r="N19" s="398"/>
      <c r="O19" s="396">
        <f>'Data Record (10ชิ้น)'!$Y$64</f>
        <v>3.0000000000000003E-4</v>
      </c>
      <c r="P19" s="397"/>
      <c r="Q19" s="398"/>
      <c r="R19" s="402">
        <f>'Uncertainty Budget'!T16</f>
        <v>0.25566905692059538</v>
      </c>
      <c r="S19" s="403"/>
      <c r="T19" s="403"/>
      <c r="U19" s="404"/>
      <c r="W19" s="39"/>
      <c r="X19" s="39"/>
      <c r="AS19" s="39"/>
      <c r="AT19" s="39"/>
      <c r="AU19" s="39"/>
      <c r="AV19" s="39"/>
      <c r="AW19" s="39"/>
    </row>
    <row r="20" spans="1:51" s="38" customFormat="1" ht="21" customHeight="1">
      <c r="A20" s="43"/>
      <c r="C20" s="393">
        <f>'Data Record (20ชิ้น)'!A19</f>
        <v>11</v>
      </c>
      <c r="D20" s="394"/>
      <c r="E20" s="395"/>
      <c r="F20" s="393">
        <f>'Data Record (20ชิ้น)'!A23</f>
        <v>110</v>
      </c>
      <c r="G20" s="394"/>
      <c r="H20" s="395"/>
      <c r="I20" s="396">
        <f>'Data Record (20ชิ้น)'!S19</f>
        <v>1E-4</v>
      </c>
      <c r="J20" s="397"/>
      <c r="K20" s="398"/>
      <c r="L20" s="396">
        <f>'Data Record (20ชิ้น)'!V19</f>
        <v>-1E-4</v>
      </c>
      <c r="M20" s="397"/>
      <c r="N20" s="398"/>
      <c r="O20" s="396">
        <f>'Data Record (20ชิ้น)'!Y19</f>
        <v>3.0000000000000003E-4</v>
      </c>
      <c r="P20" s="397"/>
      <c r="Q20" s="398"/>
      <c r="R20" s="402">
        <f>'Uncertainty Budget'!T17</f>
        <v>0.28137104802496415</v>
      </c>
      <c r="S20" s="403"/>
      <c r="T20" s="403"/>
      <c r="U20" s="404"/>
      <c r="W20" s="39"/>
      <c r="X20" s="39"/>
    </row>
    <row r="21" spans="1:51" s="41" customFormat="1" ht="21" customHeight="1">
      <c r="A21" s="43"/>
      <c r="C21" s="430">
        <f>'Data Record (20ชิ้น)'!A24</f>
        <v>12</v>
      </c>
      <c r="D21" s="431"/>
      <c r="E21" s="432"/>
      <c r="F21" s="430">
        <f>'Data Record (20ชิ้น)'!A28</f>
        <v>120</v>
      </c>
      <c r="G21" s="431"/>
      <c r="H21" s="432"/>
      <c r="I21" s="433">
        <f>'Data Record (20ชิ้น)'!S24</f>
        <v>1E-4</v>
      </c>
      <c r="J21" s="434"/>
      <c r="K21" s="435"/>
      <c r="L21" s="433">
        <f>'Data Record (20ชิ้น)'!V24</f>
        <v>-1E-4</v>
      </c>
      <c r="M21" s="434"/>
      <c r="N21" s="435"/>
      <c r="O21" s="433">
        <f>'Data Record (20ชิ้น)'!Y24</f>
        <v>3.0000000000000003E-4</v>
      </c>
      <c r="P21" s="434"/>
      <c r="Q21" s="435"/>
      <c r="R21" s="399">
        <f>'Uncertainty Budget'!T18</f>
        <v>0.28848801246036782</v>
      </c>
      <c r="S21" s="400"/>
      <c r="T21" s="400"/>
      <c r="U21" s="401"/>
      <c r="W21" s="39"/>
      <c r="X21" s="39"/>
    </row>
    <row r="22" spans="1:51" s="41" customFormat="1" ht="21" customHeight="1">
      <c r="A22" s="43"/>
      <c r="B22" s="43"/>
      <c r="C22" s="293"/>
      <c r="D22" s="293"/>
      <c r="E22" s="293"/>
      <c r="F22" s="293"/>
      <c r="G22" s="293"/>
      <c r="H22" s="293"/>
      <c r="I22" s="294"/>
      <c r="J22" s="294"/>
      <c r="K22" s="294"/>
      <c r="X22" s="39"/>
    </row>
    <row r="23" spans="1:51" s="41" customFormat="1" ht="21" customHeight="1">
      <c r="A23" s="43"/>
      <c r="B23" s="43"/>
      <c r="C23" s="293"/>
      <c r="D23" s="293"/>
      <c r="E23" s="293"/>
      <c r="F23" s="293"/>
      <c r="G23" s="293"/>
      <c r="H23" s="293"/>
      <c r="I23" s="294"/>
      <c r="J23" s="294"/>
      <c r="K23" s="294"/>
      <c r="L23" s="45" t="s">
        <v>132</v>
      </c>
      <c r="M23" s="46"/>
      <c r="N23" s="45"/>
      <c r="O23" s="45" t="s">
        <v>130</v>
      </c>
      <c r="P23" s="46"/>
      <c r="Q23" s="45"/>
      <c r="R23" s="45"/>
      <c r="S23" s="45"/>
      <c r="T23" s="40"/>
      <c r="W23" s="39"/>
      <c r="X23" s="39"/>
    </row>
    <row r="24" spans="1:51" s="41" customFormat="1" ht="21" customHeight="1">
      <c r="A24" s="43"/>
      <c r="B24" s="43"/>
      <c r="C24" s="293"/>
      <c r="D24" s="293"/>
      <c r="E24" s="293"/>
      <c r="F24" s="293"/>
      <c r="G24" s="293"/>
      <c r="H24" s="293"/>
      <c r="I24" s="294"/>
      <c r="J24" s="294"/>
      <c r="K24" s="294"/>
      <c r="L24" s="45"/>
      <c r="M24" s="46"/>
      <c r="N24" s="47"/>
      <c r="O24" s="47" t="s">
        <v>131</v>
      </c>
      <c r="P24" s="46"/>
      <c r="Q24" s="45"/>
      <c r="R24" s="47"/>
      <c r="S24" s="47"/>
      <c r="T24" s="42"/>
      <c r="U24" s="21"/>
      <c r="V24" s="21"/>
      <c r="W24" s="21"/>
      <c r="X24" s="39"/>
    </row>
    <row r="25" spans="1:51" s="21" customFormat="1" ht="21" customHeight="1">
      <c r="A25" s="34"/>
      <c r="B25" s="237"/>
      <c r="C25" s="293"/>
      <c r="D25" s="293"/>
      <c r="E25" s="293"/>
      <c r="F25" s="293"/>
      <c r="G25" s="293"/>
      <c r="H25" s="293"/>
      <c r="I25" s="294"/>
      <c r="J25" s="294"/>
      <c r="K25" s="294"/>
      <c r="L25" s="45" t="s">
        <v>44</v>
      </c>
      <c r="M25" s="46"/>
      <c r="N25" s="47"/>
      <c r="O25" s="47" t="s">
        <v>33</v>
      </c>
      <c r="P25" s="46"/>
      <c r="Q25" s="47"/>
      <c r="R25" s="47"/>
      <c r="S25" s="47"/>
      <c r="T25" s="42"/>
      <c r="V25" s="35"/>
    </row>
    <row r="26" spans="1:51" s="21" customFormat="1" ht="21" customHeight="1">
      <c r="A26" s="34"/>
      <c r="B26" s="237"/>
      <c r="C26" s="293"/>
      <c r="D26" s="293"/>
      <c r="E26" s="293"/>
      <c r="F26" s="293"/>
      <c r="G26" s="293"/>
      <c r="H26" s="293"/>
      <c r="I26" s="294"/>
      <c r="J26" s="294"/>
      <c r="K26" s="294"/>
      <c r="L26" s="48"/>
      <c r="M26" s="46"/>
      <c r="N26" s="48"/>
      <c r="O26" s="48" t="s">
        <v>34</v>
      </c>
      <c r="P26" s="46"/>
      <c r="Q26" s="47"/>
      <c r="R26" s="45"/>
      <c r="S26" s="45"/>
      <c r="T26" s="40"/>
      <c r="V26" s="35"/>
    </row>
    <row r="27" spans="1:51" s="21" customFormat="1" ht="21" customHeight="1">
      <c r="A27" s="34"/>
      <c r="B27" s="237"/>
      <c r="C27" s="293"/>
      <c r="D27" s="293"/>
      <c r="E27" s="293"/>
      <c r="F27" s="293"/>
      <c r="G27" s="293"/>
      <c r="H27" s="293"/>
      <c r="I27" s="294"/>
      <c r="J27" s="294"/>
      <c r="K27" s="294"/>
      <c r="L27" s="45" t="s">
        <v>45</v>
      </c>
      <c r="M27" s="46"/>
      <c r="N27" s="45"/>
      <c r="O27" s="47" t="s">
        <v>35</v>
      </c>
      <c r="P27" s="46"/>
      <c r="Q27" s="45"/>
      <c r="R27" s="49"/>
      <c r="S27" s="49"/>
      <c r="T27" s="43"/>
      <c r="U27" s="27"/>
      <c r="V27" s="27"/>
      <c r="W27" s="29"/>
    </row>
    <row r="28" spans="1:51" ht="21" customHeight="1">
      <c r="C28" s="293"/>
      <c r="D28" s="293"/>
      <c r="E28" s="293"/>
      <c r="F28" s="293"/>
      <c r="G28" s="293"/>
      <c r="H28" s="293"/>
      <c r="I28" s="294"/>
      <c r="J28" s="294"/>
      <c r="K28" s="294"/>
      <c r="L28" s="49"/>
      <c r="M28" s="46"/>
      <c r="N28" s="49"/>
      <c r="O28" s="49" t="s">
        <v>34</v>
      </c>
      <c r="P28" s="46"/>
      <c r="Q28" s="49"/>
      <c r="R28" s="49"/>
      <c r="S28" s="49"/>
      <c r="T28" s="43"/>
      <c r="W28" s="36"/>
    </row>
    <row r="29" spans="1:51" ht="21" customHeight="1">
      <c r="C29" s="293"/>
      <c r="D29" s="293"/>
      <c r="E29" s="293"/>
      <c r="F29" s="293"/>
      <c r="G29" s="293"/>
      <c r="H29" s="293"/>
      <c r="I29" s="294"/>
      <c r="J29" s="294"/>
      <c r="K29" s="294"/>
      <c r="L29" s="45" t="s">
        <v>46</v>
      </c>
      <c r="M29" s="46"/>
      <c r="N29" s="45"/>
      <c r="O29" s="45" t="s">
        <v>36</v>
      </c>
      <c r="P29" s="46"/>
      <c r="Q29" s="49"/>
      <c r="R29" s="49"/>
      <c r="S29" s="49"/>
      <c r="T29" s="43"/>
      <c r="U29" s="35"/>
      <c r="W29" s="36"/>
    </row>
    <row r="30" spans="1:51" ht="21" customHeight="1">
      <c r="C30" s="293"/>
      <c r="D30" s="293"/>
      <c r="E30" s="293"/>
      <c r="F30" s="293"/>
      <c r="G30" s="293"/>
      <c r="H30" s="293"/>
      <c r="I30" s="294"/>
      <c r="J30" s="294"/>
      <c r="K30" s="294"/>
      <c r="L30" s="45" t="s">
        <v>47</v>
      </c>
      <c r="M30" s="46"/>
      <c r="N30" s="49"/>
      <c r="O30" s="49" t="s">
        <v>32</v>
      </c>
      <c r="P30" s="46"/>
      <c r="Q30" s="49"/>
      <c r="R30" s="49"/>
      <c r="S30" s="49"/>
      <c r="T30" s="43"/>
      <c r="W30" s="36"/>
    </row>
    <row r="31" spans="1:51" ht="21" customHeight="1">
      <c r="C31" s="293"/>
      <c r="D31" s="293"/>
      <c r="E31" s="293"/>
      <c r="F31" s="293"/>
      <c r="G31" s="293"/>
      <c r="H31" s="293"/>
      <c r="I31" s="294"/>
      <c r="J31" s="294"/>
      <c r="K31" s="294"/>
      <c r="L31" s="45" t="s">
        <v>48</v>
      </c>
      <c r="M31" s="46"/>
      <c r="N31" s="49"/>
      <c r="O31" s="49" t="s">
        <v>37</v>
      </c>
      <c r="P31" s="46"/>
      <c r="Q31" s="49"/>
      <c r="R31" s="49"/>
      <c r="S31" s="49"/>
      <c r="T31" s="43"/>
      <c r="W31" s="36"/>
    </row>
    <row r="32" spans="1:51" ht="21" customHeight="1">
      <c r="C32" s="293"/>
      <c r="D32" s="293"/>
      <c r="E32" s="293"/>
      <c r="F32" s="293"/>
      <c r="G32" s="293"/>
      <c r="H32" s="293"/>
      <c r="I32" s="294"/>
      <c r="J32" s="294"/>
      <c r="K32" s="294"/>
      <c r="L32" s="45" t="s">
        <v>49</v>
      </c>
      <c r="M32" s="46"/>
      <c r="N32" s="49"/>
      <c r="O32" s="49" t="s">
        <v>38</v>
      </c>
      <c r="P32" s="46"/>
      <c r="Q32" s="49"/>
      <c r="R32" s="49"/>
      <c r="S32" s="49"/>
      <c r="T32" s="43"/>
    </row>
    <row r="33" spans="1:24" ht="21" customHeight="1">
      <c r="C33" s="293"/>
      <c r="D33" s="293"/>
      <c r="E33" s="293"/>
      <c r="F33" s="293"/>
      <c r="G33" s="293"/>
      <c r="H33" s="293"/>
      <c r="I33" s="294"/>
      <c r="J33" s="294"/>
      <c r="K33" s="294"/>
      <c r="L33" s="45" t="s">
        <v>50</v>
      </c>
      <c r="M33" s="46"/>
      <c r="N33" s="49"/>
      <c r="O33" s="49" t="s">
        <v>39</v>
      </c>
      <c r="P33" s="46"/>
      <c r="Q33" s="49"/>
      <c r="R33" s="21"/>
      <c r="S33" s="21"/>
      <c r="T33" s="35"/>
      <c r="W33" s="21"/>
    </row>
    <row r="34" spans="1:24" customFormat="1" ht="21" customHeight="1">
      <c r="A34" s="288"/>
      <c r="B34" s="289" t="s">
        <v>11</v>
      </c>
      <c r="D34" s="290"/>
      <c r="E34" s="290"/>
      <c r="F34" s="290"/>
      <c r="G34" s="290"/>
      <c r="H34" s="290"/>
      <c r="I34" s="291"/>
      <c r="J34" s="291"/>
      <c r="K34" s="291"/>
      <c r="L34" s="291"/>
      <c r="M34" s="291"/>
      <c r="N34" s="291"/>
      <c r="O34" s="291"/>
      <c r="P34" s="291"/>
      <c r="Q34" s="291"/>
      <c r="R34" s="291"/>
      <c r="S34" s="291"/>
      <c r="T34" s="291"/>
      <c r="U34" s="292"/>
      <c r="V34" s="292"/>
      <c r="W34" s="288"/>
      <c r="X34" s="288"/>
    </row>
    <row r="35" spans="1:24" customFormat="1" ht="21" customHeight="1">
      <c r="A35" s="443" t="s">
        <v>149</v>
      </c>
      <c r="B35" s="443"/>
      <c r="C35" s="443"/>
      <c r="D35" s="443"/>
      <c r="E35" s="443"/>
      <c r="F35" s="443"/>
      <c r="G35" s="443"/>
      <c r="H35" s="443"/>
      <c r="I35" s="443"/>
      <c r="J35" s="443"/>
      <c r="K35" s="443"/>
      <c r="L35" s="443"/>
      <c r="M35" s="443"/>
      <c r="N35" s="443"/>
      <c r="O35" s="443"/>
      <c r="P35" s="443"/>
      <c r="Q35" s="443"/>
      <c r="R35" s="443"/>
      <c r="S35" s="443"/>
      <c r="T35" s="443"/>
      <c r="U35" s="443"/>
      <c r="V35" s="443"/>
      <c r="W35" s="288"/>
      <c r="X35" s="288"/>
    </row>
    <row r="36" spans="1:24" customFormat="1" ht="21" customHeight="1">
      <c r="A36" s="443" t="s">
        <v>150</v>
      </c>
      <c r="B36" s="443"/>
      <c r="C36" s="443"/>
      <c r="D36" s="443"/>
      <c r="E36" s="443"/>
      <c r="F36" s="443"/>
      <c r="G36" s="443"/>
      <c r="H36" s="443"/>
      <c r="I36" s="443"/>
      <c r="J36" s="443"/>
      <c r="K36" s="443"/>
      <c r="L36" s="443"/>
      <c r="M36" s="443"/>
      <c r="N36" s="443"/>
      <c r="O36" s="443"/>
      <c r="P36" s="443"/>
      <c r="Q36" s="443"/>
      <c r="R36" s="443"/>
      <c r="S36" s="443"/>
      <c r="T36" s="443"/>
      <c r="U36" s="443"/>
      <c r="V36" s="443"/>
      <c r="W36" s="443"/>
      <c r="X36" s="288"/>
    </row>
    <row r="37" spans="1:24" customFormat="1" ht="21" customHeight="1">
      <c r="A37" s="442" t="s">
        <v>10</v>
      </c>
      <c r="B37" s="442"/>
      <c r="C37" s="442"/>
      <c r="D37" s="442"/>
      <c r="E37" s="442"/>
      <c r="F37" s="442"/>
      <c r="G37" s="442"/>
      <c r="H37" s="442"/>
      <c r="I37" s="442"/>
      <c r="J37" s="442"/>
      <c r="K37" s="442"/>
      <c r="L37" s="442"/>
      <c r="M37" s="442"/>
      <c r="N37" s="442"/>
      <c r="O37" s="442"/>
      <c r="P37" s="442"/>
      <c r="Q37" s="442"/>
      <c r="R37" s="442"/>
      <c r="S37" s="442"/>
      <c r="T37" s="442"/>
      <c r="U37" s="442"/>
      <c r="V37" s="442"/>
      <c r="W37" s="442"/>
      <c r="X37" s="288"/>
    </row>
    <row r="38" spans="1:24" ht="21" customHeight="1">
      <c r="A38" s="284"/>
      <c r="B38" s="284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4"/>
      <c r="N38" s="284"/>
      <c r="O38" s="284"/>
      <c r="P38" s="284"/>
      <c r="Q38" s="284"/>
      <c r="R38" s="284"/>
      <c r="S38" s="284"/>
      <c r="T38" s="284"/>
      <c r="U38" s="284"/>
      <c r="V38" s="284"/>
    </row>
    <row r="39" spans="1:24" ht="21" customHeight="1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</row>
    <row r="40" spans="1:24" ht="17.100000000000001" customHeight="1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</row>
    <row r="41" spans="1:24" ht="17.100000000000001" customHeight="1"/>
    <row r="42" spans="1:24" ht="17.100000000000001" customHeight="1"/>
    <row r="43" spans="1:24" ht="17.100000000000001" customHeight="1"/>
    <row r="44" spans="1:24" ht="17.100000000000001" customHeight="1"/>
    <row r="45" spans="1:24" ht="17.100000000000001" customHeight="1"/>
    <row r="46" spans="1:24" ht="17.100000000000001" customHeight="1"/>
    <row r="47" spans="1:24" ht="17.100000000000001" customHeight="1"/>
    <row r="48" spans="1:24" ht="17.100000000000001" customHeight="1"/>
    <row r="49" ht="17.100000000000001" customHeight="1"/>
    <row r="50" ht="17.100000000000001" customHeight="1"/>
    <row r="51" ht="17.100000000000001" customHeight="1"/>
    <row r="60" ht="18.95" customHeight="1"/>
  </sheetData>
  <mergeCells count="84">
    <mergeCell ref="R10:U10"/>
    <mergeCell ref="A3:W3"/>
    <mergeCell ref="G5:K5"/>
    <mergeCell ref="C8:E9"/>
    <mergeCell ref="F8:H9"/>
    <mergeCell ref="I8:K9"/>
    <mergeCell ref="L8:N9"/>
    <mergeCell ref="O8:Q9"/>
    <mergeCell ref="R8:U9"/>
    <mergeCell ref="C10:E10"/>
    <mergeCell ref="F10:H10"/>
    <mergeCell ref="I10:K10"/>
    <mergeCell ref="L10:N10"/>
    <mergeCell ref="O10:Q10"/>
    <mergeCell ref="S7:T7"/>
    <mergeCell ref="R12:U12"/>
    <mergeCell ref="C11:E11"/>
    <mergeCell ref="F11:H11"/>
    <mergeCell ref="I11:K11"/>
    <mergeCell ref="L11:N11"/>
    <mergeCell ref="O11:Q11"/>
    <mergeCell ref="R11:U11"/>
    <mergeCell ref="C12:E12"/>
    <mergeCell ref="F12:H12"/>
    <mergeCell ref="I12:K12"/>
    <mergeCell ref="L12:N12"/>
    <mergeCell ref="O12:Q12"/>
    <mergeCell ref="R14:U14"/>
    <mergeCell ref="C13:E13"/>
    <mergeCell ref="F13:H13"/>
    <mergeCell ref="I13:K13"/>
    <mergeCell ref="L13:N13"/>
    <mergeCell ref="O13:Q13"/>
    <mergeCell ref="R13:U13"/>
    <mergeCell ref="C14:E14"/>
    <mergeCell ref="F14:H14"/>
    <mergeCell ref="I14:K14"/>
    <mergeCell ref="L14:N14"/>
    <mergeCell ref="O14:Q14"/>
    <mergeCell ref="R16:U16"/>
    <mergeCell ref="C15:E15"/>
    <mergeCell ref="F15:H15"/>
    <mergeCell ref="I15:K15"/>
    <mergeCell ref="L15:N15"/>
    <mergeCell ref="O15:Q15"/>
    <mergeCell ref="R15:U15"/>
    <mergeCell ref="C16:E16"/>
    <mergeCell ref="F16:H16"/>
    <mergeCell ref="I16:K16"/>
    <mergeCell ref="L16:N16"/>
    <mergeCell ref="O16:Q16"/>
    <mergeCell ref="R18:U18"/>
    <mergeCell ref="C17:E17"/>
    <mergeCell ref="F17:H17"/>
    <mergeCell ref="I17:K17"/>
    <mergeCell ref="L17:N17"/>
    <mergeCell ref="O17:Q17"/>
    <mergeCell ref="R17:U17"/>
    <mergeCell ref="C18:E18"/>
    <mergeCell ref="F18:H18"/>
    <mergeCell ref="I18:K18"/>
    <mergeCell ref="L18:N18"/>
    <mergeCell ref="O18:Q18"/>
    <mergeCell ref="R20:U20"/>
    <mergeCell ref="C19:E19"/>
    <mergeCell ref="F19:H19"/>
    <mergeCell ref="I19:K19"/>
    <mergeCell ref="L19:N19"/>
    <mergeCell ref="O19:Q19"/>
    <mergeCell ref="R19:U19"/>
    <mergeCell ref="C20:E20"/>
    <mergeCell ref="F20:H20"/>
    <mergeCell ref="I20:K20"/>
    <mergeCell ref="L20:N20"/>
    <mergeCell ref="O20:Q20"/>
    <mergeCell ref="A35:V35"/>
    <mergeCell ref="A36:W36"/>
    <mergeCell ref="A37:W37"/>
    <mergeCell ref="C21:E21"/>
    <mergeCell ref="F21:H21"/>
    <mergeCell ref="I21:K21"/>
    <mergeCell ref="L21:N21"/>
    <mergeCell ref="O21:Q21"/>
    <mergeCell ref="R21:U21"/>
  </mergeCells>
  <pageMargins left="0.31496062992125984" right="0.31496062992125984" top="0.98425196850393704" bottom="0.19685039370078741" header="0.19685039370078741" footer="0.19685039370078741"/>
  <pageSetup paperSize="9" orientation="portrait" r:id="rId1"/>
  <headerFooter alignWithMargins="0">
    <oddFooter>&amp;R&amp;"Gulim,Regular"&amp;9SP-FM-04-15 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D164"/>
  <sheetViews>
    <sheetView tabSelected="1" topLeftCell="A8" zoomScaleNormal="100" workbookViewId="0">
      <selection activeCell="S28" sqref="S28"/>
    </sheetView>
  </sheetViews>
  <sheetFormatPr defaultRowHeight="15"/>
  <cols>
    <col min="1" max="1" width="1.140625" style="115" customWidth="1"/>
    <col min="2" max="20" width="8.140625" style="115" customWidth="1"/>
    <col min="21" max="21" width="1.42578125" style="115" customWidth="1"/>
    <col min="28" max="256" width="9.140625" style="115"/>
    <col min="257" max="257" width="1.140625" style="115" customWidth="1"/>
    <col min="258" max="258" width="7.5703125" style="115" customWidth="1"/>
    <col min="259" max="273" width="7.140625" style="115" customWidth="1"/>
    <col min="274" max="275" width="1.42578125" style="115" customWidth="1"/>
    <col min="276" max="276" width="6.42578125" style="115" customWidth="1"/>
    <col min="277" max="278" width="8.7109375" style="115" bestFit="1" customWidth="1"/>
    <col min="279" max="512" width="9.140625" style="115"/>
    <col min="513" max="513" width="1.140625" style="115" customWidth="1"/>
    <col min="514" max="514" width="7.5703125" style="115" customWidth="1"/>
    <col min="515" max="529" width="7.140625" style="115" customWidth="1"/>
    <col min="530" max="531" width="1.42578125" style="115" customWidth="1"/>
    <col min="532" max="532" width="6.42578125" style="115" customWidth="1"/>
    <col min="533" max="534" width="8.7109375" style="115" bestFit="1" customWidth="1"/>
    <col min="535" max="768" width="9.140625" style="115"/>
    <col min="769" max="769" width="1.140625" style="115" customWidth="1"/>
    <col min="770" max="770" width="7.5703125" style="115" customWidth="1"/>
    <col min="771" max="785" width="7.140625" style="115" customWidth="1"/>
    <col min="786" max="787" width="1.42578125" style="115" customWidth="1"/>
    <col min="788" max="788" width="6.42578125" style="115" customWidth="1"/>
    <col min="789" max="790" width="8.7109375" style="115" bestFit="1" customWidth="1"/>
    <col min="791" max="1024" width="9.140625" style="115"/>
    <col min="1025" max="1025" width="1.140625" style="115" customWidth="1"/>
    <col min="1026" max="1026" width="7.5703125" style="115" customWidth="1"/>
    <col min="1027" max="1041" width="7.140625" style="115" customWidth="1"/>
    <col min="1042" max="1043" width="1.42578125" style="115" customWidth="1"/>
    <col min="1044" max="1044" width="6.42578125" style="115" customWidth="1"/>
    <col min="1045" max="1046" width="8.7109375" style="115" bestFit="1" customWidth="1"/>
    <col min="1047" max="1280" width="9.140625" style="115"/>
    <col min="1281" max="1281" width="1.140625" style="115" customWidth="1"/>
    <col min="1282" max="1282" width="7.5703125" style="115" customWidth="1"/>
    <col min="1283" max="1297" width="7.140625" style="115" customWidth="1"/>
    <col min="1298" max="1299" width="1.42578125" style="115" customWidth="1"/>
    <col min="1300" max="1300" width="6.42578125" style="115" customWidth="1"/>
    <col min="1301" max="1302" width="8.7109375" style="115" bestFit="1" customWidth="1"/>
    <col min="1303" max="1536" width="9.140625" style="115"/>
    <col min="1537" max="1537" width="1.140625" style="115" customWidth="1"/>
    <col min="1538" max="1538" width="7.5703125" style="115" customWidth="1"/>
    <col min="1539" max="1553" width="7.140625" style="115" customWidth="1"/>
    <col min="1554" max="1555" width="1.42578125" style="115" customWidth="1"/>
    <col min="1556" max="1556" width="6.42578125" style="115" customWidth="1"/>
    <col min="1557" max="1558" width="8.7109375" style="115" bestFit="1" customWidth="1"/>
    <col min="1559" max="1792" width="9.140625" style="115"/>
    <col min="1793" max="1793" width="1.140625" style="115" customWidth="1"/>
    <col min="1794" max="1794" width="7.5703125" style="115" customWidth="1"/>
    <col min="1795" max="1809" width="7.140625" style="115" customWidth="1"/>
    <col min="1810" max="1811" width="1.42578125" style="115" customWidth="1"/>
    <col min="1812" max="1812" width="6.42578125" style="115" customWidth="1"/>
    <col min="1813" max="1814" width="8.7109375" style="115" bestFit="1" customWidth="1"/>
    <col min="1815" max="2048" width="9.140625" style="115"/>
    <col min="2049" max="2049" width="1.140625" style="115" customWidth="1"/>
    <col min="2050" max="2050" width="7.5703125" style="115" customWidth="1"/>
    <col min="2051" max="2065" width="7.140625" style="115" customWidth="1"/>
    <col min="2066" max="2067" width="1.42578125" style="115" customWidth="1"/>
    <col min="2068" max="2068" width="6.42578125" style="115" customWidth="1"/>
    <col min="2069" max="2070" width="8.7109375" style="115" bestFit="1" customWidth="1"/>
    <col min="2071" max="2304" width="9.140625" style="115"/>
    <col min="2305" max="2305" width="1.140625" style="115" customWidth="1"/>
    <col min="2306" max="2306" width="7.5703125" style="115" customWidth="1"/>
    <col min="2307" max="2321" width="7.140625" style="115" customWidth="1"/>
    <col min="2322" max="2323" width="1.42578125" style="115" customWidth="1"/>
    <col min="2324" max="2324" width="6.42578125" style="115" customWidth="1"/>
    <col min="2325" max="2326" width="8.7109375" style="115" bestFit="1" customWidth="1"/>
    <col min="2327" max="2560" width="9.140625" style="115"/>
    <col min="2561" max="2561" width="1.140625" style="115" customWidth="1"/>
    <col min="2562" max="2562" width="7.5703125" style="115" customWidth="1"/>
    <col min="2563" max="2577" width="7.140625" style="115" customWidth="1"/>
    <col min="2578" max="2579" width="1.42578125" style="115" customWidth="1"/>
    <col min="2580" max="2580" width="6.42578125" style="115" customWidth="1"/>
    <col min="2581" max="2582" width="8.7109375" style="115" bestFit="1" customWidth="1"/>
    <col min="2583" max="2816" width="9.140625" style="115"/>
    <col min="2817" max="2817" width="1.140625" style="115" customWidth="1"/>
    <col min="2818" max="2818" width="7.5703125" style="115" customWidth="1"/>
    <col min="2819" max="2833" width="7.140625" style="115" customWidth="1"/>
    <col min="2834" max="2835" width="1.42578125" style="115" customWidth="1"/>
    <col min="2836" max="2836" width="6.42578125" style="115" customWidth="1"/>
    <col min="2837" max="2838" width="8.7109375" style="115" bestFit="1" customWidth="1"/>
    <col min="2839" max="3072" width="9.140625" style="115"/>
    <col min="3073" max="3073" width="1.140625" style="115" customWidth="1"/>
    <col min="3074" max="3074" width="7.5703125" style="115" customWidth="1"/>
    <col min="3075" max="3089" width="7.140625" style="115" customWidth="1"/>
    <col min="3090" max="3091" width="1.42578125" style="115" customWidth="1"/>
    <col min="3092" max="3092" width="6.42578125" style="115" customWidth="1"/>
    <col min="3093" max="3094" width="8.7109375" style="115" bestFit="1" customWidth="1"/>
    <col min="3095" max="3328" width="9.140625" style="115"/>
    <col min="3329" max="3329" width="1.140625" style="115" customWidth="1"/>
    <col min="3330" max="3330" width="7.5703125" style="115" customWidth="1"/>
    <col min="3331" max="3345" width="7.140625" style="115" customWidth="1"/>
    <col min="3346" max="3347" width="1.42578125" style="115" customWidth="1"/>
    <col min="3348" max="3348" width="6.42578125" style="115" customWidth="1"/>
    <col min="3349" max="3350" width="8.7109375" style="115" bestFit="1" customWidth="1"/>
    <col min="3351" max="3584" width="9.140625" style="115"/>
    <col min="3585" max="3585" width="1.140625" style="115" customWidth="1"/>
    <col min="3586" max="3586" width="7.5703125" style="115" customWidth="1"/>
    <col min="3587" max="3601" width="7.140625" style="115" customWidth="1"/>
    <col min="3602" max="3603" width="1.42578125" style="115" customWidth="1"/>
    <col min="3604" max="3604" width="6.42578125" style="115" customWidth="1"/>
    <col min="3605" max="3606" width="8.7109375" style="115" bestFit="1" customWidth="1"/>
    <col min="3607" max="3840" width="9.140625" style="115"/>
    <col min="3841" max="3841" width="1.140625" style="115" customWidth="1"/>
    <col min="3842" max="3842" width="7.5703125" style="115" customWidth="1"/>
    <col min="3843" max="3857" width="7.140625" style="115" customWidth="1"/>
    <col min="3858" max="3859" width="1.42578125" style="115" customWidth="1"/>
    <col min="3860" max="3860" width="6.42578125" style="115" customWidth="1"/>
    <col min="3861" max="3862" width="8.7109375" style="115" bestFit="1" customWidth="1"/>
    <col min="3863" max="4096" width="9.140625" style="115"/>
    <col min="4097" max="4097" width="1.140625" style="115" customWidth="1"/>
    <col min="4098" max="4098" width="7.5703125" style="115" customWidth="1"/>
    <col min="4099" max="4113" width="7.140625" style="115" customWidth="1"/>
    <col min="4114" max="4115" width="1.42578125" style="115" customWidth="1"/>
    <col min="4116" max="4116" width="6.42578125" style="115" customWidth="1"/>
    <col min="4117" max="4118" width="8.7109375" style="115" bestFit="1" customWidth="1"/>
    <col min="4119" max="4352" width="9.140625" style="115"/>
    <col min="4353" max="4353" width="1.140625" style="115" customWidth="1"/>
    <col min="4354" max="4354" width="7.5703125" style="115" customWidth="1"/>
    <col min="4355" max="4369" width="7.140625" style="115" customWidth="1"/>
    <col min="4370" max="4371" width="1.42578125" style="115" customWidth="1"/>
    <col min="4372" max="4372" width="6.42578125" style="115" customWidth="1"/>
    <col min="4373" max="4374" width="8.7109375" style="115" bestFit="1" customWidth="1"/>
    <col min="4375" max="4608" width="9.140625" style="115"/>
    <col min="4609" max="4609" width="1.140625" style="115" customWidth="1"/>
    <col min="4610" max="4610" width="7.5703125" style="115" customWidth="1"/>
    <col min="4611" max="4625" width="7.140625" style="115" customWidth="1"/>
    <col min="4626" max="4627" width="1.42578125" style="115" customWidth="1"/>
    <col min="4628" max="4628" width="6.42578125" style="115" customWidth="1"/>
    <col min="4629" max="4630" width="8.7109375" style="115" bestFit="1" customWidth="1"/>
    <col min="4631" max="4864" width="9.140625" style="115"/>
    <col min="4865" max="4865" width="1.140625" style="115" customWidth="1"/>
    <col min="4866" max="4866" width="7.5703125" style="115" customWidth="1"/>
    <col min="4867" max="4881" width="7.140625" style="115" customWidth="1"/>
    <col min="4882" max="4883" width="1.42578125" style="115" customWidth="1"/>
    <col min="4884" max="4884" width="6.42578125" style="115" customWidth="1"/>
    <col min="4885" max="4886" width="8.7109375" style="115" bestFit="1" customWidth="1"/>
    <col min="4887" max="5120" width="9.140625" style="115"/>
    <col min="5121" max="5121" width="1.140625" style="115" customWidth="1"/>
    <col min="5122" max="5122" width="7.5703125" style="115" customWidth="1"/>
    <col min="5123" max="5137" width="7.140625" style="115" customWidth="1"/>
    <col min="5138" max="5139" width="1.42578125" style="115" customWidth="1"/>
    <col min="5140" max="5140" width="6.42578125" style="115" customWidth="1"/>
    <col min="5141" max="5142" width="8.7109375" style="115" bestFit="1" customWidth="1"/>
    <col min="5143" max="5376" width="9.140625" style="115"/>
    <col min="5377" max="5377" width="1.140625" style="115" customWidth="1"/>
    <col min="5378" max="5378" width="7.5703125" style="115" customWidth="1"/>
    <col min="5379" max="5393" width="7.140625" style="115" customWidth="1"/>
    <col min="5394" max="5395" width="1.42578125" style="115" customWidth="1"/>
    <col min="5396" max="5396" width="6.42578125" style="115" customWidth="1"/>
    <col min="5397" max="5398" width="8.7109375" style="115" bestFit="1" customWidth="1"/>
    <col min="5399" max="5632" width="9.140625" style="115"/>
    <col min="5633" max="5633" width="1.140625" style="115" customWidth="1"/>
    <col min="5634" max="5634" width="7.5703125" style="115" customWidth="1"/>
    <col min="5635" max="5649" width="7.140625" style="115" customWidth="1"/>
    <col min="5650" max="5651" width="1.42578125" style="115" customWidth="1"/>
    <col min="5652" max="5652" width="6.42578125" style="115" customWidth="1"/>
    <col min="5653" max="5654" width="8.7109375" style="115" bestFit="1" customWidth="1"/>
    <col min="5655" max="5888" width="9.140625" style="115"/>
    <col min="5889" max="5889" width="1.140625" style="115" customWidth="1"/>
    <col min="5890" max="5890" width="7.5703125" style="115" customWidth="1"/>
    <col min="5891" max="5905" width="7.140625" style="115" customWidth="1"/>
    <col min="5906" max="5907" width="1.42578125" style="115" customWidth="1"/>
    <col min="5908" max="5908" width="6.42578125" style="115" customWidth="1"/>
    <col min="5909" max="5910" width="8.7109375" style="115" bestFit="1" customWidth="1"/>
    <col min="5911" max="6144" width="9.140625" style="115"/>
    <col min="6145" max="6145" width="1.140625" style="115" customWidth="1"/>
    <col min="6146" max="6146" width="7.5703125" style="115" customWidth="1"/>
    <col min="6147" max="6161" width="7.140625" style="115" customWidth="1"/>
    <col min="6162" max="6163" width="1.42578125" style="115" customWidth="1"/>
    <col min="6164" max="6164" width="6.42578125" style="115" customWidth="1"/>
    <col min="6165" max="6166" width="8.7109375" style="115" bestFit="1" customWidth="1"/>
    <col min="6167" max="6400" width="9.140625" style="115"/>
    <col min="6401" max="6401" width="1.140625" style="115" customWidth="1"/>
    <col min="6402" max="6402" width="7.5703125" style="115" customWidth="1"/>
    <col min="6403" max="6417" width="7.140625" style="115" customWidth="1"/>
    <col min="6418" max="6419" width="1.42578125" style="115" customWidth="1"/>
    <col min="6420" max="6420" width="6.42578125" style="115" customWidth="1"/>
    <col min="6421" max="6422" width="8.7109375" style="115" bestFit="1" customWidth="1"/>
    <col min="6423" max="6656" width="9.140625" style="115"/>
    <col min="6657" max="6657" width="1.140625" style="115" customWidth="1"/>
    <col min="6658" max="6658" width="7.5703125" style="115" customWidth="1"/>
    <col min="6659" max="6673" width="7.140625" style="115" customWidth="1"/>
    <col min="6674" max="6675" width="1.42578125" style="115" customWidth="1"/>
    <col min="6676" max="6676" width="6.42578125" style="115" customWidth="1"/>
    <col min="6677" max="6678" width="8.7109375" style="115" bestFit="1" customWidth="1"/>
    <col min="6679" max="6912" width="9.140625" style="115"/>
    <col min="6913" max="6913" width="1.140625" style="115" customWidth="1"/>
    <col min="6914" max="6914" width="7.5703125" style="115" customWidth="1"/>
    <col min="6915" max="6929" width="7.140625" style="115" customWidth="1"/>
    <col min="6930" max="6931" width="1.42578125" style="115" customWidth="1"/>
    <col min="6932" max="6932" width="6.42578125" style="115" customWidth="1"/>
    <col min="6933" max="6934" width="8.7109375" style="115" bestFit="1" customWidth="1"/>
    <col min="6935" max="7168" width="9.140625" style="115"/>
    <col min="7169" max="7169" width="1.140625" style="115" customWidth="1"/>
    <col min="7170" max="7170" width="7.5703125" style="115" customWidth="1"/>
    <col min="7171" max="7185" width="7.140625" style="115" customWidth="1"/>
    <col min="7186" max="7187" width="1.42578125" style="115" customWidth="1"/>
    <col min="7188" max="7188" width="6.42578125" style="115" customWidth="1"/>
    <col min="7189" max="7190" width="8.7109375" style="115" bestFit="1" customWidth="1"/>
    <col min="7191" max="7424" width="9.140625" style="115"/>
    <col min="7425" max="7425" width="1.140625" style="115" customWidth="1"/>
    <col min="7426" max="7426" width="7.5703125" style="115" customWidth="1"/>
    <col min="7427" max="7441" width="7.140625" style="115" customWidth="1"/>
    <col min="7442" max="7443" width="1.42578125" style="115" customWidth="1"/>
    <col min="7444" max="7444" width="6.42578125" style="115" customWidth="1"/>
    <col min="7445" max="7446" width="8.7109375" style="115" bestFit="1" customWidth="1"/>
    <col min="7447" max="7680" width="9.140625" style="115"/>
    <col min="7681" max="7681" width="1.140625" style="115" customWidth="1"/>
    <col min="7682" max="7682" width="7.5703125" style="115" customWidth="1"/>
    <col min="7683" max="7697" width="7.140625" style="115" customWidth="1"/>
    <col min="7698" max="7699" width="1.42578125" style="115" customWidth="1"/>
    <col min="7700" max="7700" width="6.42578125" style="115" customWidth="1"/>
    <col min="7701" max="7702" width="8.7109375" style="115" bestFit="1" customWidth="1"/>
    <col min="7703" max="7936" width="9.140625" style="115"/>
    <col min="7937" max="7937" width="1.140625" style="115" customWidth="1"/>
    <col min="7938" max="7938" width="7.5703125" style="115" customWidth="1"/>
    <col min="7939" max="7953" width="7.140625" style="115" customWidth="1"/>
    <col min="7954" max="7955" width="1.42578125" style="115" customWidth="1"/>
    <col min="7956" max="7956" width="6.42578125" style="115" customWidth="1"/>
    <col min="7957" max="7958" width="8.7109375" style="115" bestFit="1" customWidth="1"/>
    <col min="7959" max="8192" width="9.140625" style="115"/>
    <col min="8193" max="8193" width="1.140625" style="115" customWidth="1"/>
    <col min="8194" max="8194" width="7.5703125" style="115" customWidth="1"/>
    <col min="8195" max="8209" width="7.140625" style="115" customWidth="1"/>
    <col min="8210" max="8211" width="1.42578125" style="115" customWidth="1"/>
    <col min="8212" max="8212" width="6.42578125" style="115" customWidth="1"/>
    <col min="8213" max="8214" width="8.7109375" style="115" bestFit="1" customWidth="1"/>
    <col min="8215" max="8448" width="9.140625" style="115"/>
    <col min="8449" max="8449" width="1.140625" style="115" customWidth="1"/>
    <col min="8450" max="8450" width="7.5703125" style="115" customWidth="1"/>
    <col min="8451" max="8465" width="7.140625" style="115" customWidth="1"/>
    <col min="8466" max="8467" width="1.42578125" style="115" customWidth="1"/>
    <col min="8468" max="8468" width="6.42578125" style="115" customWidth="1"/>
    <col min="8469" max="8470" width="8.7109375" style="115" bestFit="1" customWidth="1"/>
    <col min="8471" max="8704" width="9.140625" style="115"/>
    <col min="8705" max="8705" width="1.140625" style="115" customWidth="1"/>
    <col min="8706" max="8706" width="7.5703125" style="115" customWidth="1"/>
    <col min="8707" max="8721" width="7.140625" style="115" customWidth="1"/>
    <col min="8722" max="8723" width="1.42578125" style="115" customWidth="1"/>
    <col min="8724" max="8724" width="6.42578125" style="115" customWidth="1"/>
    <col min="8725" max="8726" width="8.7109375" style="115" bestFit="1" customWidth="1"/>
    <col min="8727" max="8960" width="9.140625" style="115"/>
    <col min="8961" max="8961" width="1.140625" style="115" customWidth="1"/>
    <col min="8962" max="8962" width="7.5703125" style="115" customWidth="1"/>
    <col min="8963" max="8977" width="7.140625" style="115" customWidth="1"/>
    <col min="8978" max="8979" width="1.42578125" style="115" customWidth="1"/>
    <col min="8980" max="8980" width="6.42578125" style="115" customWidth="1"/>
    <col min="8981" max="8982" width="8.7109375" style="115" bestFit="1" customWidth="1"/>
    <col min="8983" max="9216" width="9.140625" style="115"/>
    <col min="9217" max="9217" width="1.140625" style="115" customWidth="1"/>
    <col min="9218" max="9218" width="7.5703125" style="115" customWidth="1"/>
    <col min="9219" max="9233" width="7.140625" style="115" customWidth="1"/>
    <col min="9234" max="9235" width="1.42578125" style="115" customWidth="1"/>
    <col min="9236" max="9236" width="6.42578125" style="115" customWidth="1"/>
    <col min="9237" max="9238" width="8.7109375" style="115" bestFit="1" customWidth="1"/>
    <col min="9239" max="9472" width="9.140625" style="115"/>
    <col min="9473" max="9473" width="1.140625" style="115" customWidth="1"/>
    <col min="9474" max="9474" width="7.5703125" style="115" customWidth="1"/>
    <col min="9475" max="9489" width="7.140625" style="115" customWidth="1"/>
    <col min="9490" max="9491" width="1.42578125" style="115" customWidth="1"/>
    <col min="9492" max="9492" width="6.42578125" style="115" customWidth="1"/>
    <col min="9493" max="9494" width="8.7109375" style="115" bestFit="1" customWidth="1"/>
    <col min="9495" max="9728" width="9.140625" style="115"/>
    <col min="9729" max="9729" width="1.140625" style="115" customWidth="1"/>
    <col min="9730" max="9730" width="7.5703125" style="115" customWidth="1"/>
    <col min="9731" max="9745" width="7.140625" style="115" customWidth="1"/>
    <col min="9746" max="9747" width="1.42578125" style="115" customWidth="1"/>
    <col min="9748" max="9748" width="6.42578125" style="115" customWidth="1"/>
    <col min="9749" max="9750" width="8.7109375" style="115" bestFit="1" customWidth="1"/>
    <col min="9751" max="9984" width="9.140625" style="115"/>
    <col min="9985" max="9985" width="1.140625" style="115" customWidth="1"/>
    <col min="9986" max="9986" width="7.5703125" style="115" customWidth="1"/>
    <col min="9987" max="10001" width="7.140625" style="115" customWidth="1"/>
    <col min="10002" max="10003" width="1.42578125" style="115" customWidth="1"/>
    <col min="10004" max="10004" width="6.42578125" style="115" customWidth="1"/>
    <col min="10005" max="10006" width="8.7109375" style="115" bestFit="1" customWidth="1"/>
    <col min="10007" max="10240" width="9.140625" style="115"/>
    <col min="10241" max="10241" width="1.140625" style="115" customWidth="1"/>
    <col min="10242" max="10242" width="7.5703125" style="115" customWidth="1"/>
    <col min="10243" max="10257" width="7.140625" style="115" customWidth="1"/>
    <col min="10258" max="10259" width="1.42578125" style="115" customWidth="1"/>
    <col min="10260" max="10260" width="6.42578125" style="115" customWidth="1"/>
    <col min="10261" max="10262" width="8.7109375" style="115" bestFit="1" customWidth="1"/>
    <col min="10263" max="10496" width="9.140625" style="115"/>
    <col min="10497" max="10497" width="1.140625" style="115" customWidth="1"/>
    <col min="10498" max="10498" width="7.5703125" style="115" customWidth="1"/>
    <col min="10499" max="10513" width="7.140625" style="115" customWidth="1"/>
    <col min="10514" max="10515" width="1.42578125" style="115" customWidth="1"/>
    <col min="10516" max="10516" width="6.42578125" style="115" customWidth="1"/>
    <col min="10517" max="10518" width="8.7109375" style="115" bestFit="1" customWidth="1"/>
    <col min="10519" max="10752" width="9.140625" style="115"/>
    <col min="10753" max="10753" width="1.140625" style="115" customWidth="1"/>
    <col min="10754" max="10754" width="7.5703125" style="115" customWidth="1"/>
    <col min="10755" max="10769" width="7.140625" style="115" customWidth="1"/>
    <col min="10770" max="10771" width="1.42578125" style="115" customWidth="1"/>
    <col min="10772" max="10772" width="6.42578125" style="115" customWidth="1"/>
    <col min="10773" max="10774" width="8.7109375" style="115" bestFit="1" customWidth="1"/>
    <col min="10775" max="11008" width="9.140625" style="115"/>
    <col min="11009" max="11009" width="1.140625" style="115" customWidth="1"/>
    <col min="11010" max="11010" width="7.5703125" style="115" customWidth="1"/>
    <col min="11011" max="11025" width="7.140625" style="115" customWidth="1"/>
    <col min="11026" max="11027" width="1.42578125" style="115" customWidth="1"/>
    <col min="11028" max="11028" width="6.42578125" style="115" customWidth="1"/>
    <col min="11029" max="11030" width="8.7109375" style="115" bestFit="1" customWidth="1"/>
    <col min="11031" max="11264" width="9.140625" style="115"/>
    <col min="11265" max="11265" width="1.140625" style="115" customWidth="1"/>
    <col min="11266" max="11266" width="7.5703125" style="115" customWidth="1"/>
    <col min="11267" max="11281" width="7.140625" style="115" customWidth="1"/>
    <col min="11282" max="11283" width="1.42578125" style="115" customWidth="1"/>
    <col min="11284" max="11284" width="6.42578125" style="115" customWidth="1"/>
    <col min="11285" max="11286" width="8.7109375" style="115" bestFit="1" customWidth="1"/>
    <col min="11287" max="11520" width="9.140625" style="115"/>
    <col min="11521" max="11521" width="1.140625" style="115" customWidth="1"/>
    <col min="11522" max="11522" width="7.5703125" style="115" customWidth="1"/>
    <col min="11523" max="11537" width="7.140625" style="115" customWidth="1"/>
    <col min="11538" max="11539" width="1.42578125" style="115" customWidth="1"/>
    <col min="11540" max="11540" width="6.42578125" style="115" customWidth="1"/>
    <col min="11541" max="11542" width="8.7109375" style="115" bestFit="1" customWidth="1"/>
    <col min="11543" max="11776" width="9.140625" style="115"/>
    <col min="11777" max="11777" width="1.140625" style="115" customWidth="1"/>
    <col min="11778" max="11778" width="7.5703125" style="115" customWidth="1"/>
    <col min="11779" max="11793" width="7.140625" style="115" customWidth="1"/>
    <col min="11794" max="11795" width="1.42578125" style="115" customWidth="1"/>
    <col min="11796" max="11796" width="6.42578125" style="115" customWidth="1"/>
    <col min="11797" max="11798" width="8.7109375" style="115" bestFit="1" customWidth="1"/>
    <col min="11799" max="12032" width="9.140625" style="115"/>
    <col min="12033" max="12033" width="1.140625" style="115" customWidth="1"/>
    <col min="12034" max="12034" width="7.5703125" style="115" customWidth="1"/>
    <col min="12035" max="12049" width="7.140625" style="115" customWidth="1"/>
    <col min="12050" max="12051" width="1.42578125" style="115" customWidth="1"/>
    <col min="12052" max="12052" width="6.42578125" style="115" customWidth="1"/>
    <col min="12053" max="12054" width="8.7109375" style="115" bestFit="1" customWidth="1"/>
    <col min="12055" max="12288" width="9.140625" style="115"/>
    <col min="12289" max="12289" width="1.140625" style="115" customWidth="1"/>
    <col min="12290" max="12290" width="7.5703125" style="115" customWidth="1"/>
    <col min="12291" max="12305" width="7.140625" style="115" customWidth="1"/>
    <col min="12306" max="12307" width="1.42578125" style="115" customWidth="1"/>
    <col min="12308" max="12308" width="6.42578125" style="115" customWidth="1"/>
    <col min="12309" max="12310" width="8.7109375" style="115" bestFit="1" customWidth="1"/>
    <col min="12311" max="12544" width="9.140625" style="115"/>
    <col min="12545" max="12545" width="1.140625" style="115" customWidth="1"/>
    <col min="12546" max="12546" width="7.5703125" style="115" customWidth="1"/>
    <col min="12547" max="12561" width="7.140625" style="115" customWidth="1"/>
    <col min="12562" max="12563" width="1.42578125" style="115" customWidth="1"/>
    <col min="12564" max="12564" width="6.42578125" style="115" customWidth="1"/>
    <col min="12565" max="12566" width="8.7109375" style="115" bestFit="1" customWidth="1"/>
    <col min="12567" max="12800" width="9.140625" style="115"/>
    <col min="12801" max="12801" width="1.140625" style="115" customWidth="1"/>
    <col min="12802" max="12802" width="7.5703125" style="115" customWidth="1"/>
    <col min="12803" max="12817" width="7.140625" style="115" customWidth="1"/>
    <col min="12818" max="12819" width="1.42578125" style="115" customWidth="1"/>
    <col min="12820" max="12820" width="6.42578125" style="115" customWidth="1"/>
    <col min="12821" max="12822" width="8.7109375" style="115" bestFit="1" customWidth="1"/>
    <col min="12823" max="13056" width="9.140625" style="115"/>
    <col min="13057" max="13057" width="1.140625" style="115" customWidth="1"/>
    <col min="13058" max="13058" width="7.5703125" style="115" customWidth="1"/>
    <col min="13059" max="13073" width="7.140625" style="115" customWidth="1"/>
    <col min="13074" max="13075" width="1.42578125" style="115" customWidth="1"/>
    <col min="13076" max="13076" width="6.42578125" style="115" customWidth="1"/>
    <col min="13077" max="13078" width="8.7109375" style="115" bestFit="1" customWidth="1"/>
    <col min="13079" max="13312" width="9.140625" style="115"/>
    <col min="13313" max="13313" width="1.140625" style="115" customWidth="1"/>
    <col min="13314" max="13314" width="7.5703125" style="115" customWidth="1"/>
    <col min="13315" max="13329" width="7.140625" style="115" customWidth="1"/>
    <col min="13330" max="13331" width="1.42578125" style="115" customWidth="1"/>
    <col min="13332" max="13332" width="6.42578125" style="115" customWidth="1"/>
    <col min="13333" max="13334" width="8.7109375" style="115" bestFit="1" customWidth="1"/>
    <col min="13335" max="13568" width="9.140625" style="115"/>
    <col min="13569" max="13569" width="1.140625" style="115" customWidth="1"/>
    <col min="13570" max="13570" width="7.5703125" style="115" customWidth="1"/>
    <col min="13571" max="13585" width="7.140625" style="115" customWidth="1"/>
    <col min="13586" max="13587" width="1.42578125" style="115" customWidth="1"/>
    <col min="13588" max="13588" width="6.42578125" style="115" customWidth="1"/>
    <col min="13589" max="13590" width="8.7109375" style="115" bestFit="1" customWidth="1"/>
    <col min="13591" max="13824" width="9.140625" style="115"/>
    <col min="13825" max="13825" width="1.140625" style="115" customWidth="1"/>
    <col min="13826" max="13826" width="7.5703125" style="115" customWidth="1"/>
    <col min="13827" max="13841" width="7.140625" style="115" customWidth="1"/>
    <col min="13842" max="13843" width="1.42578125" style="115" customWidth="1"/>
    <col min="13844" max="13844" width="6.42578125" style="115" customWidth="1"/>
    <col min="13845" max="13846" width="8.7109375" style="115" bestFit="1" customWidth="1"/>
    <col min="13847" max="14080" width="9.140625" style="115"/>
    <col min="14081" max="14081" width="1.140625" style="115" customWidth="1"/>
    <col min="14082" max="14082" width="7.5703125" style="115" customWidth="1"/>
    <col min="14083" max="14097" width="7.140625" style="115" customWidth="1"/>
    <col min="14098" max="14099" width="1.42578125" style="115" customWidth="1"/>
    <col min="14100" max="14100" width="6.42578125" style="115" customWidth="1"/>
    <col min="14101" max="14102" width="8.7109375" style="115" bestFit="1" customWidth="1"/>
    <col min="14103" max="14336" width="9.140625" style="115"/>
    <col min="14337" max="14337" width="1.140625" style="115" customWidth="1"/>
    <col min="14338" max="14338" width="7.5703125" style="115" customWidth="1"/>
    <col min="14339" max="14353" width="7.140625" style="115" customWidth="1"/>
    <col min="14354" max="14355" width="1.42578125" style="115" customWidth="1"/>
    <col min="14356" max="14356" width="6.42578125" style="115" customWidth="1"/>
    <col min="14357" max="14358" width="8.7109375" style="115" bestFit="1" customWidth="1"/>
    <col min="14359" max="14592" width="9.140625" style="115"/>
    <col min="14593" max="14593" width="1.140625" style="115" customWidth="1"/>
    <col min="14594" max="14594" width="7.5703125" style="115" customWidth="1"/>
    <col min="14595" max="14609" width="7.140625" style="115" customWidth="1"/>
    <col min="14610" max="14611" width="1.42578125" style="115" customWidth="1"/>
    <col min="14612" max="14612" width="6.42578125" style="115" customWidth="1"/>
    <col min="14613" max="14614" width="8.7109375" style="115" bestFit="1" customWidth="1"/>
    <col min="14615" max="14848" width="9.140625" style="115"/>
    <col min="14849" max="14849" width="1.140625" style="115" customWidth="1"/>
    <col min="14850" max="14850" width="7.5703125" style="115" customWidth="1"/>
    <col min="14851" max="14865" width="7.140625" style="115" customWidth="1"/>
    <col min="14866" max="14867" width="1.42578125" style="115" customWidth="1"/>
    <col min="14868" max="14868" width="6.42578125" style="115" customWidth="1"/>
    <col min="14869" max="14870" width="8.7109375" style="115" bestFit="1" customWidth="1"/>
    <col min="14871" max="15104" width="9.140625" style="115"/>
    <col min="15105" max="15105" width="1.140625" style="115" customWidth="1"/>
    <col min="15106" max="15106" width="7.5703125" style="115" customWidth="1"/>
    <col min="15107" max="15121" width="7.140625" style="115" customWidth="1"/>
    <col min="15122" max="15123" width="1.42578125" style="115" customWidth="1"/>
    <col min="15124" max="15124" width="6.42578125" style="115" customWidth="1"/>
    <col min="15125" max="15126" width="8.7109375" style="115" bestFit="1" customWidth="1"/>
    <col min="15127" max="15360" width="9.140625" style="115"/>
    <col min="15361" max="15361" width="1.140625" style="115" customWidth="1"/>
    <col min="15362" max="15362" width="7.5703125" style="115" customWidth="1"/>
    <col min="15363" max="15377" width="7.140625" style="115" customWidth="1"/>
    <col min="15378" max="15379" width="1.42578125" style="115" customWidth="1"/>
    <col min="15380" max="15380" width="6.42578125" style="115" customWidth="1"/>
    <col min="15381" max="15382" width="8.7109375" style="115" bestFit="1" customWidth="1"/>
    <col min="15383" max="15616" width="9.140625" style="115"/>
    <col min="15617" max="15617" width="1.140625" style="115" customWidth="1"/>
    <col min="15618" max="15618" width="7.5703125" style="115" customWidth="1"/>
    <col min="15619" max="15633" width="7.140625" style="115" customWidth="1"/>
    <col min="15634" max="15635" width="1.42578125" style="115" customWidth="1"/>
    <col min="15636" max="15636" width="6.42578125" style="115" customWidth="1"/>
    <col min="15637" max="15638" width="8.7109375" style="115" bestFit="1" customWidth="1"/>
    <col min="15639" max="15872" width="9.140625" style="115"/>
    <col min="15873" max="15873" width="1.140625" style="115" customWidth="1"/>
    <col min="15874" max="15874" width="7.5703125" style="115" customWidth="1"/>
    <col min="15875" max="15889" width="7.140625" style="115" customWidth="1"/>
    <col min="15890" max="15891" width="1.42578125" style="115" customWidth="1"/>
    <col min="15892" max="15892" width="6.42578125" style="115" customWidth="1"/>
    <col min="15893" max="15894" width="8.7109375" style="115" bestFit="1" customWidth="1"/>
    <col min="15895" max="16128" width="9.140625" style="115"/>
    <col min="16129" max="16129" width="1.140625" style="115" customWidth="1"/>
    <col min="16130" max="16130" width="7.5703125" style="115" customWidth="1"/>
    <col min="16131" max="16145" width="7.140625" style="115" customWidth="1"/>
    <col min="16146" max="16147" width="1.42578125" style="115" customWidth="1"/>
    <col min="16148" max="16148" width="6.42578125" style="115" customWidth="1"/>
    <col min="16149" max="16150" width="8.7109375" style="115" bestFit="1" customWidth="1"/>
    <col min="16151" max="16384" width="9.140625" style="115"/>
  </cols>
  <sheetData>
    <row r="1" spans="1:30" ht="18" customHeight="1">
      <c r="B1" s="133"/>
      <c r="C1" s="133"/>
      <c r="F1" s="65"/>
    </row>
    <row r="2" spans="1:30" ht="33" customHeight="1">
      <c r="B2" s="446" t="s">
        <v>82</v>
      </c>
      <c r="C2" s="446"/>
      <c r="D2" s="446"/>
      <c r="E2" s="446"/>
      <c r="F2" s="446"/>
      <c r="G2" s="446"/>
      <c r="H2" s="446"/>
      <c r="I2" s="446"/>
      <c r="J2" s="446"/>
      <c r="K2" s="446"/>
      <c r="L2" s="446"/>
      <c r="M2" s="446"/>
      <c r="N2" s="446"/>
      <c r="O2" s="446"/>
      <c r="P2" s="446"/>
      <c r="Q2" s="446"/>
      <c r="R2" s="446"/>
      <c r="S2" s="446"/>
      <c r="T2" s="446"/>
    </row>
    <row r="3" spans="1:30" ht="18" customHeight="1">
      <c r="B3" s="447"/>
      <c r="C3" s="447"/>
      <c r="D3" s="447"/>
      <c r="E3" s="447"/>
      <c r="F3" s="65"/>
      <c r="G3" s="65"/>
      <c r="H3" s="65"/>
      <c r="I3" s="65"/>
      <c r="J3" s="65"/>
      <c r="K3" s="65"/>
      <c r="L3" s="65"/>
      <c r="M3" s="65"/>
      <c r="T3" s="65"/>
    </row>
    <row r="4" spans="1:30" ht="18" customHeight="1">
      <c r="B4" s="448" t="s">
        <v>66</v>
      </c>
      <c r="C4" s="449"/>
      <c r="D4" s="450" t="s">
        <v>13</v>
      </c>
      <c r="E4" s="451"/>
      <c r="F4" s="450" t="s">
        <v>83</v>
      </c>
      <c r="G4" s="451"/>
      <c r="H4" s="450" t="s">
        <v>84</v>
      </c>
      <c r="I4" s="451"/>
      <c r="J4" s="452" t="s">
        <v>67</v>
      </c>
      <c r="K4" s="453"/>
      <c r="L4" s="450" t="s">
        <v>92</v>
      </c>
      <c r="M4" s="451"/>
      <c r="N4" s="450" t="s">
        <v>68</v>
      </c>
      <c r="O4" s="451"/>
      <c r="P4" s="454" t="s">
        <v>14</v>
      </c>
      <c r="Q4" s="454" t="s">
        <v>15</v>
      </c>
      <c r="R4" s="454" t="s">
        <v>93</v>
      </c>
      <c r="S4" s="454" t="s">
        <v>94</v>
      </c>
      <c r="T4" s="134" t="s">
        <v>95</v>
      </c>
      <c r="AB4" s="1"/>
      <c r="AC4" s="1"/>
      <c r="AD4" s="1"/>
    </row>
    <row r="5" spans="1:30" ht="18" customHeight="1">
      <c r="B5" s="456" t="s">
        <v>96</v>
      </c>
      <c r="C5" s="457"/>
      <c r="D5" s="456" t="s">
        <v>96</v>
      </c>
      <c r="E5" s="457"/>
      <c r="F5" s="456" t="s">
        <v>96</v>
      </c>
      <c r="G5" s="457"/>
      <c r="H5" s="456" t="s">
        <v>96</v>
      </c>
      <c r="I5" s="457"/>
      <c r="J5" s="456" t="s">
        <v>96</v>
      </c>
      <c r="K5" s="457"/>
      <c r="L5" s="456" t="s">
        <v>96</v>
      </c>
      <c r="M5" s="457"/>
      <c r="N5" s="456" t="s">
        <v>96</v>
      </c>
      <c r="O5" s="457"/>
      <c r="P5" s="455"/>
      <c r="Q5" s="455"/>
      <c r="R5" s="455"/>
      <c r="S5" s="455"/>
      <c r="T5" s="135" t="s">
        <v>97</v>
      </c>
      <c r="AB5" s="1"/>
      <c r="AC5" s="1"/>
      <c r="AD5" s="1"/>
    </row>
    <row r="6" spans="1:30" ht="18" customHeight="1">
      <c r="B6" s="458" t="s">
        <v>16</v>
      </c>
      <c r="C6" s="459"/>
      <c r="D6" s="68" t="s">
        <v>16</v>
      </c>
      <c r="E6" s="69" t="s">
        <v>15</v>
      </c>
      <c r="F6" s="68" t="s">
        <v>16</v>
      </c>
      <c r="G6" s="69" t="s">
        <v>15</v>
      </c>
      <c r="H6" s="68" t="s">
        <v>16</v>
      </c>
      <c r="I6" s="69" t="s">
        <v>15</v>
      </c>
      <c r="J6" s="68" t="s">
        <v>16</v>
      </c>
      <c r="K6" s="69" t="s">
        <v>15</v>
      </c>
      <c r="L6" s="68" t="s">
        <v>16</v>
      </c>
      <c r="M6" s="69" t="s">
        <v>15</v>
      </c>
      <c r="N6" s="68" t="s">
        <v>16</v>
      </c>
      <c r="O6" s="69" t="s">
        <v>15</v>
      </c>
      <c r="P6" s="68" t="s">
        <v>16</v>
      </c>
      <c r="Q6" s="68" t="s">
        <v>16</v>
      </c>
      <c r="R6" s="68" t="s">
        <v>16</v>
      </c>
      <c r="S6" s="70" t="s">
        <v>16</v>
      </c>
      <c r="T6" s="136" t="s">
        <v>16</v>
      </c>
      <c r="U6" s="137"/>
      <c r="AB6" s="1"/>
      <c r="AC6" s="1"/>
      <c r="AD6" s="1"/>
    </row>
    <row r="7" spans="1:30" ht="18" customHeight="1">
      <c r="B7" s="444">
        <f>'Data Record (10ชิ้น)'!A19</f>
        <v>1</v>
      </c>
      <c r="C7" s="445"/>
      <c r="D7" s="295">
        <f>'Data Record (10ชิ้น)'!$AB$19</f>
        <v>0</v>
      </c>
      <c r="E7" s="73">
        <f t="shared" ref="E7:E13" si="0">D7/1</f>
        <v>0</v>
      </c>
      <c r="F7" s="77">
        <f>'Cert of STD'!X23</f>
        <v>5.9999999999999995E-5</v>
      </c>
      <c r="G7" s="72">
        <f t="shared" ref="G7:G13" si="1">F7/2</f>
        <v>2.9999999999999997E-5</v>
      </c>
      <c r="H7" s="73">
        <f>J60</f>
        <v>0</v>
      </c>
      <c r="I7" s="73">
        <f t="shared" ref="I7:I13" si="2">H7/SQRT(3)</f>
        <v>0</v>
      </c>
      <c r="J7" s="72">
        <f t="shared" ref="J7:J13" si="3">((B7)*(11.5*10^-6)*1)</f>
        <v>1.15E-5</v>
      </c>
      <c r="K7" s="72">
        <f t="shared" ref="K7:K13" si="4">J7/SQRT(3)</f>
        <v>6.6395280956806965E-6</v>
      </c>
      <c r="L7" s="232">
        <f>'Cert of STD'!F4</f>
        <v>2.0999999999999998E-4</v>
      </c>
      <c r="M7" s="138">
        <f t="shared" ref="M7:M13" si="5">L7/2</f>
        <v>1.0499999999999999E-4</v>
      </c>
      <c r="N7" s="74">
        <f>0.0001/2</f>
        <v>5.0000000000000002E-5</v>
      </c>
      <c r="O7" s="75">
        <f t="shared" ref="O7:O13" si="6">(N7/SQRT(3))</f>
        <v>2.8867513459481293E-5</v>
      </c>
      <c r="P7" s="72">
        <f t="shared" ref="P7:P13" si="7">SQRT(E7^2+G7^2+I7^2+K7^2+M7^2+O7^2)</f>
        <v>1.1314776474445558E-4</v>
      </c>
      <c r="Q7" s="76">
        <f t="shared" ref="Q7:Q13" si="8">E7/1</f>
        <v>0</v>
      </c>
      <c r="R7" s="116" t="str">
        <f>IF(Q7=0,"∞",(P7^4/(Q7^4/3)))</f>
        <v>∞</v>
      </c>
      <c r="S7" s="71">
        <f>IF(R7="∞",2,_xlfn.T.INV.2T(0.0455,R7))</f>
        <v>2</v>
      </c>
      <c r="T7" s="139">
        <f>(P7*S7)*1000</f>
        <v>0.22629552948891116</v>
      </c>
      <c r="U7" s="137"/>
      <c r="AB7" s="1"/>
      <c r="AC7" s="1"/>
      <c r="AD7" s="1"/>
    </row>
    <row r="8" spans="1:30" ht="18" customHeight="1">
      <c r="B8" s="444">
        <f>'Data Record (10ชิ้น)'!$A$24</f>
        <v>2</v>
      </c>
      <c r="C8" s="445"/>
      <c r="D8" s="295">
        <f>'Data Record (10ชิ้น)'!$AB$24</f>
        <v>0</v>
      </c>
      <c r="E8" s="73">
        <f t="shared" si="0"/>
        <v>0</v>
      </c>
      <c r="F8" s="77">
        <f>'Cert of STD'!X24</f>
        <v>5.9999999999999995E-5</v>
      </c>
      <c r="G8" s="72">
        <f t="shared" si="1"/>
        <v>2.9999999999999997E-5</v>
      </c>
      <c r="H8" s="73">
        <f>H7</f>
        <v>0</v>
      </c>
      <c r="I8" s="73">
        <f t="shared" si="2"/>
        <v>0</v>
      </c>
      <c r="J8" s="72">
        <f t="shared" si="3"/>
        <v>2.3E-5</v>
      </c>
      <c r="K8" s="72">
        <f t="shared" si="4"/>
        <v>1.3279056191361393E-5</v>
      </c>
      <c r="L8" s="232">
        <f>'Cert of STD'!F8</f>
        <v>2.0999999999999998E-4</v>
      </c>
      <c r="M8" s="138">
        <f t="shared" si="5"/>
        <v>1.0499999999999999E-4</v>
      </c>
      <c r="N8" s="74">
        <f t="shared" ref="N8:N13" si="9">0.00001/2</f>
        <v>5.0000000000000004E-6</v>
      </c>
      <c r="O8" s="75">
        <f t="shared" si="6"/>
        <v>2.8867513459481293E-6</v>
      </c>
      <c r="P8" s="72">
        <f t="shared" si="7"/>
        <v>1.1004393062166884E-4</v>
      </c>
      <c r="Q8" s="76">
        <f t="shared" si="8"/>
        <v>0</v>
      </c>
      <c r="R8" s="116" t="str">
        <f t="shared" ref="R8:R56" si="10">IF(Q8=0,"∞",(P8^4/(Q8^4/3)))</f>
        <v>∞</v>
      </c>
      <c r="S8" s="71">
        <f t="shared" ref="S8:S56" si="11">IF(R8="∞",2,_xlfn.T.INV.2T(0.0455,R8))</f>
        <v>2</v>
      </c>
      <c r="T8" s="139">
        <f t="shared" ref="T8:T13" si="12">(P8*S8)*1000</f>
        <v>0.22008786124333768</v>
      </c>
      <c r="U8" s="137"/>
      <c r="AB8" s="1"/>
      <c r="AC8" s="1"/>
      <c r="AD8" s="1"/>
    </row>
    <row r="9" spans="1:30" ht="18" customHeight="1">
      <c r="B9" s="444">
        <f>'Data Record (10ชิ้น)'!$A$29</f>
        <v>3</v>
      </c>
      <c r="C9" s="445"/>
      <c r="D9" s="295">
        <f>'Data Record (10ชิ้น)'!$AB$29</f>
        <v>0</v>
      </c>
      <c r="E9" s="73">
        <f t="shared" si="0"/>
        <v>0</v>
      </c>
      <c r="F9" s="77">
        <f>'Cert of STD'!X25</f>
        <v>5.9999999999999995E-5</v>
      </c>
      <c r="G9" s="72">
        <f t="shared" si="1"/>
        <v>2.9999999999999997E-5</v>
      </c>
      <c r="H9" s="73">
        <f t="shared" ref="H9:H20" si="13">H8</f>
        <v>0</v>
      </c>
      <c r="I9" s="73">
        <f t="shared" si="2"/>
        <v>0</v>
      </c>
      <c r="J9" s="72">
        <f t="shared" si="3"/>
        <v>3.4499999999999998E-5</v>
      </c>
      <c r="K9" s="72">
        <f t="shared" si="4"/>
        <v>1.991858428704209E-5</v>
      </c>
      <c r="L9" s="232">
        <f>'Cert of STD'!F9</f>
        <v>2.0999999999999998E-4</v>
      </c>
      <c r="M9" s="138">
        <f t="shared" si="5"/>
        <v>1.0499999999999999E-4</v>
      </c>
      <c r="N9" s="74">
        <f t="shared" si="9"/>
        <v>5.0000000000000004E-6</v>
      </c>
      <c r="O9" s="75">
        <f t="shared" si="6"/>
        <v>2.8867513459481293E-6</v>
      </c>
      <c r="P9" s="72">
        <f t="shared" si="7"/>
        <v>1.1104090837764851E-4</v>
      </c>
      <c r="Q9" s="76">
        <f t="shared" si="8"/>
        <v>0</v>
      </c>
      <c r="R9" s="116" t="str">
        <f t="shared" si="10"/>
        <v>∞</v>
      </c>
      <c r="S9" s="71">
        <f t="shared" si="11"/>
        <v>2</v>
      </c>
      <c r="T9" s="139">
        <f t="shared" si="12"/>
        <v>0.22208181675529703</v>
      </c>
      <c r="U9" s="137"/>
      <c r="AB9" s="1"/>
      <c r="AC9" s="1"/>
      <c r="AD9" s="1"/>
    </row>
    <row r="10" spans="1:30" ht="18" customHeight="1">
      <c r="B10" s="444">
        <f>'Data Record (10ชิ้น)'!$A$34</f>
        <v>4</v>
      </c>
      <c r="C10" s="445"/>
      <c r="D10" s="295">
        <f>'Data Record (10ชิ้น)'!$AB$34</f>
        <v>0</v>
      </c>
      <c r="E10" s="73">
        <f t="shared" si="0"/>
        <v>0</v>
      </c>
      <c r="F10" s="77">
        <f>'Cert of STD'!X26</f>
        <v>5.9999999999999995E-5</v>
      </c>
      <c r="G10" s="72">
        <f t="shared" si="1"/>
        <v>2.9999999999999997E-5</v>
      </c>
      <c r="H10" s="73">
        <f t="shared" si="13"/>
        <v>0</v>
      </c>
      <c r="I10" s="73">
        <f t="shared" si="2"/>
        <v>0</v>
      </c>
      <c r="J10" s="72">
        <f t="shared" si="3"/>
        <v>4.6E-5</v>
      </c>
      <c r="K10" s="72">
        <f t="shared" si="4"/>
        <v>2.6558112382722786E-5</v>
      </c>
      <c r="L10" s="232">
        <f>'Cert of STD'!F9</f>
        <v>2.0999999999999998E-4</v>
      </c>
      <c r="M10" s="138">
        <f t="shared" si="5"/>
        <v>1.0499999999999999E-4</v>
      </c>
      <c r="N10" s="74">
        <f t="shared" si="9"/>
        <v>5.0000000000000004E-6</v>
      </c>
      <c r="O10" s="75">
        <f t="shared" si="6"/>
        <v>2.8867513459481293E-6</v>
      </c>
      <c r="P10" s="72">
        <f t="shared" si="7"/>
        <v>1.1242182469016709E-4</v>
      </c>
      <c r="Q10" s="76">
        <f t="shared" si="8"/>
        <v>0</v>
      </c>
      <c r="R10" s="116" t="str">
        <f t="shared" si="10"/>
        <v>∞</v>
      </c>
      <c r="S10" s="71">
        <f t="shared" si="11"/>
        <v>2</v>
      </c>
      <c r="T10" s="139">
        <f t="shared" si="12"/>
        <v>0.22484364938033419</v>
      </c>
      <c r="U10" s="137"/>
      <c r="AB10" s="1"/>
      <c r="AC10" s="1"/>
      <c r="AD10" s="1"/>
    </row>
    <row r="11" spans="1:30" ht="18" customHeight="1">
      <c r="B11" s="444">
        <f>'Data Record (10ชิ้น)'!$A$39</f>
        <v>5</v>
      </c>
      <c r="C11" s="445"/>
      <c r="D11" s="295">
        <f>'Data Record (10ชิ้น)'!$AB$39</f>
        <v>0</v>
      </c>
      <c r="E11" s="73">
        <f t="shared" si="0"/>
        <v>0</v>
      </c>
      <c r="F11" s="77">
        <f>'Cert of STD'!X27</f>
        <v>5.9999999999999995E-5</v>
      </c>
      <c r="G11" s="72">
        <f t="shared" si="1"/>
        <v>2.9999999999999997E-5</v>
      </c>
      <c r="H11" s="73">
        <f t="shared" si="13"/>
        <v>0</v>
      </c>
      <c r="I11" s="73">
        <f t="shared" si="2"/>
        <v>0</v>
      </c>
      <c r="J11" s="72">
        <f t="shared" si="3"/>
        <v>5.7500000000000002E-5</v>
      </c>
      <c r="K11" s="72">
        <f t="shared" si="4"/>
        <v>3.3197640478403482E-5</v>
      </c>
      <c r="L11" s="232">
        <f>'Cert of STD'!F9</f>
        <v>2.0999999999999998E-4</v>
      </c>
      <c r="M11" s="138">
        <f t="shared" si="5"/>
        <v>1.0499999999999999E-4</v>
      </c>
      <c r="N11" s="74">
        <f t="shared" si="9"/>
        <v>5.0000000000000004E-6</v>
      </c>
      <c r="O11" s="75">
        <f t="shared" si="6"/>
        <v>2.8867513459481293E-6</v>
      </c>
      <c r="P11" s="72">
        <f t="shared" si="7"/>
        <v>1.1417274922969432E-4</v>
      </c>
      <c r="Q11" s="76">
        <f t="shared" si="8"/>
        <v>0</v>
      </c>
      <c r="R11" s="116" t="str">
        <f t="shared" si="10"/>
        <v>∞</v>
      </c>
      <c r="S11" s="71">
        <f t="shared" si="11"/>
        <v>2</v>
      </c>
      <c r="T11" s="139">
        <f t="shared" si="12"/>
        <v>0.22834549845938865</v>
      </c>
      <c r="U11" s="137"/>
      <c r="AB11" s="1"/>
      <c r="AC11" s="1"/>
      <c r="AD11" s="1"/>
    </row>
    <row r="12" spans="1:30" ht="18" customHeight="1">
      <c r="B12" s="444">
        <f>'Data Record (10ชิ้น)'!$A$44</f>
        <v>6</v>
      </c>
      <c r="C12" s="445"/>
      <c r="D12" s="295">
        <f>'Data Record (10ชิ้น)'!$AB$44</f>
        <v>0</v>
      </c>
      <c r="E12" s="73">
        <f t="shared" si="0"/>
        <v>0</v>
      </c>
      <c r="F12" s="77">
        <f>'Cert of STD'!X28</f>
        <v>5.9999999999999995E-5</v>
      </c>
      <c r="G12" s="72">
        <f t="shared" si="1"/>
        <v>2.9999999999999997E-5</v>
      </c>
      <c r="H12" s="73">
        <f t="shared" si="13"/>
        <v>0</v>
      </c>
      <c r="I12" s="73">
        <f t="shared" si="2"/>
        <v>0</v>
      </c>
      <c r="J12" s="72">
        <f t="shared" si="3"/>
        <v>6.8999999999999997E-5</v>
      </c>
      <c r="K12" s="72">
        <f t="shared" si="4"/>
        <v>3.9837168574084181E-5</v>
      </c>
      <c r="L12" s="232">
        <f>'Cert of STD'!F10</f>
        <v>2.0999999999999998E-4</v>
      </c>
      <c r="M12" s="138">
        <f t="shared" si="5"/>
        <v>1.0499999999999999E-4</v>
      </c>
      <c r="N12" s="74">
        <f t="shared" si="9"/>
        <v>5.0000000000000004E-6</v>
      </c>
      <c r="O12" s="75">
        <f t="shared" si="6"/>
        <v>2.8867513459481293E-6</v>
      </c>
      <c r="P12" s="72">
        <f t="shared" si="7"/>
        <v>1.1627696819806291E-4</v>
      </c>
      <c r="Q12" s="76">
        <f t="shared" si="8"/>
        <v>0</v>
      </c>
      <c r="R12" s="116" t="str">
        <f t="shared" si="10"/>
        <v>∞</v>
      </c>
      <c r="S12" s="71">
        <f t="shared" si="11"/>
        <v>2</v>
      </c>
      <c r="T12" s="139">
        <f t="shared" si="12"/>
        <v>0.23255393639612582</v>
      </c>
      <c r="U12" s="137"/>
      <c r="AB12" s="1"/>
      <c r="AC12" s="1"/>
      <c r="AD12" s="1"/>
    </row>
    <row r="13" spans="1:30" ht="18" customHeight="1">
      <c r="B13" s="444">
        <f>'Data Record (10ชิ้น)'!$A$49</f>
        <v>7</v>
      </c>
      <c r="C13" s="445"/>
      <c r="D13" s="295">
        <f>'Data Record (10ชิ้น)'!$AB$49</f>
        <v>0</v>
      </c>
      <c r="E13" s="73">
        <f t="shared" si="0"/>
        <v>0</v>
      </c>
      <c r="F13" s="77">
        <f>'Cert of STD'!X29</f>
        <v>5.9999999999999995E-5</v>
      </c>
      <c r="G13" s="72">
        <f t="shared" si="1"/>
        <v>2.9999999999999997E-5</v>
      </c>
      <c r="H13" s="73">
        <f t="shared" si="13"/>
        <v>0</v>
      </c>
      <c r="I13" s="73">
        <f t="shared" si="2"/>
        <v>0</v>
      </c>
      <c r="J13" s="72">
        <f t="shared" si="3"/>
        <v>8.0500000000000005E-5</v>
      </c>
      <c r="K13" s="72">
        <f t="shared" si="4"/>
        <v>4.647669666976488E-5</v>
      </c>
      <c r="L13" s="232">
        <f>'Cert of STD'!F10</f>
        <v>2.0999999999999998E-4</v>
      </c>
      <c r="M13" s="138">
        <f t="shared" si="5"/>
        <v>1.0499999999999999E-4</v>
      </c>
      <c r="N13" s="74">
        <f t="shared" si="9"/>
        <v>5.0000000000000004E-6</v>
      </c>
      <c r="O13" s="75">
        <f t="shared" si="6"/>
        <v>2.8867513459481293E-6</v>
      </c>
      <c r="P13" s="72">
        <f t="shared" si="7"/>
        <v>1.1871569679981947E-4</v>
      </c>
      <c r="Q13" s="76">
        <f t="shared" si="8"/>
        <v>0</v>
      </c>
      <c r="R13" s="116" t="str">
        <f t="shared" si="10"/>
        <v>∞</v>
      </c>
      <c r="S13" s="71">
        <f t="shared" si="11"/>
        <v>2</v>
      </c>
      <c r="T13" s="139">
        <f t="shared" si="12"/>
        <v>0.23743139359963894</v>
      </c>
      <c r="U13" s="137"/>
      <c r="AB13" s="1"/>
      <c r="AC13" s="1"/>
      <c r="AD13" s="1"/>
    </row>
    <row r="14" spans="1:30" ht="21" customHeight="1">
      <c r="A14" s="1"/>
      <c r="B14" s="444">
        <f>'Data Record (10ชิ้น)'!$A$54</f>
        <v>8</v>
      </c>
      <c r="C14" s="445"/>
      <c r="D14" s="295">
        <f>'Data Record (10ชิ้น)'!$AB$54</f>
        <v>0</v>
      </c>
      <c r="E14" s="73">
        <f>D14/1</f>
        <v>0</v>
      </c>
      <c r="F14" s="77">
        <f>'Cert of STD'!X30</f>
        <v>5.9999999999999995E-5</v>
      </c>
      <c r="G14" s="72">
        <f>F14/2</f>
        <v>2.9999999999999997E-5</v>
      </c>
      <c r="H14" s="73">
        <f t="shared" si="13"/>
        <v>0</v>
      </c>
      <c r="I14" s="73">
        <f t="shared" ref="I14:I20" si="14">H14/SQRT(3)</f>
        <v>0</v>
      </c>
      <c r="J14" s="72">
        <f t="shared" ref="J14:J20" si="15">((B14)*(11.5*10^-6)*1)</f>
        <v>9.2E-5</v>
      </c>
      <c r="K14" s="72">
        <f t="shared" ref="K14:K20" si="16">J14/SQRT(3)</f>
        <v>5.3116224765445572E-5</v>
      </c>
      <c r="L14" s="232">
        <f>'Cert of STD'!F10</f>
        <v>2.0999999999999998E-4</v>
      </c>
      <c r="M14" s="138">
        <f>L14/2</f>
        <v>1.0499999999999999E-4</v>
      </c>
      <c r="N14" s="74">
        <f>0.00001/2</f>
        <v>5.0000000000000004E-6</v>
      </c>
      <c r="O14" s="75">
        <f t="shared" ref="O14:O20" si="17">(N14/SQRT(3))</f>
        <v>2.8867513459481293E-6</v>
      </c>
      <c r="P14" s="72">
        <f>SQRT(E14^2+G14^2+I14^2+K14^2+M14^2+O14^2)</f>
        <v>1.2146878885815345E-4</v>
      </c>
      <c r="Q14" s="76">
        <f t="shared" ref="Q14:Q20" si="18">E14/1</f>
        <v>0</v>
      </c>
      <c r="R14" s="116" t="str">
        <f t="shared" si="10"/>
        <v>∞</v>
      </c>
      <c r="S14" s="71">
        <f t="shared" si="11"/>
        <v>2</v>
      </c>
      <c r="T14" s="139">
        <f>(P14*S14)*1000</f>
        <v>0.24293757771630689</v>
      </c>
      <c r="U14" s="137"/>
      <c r="AB14" s="1"/>
      <c r="AC14" s="1"/>
      <c r="AD14" s="1"/>
    </row>
    <row r="15" spans="1:30" ht="21" customHeight="1">
      <c r="A15" s="1"/>
      <c r="B15" s="444">
        <f>'Data Record (10ชิ้น)'!$A$59</f>
        <v>9</v>
      </c>
      <c r="C15" s="445"/>
      <c r="D15" s="295">
        <f>'Data Record (10ชิ้น)'!$AB$59</f>
        <v>0</v>
      </c>
      <c r="E15" s="73">
        <f t="shared" ref="E15:E20" si="19">D15/1</f>
        <v>0</v>
      </c>
      <c r="F15" s="77">
        <f>'Cert of STD'!X31</f>
        <v>5.9999999999999995E-5</v>
      </c>
      <c r="G15" s="72">
        <f t="shared" ref="G15:G20" si="20">F15/2</f>
        <v>2.9999999999999997E-5</v>
      </c>
      <c r="H15" s="73">
        <f t="shared" si="13"/>
        <v>0</v>
      </c>
      <c r="I15" s="73">
        <f t="shared" si="14"/>
        <v>0</v>
      </c>
      <c r="J15" s="72">
        <f t="shared" si="15"/>
        <v>1.0349999999999999E-4</v>
      </c>
      <c r="K15" s="72">
        <f t="shared" si="16"/>
        <v>5.9755752861126264E-5</v>
      </c>
      <c r="L15" s="232">
        <f>'Cert of STD'!F10</f>
        <v>2.0999999999999998E-4</v>
      </c>
      <c r="M15" s="138">
        <f t="shared" ref="M15:M20" si="21">L15/2</f>
        <v>1.0499999999999999E-4</v>
      </c>
      <c r="N15" s="74">
        <f t="shared" ref="N15:N56" si="22">0.00001/2</f>
        <v>5.0000000000000004E-6</v>
      </c>
      <c r="O15" s="75">
        <f t="shared" si="17"/>
        <v>2.8867513459481293E-6</v>
      </c>
      <c r="P15" s="72">
        <f t="shared" ref="P15:P20" si="23">SQRT(E15^2+G15^2+I15^2+K15^2+M15^2+O15^2)</f>
        <v>1.2451539396128228E-4</v>
      </c>
      <c r="Q15" s="76">
        <f t="shared" si="18"/>
        <v>0</v>
      </c>
      <c r="R15" s="116" t="str">
        <f t="shared" si="10"/>
        <v>∞</v>
      </c>
      <c r="S15" s="71">
        <f t="shared" si="11"/>
        <v>2</v>
      </c>
      <c r="T15" s="139">
        <f t="shared" ref="T15:T20" si="24">(P15*S15)*1000</f>
        <v>0.24903078792256456</v>
      </c>
      <c r="U15" s="137"/>
      <c r="AB15" s="1"/>
      <c r="AC15" s="1"/>
      <c r="AD15" s="1"/>
    </row>
    <row r="16" spans="1:30" s="1" customFormat="1" ht="21" customHeight="1">
      <c r="B16" s="444">
        <f>'Data Record (10ชิ้น)'!$A$64</f>
        <v>10</v>
      </c>
      <c r="C16" s="445"/>
      <c r="D16" s="295">
        <f>'Data Record (10ชิ้น)'!$AB$64</f>
        <v>0</v>
      </c>
      <c r="E16" s="73">
        <f t="shared" si="19"/>
        <v>0</v>
      </c>
      <c r="F16" s="77">
        <f>'Cert of STD'!X32</f>
        <v>5.9999999999999995E-5</v>
      </c>
      <c r="G16" s="72">
        <f t="shared" si="20"/>
        <v>2.9999999999999997E-5</v>
      </c>
      <c r="H16" s="73">
        <f t="shared" si="13"/>
        <v>0</v>
      </c>
      <c r="I16" s="73">
        <f t="shared" si="14"/>
        <v>0</v>
      </c>
      <c r="J16" s="72">
        <f t="shared" si="15"/>
        <v>1.15E-4</v>
      </c>
      <c r="K16" s="72">
        <f t="shared" si="16"/>
        <v>6.6395280956806963E-5</v>
      </c>
      <c r="L16" s="232">
        <f>'Cert of STD'!F10</f>
        <v>2.0999999999999998E-4</v>
      </c>
      <c r="M16" s="138">
        <f t="shared" si="21"/>
        <v>1.0499999999999999E-4</v>
      </c>
      <c r="N16" s="74">
        <f t="shared" si="22"/>
        <v>5.0000000000000004E-6</v>
      </c>
      <c r="O16" s="75">
        <f t="shared" si="17"/>
        <v>2.8867513459481293E-6</v>
      </c>
      <c r="P16" s="72">
        <f t="shared" si="23"/>
        <v>1.2783452846029769E-4</v>
      </c>
      <c r="Q16" s="76">
        <f t="shared" si="18"/>
        <v>0</v>
      </c>
      <c r="R16" s="116" t="str">
        <f t="shared" si="10"/>
        <v>∞</v>
      </c>
      <c r="S16" s="71">
        <f t="shared" si="11"/>
        <v>2</v>
      </c>
      <c r="T16" s="139">
        <f t="shared" si="24"/>
        <v>0.25566905692059538</v>
      </c>
      <c r="U16" s="140"/>
    </row>
    <row r="17" spans="2:30" s="1" customFormat="1" ht="21" customHeight="1">
      <c r="B17" s="444">
        <f>'Data Record (20ชิ้น)'!A19</f>
        <v>11</v>
      </c>
      <c r="C17" s="445"/>
      <c r="D17" s="295">
        <f>'Data Record (20ชิ้น)'!AB19</f>
        <v>0</v>
      </c>
      <c r="E17" s="73">
        <f t="shared" si="19"/>
        <v>0</v>
      </c>
      <c r="F17" s="77">
        <f>'Cert of STD'!X33</f>
        <v>7.0000000000000007E-5</v>
      </c>
      <c r="G17" s="72">
        <f t="shared" si="20"/>
        <v>3.5000000000000004E-5</v>
      </c>
      <c r="H17" s="73">
        <f t="shared" si="13"/>
        <v>0</v>
      </c>
      <c r="I17" s="73">
        <f t="shared" si="14"/>
        <v>0</v>
      </c>
      <c r="J17" s="72">
        <f t="shared" si="15"/>
        <v>1.2650000000000001E-4</v>
      </c>
      <c r="K17" s="72">
        <f t="shared" si="16"/>
        <v>7.3034809052487676E-5</v>
      </c>
      <c r="L17" s="232">
        <f>'Cert of STD'!F11</f>
        <v>2.3000000000000001E-4</v>
      </c>
      <c r="M17" s="138">
        <f t="shared" si="21"/>
        <v>1.15E-4</v>
      </c>
      <c r="N17" s="74">
        <f t="shared" si="22"/>
        <v>5.0000000000000004E-6</v>
      </c>
      <c r="O17" s="75">
        <f t="shared" si="17"/>
        <v>2.8867513459481293E-6</v>
      </c>
      <c r="P17" s="72">
        <f t="shared" si="23"/>
        <v>1.4068552401248207E-4</v>
      </c>
      <c r="Q17" s="76">
        <f t="shared" si="18"/>
        <v>0</v>
      </c>
      <c r="R17" s="116" t="str">
        <f t="shared" si="10"/>
        <v>∞</v>
      </c>
      <c r="S17" s="71">
        <f t="shared" si="11"/>
        <v>2</v>
      </c>
      <c r="T17" s="139">
        <f t="shared" si="24"/>
        <v>0.28137104802496415</v>
      </c>
      <c r="U17" s="140"/>
    </row>
    <row r="18" spans="2:30" s="1" customFormat="1" ht="21" customHeight="1">
      <c r="B18" s="444">
        <f>'Data Record (20ชิ้น)'!A24</f>
        <v>12</v>
      </c>
      <c r="C18" s="445"/>
      <c r="D18" s="295">
        <f>'Data Record (20ชิ้น)'!AB24</f>
        <v>0</v>
      </c>
      <c r="E18" s="73">
        <f t="shared" si="19"/>
        <v>0</v>
      </c>
      <c r="F18" s="77">
        <f>'Cert of STD'!X34</f>
        <v>7.0000000000000007E-5</v>
      </c>
      <c r="G18" s="72">
        <f t="shared" si="20"/>
        <v>3.5000000000000004E-5</v>
      </c>
      <c r="H18" s="73">
        <f t="shared" si="13"/>
        <v>0</v>
      </c>
      <c r="I18" s="73">
        <f t="shared" si="14"/>
        <v>0</v>
      </c>
      <c r="J18" s="72">
        <f t="shared" si="15"/>
        <v>1.3799999999999999E-4</v>
      </c>
      <c r="K18" s="72">
        <f t="shared" si="16"/>
        <v>7.9674337148168362E-5</v>
      </c>
      <c r="L18" s="232">
        <f>L17</f>
        <v>2.3000000000000001E-4</v>
      </c>
      <c r="M18" s="138">
        <f t="shared" si="21"/>
        <v>1.15E-4</v>
      </c>
      <c r="N18" s="74">
        <f t="shared" si="22"/>
        <v>5.0000000000000004E-6</v>
      </c>
      <c r="O18" s="75">
        <f t="shared" si="17"/>
        <v>2.8867513459481293E-6</v>
      </c>
      <c r="P18" s="72">
        <f t="shared" si="23"/>
        <v>1.442440062301839E-4</v>
      </c>
      <c r="Q18" s="76">
        <f t="shared" si="18"/>
        <v>0</v>
      </c>
      <c r="R18" s="116" t="str">
        <f t="shared" si="10"/>
        <v>∞</v>
      </c>
      <c r="S18" s="71">
        <f t="shared" si="11"/>
        <v>2</v>
      </c>
      <c r="T18" s="139">
        <f t="shared" si="24"/>
        <v>0.28848801246036782</v>
      </c>
      <c r="U18" s="140"/>
    </row>
    <row r="19" spans="2:30" s="1" customFormat="1" ht="21" customHeight="1">
      <c r="B19" s="444">
        <f>'Data Record (20ชิ้น)'!A29</f>
        <v>13</v>
      </c>
      <c r="C19" s="445"/>
      <c r="D19" s="295">
        <f>'Data Record (20ชิ้น)'!AB29</f>
        <v>0</v>
      </c>
      <c r="E19" s="73">
        <f t="shared" si="19"/>
        <v>0</v>
      </c>
      <c r="F19" s="77">
        <f>'Cert of STD'!X35</f>
        <v>7.0000000000000007E-5</v>
      </c>
      <c r="G19" s="72">
        <f t="shared" si="20"/>
        <v>3.5000000000000004E-5</v>
      </c>
      <c r="H19" s="73">
        <f t="shared" si="13"/>
        <v>0</v>
      </c>
      <c r="I19" s="73">
        <f t="shared" si="14"/>
        <v>0</v>
      </c>
      <c r="J19" s="72">
        <f t="shared" si="15"/>
        <v>1.495E-4</v>
      </c>
      <c r="K19" s="72">
        <f t="shared" si="16"/>
        <v>8.6313865243849061E-5</v>
      </c>
      <c r="L19" s="232">
        <f t="shared" ref="L19:L26" si="25">L18</f>
        <v>2.3000000000000001E-4</v>
      </c>
      <c r="M19" s="138">
        <f t="shared" si="21"/>
        <v>1.15E-4</v>
      </c>
      <c r="N19" s="74">
        <f t="shared" si="22"/>
        <v>5.0000000000000004E-6</v>
      </c>
      <c r="O19" s="75">
        <f t="shared" si="17"/>
        <v>2.8867513459481293E-6</v>
      </c>
      <c r="P19" s="72">
        <f t="shared" si="23"/>
        <v>1.4801492041908028E-4</v>
      </c>
      <c r="Q19" s="76">
        <f t="shared" si="18"/>
        <v>0</v>
      </c>
      <c r="R19" s="116" t="str">
        <f t="shared" si="10"/>
        <v>∞</v>
      </c>
      <c r="S19" s="71">
        <f t="shared" si="11"/>
        <v>2</v>
      </c>
      <c r="T19" s="139">
        <f t="shared" si="24"/>
        <v>0.29602984083816053</v>
      </c>
      <c r="U19" s="140"/>
      <c r="AB19" s="115"/>
      <c r="AC19" s="115"/>
      <c r="AD19" s="115"/>
    </row>
    <row r="20" spans="2:30" s="1" customFormat="1" ht="21" customHeight="1">
      <c r="B20" s="444">
        <f>'Data Record (20ชิ้น)'!A34</f>
        <v>14</v>
      </c>
      <c r="C20" s="445"/>
      <c r="D20" s="295">
        <f>'Data Record (20ชิ้น)'!AB34</f>
        <v>0</v>
      </c>
      <c r="E20" s="73">
        <f t="shared" si="19"/>
        <v>0</v>
      </c>
      <c r="F20" s="77">
        <f>'Cert of STD'!X36</f>
        <v>7.0000000000000007E-5</v>
      </c>
      <c r="G20" s="72">
        <f t="shared" si="20"/>
        <v>3.5000000000000004E-5</v>
      </c>
      <c r="H20" s="73">
        <f t="shared" si="13"/>
        <v>0</v>
      </c>
      <c r="I20" s="73">
        <f t="shared" si="14"/>
        <v>0</v>
      </c>
      <c r="J20" s="72">
        <f t="shared" si="15"/>
        <v>1.6100000000000001E-4</v>
      </c>
      <c r="K20" s="72">
        <f t="shared" si="16"/>
        <v>9.295339333952976E-5</v>
      </c>
      <c r="L20" s="232">
        <f t="shared" si="25"/>
        <v>2.3000000000000001E-4</v>
      </c>
      <c r="M20" s="138">
        <f t="shared" si="21"/>
        <v>1.15E-4</v>
      </c>
      <c r="N20" s="74">
        <f t="shared" si="22"/>
        <v>5.0000000000000004E-6</v>
      </c>
      <c r="O20" s="75">
        <f t="shared" si="17"/>
        <v>2.8867513459481293E-6</v>
      </c>
      <c r="P20" s="72">
        <f t="shared" si="23"/>
        <v>1.5198245512777674E-4</v>
      </c>
      <c r="Q20" s="76">
        <f t="shared" si="18"/>
        <v>0</v>
      </c>
      <c r="R20" s="116" t="str">
        <f t="shared" si="10"/>
        <v>∞</v>
      </c>
      <c r="S20" s="71">
        <f t="shared" si="11"/>
        <v>2</v>
      </c>
      <c r="T20" s="139">
        <f t="shared" si="24"/>
        <v>0.3039649102555535</v>
      </c>
      <c r="U20" s="140"/>
      <c r="AB20" s="115"/>
      <c r="AC20" s="115"/>
      <c r="AD20" s="115"/>
    </row>
    <row r="21" spans="2:30" s="1" customFormat="1" ht="21" customHeight="1">
      <c r="B21" s="444">
        <f>'Data Record (20ชิ้น)'!A39</f>
        <v>15</v>
      </c>
      <c r="C21" s="445"/>
      <c r="D21" s="295">
        <f>'Data Record (20ชิ้น)'!AB39</f>
        <v>0</v>
      </c>
      <c r="E21" s="73">
        <f t="shared" ref="E21:E56" si="26">D21/1</f>
        <v>0</v>
      </c>
      <c r="F21" s="77">
        <f>'Cert of STD'!X37</f>
        <v>7.0000000000000007E-5</v>
      </c>
      <c r="G21" s="72">
        <f t="shared" ref="G21:G56" si="27">F21/2</f>
        <v>3.5000000000000004E-5</v>
      </c>
      <c r="H21" s="73">
        <f t="shared" ref="H21:H56" si="28">H20</f>
        <v>0</v>
      </c>
      <c r="I21" s="73">
        <f t="shared" ref="I21:I56" si="29">H21/SQRT(3)</f>
        <v>0</v>
      </c>
      <c r="J21" s="72">
        <f t="shared" ref="J21:J56" si="30">((B21)*(11.5*10^-6)*1)</f>
        <v>1.7249999999999999E-4</v>
      </c>
      <c r="K21" s="72">
        <f t="shared" ref="K21:K56" si="31">J21/SQRT(3)</f>
        <v>9.9592921435210445E-5</v>
      </c>
      <c r="L21" s="232">
        <f t="shared" si="25"/>
        <v>2.3000000000000001E-4</v>
      </c>
      <c r="M21" s="138">
        <f t="shared" ref="M21:M56" si="32">L21/2</f>
        <v>1.15E-4</v>
      </c>
      <c r="N21" s="74">
        <f t="shared" si="22"/>
        <v>5.0000000000000004E-6</v>
      </c>
      <c r="O21" s="75">
        <f t="shared" ref="O21:O56" si="33">(N21/SQRT(3))</f>
        <v>2.8867513459481293E-6</v>
      </c>
      <c r="P21" s="72">
        <f t="shared" ref="P21:P56" si="34">SQRT(E21^2+G21^2+I21^2+K21^2+M21^2+O21^2)</f>
        <v>1.5613162182381035E-4</v>
      </c>
      <c r="Q21" s="76">
        <f t="shared" ref="Q21:Q56" si="35">E21/1</f>
        <v>0</v>
      </c>
      <c r="R21" s="116" t="str">
        <f t="shared" si="10"/>
        <v>∞</v>
      </c>
      <c r="S21" s="71">
        <f t="shared" si="11"/>
        <v>2</v>
      </c>
      <c r="T21" s="139">
        <f t="shared" ref="T21:T56" si="36">(P21*S21)*1000</f>
        <v>0.3122632436476207</v>
      </c>
      <c r="U21" s="140"/>
      <c r="AB21" s="115"/>
      <c r="AC21" s="115"/>
      <c r="AD21" s="115"/>
    </row>
    <row r="22" spans="2:30" s="1" customFormat="1" ht="21" customHeight="1">
      <c r="B22" s="444">
        <f>'Data Record (20ชิ้น)'!A44</f>
        <v>16</v>
      </c>
      <c r="C22" s="445"/>
      <c r="D22" s="295">
        <f>'Data Record (20ชิ้น)'!AB44</f>
        <v>0</v>
      </c>
      <c r="E22" s="73">
        <f t="shared" si="26"/>
        <v>0</v>
      </c>
      <c r="F22" s="77">
        <f>'Cert of STD'!X38</f>
        <v>7.0000000000000007E-5</v>
      </c>
      <c r="G22" s="72">
        <f t="shared" si="27"/>
        <v>3.5000000000000004E-5</v>
      </c>
      <c r="H22" s="73">
        <f t="shared" si="28"/>
        <v>0</v>
      </c>
      <c r="I22" s="73">
        <f t="shared" si="29"/>
        <v>0</v>
      </c>
      <c r="J22" s="72">
        <f t="shared" si="30"/>
        <v>1.84E-4</v>
      </c>
      <c r="K22" s="72">
        <f t="shared" si="31"/>
        <v>1.0623244953089114E-4</v>
      </c>
      <c r="L22" s="232">
        <f t="shared" si="25"/>
        <v>2.3000000000000001E-4</v>
      </c>
      <c r="M22" s="138">
        <f t="shared" si="32"/>
        <v>1.15E-4</v>
      </c>
      <c r="N22" s="74">
        <f t="shared" si="22"/>
        <v>5.0000000000000004E-6</v>
      </c>
      <c r="O22" s="75">
        <f t="shared" si="33"/>
        <v>2.8867513459481293E-6</v>
      </c>
      <c r="P22" s="72">
        <f t="shared" si="34"/>
        <v>1.6044833020840906E-4</v>
      </c>
      <c r="Q22" s="76">
        <f t="shared" si="35"/>
        <v>0</v>
      </c>
      <c r="R22" s="116" t="str">
        <f t="shared" si="10"/>
        <v>∞</v>
      </c>
      <c r="S22" s="71">
        <f t="shared" si="11"/>
        <v>2</v>
      </c>
      <c r="T22" s="139">
        <f t="shared" si="36"/>
        <v>0.32089666041681814</v>
      </c>
      <c r="U22" s="140"/>
      <c r="AB22" s="115"/>
      <c r="AC22" s="115"/>
      <c r="AD22" s="115"/>
    </row>
    <row r="23" spans="2:30" s="1" customFormat="1" ht="21" customHeight="1">
      <c r="B23" s="444">
        <f>'Data Record (20ชิ้น)'!A49</f>
        <v>17</v>
      </c>
      <c r="C23" s="445"/>
      <c r="D23" s="295">
        <f>'Data Record (20ชิ้น)'!AB49</f>
        <v>0</v>
      </c>
      <c r="E23" s="73">
        <f t="shared" si="26"/>
        <v>0</v>
      </c>
      <c r="F23" s="77">
        <f>'Cert of STD'!X39</f>
        <v>7.0000000000000007E-5</v>
      </c>
      <c r="G23" s="72">
        <f t="shared" si="27"/>
        <v>3.5000000000000004E-5</v>
      </c>
      <c r="H23" s="73">
        <f t="shared" si="28"/>
        <v>0</v>
      </c>
      <c r="I23" s="73">
        <f t="shared" si="29"/>
        <v>0</v>
      </c>
      <c r="J23" s="72">
        <f t="shared" si="30"/>
        <v>1.9550000000000001E-4</v>
      </c>
      <c r="K23" s="72">
        <f t="shared" si="31"/>
        <v>1.1287197762657184E-4</v>
      </c>
      <c r="L23" s="232">
        <f t="shared" si="25"/>
        <v>2.3000000000000001E-4</v>
      </c>
      <c r="M23" s="138">
        <f t="shared" si="32"/>
        <v>1.15E-4</v>
      </c>
      <c r="N23" s="74">
        <f t="shared" si="22"/>
        <v>5.0000000000000004E-6</v>
      </c>
      <c r="O23" s="75">
        <f t="shared" si="33"/>
        <v>2.8867513459481293E-6</v>
      </c>
      <c r="P23" s="72">
        <f t="shared" si="34"/>
        <v>1.6491942477060326E-4</v>
      </c>
      <c r="Q23" s="76">
        <f t="shared" si="35"/>
        <v>0</v>
      </c>
      <c r="R23" s="116" t="str">
        <f t="shared" si="10"/>
        <v>∞</v>
      </c>
      <c r="S23" s="71">
        <f t="shared" si="11"/>
        <v>2</v>
      </c>
      <c r="T23" s="139">
        <f t="shared" si="36"/>
        <v>0.32983884954120651</v>
      </c>
      <c r="U23" s="140"/>
      <c r="AB23" s="115"/>
      <c r="AC23" s="115"/>
      <c r="AD23" s="115"/>
    </row>
    <row r="24" spans="2:30" s="1" customFormat="1" ht="21" customHeight="1">
      <c r="B24" s="444">
        <f>'Data Record (20ชิ้น)'!A54</f>
        <v>18</v>
      </c>
      <c r="C24" s="445"/>
      <c r="D24" s="295">
        <f>'Data Record (20ชิ้น)'!AB54</f>
        <v>0</v>
      </c>
      <c r="E24" s="73">
        <f t="shared" si="26"/>
        <v>0</v>
      </c>
      <c r="F24" s="77">
        <f>'Cert of STD'!X40</f>
        <v>7.0000000000000007E-5</v>
      </c>
      <c r="G24" s="72">
        <f t="shared" si="27"/>
        <v>3.5000000000000004E-5</v>
      </c>
      <c r="H24" s="73">
        <f t="shared" si="28"/>
        <v>0</v>
      </c>
      <c r="I24" s="73">
        <f t="shared" si="29"/>
        <v>0</v>
      </c>
      <c r="J24" s="72">
        <f t="shared" si="30"/>
        <v>2.0699999999999999E-4</v>
      </c>
      <c r="K24" s="72">
        <f t="shared" si="31"/>
        <v>1.1951150572225253E-4</v>
      </c>
      <c r="L24" s="232">
        <f t="shared" si="25"/>
        <v>2.3000000000000001E-4</v>
      </c>
      <c r="M24" s="138">
        <f t="shared" si="32"/>
        <v>1.15E-4</v>
      </c>
      <c r="N24" s="74">
        <f t="shared" si="22"/>
        <v>5.0000000000000004E-6</v>
      </c>
      <c r="O24" s="75">
        <f t="shared" si="33"/>
        <v>2.8867513459481293E-6</v>
      </c>
      <c r="P24" s="72">
        <f t="shared" si="34"/>
        <v>1.6953269104610276E-4</v>
      </c>
      <c r="Q24" s="76">
        <f t="shared" si="35"/>
        <v>0</v>
      </c>
      <c r="R24" s="116" t="str">
        <f t="shared" si="10"/>
        <v>∞</v>
      </c>
      <c r="S24" s="71">
        <f t="shared" si="11"/>
        <v>2</v>
      </c>
      <c r="T24" s="139">
        <f t="shared" si="36"/>
        <v>0.33906538209220555</v>
      </c>
      <c r="U24" s="140"/>
      <c r="AB24" s="115"/>
      <c r="AC24" s="115"/>
      <c r="AD24" s="115"/>
    </row>
    <row r="25" spans="2:30" s="1" customFormat="1" ht="21" customHeight="1">
      <c r="B25" s="444">
        <f>'Data Record (20ชิ้น)'!A59</f>
        <v>19</v>
      </c>
      <c r="C25" s="445"/>
      <c r="D25" s="295">
        <f>'Data Record (20ชิ้น)'!AB59</f>
        <v>0</v>
      </c>
      <c r="E25" s="73">
        <f t="shared" si="26"/>
        <v>0</v>
      </c>
      <c r="F25" s="77">
        <f>'Cert of STD'!X41</f>
        <v>7.0000000000000007E-5</v>
      </c>
      <c r="G25" s="72">
        <f t="shared" si="27"/>
        <v>3.5000000000000004E-5</v>
      </c>
      <c r="H25" s="73">
        <f t="shared" si="28"/>
        <v>0</v>
      </c>
      <c r="I25" s="73">
        <f t="shared" si="29"/>
        <v>0</v>
      </c>
      <c r="J25" s="72">
        <f t="shared" si="30"/>
        <v>2.185E-4</v>
      </c>
      <c r="K25" s="72">
        <f t="shared" si="31"/>
        <v>1.2615103381793323E-4</v>
      </c>
      <c r="L25" s="232">
        <f t="shared" si="25"/>
        <v>2.3000000000000001E-4</v>
      </c>
      <c r="M25" s="138">
        <f t="shared" si="32"/>
        <v>1.15E-4</v>
      </c>
      <c r="N25" s="74">
        <f t="shared" si="22"/>
        <v>5.0000000000000004E-6</v>
      </c>
      <c r="O25" s="75">
        <f t="shared" si="33"/>
        <v>2.8867513459481293E-6</v>
      </c>
      <c r="P25" s="72">
        <f t="shared" si="34"/>
        <v>1.7427683915732079E-4</v>
      </c>
      <c r="Q25" s="76">
        <f t="shared" si="35"/>
        <v>0</v>
      </c>
      <c r="R25" s="116" t="str">
        <f t="shared" si="10"/>
        <v>∞</v>
      </c>
      <c r="S25" s="71">
        <f t="shared" si="11"/>
        <v>2</v>
      </c>
      <c r="T25" s="139">
        <f t="shared" si="36"/>
        <v>0.34855367831464157</v>
      </c>
      <c r="U25" s="140"/>
      <c r="AB25" s="115"/>
      <c r="AC25" s="115"/>
      <c r="AD25" s="115"/>
    </row>
    <row r="26" spans="2:30" s="1" customFormat="1" ht="21" customHeight="1">
      <c r="B26" s="444">
        <f>'Data Record (20ชิ้น)'!A64</f>
        <v>20</v>
      </c>
      <c r="C26" s="445"/>
      <c r="D26" s="295">
        <f>'Data Record (20ชิ้น)'!AB64</f>
        <v>0</v>
      </c>
      <c r="E26" s="73">
        <f t="shared" si="26"/>
        <v>0</v>
      </c>
      <c r="F26" s="77">
        <f>'Cert of STD'!X42</f>
        <v>7.0000000000000007E-5</v>
      </c>
      <c r="G26" s="72">
        <f t="shared" si="27"/>
        <v>3.5000000000000004E-5</v>
      </c>
      <c r="H26" s="73">
        <f t="shared" si="28"/>
        <v>0</v>
      </c>
      <c r="I26" s="73">
        <f t="shared" si="29"/>
        <v>0</v>
      </c>
      <c r="J26" s="72">
        <f t="shared" si="30"/>
        <v>2.3000000000000001E-4</v>
      </c>
      <c r="K26" s="72">
        <f t="shared" si="31"/>
        <v>1.3279056191361393E-4</v>
      </c>
      <c r="L26" s="232">
        <f t="shared" si="25"/>
        <v>2.3000000000000001E-4</v>
      </c>
      <c r="M26" s="138">
        <f t="shared" si="32"/>
        <v>1.15E-4</v>
      </c>
      <c r="N26" s="74">
        <f t="shared" si="22"/>
        <v>5.0000000000000004E-6</v>
      </c>
      <c r="O26" s="75">
        <f t="shared" si="33"/>
        <v>2.8867513459481293E-6</v>
      </c>
      <c r="P26" s="72">
        <f t="shared" si="34"/>
        <v>1.7914147109663543E-4</v>
      </c>
      <c r="Q26" s="76">
        <f t="shared" si="35"/>
        <v>0</v>
      </c>
      <c r="R26" s="116" t="str">
        <f t="shared" si="10"/>
        <v>∞</v>
      </c>
      <c r="S26" s="71">
        <f t="shared" si="11"/>
        <v>2</v>
      </c>
      <c r="T26" s="139">
        <f t="shared" si="36"/>
        <v>0.35828294219327084</v>
      </c>
      <c r="U26" s="140"/>
      <c r="AB26" s="115"/>
      <c r="AC26" s="115"/>
      <c r="AD26" s="115"/>
    </row>
    <row r="27" spans="2:30" s="1" customFormat="1" ht="21" customHeight="1">
      <c r="B27" s="444">
        <f>'Data Record (30ชิ้น)'!A19</f>
        <v>21</v>
      </c>
      <c r="C27" s="445"/>
      <c r="D27" s="295">
        <f>'Data Record (30ชิ้น)'!AB19</f>
        <v>0</v>
      </c>
      <c r="E27" s="73">
        <f t="shared" si="26"/>
        <v>0</v>
      </c>
      <c r="F27" s="77">
        <f>'Cert of STD'!X43</f>
        <v>7.0000000000000007E-5</v>
      </c>
      <c r="G27" s="72">
        <f t="shared" si="27"/>
        <v>3.5000000000000004E-5</v>
      </c>
      <c r="H27" s="73">
        <f t="shared" si="28"/>
        <v>0</v>
      </c>
      <c r="I27" s="73">
        <f t="shared" si="29"/>
        <v>0</v>
      </c>
      <c r="J27" s="72">
        <f t="shared" si="30"/>
        <v>2.4149999999999999E-4</v>
      </c>
      <c r="K27" s="72">
        <f t="shared" si="31"/>
        <v>1.3943009000929463E-4</v>
      </c>
      <c r="L27" s="232">
        <f>'Cert of STD'!F12</f>
        <v>2.7E-4</v>
      </c>
      <c r="M27" s="138">
        <f t="shared" si="32"/>
        <v>1.35E-4</v>
      </c>
      <c r="N27" s="74">
        <f t="shared" si="22"/>
        <v>5.0000000000000004E-6</v>
      </c>
      <c r="O27" s="75">
        <f t="shared" si="33"/>
        <v>2.8867513459481293E-6</v>
      </c>
      <c r="P27" s="72">
        <f t="shared" si="34"/>
        <v>1.9722850537722312E-4</v>
      </c>
      <c r="Q27" s="76">
        <f t="shared" si="35"/>
        <v>0</v>
      </c>
      <c r="R27" s="116" t="str">
        <f t="shared" si="10"/>
        <v>∞</v>
      </c>
      <c r="S27" s="71">
        <f t="shared" si="11"/>
        <v>2</v>
      </c>
      <c r="T27" s="139">
        <f t="shared" si="36"/>
        <v>0.39445701075444622</v>
      </c>
      <c r="U27" s="140"/>
      <c r="AB27" s="115"/>
      <c r="AC27" s="115"/>
      <c r="AD27" s="115"/>
    </row>
    <row r="28" spans="2:30" s="1" customFormat="1" ht="21" customHeight="1">
      <c r="B28" s="444">
        <f>'Data Record (30ชิ้น)'!A24</f>
        <v>22</v>
      </c>
      <c r="C28" s="445"/>
      <c r="D28" s="295">
        <f>'Data Record (30ชิ้น)'!AB24</f>
        <v>0</v>
      </c>
      <c r="E28" s="73">
        <f t="shared" si="26"/>
        <v>0</v>
      </c>
      <c r="F28" s="77">
        <f>'Cert of STD'!X44</f>
        <v>7.0000000000000007E-5</v>
      </c>
      <c r="G28" s="72">
        <f t="shared" si="27"/>
        <v>3.5000000000000004E-5</v>
      </c>
      <c r="H28" s="73">
        <f t="shared" si="28"/>
        <v>0</v>
      </c>
      <c r="I28" s="73">
        <f t="shared" si="29"/>
        <v>0</v>
      </c>
      <c r="J28" s="72">
        <f t="shared" si="30"/>
        <v>2.5300000000000002E-4</v>
      </c>
      <c r="K28" s="72">
        <f t="shared" si="31"/>
        <v>1.4606961810497535E-4</v>
      </c>
      <c r="L28" s="232">
        <f>L27</f>
        <v>2.7E-4</v>
      </c>
      <c r="M28" s="138">
        <f t="shared" si="32"/>
        <v>1.35E-4</v>
      </c>
      <c r="N28" s="74">
        <f t="shared" si="22"/>
        <v>5.0000000000000004E-6</v>
      </c>
      <c r="O28" s="75">
        <f t="shared" si="33"/>
        <v>2.8867513459481293E-6</v>
      </c>
      <c r="P28" s="72">
        <f t="shared" si="34"/>
        <v>2.0197689636853686E-4</v>
      </c>
      <c r="Q28" s="76">
        <f t="shared" si="35"/>
        <v>0</v>
      </c>
      <c r="R28" s="116" t="str">
        <f t="shared" si="10"/>
        <v>∞</v>
      </c>
      <c r="S28" s="71">
        <f t="shared" si="11"/>
        <v>2</v>
      </c>
      <c r="T28" s="139">
        <f t="shared" si="36"/>
        <v>0.40395379273707371</v>
      </c>
      <c r="U28" s="140"/>
      <c r="AB28" s="115"/>
      <c r="AC28" s="115"/>
      <c r="AD28" s="115"/>
    </row>
    <row r="29" spans="2:30" s="1" customFormat="1" ht="21" customHeight="1">
      <c r="B29" s="444">
        <f>'Data Record (30ชิ้น)'!A29</f>
        <v>23</v>
      </c>
      <c r="C29" s="445"/>
      <c r="D29" s="295">
        <f>'Data Record (30ชิ้น)'!AB29</f>
        <v>0</v>
      </c>
      <c r="E29" s="73">
        <f t="shared" si="26"/>
        <v>0</v>
      </c>
      <c r="F29" s="77">
        <f>'Cert of STD'!X45</f>
        <v>7.0000000000000007E-5</v>
      </c>
      <c r="G29" s="72">
        <f t="shared" si="27"/>
        <v>3.5000000000000004E-5</v>
      </c>
      <c r="H29" s="73">
        <f t="shared" si="28"/>
        <v>0</v>
      </c>
      <c r="I29" s="73">
        <f t="shared" si="29"/>
        <v>0</v>
      </c>
      <c r="J29" s="72">
        <f t="shared" si="30"/>
        <v>2.6449999999999998E-4</v>
      </c>
      <c r="K29" s="72">
        <f t="shared" si="31"/>
        <v>1.5270914620065602E-4</v>
      </c>
      <c r="L29" s="232">
        <f t="shared" ref="L29:L36" si="37">L28</f>
        <v>2.7E-4</v>
      </c>
      <c r="M29" s="138">
        <f t="shared" si="32"/>
        <v>1.35E-4</v>
      </c>
      <c r="N29" s="74">
        <f t="shared" si="22"/>
        <v>5.0000000000000004E-6</v>
      </c>
      <c r="O29" s="75">
        <f t="shared" si="33"/>
        <v>2.8867513459481293E-6</v>
      </c>
      <c r="P29" s="72">
        <f t="shared" si="34"/>
        <v>2.0682943858809527E-4</v>
      </c>
      <c r="Q29" s="76">
        <f t="shared" si="35"/>
        <v>0</v>
      </c>
      <c r="R29" s="116" t="str">
        <f t="shared" si="10"/>
        <v>∞</v>
      </c>
      <c r="S29" s="71">
        <f t="shared" si="11"/>
        <v>2</v>
      </c>
      <c r="T29" s="139">
        <f t="shared" si="36"/>
        <v>0.41365887717619054</v>
      </c>
      <c r="U29" s="140"/>
      <c r="AB29" s="115"/>
      <c r="AC29" s="115"/>
      <c r="AD29" s="115"/>
    </row>
    <row r="30" spans="2:30" s="1" customFormat="1" ht="21" customHeight="1">
      <c r="B30" s="444">
        <f>'Data Record (30ชิ้น)'!A34</f>
        <v>24</v>
      </c>
      <c r="C30" s="445"/>
      <c r="D30" s="295">
        <f>'Data Record (30ชิ้น)'!AB34</f>
        <v>0</v>
      </c>
      <c r="E30" s="73">
        <f t="shared" si="26"/>
        <v>0</v>
      </c>
      <c r="F30" s="77">
        <f>'Cert of STD'!X46</f>
        <v>7.0000000000000007E-5</v>
      </c>
      <c r="G30" s="72">
        <f t="shared" si="27"/>
        <v>3.5000000000000004E-5</v>
      </c>
      <c r="H30" s="73">
        <f t="shared" si="28"/>
        <v>0</v>
      </c>
      <c r="I30" s="73">
        <f t="shared" si="29"/>
        <v>0</v>
      </c>
      <c r="J30" s="72">
        <f t="shared" si="30"/>
        <v>2.7599999999999999E-4</v>
      </c>
      <c r="K30" s="72">
        <f t="shared" si="31"/>
        <v>1.5934867429633672E-4</v>
      </c>
      <c r="L30" s="232">
        <f t="shared" si="37"/>
        <v>2.7E-4</v>
      </c>
      <c r="M30" s="138">
        <f t="shared" si="32"/>
        <v>1.35E-4</v>
      </c>
      <c r="N30" s="74">
        <f t="shared" si="22"/>
        <v>5.0000000000000004E-6</v>
      </c>
      <c r="O30" s="75">
        <f t="shared" si="33"/>
        <v>2.8867513459481293E-6</v>
      </c>
      <c r="P30" s="72">
        <f t="shared" si="34"/>
        <v>2.1177897283095254E-4</v>
      </c>
      <c r="Q30" s="76">
        <f t="shared" si="35"/>
        <v>0</v>
      </c>
      <c r="R30" s="116" t="str">
        <f t="shared" si="10"/>
        <v>∞</v>
      </c>
      <c r="S30" s="71">
        <f t="shared" si="11"/>
        <v>2</v>
      </c>
      <c r="T30" s="139">
        <f t="shared" si="36"/>
        <v>0.42355794566190508</v>
      </c>
      <c r="U30" s="140"/>
      <c r="AB30" s="115"/>
      <c r="AC30" s="115"/>
      <c r="AD30" s="115"/>
    </row>
    <row r="31" spans="2:30" s="1" customFormat="1" ht="21" customHeight="1">
      <c r="B31" s="444">
        <f>'Data Record (30ชิ้น)'!A39</f>
        <v>25</v>
      </c>
      <c r="C31" s="445"/>
      <c r="D31" s="295">
        <f>'Data Record (30ชิ้น)'!AB39</f>
        <v>0</v>
      </c>
      <c r="E31" s="73">
        <f t="shared" si="26"/>
        <v>0</v>
      </c>
      <c r="F31" s="77">
        <f>'Cert of STD'!X47</f>
        <v>7.0000000000000007E-5</v>
      </c>
      <c r="G31" s="72">
        <f t="shared" si="27"/>
        <v>3.5000000000000004E-5</v>
      </c>
      <c r="H31" s="73">
        <f t="shared" si="28"/>
        <v>0</v>
      </c>
      <c r="I31" s="73">
        <f t="shared" si="29"/>
        <v>0</v>
      </c>
      <c r="J31" s="72">
        <f t="shared" si="30"/>
        <v>2.875E-4</v>
      </c>
      <c r="K31" s="72">
        <f t="shared" si="31"/>
        <v>1.6598820239201742E-4</v>
      </c>
      <c r="L31" s="232">
        <f t="shared" si="37"/>
        <v>2.7E-4</v>
      </c>
      <c r="M31" s="138">
        <f t="shared" si="32"/>
        <v>1.35E-4</v>
      </c>
      <c r="N31" s="74">
        <f t="shared" si="22"/>
        <v>5.0000000000000004E-6</v>
      </c>
      <c r="O31" s="75">
        <f t="shared" si="33"/>
        <v>2.8867513459481293E-6</v>
      </c>
      <c r="P31" s="72">
        <f t="shared" si="34"/>
        <v>2.1681885680601369E-4</v>
      </c>
      <c r="Q31" s="76">
        <f t="shared" si="35"/>
        <v>0</v>
      </c>
      <c r="R31" s="116" t="str">
        <f t="shared" si="10"/>
        <v>∞</v>
      </c>
      <c r="S31" s="71">
        <f t="shared" si="11"/>
        <v>2</v>
      </c>
      <c r="T31" s="139">
        <f t="shared" si="36"/>
        <v>0.43363771361202741</v>
      </c>
      <c r="U31" s="140"/>
      <c r="AB31" s="115"/>
      <c r="AC31" s="115"/>
      <c r="AD31" s="115"/>
    </row>
    <row r="32" spans="2:30" s="1" customFormat="1" ht="21" customHeight="1">
      <c r="B32" s="444">
        <f>'Data Record (30ชิ้น)'!A44</f>
        <v>26</v>
      </c>
      <c r="C32" s="445"/>
      <c r="D32" s="295">
        <f>'Data Record (30ชิ้น)'!AB44</f>
        <v>0</v>
      </c>
      <c r="E32" s="73">
        <f t="shared" si="26"/>
        <v>0</v>
      </c>
      <c r="F32" s="77">
        <f>'Cert of STD'!AD34</f>
        <v>1.1E-4</v>
      </c>
      <c r="G32" s="72">
        <f t="shared" si="27"/>
        <v>5.5000000000000002E-5</v>
      </c>
      <c r="H32" s="73">
        <f t="shared" si="28"/>
        <v>0</v>
      </c>
      <c r="I32" s="73">
        <f t="shared" si="29"/>
        <v>0</v>
      </c>
      <c r="J32" s="72">
        <f t="shared" si="30"/>
        <v>2.99E-4</v>
      </c>
      <c r="K32" s="72">
        <f t="shared" si="31"/>
        <v>1.7262773048769812E-4</v>
      </c>
      <c r="L32" s="232">
        <f t="shared" si="37"/>
        <v>2.7E-4</v>
      </c>
      <c r="M32" s="138">
        <f t="shared" si="32"/>
        <v>1.35E-4</v>
      </c>
      <c r="N32" s="74">
        <f t="shared" si="22"/>
        <v>5.0000000000000004E-6</v>
      </c>
      <c r="O32" s="75">
        <f t="shared" si="33"/>
        <v>2.8867513459481293E-6</v>
      </c>
      <c r="P32" s="72">
        <f t="shared" si="34"/>
        <v>2.2596164866336648E-4</v>
      </c>
      <c r="Q32" s="76">
        <f t="shared" si="35"/>
        <v>0</v>
      </c>
      <c r="R32" s="116" t="str">
        <f t="shared" si="10"/>
        <v>∞</v>
      </c>
      <c r="S32" s="71">
        <f t="shared" si="11"/>
        <v>2</v>
      </c>
      <c r="T32" s="139">
        <f t="shared" si="36"/>
        <v>0.45192329732673298</v>
      </c>
      <c r="U32" s="140"/>
      <c r="AB32" s="115"/>
      <c r="AC32" s="115"/>
      <c r="AD32" s="115"/>
    </row>
    <row r="33" spans="2:30" s="1" customFormat="1" ht="21" customHeight="1">
      <c r="B33" s="444">
        <f>'Data Record (30ชิ้น)'!A49</f>
        <v>27</v>
      </c>
      <c r="C33" s="445"/>
      <c r="D33" s="295">
        <f>'Data Record (30ชิ้น)'!AB49</f>
        <v>0</v>
      </c>
      <c r="E33" s="73">
        <f t="shared" si="26"/>
        <v>0</v>
      </c>
      <c r="F33" s="77">
        <f>'Cert of STD'!X47+'Cert of STD'!X24</f>
        <v>1.3000000000000002E-4</v>
      </c>
      <c r="G33" s="72">
        <f t="shared" si="27"/>
        <v>6.5000000000000008E-5</v>
      </c>
      <c r="H33" s="73">
        <f t="shared" si="28"/>
        <v>0</v>
      </c>
      <c r="I33" s="73">
        <f t="shared" si="29"/>
        <v>0</v>
      </c>
      <c r="J33" s="72">
        <f t="shared" si="30"/>
        <v>3.1050000000000001E-4</v>
      </c>
      <c r="K33" s="72">
        <f t="shared" si="31"/>
        <v>1.7926725858337882E-4</v>
      </c>
      <c r="L33" s="232">
        <f t="shared" si="37"/>
        <v>2.7E-4</v>
      </c>
      <c r="M33" s="138">
        <f t="shared" si="32"/>
        <v>1.35E-4</v>
      </c>
      <c r="N33" s="74">
        <f t="shared" si="22"/>
        <v>5.0000000000000004E-6</v>
      </c>
      <c r="O33" s="75">
        <f t="shared" si="33"/>
        <v>2.8867513459481293E-6</v>
      </c>
      <c r="P33" s="72">
        <f t="shared" si="34"/>
        <v>2.3365590797866278E-4</v>
      </c>
      <c r="Q33" s="76">
        <f t="shared" si="35"/>
        <v>0</v>
      </c>
      <c r="R33" s="116" t="str">
        <f t="shared" si="10"/>
        <v>∞</v>
      </c>
      <c r="S33" s="71">
        <f t="shared" si="11"/>
        <v>2</v>
      </c>
      <c r="T33" s="139">
        <f t="shared" si="36"/>
        <v>0.46731181595732557</v>
      </c>
      <c r="U33" s="140"/>
      <c r="AB33" s="115"/>
      <c r="AC33" s="115"/>
      <c r="AD33" s="115"/>
    </row>
    <row r="34" spans="2:30" s="1" customFormat="1" ht="21" customHeight="1">
      <c r="B34" s="444">
        <f>'Data Record (30ชิ้น)'!A54</f>
        <v>28</v>
      </c>
      <c r="C34" s="445"/>
      <c r="D34" s="295">
        <f>'Data Record (30ชิ้น)'!AB54</f>
        <v>0</v>
      </c>
      <c r="E34" s="73">
        <f t="shared" si="26"/>
        <v>0</v>
      </c>
      <c r="F34" s="77">
        <f>'Cert of STD'!X42+'Cert of STD'!X30</f>
        <v>1.3000000000000002E-4</v>
      </c>
      <c r="G34" s="72">
        <f t="shared" si="27"/>
        <v>6.5000000000000008E-5</v>
      </c>
      <c r="H34" s="73">
        <f t="shared" si="28"/>
        <v>0</v>
      </c>
      <c r="I34" s="73">
        <f t="shared" si="29"/>
        <v>0</v>
      </c>
      <c r="J34" s="72">
        <f t="shared" si="30"/>
        <v>3.2200000000000002E-4</v>
      </c>
      <c r="K34" s="72">
        <f t="shared" si="31"/>
        <v>1.8590678667905952E-4</v>
      </c>
      <c r="L34" s="232">
        <f t="shared" si="37"/>
        <v>2.7E-4</v>
      </c>
      <c r="M34" s="138">
        <f t="shared" si="32"/>
        <v>1.35E-4</v>
      </c>
      <c r="N34" s="74">
        <f t="shared" si="22"/>
        <v>5.0000000000000004E-6</v>
      </c>
      <c r="O34" s="75">
        <f t="shared" si="33"/>
        <v>2.8867513459481293E-6</v>
      </c>
      <c r="P34" s="72">
        <f t="shared" si="34"/>
        <v>2.3878791147515546E-4</v>
      </c>
      <c r="Q34" s="76">
        <f t="shared" si="35"/>
        <v>0</v>
      </c>
      <c r="R34" s="116" t="str">
        <f t="shared" si="10"/>
        <v>∞</v>
      </c>
      <c r="S34" s="71">
        <f t="shared" si="11"/>
        <v>2</v>
      </c>
      <c r="T34" s="139">
        <f t="shared" si="36"/>
        <v>0.47757582295031092</v>
      </c>
      <c r="U34" s="140"/>
      <c r="AB34" s="115"/>
      <c r="AC34" s="115"/>
      <c r="AD34" s="115"/>
    </row>
    <row r="35" spans="2:30" s="1" customFormat="1" ht="21" customHeight="1">
      <c r="B35" s="444">
        <f>'Data Record (30ชิ้น)'!A59</f>
        <v>29</v>
      </c>
      <c r="C35" s="445"/>
      <c r="D35" s="295">
        <f>'Data Record (30ชิ้น)'!AB59</f>
        <v>0</v>
      </c>
      <c r="E35" s="73">
        <f t="shared" si="26"/>
        <v>0</v>
      </c>
      <c r="F35" s="77">
        <f>'Cert of STD'!X42+'Cert of STD'!X31</f>
        <v>1.3000000000000002E-4</v>
      </c>
      <c r="G35" s="72">
        <f t="shared" si="27"/>
        <v>6.5000000000000008E-5</v>
      </c>
      <c r="H35" s="73">
        <f t="shared" si="28"/>
        <v>0</v>
      </c>
      <c r="I35" s="73">
        <f t="shared" si="29"/>
        <v>0</v>
      </c>
      <c r="J35" s="72">
        <f t="shared" si="30"/>
        <v>3.3349999999999997E-4</v>
      </c>
      <c r="K35" s="72">
        <f t="shared" si="31"/>
        <v>1.9254631477474019E-4</v>
      </c>
      <c r="L35" s="232">
        <f t="shared" si="37"/>
        <v>2.7E-4</v>
      </c>
      <c r="M35" s="138">
        <f t="shared" si="32"/>
        <v>1.35E-4</v>
      </c>
      <c r="N35" s="74">
        <f t="shared" si="22"/>
        <v>5.0000000000000004E-6</v>
      </c>
      <c r="O35" s="75">
        <f t="shared" si="33"/>
        <v>2.8867513459481293E-6</v>
      </c>
      <c r="P35" s="72">
        <f t="shared" si="34"/>
        <v>2.4399265699333385E-4</v>
      </c>
      <c r="Q35" s="76">
        <f t="shared" si="35"/>
        <v>0</v>
      </c>
      <c r="R35" s="116" t="str">
        <f t="shared" si="10"/>
        <v>∞</v>
      </c>
      <c r="S35" s="71">
        <f t="shared" si="11"/>
        <v>2</v>
      </c>
      <c r="T35" s="139">
        <f t="shared" si="36"/>
        <v>0.48798531398666767</v>
      </c>
      <c r="U35" s="140"/>
      <c r="AB35" s="115"/>
      <c r="AC35" s="115"/>
      <c r="AD35" s="115"/>
    </row>
    <row r="36" spans="2:30" s="1" customFormat="1" ht="21" customHeight="1">
      <c r="B36" s="444">
        <f>'Data Record (30ชิ้น)'!A64</f>
        <v>30</v>
      </c>
      <c r="C36" s="445"/>
      <c r="D36" s="295">
        <f>'Data Record (30ชิ้น)'!AB64</f>
        <v>0</v>
      </c>
      <c r="E36" s="73">
        <f t="shared" si="26"/>
        <v>0</v>
      </c>
      <c r="F36" s="77">
        <f>'Cert of STD'!AD34</f>
        <v>1.1E-4</v>
      </c>
      <c r="G36" s="72">
        <f t="shared" si="27"/>
        <v>5.5000000000000002E-5</v>
      </c>
      <c r="H36" s="73">
        <f t="shared" si="28"/>
        <v>0</v>
      </c>
      <c r="I36" s="73">
        <f t="shared" si="29"/>
        <v>0</v>
      </c>
      <c r="J36" s="72">
        <f t="shared" si="30"/>
        <v>3.4499999999999998E-4</v>
      </c>
      <c r="K36" s="72">
        <f t="shared" si="31"/>
        <v>1.9918584287042089E-4</v>
      </c>
      <c r="L36" s="232">
        <f t="shared" si="37"/>
        <v>2.7E-4</v>
      </c>
      <c r="M36" s="138">
        <f t="shared" si="32"/>
        <v>1.35E-4</v>
      </c>
      <c r="N36" s="74">
        <f t="shared" si="22"/>
        <v>5.0000000000000004E-6</v>
      </c>
      <c r="O36" s="75">
        <f t="shared" si="33"/>
        <v>2.8867513459481293E-6</v>
      </c>
      <c r="P36" s="72">
        <f t="shared" si="34"/>
        <v>2.4684678108764823E-4</v>
      </c>
      <c r="Q36" s="76">
        <f t="shared" si="35"/>
        <v>0</v>
      </c>
      <c r="R36" s="116" t="str">
        <f t="shared" si="10"/>
        <v>∞</v>
      </c>
      <c r="S36" s="71">
        <f t="shared" si="11"/>
        <v>2</v>
      </c>
      <c r="T36" s="139">
        <f t="shared" si="36"/>
        <v>0.49369356217529647</v>
      </c>
      <c r="U36" s="140"/>
      <c r="AB36" s="115"/>
      <c r="AC36" s="115"/>
      <c r="AD36" s="115"/>
    </row>
    <row r="37" spans="2:30" s="1" customFormat="1" ht="21" customHeight="1">
      <c r="B37" s="444">
        <f>'Data Record (40ชิ้น)'!A19</f>
        <v>31</v>
      </c>
      <c r="C37" s="445"/>
      <c r="D37" s="295">
        <f>'Data Record (40ชิ้น)'!AB19</f>
        <v>0</v>
      </c>
      <c r="E37" s="73">
        <f t="shared" si="26"/>
        <v>0</v>
      </c>
      <c r="F37" s="77">
        <f>'Cert of STD'!AD34+'Cert of STD'!X23</f>
        <v>1.7000000000000001E-4</v>
      </c>
      <c r="G37" s="72">
        <f t="shared" si="27"/>
        <v>8.5000000000000006E-5</v>
      </c>
      <c r="H37" s="73">
        <f t="shared" si="28"/>
        <v>0</v>
      </c>
      <c r="I37" s="73">
        <f t="shared" si="29"/>
        <v>0</v>
      </c>
      <c r="J37" s="72">
        <f t="shared" si="30"/>
        <v>3.5649999999999999E-4</v>
      </c>
      <c r="K37" s="72">
        <f t="shared" si="31"/>
        <v>2.0582537096610159E-4</v>
      </c>
      <c r="L37" s="232">
        <f>'Cert of STD'!F13</f>
        <v>2.7E-4</v>
      </c>
      <c r="M37" s="138">
        <f t="shared" si="32"/>
        <v>1.35E-4</v>
      </c>
      <c r="N37" s="74">
        <f t="shared" si="22"/>
        <v>5.0000000000000004E-6</v>
      </c>
      <c r="O37" s="75">
        <f t="shared" si="33"/>
        <v>2.8867513459481293E-6</v>
      </c>
      <c r="P37" s="72">
        <f t="shared" si="34"/>
        <v>2.6042737311324758E-4</v>
      </c>
      <c r="Q37" s="76">
        <f t="shared" si="35"/>
        <v>0</v>
      </c>
      <c r="R37" s="116" t="str">
        <f t="shared" si="10"/>
        <v>∞</v>
      </c>
      <c r="S37" s="71">
        <f t="shared" si="11"/>
        <v>2</v>
      </c>
      <c r="T37" s="139">
        <f t="shared" si="36"/>
        <v>0.52085474622649519</v>
      </c>
      <c r="U37" s="140"/>
      <c r="AB37" s="115"/>
      <c r="AC37" s="115"/>
      <c r="AD37" s="115"/>
    </row>
    <row r="38" spans="2:30" s="1" customFormat="1" ht="21" customHeight="1">
      <c r="B38" s="444">
        <f>'Data Record (40ชิ้น)'!A24</f>
        <v>32</v>
      </c>
      <c r="C38" s="445"/>
      <c r="D38" s="295">
        <f>'Data Record (40ชิ้น)'!AB24</f>
        <v>0</v>
      </c>
      <c r="E38" s="73">
        <f t="shared" si="26"/>
        <v>0</v>
      </c>
      <c r="F38" s="77">
        <f>'Cert of STD'!AD34+'Cert of STD'!X24</f>
        <v>1.7000000000000001E-4</v>
      </c>
      <c r="G38" s="72">
        <f t="shared" si="27"/>
        <v>8.5000000000000006E-5</v>
      </c>
      <c r="H38" s="73">
        <f t="shared" si="28"/>
        <v>0</v>
      </c>
      <c r="I38" s="73">
        <f t="shared" si="29"/>
        <v>0</v>
      </c>
      <c r="J38" s="72">
        <f t="shared" si="30"/>
        <v>3.68E-4</v>
      </c>
      <c r="K38" s="72">
        <f t="shared" si="31"/>
        <v>2.1246489906178229E-4</v>
      </c>
      <c r="L38" s="232">
        <f>L37</f>
        <v>2.7E-4</v>
      </c>
      <c r="M38" s="138">
        <f t="shared" si="32"/>
        <v>1.35E-4</v>
      </c>
      <c r="N38" s="74">
        <f t="shared" si="22"/>
        <v>5.0000000000000004E-6</v>
      </c>
      <c r="O38" s="75">
        <f t="shared" si="33"/>
        <v>2.8867513459481293E-6</v>
      </c>
      <c r="P38" s="72">
        <f t="shared" si="34"/>
        <v>2.6570597785271349E-4</v>
      </c>
      <c r="Q38" s="76">
        <f t="shared" si="35"/>
        <v>0</v>
      </c>
      <c r="R38" s="116" t="str">
        <f t="shared" si="10"/>
        <v>∞</v>
      </c>
      <c r="S38" s="71">
        <f t="shared" si="11"/>
        <v>2</v>
      </c>
      <c r="T38" s="139">
        <f t="shared" si="36"/>
        <v>0.53141195570542699</v>
      </c>
      <c r="U38" s="140"/>
      <c r="AB38" s="115"/>
      <c r="AC38" s="115"/>
      <c r="AD38" s="115"/>
    </row>
    <row r="39" spans="2:30" s="1" customFormat="1" ht="21" customHeight="1">
      <c r="B39" s="444">
        <f>'Data Record (40ชิ้น)'!A29</f>
        <v>33</v>
      </c>
      <c r="C39" s="445"/>
      <c r="D39" s="295">
        <f>'Data Record (40ชิ้น)'!AB29</f>
        <v>0</v>
      </c>
      <c r="E39" s="73">
        <f t="shared" si="26"/>
        <v>0</v>
      </c>
      <c r="F39" s="77">
        <f>'Cert of STD'!AD34+'Cert of STD'!X25</f>
        <v>1.7000000000000001E-4</v>
      </c>
      <c r="G39" s="72">
        <f t="shared" si="27"/>
        <v>8.5000000000000006E-5</v>
      </c>
      <c r="H39" s="73">
        <f t="shared" si="28"/>
        <v>0</v>
      </c>
      <c r="I39" s="73">
        <f t="shared" si="29"/>
        <v>0</v>
      </c>
      <c r="J39" s="72">
        <f t="shared" si="30"/>
        <v>3.7950000000000001E-4</v>
      </c>
      <c r="K39" s="72">
        <f t="shared" si="31"/>
        <v>2.1910442715746299E-4</v>
      </c>
      <c r="L39" s="232">
        <f t="shared" ref="L39:L46" si="38">L38</f>
        <v>2.7E-4</v>
      </c>
      <c r="M39" s="138">
        <f t="shared" si="32"/>
        <v>1.35E-4</v>
      </c>
      <c r="N39" s="74">
        <f t="shared" si="22"/>
        <v>5.0000000000000004E-6</v>
      </c>
      <c r="O39" s="75">
        <f t="shared" si="33"/>
        <v>2.8867513459481293E-6</v>
      </c>
      <c r="P39" s="72">
        <f t="shared" si="34"/>
        <v>2.710444305521391E-4</v>
      </c>
      <c r="Q39" s="76">
        <f t="shared" si="35"/>
        <v>0</v>
      </c>
      <c r="R39" s="116" t="str">
        <f t="shared" si="10"/>
        <v>∞</v>
      </c>
      <c r="S39" s="71">
        <f t="shared" si="11"/>
        <v>2</v>
      </c>
      <c r="T39" s="139">
        <f t="shared" si="36"/>
        <v>0.54208886110427823</v>
      </c>
      <c r="U39" s="140"/>
      <c r="AB39" s="115"/>
      <c r="AC39" s="115"/>
      <c r="AD39" s="115"/>
    </row>
    <row r="40" spans="2:30" s="1" customFormat="1" ht="21" customHeight="1">
      <c r="B40" s="444">
        <f>'Data Record (40ชิ้น)'!A34</f>
        <v>34</v>
      </c>
      <c r="C40" s="445"/>
      <c r="D40" s="295">
        <f>'Data Record (40ชิ้น)'!AB34</f>
        <v>0</v>
      </c>
      <c r="E40" s="73">
        <f t="shared" si="26"/>
        <v>0</v>
      </c>
      <c r="F40" s="77">
        <f>'Cert of STD'!AD34+'Cert of STD'!X26</f>
        <v>1.7000000000000001E-4</v>
      </c>
      <c r="G40" s="72">
        <f t="shared" si="27"/>
        <v>8.5000000000000006E-5</v>
      </c>
      <c r="H40" s="73">
        <f t="shared" si="28"/>
        <v>0</v>
      </c>
      <c r="I40" s="73">
        <f t="shared" si="29"/>
        <v>0</v>
      </c>
      <c r="J40" s="72">
        <f t="shared" si="30"/>
        <v>3.9100000000000002E-4</v>
      </c>
      <c r="K40" s="72">
        <f t="shared" si="31"/>
        <v>2.2574395525314369E-4</v>
      </c>
      <c r="L40" s="232">
        <f t="shared" si="38"/>
        <v>2.7E-4</v>
      </c>
      <c r="M40" s="138">
        <f t="shared" si="32"/>
        <v>1.35E-4</v>
      </c>
      <c r="N40" s="74">
        <f t="shared" si="22"/>
        <v>5.0000000000000004E-6</v>
      </c>
      <c r="O40" s="75">
        <f t="shared" si="33"/>
        <v>2.8867513459481293E-6</v>
      </c>
      <c r="P40" s="72">
        <f t="shared" si="34"/>
        <v>2.7643926397432527E-4</v>
      </c>
      <c r="Q40" s="76">
        <f t="shared" si="35"/>
        <v>0</v>
      </c>
      <c r="R40" s="116" t="str">
        <f t="shared" si="10"/>
        <v>∞</v>
      </c>
      <c r="S40" s="71">
        <f t="shared" si="11"/>
        <v>2</v>
      </c>
      <c r="T40" s="139">
        <f t="shared" si="36"/>
        <v>0.55287852794865056</v>
      </c>
      <c r="U40" s="140"/>
      <c r="AB40" s="115"/>
      <c r="AC40" s="115"/>
      <c r="AD40" s="115"/>
    </row>
    <row r="41" spans="2:30" s="1" customFormat="1" ht="21" customHeight="1">
      <c r="B41" s="444">
        <f>'Data Record (40ชิ้น)'!A39</f>
        <v>35</v>
      </c>
      <c r="C41" s="445"/>
      <c r="D41" s="295">
        <f>'Data Record (40ชิ้น)'!AB39</f>
        <v>0</v>
      </c>
      <c r="E41" s="73">
        <f t="shared" si="26"/>
        <v>0</v>
      </c>
      <c r="F41" s="77">
        <f>'Cert of STD'!AD34+'Cert of STD'!X27</f>
        <v>1.7000000000000001E-4</v>
      </c>
      <c r="G41" s="72">
        <f t="shared" si="27"/>
        <v>8.5000000000000006E-5</v>
      </c>
      <c r="H41" s="73">
        <f t="shared" si="28"/>
        <v>0</v>
      </c>
      <c r="I41" s="73">
        <f t="shared" si="29"/>
        <v>0</v>
      </c>
      <c r="J41" s="72">
        <f t="shared" si="30"/>
        <v>4.0250000000000003E-4</v>
      </c>
      <c r="K41" s="72">
        <f t="shared" si="31"/>
        <v>2.3238348334882439E-4</v>
      </c>
      <c r="L41" s="232">
        <f t="shared" si="38"/>
        <v>2.7E-4</v>
      </c>
      <c r="M41" s="138">
        <f t="shared" si="32"/>
        <v>1.35E-4</v>
      </c>
      <c r="N41" s="74">
        <f t="shared" si="22"/>
        <v>5.0000000000000004E-6</v>
      </c>
      <c r="O41" s="75">
        <f t="shared" si="33"/>
        <v>2.8867513459481293E-6</v>
      </c>
      <c r="P41" s="72">
        <f t="shared" si="34"/>
        <v>2.8188724104979756E-4</v>
      </c>
      <c r="Q41" s="76">
        <f t="shared" si="35"/>
        <v>0</v>
      </c>
      <c r="R41" s="116" t="str">
        <f t="shared" si="10"/>
        <v>∞</v>
      </c>
      <c r="S41" s="71">
        <f t="shared" si="11"/>
        <v>2</v>
      </c>
      <c r="T41" s="139">
        <f t="shared" si="36"/>
        <v>0.56377448209959513</v>
      </c>
      <c r="U41" s="140"/>
      <c r="AB41" s="115"/>
      <c r="AC41" s="115"/>
      <c r="AD41" s="115"/>
    </row>
    <row r="42" spans="2:30" s="1" customFormat="1" ht="21" customHeight="1">
      <c r="B42" s="444">
        <f>'Data Record (40ชิ้น)'!A44</f>
        <v>36</v>
      </c>
      <c r="C42" s="445"/>
      <c r="D42" s="295">
        <f>'Data Record (40ชิ้น)'!AB44</f>
        <v>0</v>
      </c>
      <c r="E42" s="73">
        <f t="shared" si="26"/>
        <v>0</v>
      </c>
      <c r="F42" s="77">
        <f>'Cert of STD'!AD34+'Cert of STD'!X28</f>
        <v>1.7000000000000001E-4</v>
      </c>
      <c r="G42" s="72">
        <f t="shared" si="27"/>
        <v>8.5000000000000006E-5</v>
      </c>
      <c r="H42" s="73">
        <f t="shared" si="28"/>
        <v>0</v>
      </c>
      <c r="I42" s="73">
        <f t="shared" si="29"/>
        <v>0</v>
      </c>
      <c r="J42" s="72">
        <f t="shared" si="30"/>
        <v>4.1399999999999998E-4</v>
      </c>
      <c r="K42" s="72">
        <f t="shared" si="31"/>
        <v>2.3902301144450506E-4</v>
      </c>
      <c r="L42" s="232">
        <f t="shared" si="38"/>
        <v>2.7E-4</v>
      </c>
      <c r="M42" s="138">
        <f t="shared" si="32"/>
        <v>1.35E-4</v>
      </c>
      <c r="N42" s="74">
        <f t="shared" si="22"/>
        <v>5.0000000000000004E-6</v>
      </c>
      <c r="O42" s="75">
        <f t="shared" si="33"/>
        <v>2.8867513459481293E-6</v>
      </c>
      <c r="P42" s="72">
        <f t="shared" si="34"/>
        <v>2.8738533945442196E-4</v>
      </c>
      <c r="Q42" s="76">
        <f t="shared" si="35"/>
        <v>0</v>
      </c>
      <c r="R42" s="116" t="str">
        <f t="shared" si="10"/>
        <v>∞</v>
      </c>
      <c r="S42" s="71">
        <f t="shared" si="11"/>
        <v>2</v>
      </c>
      <c r="T42" s="139">
        <f t="shared" si="36"/>
        <v>0.57477067890884392</v>
      </c>
      <c r="U42" s="140"/>
      <c r="AB42" s="115"/>
      <c r="AC42" s="115"/>
      <c r="AD42" s="115"/>
    </row>
    <row r="43" spans="2:30" s="1" customFormat="1" ht="21" customHeight="1">
      <c r="B43" s="444">
        <f>'Data Record (40ชิ้น)'!A49</f>
        <v>37</v>
      </c>
      <c r="C43" s="445"/>
      <c r="D43" s="295">
        <f>'Data Record (40ชิ้น)'!AB49</f>
        <v>0</v>
      </c>
      <c r="E43" s="73">
        <f t="shared" si="26"/>
        <v>0</v>
      </c>
      <c r="F43" s="77">
        <f>'Cert of STD'!AD34+'Cert of STD'!X29</f>
        <v>1.7000000000000001E-4</v>
      </c>
      <c r="G43" s="72">
        <f t="shared" si="27"/>
        <v>8.5000000000000006E-5</v>
      </c>
      <c r="H43" s="73">
        <f t="shared" si="28"/>
        <v>0</v>
      </c>
      <c r="I43" s="73">
        <f t="shared" si="29"/>
        <v>0</v>
      </c>
      <c r="J43" s="72">
        <f t="shared" si="30"/>
        <v>4.2549999999999999E-4</v>
      </c>
      <c r="K43" s="72">
        <f t="shared" si="31"/>
        <v>2.4566253954018576E-4</v>
      </c>
      <c r="L43" s="232">
        <f t="shared" si="38"/>
        <v>2.7E-4</v>
      </c>
      <c r="M43" s="138">
        <f t="shared" si="32"/>
        <v>1.35E-4</v>
      </c>
      <c r="N43" s="74">
        <f t="shared" si="22"/>
        <v>5.0000000000000004E-6</v>
      </c>
      <c r="O43" s="75">
        <f t="shared" si="33"/>
        <v>2.8867513459481293E-6</v>
      </c>
      <c r="P43" s="72">
        <f t="shared" si="34"/>
        <v>2.9293073697832846E-4</v>
      </c>
      <c r="Q43" s="76">
        <f t="shared" si="35"/>
        <v>0</v>
      </c>
      <c r="R43" s="116" t="str">
        <f t="shared" si="10"/>
        <v>∞</v>
      </c>
      <c r="S43" s="71">
        <f t="shared" si="11"/>
        <v>2</v>
      </c>
      <c r="T43" s="139">
        <f t="shared" si="36"/>
        <v>0.58586147395665689</v>
      </c>
      <c r="U43" s="140"/>
      <c r="AB43" s="115"/>
      <c r="AC43" s="115"/>
      <c r="AD43" s="115"/>
    </row>
    <row r="44" spans="2:30" s="1" customFormat="1" ht="21" customHeight="1">
      <c r="B44" s="444">
        <f>'Data Record (40ชิ้น)'!A54</f>
        <v>38</v>
      </c>
      <c r="C44" s="445"/>
      <c r="D44" s="295">
        <f>'Data Record (40ชิ้น)'!AB54</f>
        <v>0</v>
      </c>
      <c r="E44" s="73">
        <f t="shared" si="26"/>
        <v>0</v>
      </c>
      <c r="F44" s="77">
        <f>'Cert of STD'!AD34+'Cert of STD'!X30</f>
        <v>1.7000000000000001E-4</v>
      </c>
      <c r="G44" s="72">
        <f t="shared" si="27"/>
        <v>8.5000000000000006E-5</v>
      </c>
      <c r="H44" s="73">
        <f t="shared" si="28"/>
        <v>0</v>
      </c>
      <c r="I44" s="73">
        <f t="shared" si="29"/>
        <v>0</v>
      </c>
      <c r="J44" s="72">
        <f t="shared" si="30"/>
        <v>4.37E-4</v>
      </c>
      <c r="K44" s="72">
        <f t="shared" si="31"/>
        <v>2.5230206763586646E-4</v>
      </c>
      <c r="L44" s="232">
        <f t="shared" si="38"/>
        <v>2.7E-4</v>
      </c>
      <c r="M44" s="138">
        <f t="shared" si="32"/>
        <v>1.35E-4</v>
      </c>
      <c r="N44" s="74">
        <f t="shared" si="22"/>
        <v>5.0000000000000004E-6</v>
      </c>
      <c r="O44" s="75">
        <f t="shared" si="33"/>
        <v>2.8867513459481293E-6</v>
      </c>
      <c r="P44" s="72">
        <f t="shared" si="34"/>
        <v>2.9852079771209688E-4</v>
      </c>
      <c r="Q44" s="76">
        <f t="shared" si="35"/>
        <v>0</v>
      </c>
      <c r="R44" s="116" t="str">
        <f t="shared" si="10"/>
        <v>∞</v>
      </c>
      <c r="S44" s="71">
        <f t="shared" si="11"/>
        <v>2</v>
      </c>
      <c r="T44" s="139">
        <f t="shared" si="36"/>
        <v>0.59704159542419377</v>
      </c>
      <c r="U44" s="140"/>
      <c r="AB44" s="115"/>
      <c r="AC44" s="115"/>
      <c r="AD44" s="115"/>
    </row>
    <row r="45" spans="2:30" s="1" customFormat="1" ht="21" customHeight="1">
      <c r="B45" s="444">
        <f>'Data Record (40ชิ้น)'!A59</f>
        <v>39</v>
      </c>
      <c r="C45" s="445"/>
      <c r="D45" s="295">
        <f>'Data Record (40ชิ้น)'!AB59</f>
        <v>0</v>
      </c>
      <c r="E45" s="73">
        <f t="shared" ref="E45:E50" si="39">D45/1</f>
        <v>0</v>
      </c>
      <c r="F45" s="77">
        <f>'Cert of STD'!AD34+'Cert of STD'!X31</f>
        <v>1.7000000000000001E-4</v>
      </c>
      <c r="G45" s="72">
        <f t="shared" ref="G45:G50" si="40">F45/2</f>
        <v>8.5000000000000006E-5</v>
      </c>
      <c r="H45" s="73">
        <f t="shared" ref="H45:H50" si="41">H44</f>
        <v>0</v>
      </c>
      <c r="I45" s="73">
        <f t="shared" ref="I45:I50" si="42">H45/SQRT(3)</f>
        <v>0</v>
      </c>
      <c r="J45" s="72">
        <f t="shared" ref="J45:J50" si="43">((B45)*(11.5*10^-6)*1)</f>
        <v>4.4850000000000001E-4</v>
      </c>
      <c r="K45" s="72">
        <f t="shared" ref="K45:K50" si="44">J45/SQRT(3)</f>
        <v>2.5894159573154715E-4</v>
      </c>
      <c r="L45" s="232">
        <f t="shared" si="38"/>
        <v>2.7E-4</v>
      </c>
      <c r="M45" s="138">
        <f t="shared" ref="M45:M50" si="45">L45/2</f>
        <v>1.35E-4</v>
      </c>
      <c r="N45" s="74">
        <f t="shared" si="22"/>
        <v>5.0000000000000004E-6</v>
      </c>
      <c r="O45" s="75">
        <f t="shared" ref="O45:O50" si="46">(N45/SQRT(3))</f>
        <v>2.8867513459481293E-6</v>
      </c>
      <c r="P45" s="72">
        <f t="shared" ref="P45:P50" si="47">SQRT(E45^2+G45^2+I45^2+K45^2+M45^2+O45^2)</f>
        <v>3.0415305905634639E-4</v>
      </c>
      <c r="Q45" s="76">
        <f t="shared" ref="Q45:Q50" si="48">E45/1</f>
        <v>0</v>
      </c>
      <c r="R45" s="116" t="str">
        <f t="shared" si="10"/>
        <v>∞</v>
      </c>
      <c r="S45" s="71">
        <f t="shared" si="11"/>
        <v>2</v>
      </c>
      <c r="T45" s="139">
        <f t="shared" ref="T45:T50" si="49">(P45*S45)*1000</f>
        <v>0.60830611811269275</v>
      </c>
      <c r="U45" s="140"/>
      <c r="AB45" s="115"/>
      <c r="AC45" s="115"/>
      <c r="AD45" s="115"/>
    </row>
    <row r="46" spans="2:30" s="1" customFormat="1" ht="21" customHeight="1">
      <c r="B46" s="444">
        <f>'Data Record (40ชิ้น)'!A64</f>
        <v>40</v>
      </c>
      <c r="C46" s="445"/>
      <c r="D46" s="295">
        <f>'Data Record (40ชิ้น)'!AB64</f>
        <v>0</v>
      </c>
      <c r="E46" s="73">
        <f t="shared" si="39"/>
        <v>0</v>
      </c>
      <c r="F46" s="77">
        <f>'Cert of STD'!AD34+'Cert of STD'!X32</f>
        <v>1.7000000000000001E-4</v>
      </c>
      <c r="G46" s="72">
        <f t="shared" si="40"/>
        <v>8.5000000000000006E-5</v>
      </c>
      <c r="H46" s="73">
        <f t="shared" si="41"/>
        <v>0</v>
      </c>
      <c r="I46" s="73">
        <f t="shared" si="42"/>
        <v>0</v>
      </c>
      <c r="J46" s="72">
        <f t="shared" si="43"/>
        <v>4.6000000000000001E-4</v>
      </c>
      <c r="K46" s="72">
        <f t="shared" si="44"/>
        <v>2.6558112382722785E-4</v>
      </c>
      <c r="L46" s="232">
        <f t="shared" si="38"/>
        <v>2.7E-4</v>
      </c>
      <c r="M46" s="138">
        <f t="shared" si="45"/>
        <v>1.35E-4</v>
      </c>
      <c r="N46" s="74">
        <f t="shared" si="22"/>
        <v>5.0000000000000004E-6</v>
      </c>
      <c r="O46" s="75">
        <f t="shared" si="46"/>
        <v>2.8867513459481293E-6</v>
      </c>
      <c r="P46" s="72">
        <f t="shared" si="47"/>
        <v>3.0982521954590246E-4</v>
      </c>
      <c r="Q46" s="76">
        <f t="shared" si="48"/>
        <v>0</v>
      </c>
      <c r="R46" s="116" t="str">
        <f t="shared" si="10"/>
        <v>∞</v>
      </c>
      <c r="S46" s="71">
        <f t="shared" si="11"/>
        <v>2</v>
      </c>
      <c r="T46" s="139">
        <f t="shared" si="49"/>
        <v>0.61965043909180495</v>
      </c>
      <c r="U46" s="140"/>
      <c r="AB46" s="115"/>
      <c r="AC46" s="115"/>
      <c r="AD46" s="115"/>
    </row>
    <row r="47" spans="2:30" s="1" customFormat="1" ht="21" customHeight="1">
      <c r="B47" s="444">
        <f>'Data Record (50ชิ้น)'!A19</f>
        <v>41</v>
      </c>
      <c r="C47" s="445"/>
      <c r="D47" s="295">
        <f>'Data Record (50ชิ้น)'!AB19</f>
        <v>0</v>
      </c>
      <c r="E47" s="73">
        <f t="shared" si="39"/>
        <v>0</v>
      </c>
      <c r="F47" s="77">
        <f>'Cert of STD'!AD34+'Cert of STD'!X32+'Cert of STD'!X23</f>
        <v>2.3000000000000001E-4</v>
      </c>
      <c r="G47" s="72">
        <f t="shared" si="40"/>
        <v>1.15E-4</v>
      </c>
      <c r="H47" s="73">
        <f t="shared" si="41"/>
        <v>0</v>
      </c>
      <c r="I47" s="73">
        <f t="shared" si="42"/>
        <v>0</v>
      </c>
      <c r="J47" s="72">
        <f t="shared" si="43"/>
        <v>4.7150000000000002E-4</v>
      </c>
      <c r="K47" s="72">
        <f t="shared" si="44"/>
        <v>2.7222065192290855E-4</v>
      </c>
      <c r="L47" s="232">
        <f>'Cert of STD'!F14</f>
        <v>2.7E-4</v>
      </c>
      <c r="M47" s="138">
        <f t="shared" si="45"/>
        <v>1.35E-4</v>
      </c>
      <c r="N47" s="74">
        <f t="shared" si="22"/>
        <v>5.0000000000000004E-6</v>
      </c>
      <c r="O47" s="75">
        <f t="shared" si="46"/>
        <v>2.8867513459481293E-6</v>
      </c>
      <c r="P47" s="72">
        <f t="shared" si="47"/>
        <v>3.2490370368259372E-4</v>
      </c>
      <c r="Q47" s="76">
        <f t="shared" si="48"/>
        <v>0</v>
      </c>
      <c r="R47" s="116" t="str">
        <f t="shared" si="10"/>
        <v>∞</v>
      </c>
      <c r="S47" s="71">
        <f t="shared" si="11"/>
        <v>2</v>
      </c>
      <c r="T47" s="139">
        <f t="shared" si="49"/>
        <v>0.64980740736518749</v>
      </c>
      <c r="U47" s="140"/>
      <c r="AB47" s="115"/>
      <c r="AC47" s="115"/>
      <c r="AD47" s="115"/>
    </row>
    <row r="48" spans="2:30" s="1" customFormat="1" ht="21" customHeight="1">
      <c r="B48" s="444">
        <f>'Data Record (50ชิ้น)'!A24</f>
        <v>42</v>
      </c>
      <c r="C48" s="445"/>
      <c r="D48" s="295">
        <f>'Data Record (50ชิ้น)'!AB24</f>
        <v>0</v>
      </c>
      <c r="E48" s="73">
        <f t="shared" si="39"/>
        <v>0</v>
      </c>
      <c r="F48" s="77">
        <f>'Cert of STD'!AD34+'Cert of STD'!X32+'Cert of STD'!X24</f>
        <v>2.3000000000000001E-4</v>
      </c>
      <c r="G48" s="72">
        <f t="shared" si="40"/>
        <v>1.15E-4</v>
      </c>
      <c r="H48" s="73">
        <f t="shared" si="41"/>
        <v>0</v>
      </c>
      <c r="I48" s="73">
        <f t="shared" si="42"/>
        <v>0</v>
      </c>
      <c r="J48" s="72">
        <f t="shared" si="43"/>
        <v>4.8299999999999998E-4</v>
      </c>
      <c r="K48" s="72">
        <f t="shared" si="44"/>
        <v>2.7886018001858925E-4</v>
      </c>
      <c r="L48" s="232">
        <f>L47</f>
        <v>2.7E-4</v>
      </c>
      <c r="M48" s="138">
        <f t="shared" si="45"/>
        <v>1.35E-4</v>
      </c>
      <c r="N48" s="74">
        <f t="shared" si="22"/>
        <v>5.0000000000000004E-6</v>
      </c>
      <c r="O48" s="75">
        <f t="shared" si="46"/>
        <v>2.8867513459481293E-6</v>
      </c>
      <c r="P48" s="72">
        <f t="shared" si="47"/>
        <v>3.3048651006256419E-4</v>
      </c>
      <c r="Q48" s="76">
        <f t="shared" si="48"/>
        <v>0</v>
      </c>
      <c r="R48" s="116" t="str">
        <f t="shared" si="10"/>
        <v>∞</v>
      </c>
      <c r="S48" s="71">
        <f t="shared" si="11"/>
        <v>2</v>
      </c>
      <c r="T48" s="139">
        <f t="shared" si="49"/>
        <v>0.66097302012512837</v>
      </c>
      <c r="U48" s="140"/>
      <c r="AB48" s="115"/>
      <c r="AC48" s="115"/>
      <c r="AD48" s="115"/>
    </row>
    <row r="49" spans="1:30" s="1" customFormat="1" ht="21" customHeight="1">
      <c r="B49" s="444">
        <f>'Data Record (50ชิ้น)'!A29</f>
        <v>43</v>
      </c>
      <c r="C49" s="445"/>
      <c r="D49" s="295">
        <f>'Data Record (50ชิ้น)'!AB29</f>
        <v>0</v>
      </c>
      <c r="E49" s="73">
        <f t="shared" si="39"/>
        <v>0</v>
      </c>
      <c r="F49" s="77">
        <f>'Cert of STD'!AD34+'Cert of STD'!X32+'Cert of STD'!X25</f>
        <v>2.3000000000000001E-4</v>
      </c>
      <c r="G49" s="72">
        <f t="shared" si="40"/>
        <v>1.15E-4</v>
      </c>
      <c r="H49" s="73">
        <f t="shared" si="41"/>
        <v>0</v>
      </c>
      <c r="I49" s="73">
        <f t="shared" si="42"/>
        <v>0</v>
      </c>
      <c r="J49" s="72">
        <f t="shared" si="43"/>
        <v>4.9450000000000004E-4</v>
      </c>
      <c r="K49" s="72">
        <f t="shared" si="44"/>
        <v>2.8549970811427E-4</v>
      </c>
      <c r="L49" s="232">
        <f t="shared" ref="L49:L56" si="50">L48</f>
        <v>2.7E-4</v>
      </c>
      <c r="M49" s="138">
        <f t="shared" si="45"/>
        <v>1.35E-4</v>
      </c>
      <c r="N49" s="74">
        <f t="shared" si="22"/>
        <v>5.0000000000000004E-6</v>
      </c>
      <c r="O49" s="75">
        <f t="shared" si="46"/>
        <v>2.8867513459481293E-6</v>
      </c>
      <c r="P49" s="72">
        <f t="shared" si="47"/>
        <v>3.3610774562135089E-4</v>
      </c>
      <c r="Q49" s="76">
        <f t="shared" si="48"/>
        <v>0</v>
      </c>
      <c r="R49" s="116" t="str">
        <f t="shared" si="10"/>
        <v>∞</v>
      </c>
      <c r="S49" s="71">
        <f t="shared" si="11"/>
        <v>2</v>
      </c>
      <c r="T49" s="139">
        <f t="shared" si="49"/>
        <v>0.67221549124270175</v>
      </c>
      <c r="U49" s="140"/>
      <c r="AB49" s="115"/>
      <c r="AC49" s="115"/>
      <c r="AD49" s="115"/>
    </row>
    <row r="50" spans="1:30" s="1" customFormat="1" ht="21" customHeight="1">
      <c r="B50" s="444">
        <f>'Data Record (50ชิ้น)'!A34</f>
        <v>44</v>
      </c>
      <c r="C50" s="445"/>
      <c r="D50" s="295">
        <f>'Data Record (50ชิ้น)'!AB34</f>
        <v>0</v>
      </c>
      <c r="E50" s="73">
        <f t="shared" si="39"/>
        <v>0</v>
      </c>
      <c r="F50" s="77">
        <f>'Cert of STD'!AD34+'Cert of STD'!X32+'Cert of STD'!X26</f>
        <v>2.3000000000000001E-4</v>
      </c>
      <c r="G50" s="72">
        <f t="shared" si="40"/>
        <v>1.15E-4</v>
      </c>
      <c r="H50" s="73">
        <f t="shared" si="41"/>
        <v>0</v>
      </c>
      <c r="I50" s="73">
        <f t="shared" si="42"/>
        <v>0</v>
      </c>
      <c r="J50" s="72">
        <f t="shared" si="43"/>
        <v>5.0600000000000005E-4</v>
      </c>
      <c r="K50" s="72">
        <f t="shared" si="44"/>
        <v>2.921392362099507E-4</v>
      </c>
      <c r="L50" s="232">
        <f t="shared" si="50"/>
        <v>2.7E-4</v>
      </c>
      <c r="M50" s="138">
        <f t="shared" si="45"/>
        <v>1.35E-4</v>
      </c>
      <c r="N50" s="74">
        <f t="shared" si="22"/>
        <v>5.0000000000000004E-6</v>
      </c>
      <c r="O50" s="75">
        <f t="shared" si="46"/>
        <v>2.8867513459481293E-6</v>
      </c>
      <c r="P50" s="72">
        <f t="shared" si="47"/>
        <v>3.4176551415651452E-4</v>
      </c>
      <c r="Q50" s="76">
        <f t="shared" si="48"/>
        <v>0</v>
      </c>
      <c r="R50" s="116" t="str">
        <f t="shared" si="10"/>
        <v>∞</v>
      </c>
      <c r="S50" s="71">
        <f t="shared" si="11"/>
        <v>2</v>
      </c>
      <c r="T50" s="139">
        <f t="shared" si="49"/>
        <v>0.68353102831302903</v>
      </c>
      <c r="U50" s="140"/>
      <c r="AB50" s="115"/>
      <c r="AC50" s="115"/>
      <c r="AD50" s="115"/>
    </row>
    <row r="51" spans="1:30" s="1" customFormat="1" ht="21" customHeight="1">
      <c r="B51" s="444">
        <f>'Data Record (50ชิ้น)'!A39</f>
        <v>45</v>
      </c>
      <c r="C51" s="445"/>
      <c r="D51" s="295">
        <f>'Data Record (50ชิ้น)'!AB39</f>
        <v>0</v>
      </c>
      <c r="E51" s="73">
        <f t="shared" si="26"/>
        <v>0</v>
      </c>
      <c r="F51" s="77">
        <f>'Cert of STD'!AD34+'Cert of STD'!X32+'Cert of STD'!X27</f>
        <v>2.3000000000000001E-4</v>
      </c>
      <c r="G51" s="72">
        <f t="shared" si="27"/>
        <v>1.15E-4</v>
      </c>
      <c r="H51" s="73">
        <f>H44</f>
        <v>0</v>
      </c>
      <c r="I51" s="73">
        <f t="shared" si="29"/>
        <v>0</v>
      </c>
      <c r="J51" s="72">
        <f t="shared" si="30"/>
        <v>5.1749999999999995E-4</v>
      </c>
      <c r="K51" s="72">
        <f t="shared" si="31"/>
        <v>2.9877876430563129E-4</v>
      </c>
      <c r="L51" s="232">
        <f t="shared" si="50"/>
        <v>2.7E-4</v>
      </c>
      <c r="M51" s="138">
        <f t="shared" si="32"/>
        <v>1.35E-4</v>
      </c>
      <c r="N51" s="74">
        <f t="shared" si="22"/>
        <v>5.0000000000000004E-6</v>
      </c>
      <c r="O51" s="75">
        <f t="shared" si="33"/>
        <v>2.8867513459481293E-6</v>
      </c>
      <c r="P51" s="72">
        <f t="shared" si="34"/>
        <v>3.4745803103876198E-4</v>
      </c>
      <c r="Q51" s="76">
        <f t="shared" si="35"/>
        <v>0</v>
      </c>
      <c r="R51" s="116" t="str">
        <f t="shared" si="10"/>
        <v>∞</v>
      </c>
      <c r="S51" s="71">
        <f t="shared" si="11"/>
        <v>2</v>
      </c>
      <c r="T51" s="139">
        <f t="shared" si="36"/>
        <v>0.69491606207752399</v>
      </c>
      <c r="U51" s="140"/>
      <c r="AB51" s="115"/>
      <c r="AC51" s="115"/>
      <c r="AD51" s="115"/>
    </row>
    <row r="52" spans="1:30" s="1" customFormat="1" ht="21" customHeight="1">
      <c r="B52" s="444">
        <f>'Data Record (50ชิ้น)'!A44</f>
        <v>46</v>
      </c>
      <c r="C52" s="445"/>
      <c r="D52" s="295">
        <f>'Data Record (50ชิ้น)'!AB44</f>
        <v>0</v>
      </c>
      <c r="E52" s="73">
        <f t="shared" si="26"/>
        <v>0</v>
      </c>
      <c r="F52" s="77">
        <f>'Cert of STD'!AD34+'Cert of STD'!X32+'Cert of STD'!X28</f>
        <v>2.3000000000000001E-4</v>
      </c>
      <c r="G52" s="72">
        <f t="shared" si="27"/>
        <v>1.15E-4</v>
      </c>
      <c r="H52" s="73">
        <f t="shared" si="28"/>
        <v>0</v>
      </c>
      <c r="I52" s="73">
        <f t="shared" si="29"/>
        <v>0</v>
      </c>
      <c r="J52" s="72">
        <f t="shared" si="30"/>
        <v>5.2899999999999996E-4</v>
      </c>
      <c r="K52" s="72">
        <f t="shared" si="31"/>
        <v>3.0541829240131205E-4</v>
      </c>
      <c r="L52" s="232">
        <f t="shared" si="50"/>
        <v>2.7E-4</v>
      </c>
      <c r="M52" s="138">
        <f t="shared" si="32"/>
        <v>1.35E-4</v>
      </c>
      <c r="N52" s="74">
        <f t="shared" si="22"/>
        <v>5.0000000000000004E-6</v>
      </c>
      <c r="O52" s="75">
        <f t="shared" si="33"/>
        <v>2.8867513459481293E-6</v>
      </c>
      <c r="P52" s="72">
        <f t="shared" si="34"/>
        <v>3.5318361607903991E-4</v>
      </c>
      <c r="Q52" s="76">
        <f t="shared" si="35"/>
        <v>0</v>
      </c>
      <c r="R52" s="116" t="str">
        <f t="shared" si="10"/>
        <v>∞</v>
      </c>
      <c r="S52" s="71">
        <f t="shared" si="11"/>
        <v>2</v>
      </c>
      <c r="T52" s="139">
        <f t="shared" si="36"/>
        <v>0.70636723215807984</v>
      </c>
      <c r="U52" s="140"/>
      <c r="AB52" s="115"/>
      <c r="AC52" s="115"/>
      <c r="AD52" s="115"/>
    </row>
    <row r="53" spans="1:30" s="1" customFormat="1" ht="21" customHeight="1">
      <c r="B53" s="444">
        <f>'Data Record (50ชิ้น)'!A49</f>
        <v>47</v>
      </c>
      <c r="C53" s="445"/>
      <c r="D53" s="295">
        <f>'Data Record (50ชิ้น)'!AB49</f>
        <v>0</v>
      </c>
      <c r="E53" s="73">
        <f t="shared" si="26"/>
        <v>0</v>
      </c>
      <c r="F53" s="77">
        <f>'Cert of STD'!AD34+'Cert of STD'!X32+'Cert of STD'!X29</f>
        <v>2.3000000000000001E-4</v>
      </c>
      <c r="G53" s="72">
        <f t="shared" si="27"/>
        <v>1.15E-4</v>
      </c>
      <c r="H53" s="73">
        <f t="shared" si="28"/>
        <v>0</v>
      </c>
      <c r="I53" s="73">
        <f t="shared" si="29"/>
        <v>0</v>
      </c>
      <c r="J53" s="72">
        <f t="shared" si="30"/>
        <v>5.4049999999999996E-4</v>
      </c>
      <c r="K53" s="72">
        <f t="shared" si="31"/>
        <v>3.1205782049699275E-4</v>
      </c>
      <c r="L53" s="232">
        <f t="shared" si="50"/>
        <v>2.7E-4</v>
      </c>
      <c r="M53" s="138">
        <f t="shared" si="32"/>
        <v>1.35E-4</v>
      </c>
      <c r="N53" s="74">
        <f t="shared" si="22"/>
        <v>5.0000000000000004E-6</v>
      </c>
      <c r="O53" s="75">
        <f t="shared" si="33"/>
        <v>2.8867513459481293E-6</v>
      </c>
      <c r="P53" s="72">
        <f t="shared" si="34"/>
        <v>3.5894068683651158E-4</v>
      </c>
      <c r="Q53" s="76">
        <f t="shared" si="35"/>
        <v>0</v>
      </c>
      <c r="R53" s="116" t="str">
        <f t="shared" si="10"/>
        <v>∞</v>
      </c>
      <c r="S53" s="71">
        <f t="shared" si="11"/>
        <v>2</v>
      </c>
      <c r="T53" s="139">
        <f t="shared" si="36"/>
        <v>0.71788137367302318</v>
      </c>
      <c r="U53" s="140"/>
      <c r="AB53" s="115"/>
      <c r="AC53" s="115"/>
      <c r="AD53" s="115"/>
    </row>
    <row r="54" spans="1:30" s="1" customFormat="1" ht="21" customHeight="1">
      <c r="B54" s="444">
        <f>'Data Record (50ชิ้น)'!A54</f>
        <v>48</v>
      </c>
      <c r="C54" s="445"/>
      <c r="D54" s="295">
        <f>'Data Record (50ชิ้น)'!AB54</f>
        <v>0</v>
      </c>
      <c r="E54" s="73">
        <f t="shared" si="26"/>
        <v>0</v>
      </c>
      <c r="F54" s="77">
        <f>'Cert of STD'!AD34+'Cert of STD'!X32+'Cert of STD'!X30</f>
        <v>2.3000000000000001E-4</v>
      </c>
      <c r="G54" s="72">
        <f t="shared" si="27"/>
        <v>1.15E-4</v>
      </c>
      <c r="H54" s="73">
        <f t="shared" si="28"/>
        <v>0</v>
      </c>
      <c r="I54" s="73">
        <f t="shared" si="29"/>
        <v>0</v>
      </c>
      <c r="J54" s="72">
        <f t="shared" si="30"/>
        <v>5.5199999999999997E-4</v>
      </c>
      <c r="K54" s="72">
        <f t="shared" si="31"/>
        <v>3.1869734859267345E-4</v>
      </c>
      <c r="L54" s="232">
        <f t="shared" si="50"/>
        <v>2.7E-4</v>
      </c>
      <c r="M54" s="138">
        <f t="shared" si="32"/>
        <v>1.35E-4</v>
      </c>
      <c r="N54" s="74">
        <f t="shared" si="22"/>
        <v>5.0000000000000004E-6</v>
      </c>
      <c r="O54" s="75">
        <f t="shared" si="33"/>
        <v>2.8867513459481293E-6</v>
      </c>
      <c r="P54" s="72">
        <f t="shared" si="34"/>
        <v>3.6472775234869823E-4</v>
      </c>
      <c r="Q54" s="76">
        <f t="shared" si="35"/>
        <v>0</v>
      </c>
      <c r="R54" s="116" t="str">
        <f t="shared" si="10"/>
        <v>∞</v>
      </c>
      <c r="S54" s="71">
        <f t="shared" si="11"/>
        <v>2</v>
      </c>
      <c r="T54" s="139">
        <f t="shared" si="36"/>
        <v>0.72945550469739651</v>
      </c>
      <c r="U54" s="140"/>
      <c r="AB54" s="115"/>
      <c r="AC54" s="115"/>
      <c r="AD54" s="115"/>
    </row>
    <row r="55" spans="1:30" s="1" customFormat="1" ht="21" customHeight="1">
      <c r="B55" s="444">
        <f>'Data Record (50ชิ้น)'!A59</f>
        <v>49</v>
      </c>
      <c r="C55" s="445"/>
      <c r="D55" s="295">
        <f>'Data Record (50ชิ้น)'!AB59</f>
        <v>0</v>
      </c>
      <c r="E55" s="73">
        <f t="shared" si="26"/>
        <v>0</v>
      </c>
      <c r="F55" s="77">
        <f>'Cert of STD'!AD34+'Cert of STD'!X32+'Cert of STD'!X31</f>
        <v>2.3000000000000001E-4</v>
      </c>
      <c r="G55" s="72">
        <f t="shared" si="27"/>
        <v>1.15E-4</v>
      </c>
      <c r="H55" s="73">
        <f t="shared" si="28"/>
        <v>0</v>
      </c>
      <c r="I55" s="73">
        <f t="shared" si="29"/>
        <v>0</v>
      </c>
      <c r="J55" s="72">
        <f t="shared" si="30"/>
        <v>5.6349999999999998E-4</v>
      </c>
      <c r="K55" s="72">
        <f t="shared" si="31"/>
        <v>3.2533687668835415E-4</v>
      </c>
      <c r="L55" s="232">
        <f t="shared" si="50"/>
        <v>2.7E-4</v>
      </c>
      <c r="M55" s="138">
        <f t="shared" si="32"/>
        <v>1.35E-4</v>
      </c>
      <c r="N55" s="74">
        <f t="shared" si="22"/>
        <v>5.0000000000000004E-6</v>
      </c>
      <c r="O55" s="75">
        <f t="shared" si="33"/>
        <v>2.8867513459481293E-6</v>
      </c>
      <c r="P55" s="72">
        <f t="shared" si="34"/>
        <v>3.7054340726380041E-4</v>
      </c>
      <c r="Q55" s="76">
        <f t="shared" si="35"/>
        <v>0</v>
      </c>
      <c r="R55" s="116" t="str">
        <f t="shared" si="10"/>
        <v>∞</v>
      </c>
      <c r="S55" s="71">
        <f t="shared" si="11"/>
        <v>2</v>
      </c>
      <c r="T55" s="139">
        <f t="shared" si="36"/>
        <v>0.74108681452760083</v>
      </c>
      <c r="U55" s="140"/>
      <c r="AB55" s="115"/>
      <c r="AC55" s="115"/>
      <c r="AD55" s="115"/>
    </row>
    <row r="56" spans="1:30" s="1" customFormat="1" ht="21" customHeight="1">
      <c r="B56" s="444">
        <f>'Data Record (50ชิ้น)'!A64</f>
        <v>50</v>
      </c>
      <c r="C56" s="445"/>
      <c r="D56" s="295">
        <f>'Data Record (50ชิ้น)'!AB64</f>
        <v>0</v>
      </c>
      <c r="E56" s="73">
        <f t="shared" si="26"/>
        <v>0</v>
      </c>
      <c r="F56" s="77">
        <f>'Cert of STD'!X48</f>
        <v>8.9999999999999992E-5</v>
      </c>
      <c r="G56" s="72">
        <f t="shared" si="27"/>
        <v>4.4999999999999996E-5</v>
      </c>
      <c r="H56" s="73">
        <f t="shared" si="28"/>
        <v>0</v>
      </c>
      <c r="I56" s="73">
        <f t="shared" si="29"/>
        <v>0</v>
      </c>
      <c r="J56" s="72">
        <f t="shared" si="30"/>
        <v>5.7499999999999999E-4</v>
      </c>
      <c r="K56" s="72">
        <f t="shared" si="31"/>
        <v>3.3197640478403484E-4</v>
      </c>
      <c r="L56" s="232">
        <f t="shared" si="50"/>
        <v>2.7E-4</v>
      </c>
      <c r="M56" s="138">
        <f t="shared" si="32"/>
        <v>1.35E-4</v>
      </c>
      <c r="N56" s="74">
        <f t="shared" si="22"/>
        <v>5.0000000000000004E-6</v>
      </c>
      <c r="O56" s="75">
        <f t="shared" si="33"/>
        <v>2.8867513459481293E-6</v>
      </c>
      <c r="P56" s="72">
        <f t="shared" si="34"/>
        <v>3.6120169803956719E-4</v>
      </c>
      <c r="Q56" s="76">
        <f t="shared" si="35"/>
        <v>0</v>
      </c>
      <c r="R56" s="116" t="str">
        <f t="shared" si="10"/>
        <v>∞</v>
      </c>
      <c r="S56" s="71">
        <f t="shared" si="11"/>
        <v>2</v>
      </c>
      <c r="T56" s="139">
        <f t="shared" si="36"/>
        <v>0.7224033960791344</v>
      </c>
      <c r="U56" s="140"/>
      <c r="AB56" s="115"/>
      <c r="AC56" s="115"/>
      <c r="AD56" s="115"/>
    </row>
    <row r="57" spans="1:30" s="1" customFormat="1" ht="18" customHeight="1">
      <c r="A57" s="115"/>
      <c r="B57" s="117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41"/>
      <c r="T57" s="142"/>
      <c r="AB57" s="115"/>
      <c r="AC57" s="115"/>
      <c r="AD57" s="115"/>
    </row>
    <row r="58" spans="1:30" s="1" customFormat="1" ht="18" customHeight="1">
      <c r="A58" s="115"/>
      <c r="B58" s="117"/>
      <c r="C58" s="117"/>
      <c r="D58" s="117"/>
      <c r="E58" s="117"/>
      <c r="F58" s="117"/>
      <c r="G58" s="117"/>
      <c r="H58" s="117" t="s">
        <v>85</v>
      </c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AB58" s="115"/>
      <c r="AC58" s="115"/>
      <c r="AD58" s="115"/>
    </row>
    <row r="59" spans="1:30" s="1" customFormat="1" ht="18" customHeight="1">
      <c r="A59" s="115"/>
      <c r="B59" s="117"/>
      <c r="C59" s="117"/>
      <c r="D59" s="118"/>
      <c r="E59" s="117"/>
      <c r="F59" s="117"/>
      <c r="G59" s="117"/>
      <c r="H59" s="119" t="s">
        <v>86</v>
      </c>
      <c r="I59" s="120" t="s">
        <v>87</v>
      </c>
      <c r="J59" s="121"/>
      <c r="K59" s="122"/>
      <c r="L59" s="122"/>
      <c r="M59" s="122"/>
      <c r="N59" s="118"/>
      <c r="O59" s="118"/>
      <c r="P59" s="117"/>
      <c r="Q59" s="117"/>
      <c r="R59" s="117"/>
      <c r="S59" s="117"/>
      <c r="T59" s="117"/>
      <c r="AB59" s="115"/>
      <c r="AC59" s="115"/>
      <c r="AD59" s="115"/>
    </row>
    <row r="60" spans="1:30" s="2" customFormat="1" ht="18" customHeight="1">
      <c r="B60" s="117"/>
      <c r="C60" s="117"/>
      <c r="D60" s="118"/>
      <c r="E60" s="117"/>
      <c r="F60" s="117"/>
      <c r="G60" s="117"/>
      <c r="H60" s="119" t="s">
        <v>88</v>
      </c>
      <c r="I60" s="120" t="s">
        <v>88</v>
      </c>
      <c r="J60" s="123">
        <v>0</v>
      </c>
      <c r="K60" s="124" t="s">
        <v>89</v>
      </c>
      <c r="L60" s="122"/>
      <c r="M60" s="122"/>
      <c r="N60" s="118"/>
      <c r="O60" s="118"/>
      <c r="P60" s="117"/>
      <c r="Q60" s="117"/>
      <c r="R60" s="117"/>
      <c r="S60" s="117"/>
      <c r="T60" s="117"/>
    </row>
    <row r="61" spans="1:30" s="2" customFormat="1" ht="18" customHeight="1">
      <c r="B61" s="117"/>
      <c r="C61" s="117"/>
      <c r="D61" s="125"/>
      <c r="E61" s="117"/>
      <c r="F61" s="117"/>
      <c r="G61" s="117"/>
      <c r="H61" s="119" t="s">
        <v>88</v>
      </c>
      <c r="I61" s="120" t="s">
        <v>90</v>
      </c>
      <c r="J61" s="126">
        <v>5.7499999999999999E-3</v>
      </c>
      <c r="K61" s="124" t="s">
        <v>89</v>
      </c>
      <c r="L61" s="122"/>
      <c r="M61" s="122"/>
      <c r="N61" s="143"/>
      <c r="O61" s="127"/>
      <c r="P61" s="117"/>
      <c r="Q61" s="117"/>
      <c r="R61" s="117"/>
      <c r="S61" s="117"/>
      <c r="T61" s="117"/>
    </row>
    <row r="62" spans="1:30" s="2" customFormat="1" ht="18" customHeight="1">
      <c r="B62" s="117"/>
      <c r="C62" s="117"/>
      <c r="D62" s="118"/>
      <c r="E62" s="117"/>
      <c r="F62" s="117"/>
      <c r="G62" s="117"/>
      <c r="H62" s="119" t="s">
        <v>88</v>
      </c>
      <c r="I62" s="128" t="s">
        <v>91</v>
      </c>
      <c r="J62" s="129">
        <v>-0.2026</v>
      </c>
      <c r="K62" s="124" t="s">
        <v>89</v>
      </c>
      <c r="L62" s="122"/>
      <c r="M62" s="122"/>
      <c r="N62" s="118"/>
      <c r="O62" s="118"/>
      <c r="P62" s="117"/>
      <c r="Q62" s="117"/>
      <c r="R62" s="117"/>
      <c r="S62" s="117"/>
      <c r="T62" s="117"/>
    </row>
    <row r="63" spans="1:30" s="2" customFormat="1" ht="18" customHeight="1">
      <c r="B63" s="117"/>
      <c r="C63" s="117"/>
      <c r="D63" s="118"/>
      <c r="E63" s="117"/>
      <c r="F63" s="117"/>
      <c r="G63" s="117"/>
      <c r="H63" s="118"/>
      <c r="I63" s="118"/>
      <c r="J63" s="118"/>
      <c r="K63" s="118"/>
      <c r="L63" s="118"/>
      <c r="M63" s="118"/>
      <c r="N63" s="118"/>
      <c r="O63" s="118"/>
      <c r="P63" s="117"/>
      <c r="Q63" s="117"/>
      <c r="R63" s="117"/>
      <c r="S63" s="117"/>
      <c r="T63" s="117"/>
    </row>
    <row r="64" spans="1:30" s="2" customFormat="1" ht="18" customHeight="1"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</row>
    <row r="65" spans="2:20" s="2" customFormat="1" ht="18" customHeight="1"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</row>
    <row r="66" spans="2:20" s="2" customFormat="1" ht="18" customHeight="1">
      <c r="B66" s="117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</row>
    <row r="67" spans="2:20" s="2" customFormat="1" ht="18" customHeight="1">
      <c r="B67" s="117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</row>
    <row r="68" spans="2:20" s="2" customFormat="1" ht="18" customHeight="1">
      <c r="B68" s="117"/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</row>
    <row r="69" spans="2:20" s="2" customFormat="1" ht="18" customHeight="1">
      <c r="B69" s="117"/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</row>
    <row r="70" spans="2:20" s="2" customFormat="1" ht="18" customHeight="1">
      <c r="B70" s="117"/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</row>
    <row r="71" spans="2:20" s="2" customFormat="1" ht="18" customHeight="1">
      <c r="B71" s="117"/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</row>
    <row r="72" spans="2:20" s="2" customFormat="1" ht="18" customHeight="1">
      <c r="B72" s="117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</row>
    <row r="73" spans="2:20" s="2" customFormat="1" ht="18" customHeight="1">
      <c r="B73" s="117"/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</row>
    <row r="74" spans="2:20" s="2" customFormat="1" ht="18" customHeight="1">
      <c r="B74" s="117"/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</row>
    <row r="75" spans="2:20" s="2" customFormat="1" ht="18" customHeight="1">
      <c r="B75" s="117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</row>
    <row r="76" spans="2:20" s="2" customFormat="1" ht="18" customHeight="1"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</row>
    <row r="77" spans="2:20" s="2" customFormat="1" ht="18" customHeight="1"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</row>
    <row r="78" spans="2:20" s="2" customFormat="1" ht="18" customHeight="1"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</row>
    <row r="79" spans="2:20" s="2" customFormat="1" ht="18" customHeight="1"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</row>
    <row r="80" spans="2:20" s="2" customFormat="1" ht="18" customHeight="1"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</row>
    <row r="81" spans="2:20" s="2" customFormat="1" ht="18" customHeight="1"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</row>
    <row r="82" spans="2:20" s="2" customFormat="1" ht="18" customHeight="1"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</row>
    <row r="83" spans="2:20" s="2" customFormat="1" ht="18" customHeight="1"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</row>
    <row r="84" spans="2:20" s="2" customFormat="1" ht="18" customHeight="1"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</row>
    <row r="85" spans="2:20" s="2" customFormat="1" ht="18" customHeight="1"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</row>
    <row r="86" spans="2:20" s="2" customFormat="1" ht="18" customHeight="1"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</row>
    <row r="87" spans="2:20" s="2" customFormat="1" ht="18" customHeight="1"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</row>
    <row r="88" spans="2:20" s="2" customFormat="1" ht="18" customHeight="1"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</row>
    <row r="89" spans="2:20" s="2" customFormat="1" ht="12"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</row>
    <row r="90" spans="2:20" s="2" customFormat="1" ht="12"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2:20" s="2" customFormat="1" ht="12"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</row>
    <row r="92" spans="2:20" s="2" customFormat="1" ht="12"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</row>
    <row r="93" spans="2:20" s="2" customFormat="1" ht="12"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</row>
    <row r="94" spans="2:20" s="2" customFormat="1" ht="12"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</row>
    <row r="95" spans="2:20" s="2" customFormat="1" ht="12"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</row>
    <row r="96" spans="2:20" s="2" customFormat="1" ht="12"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</row>
    <row r="97" spans="2:20" s="2" customFormat="1" ht="12"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</row>
    <row r="98" spans="2:20" s="2" customFormat="1" ht="12"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</row>
    <row r="99" spans="2:20" s="2" customFormat="1" ht="12"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</row>
    <row r="100" spans="2:20" s="2" customFormat="1" ht="12">
      <c r="B100" s="117"/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</row>
    <row r="101" spans="2:20" s="2" customFormat="1" ht="12">
      <c r="B101" s="117"/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</row>
    <row r="102" spans="2:20" s="2" customFormat="1" ht="12">
      <c r="B102" s="117"/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</row>
    <row r="103" spans="2:20" s="2" customFormat="1" ht="12">
      <c r="B103" s="117"/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</row>
    <row r="104" spans="2:20" s="2" customFormat="1" ht="12">
      <c r="B104" s="117"/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</row>
    <row r="105" spans="2:20" s="2" customFormat="1" ht="12">
      <c r="B105" s="117"/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</row>
    <row r="106" spans="2:20" s="2" customFormat="1" ht="12">
      <c r="B106" s="117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</row>
    <row r="107" spans="2:20" s="2" customFormat="1" ht="12">
      <c r="B107" s="117"/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</row>
    <row r="108" spans="2:20" s="2" customFormat="1" ht="12">
      <c r="B108" s="117"/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</row>
    <row r="109" spans="2:20" s="2" customFormat="1" ht="12">
      <c r="B109" s="117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</row>
    <row r="110" spans="2:20" s="2" customFormat="1" ht="12">
      <c r="B110" s="117"/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</row>
    <row r="111" spans="2:20" s="2" customFormat="1" ht="12">
      <c r="B111" s="117"/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</row>
    <row r="112" spans="2:20" s="2" customFormat="1" ht="12">
      <c r="B112" s="117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</row>
    <row r="113" spans="2:20" s="2" customFormat="1" ht="12">
      <c r="B113" s="117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</row>
    <row r="114" spans="2:20" s="2" customFormat="1" ht="12">
      <c r="B114" s="117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</row>
    <row r="115" spans="2:20" s="2" customFormat="1" ht="12">
      <c r="B115" s="117"/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</row>
    <row r="116" spans="2:20" s="2" customFormat="1" ht="12">
      <c r="B116" s="117"/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</row>
    <row r="117" spans="2:20" s="2" customFormat="1" ht="12">
      <c r="B117" s="117"/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</row>
    <row r="118" spans="2:20" s="2" customFormat="1" ht="12">
      <c r="B118" s="117"/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</row>
    <row r="119" spans="2:20" s="2" customFormat="1" ht="12">
      <c r="B119" s="117"/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</row>
    <row r="120" spans="2:20" s="2" customFormat="1" ht="12">
      <c r="B120" s="117"/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</row>
    <row r="121" spans="2:20" s="2" customFormat="1" ht="12">
      <c r="B121" s="117"/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</row>
    <row r="122" spans="2:20" s="2" customFormat="1" ht="12">
      <c r="B122" s="144"/>
      <c r="C122" s="144"/>
      <c r="D122" s="145"/>
      <c r="E122" s="144"/>
      <c r="F122" s="146"/>
      <c r="G122" s="145"/>
      <c r="H122" s="145"/>
      <c r="I122" s="145"/>
      <c r="J122" s="145"/>
      <c r="K122" s="145"/>
      <c r="L122" s="145"/>
      <c r="M122" s="145"/>
      <c r="N122" s="145"/>
      <c r="O122" s="147"/>
      <c r="P122" s="148"/>
      <c r="Q122" s="149"/>
      <c r="R122" s="150"/>
      <c r="S122" s="151"/>
      <c r="T122" s="152"/>
    </row>
    <row r="123" spans="2:20" s="2" customFormat="1" ht="12">
      <c r="B123" s="144"/>
      <c r="C123" s="144"/>
      <c r="D123" s="145"/>
      <c r="E123" s="144"/>
      <c r="F123" s="146"/>
      <c r="G123" s="145"/>
      <c r="H123" s="145"/>
      <c r="I123" s="145"/>
      <c r="J123" s="145"/>
      <c r="K123" s="145"/>
      <c r="L123" s="145"/>
      <c r="M123" s="145"/>
      <c r="N123" s="145"/>
      <c r="O123" s="147"/>
      <c r="P123" s="148"/>
      <c r="Q123" s="149"/>
      <c r="R123" s="150"/>
      <c r="S123" s="151"/>
      <c r="T123" s="152"/>
    </row>
    <row r="124" spans="2:20" s="2" customFormat="1" ht="12">
      <c r="B124" s="144"/>
      <c r="C124" s="144"/>
      <c r="D124" s="145"/>
      <c r="E124" s="144"/>
      <c r="F124" s="146"/>
      <c r="G124" s="145"/>
      <c r="H124" s="145"/>
      <c r="I124" s="145"/>
      <c r="J124" s="145"/>
      <c r="K124" s="145"/>
      <c r="L124" s="145"/>
      <c r="M124" s="145"/>
      <c r="N124" s="145"/>
      <c r="O124" s="147"/>
      <c r="P124" s="148"/>
      <c r="Q124" s="149"/>
      <c r="R124" s="150"/>
      <c r="S124" s="151"/>
      <c r="T124" s="152"/>
    </row>
    <row r="125" spans="2:20" s="2" customFormat="1" ht="12">
      <c r="B125" s="144"/>
      <c r="C125" s="144"/>
      <c r="D125" s="145"/>
      <c r="E125" s="144"/>
      <c r="F125" s="146"/>
      <c r="G125" s="145"/>
      <c r="H125" s="145"/>
      <c r="I125" s="145"/>
      <c r="J125" s="145"/>
      <c r="K125" s="145"/>
      <c r="L125" s="145"/>
      <c r="M125" s="145"/>
      <c r="N125" s="145"/>
      <c r="O125" s="147"/>
      <c r="P125" s="148"/>
      <c r="Q125" s="149"/>
      <c r="R125" s="150"/>
      <c r="S125" s="151"/>
      <c r="T125" s="152"/>
    </row>
    <row r="126" spans="2:20" s="2" customFormat="1" ht="12">
      <c r="B126" s="144"/>
      <c r="C126" s="144"/>
      <c r="D126" s="145"/>
      <c r="E126" s="144"/>
      <c r="F126" s="146"/>
      <c r="G126" s="145"/>
      <c r="H126" s="145"/>
      <c r="I126" s="145"/>
      <c r="J126" s="145"/>
      <c r="K126" s="145"/>
      <c r="L126" s="145"/>
      <c r="M126" s="145"/>
      <c r="N126" s="145"/>
      <c r="O126" s="147"/>
      <c r="P126" s="148"/>
      <c r="Q126" s="149"/>
      <c r="R126" s="150"/>
      <c r="S126" s="151"/>
      <c r="T126" s="152"/>
    </row>
    <row r="127" spans="2:20" s="2" customFormat="1" ht="12">
      <c r="B127" s="144"/>
      <c r="C127" s="144"/>
      <c r="D127" s="145"/>
      <c r="E127" s="144"/>
      <c r="F127" s="146"/>
      <c r="G127" s="145"/>
      <c r="H127" s="145"/>
      <c r="I127" s="145"/>
      <c r="J127" s="145"/>
      <c r="K127" s="145"/>
      <c r="L127" s="145"/>
      <c r="M127" s="145"/>
      <c r="N127" s="145"/>
      <c r="O127" s="147"/>
      <c r="P127" s="148"/>
      <c r="Q127" s="149"/>
      <c r="R127" s="150"/>
      <c r="S127" s="151"/>
      <c r="T127" s="152"/>
    </row>
    <row r="128" spans="2:20" s="2" customFormat="1" ht="12">
      <c r="B128" s="144"/>
      <c r="C128" s="144"/>
      <c r="D128" s="145"/>
      <c r="E128" s="144"/>
      <c r="F128" s="146"/>
      <c r="G128" s="145"/>
      <c r="H128" s="145"/>
      <c r="I128" s="145"/>
      <c r="J128" s="145"/>
      <c r="K128" s="145"/>
      <c r="L128" s="145"/>
      <c r="M128" s="145"/>
      <c r="N128" s="145"/>
      <c r="O128" s="147"/>
      <c r="P128" s="148"/>
      <c r="Q128" s="149"/>
      <c r="R128" s="150"/>
      <c r="S128" s="151"/>
      <c r="T128" s="152"/>
    </row>
    <row r="129" spans="2:20" s="2" customFormat="1" ht="12">
      <c r="B129" s="144"/>
      <c r="C129" s="144"/>
      <c r="D129" s="145"/>
      <c r="E129" s="144"/>
      <c r="F129" s="146"/>
      <c r="G129" s="145"/>
      <c r="H129" s="145"/>
      <c r="I129" s="145"/>
      <c r="J129" s="145"/>
      <c r="K129" s="145"/>
      <c r="L129" s="145"/>
      <c r="M129" s="145"/>
      <c r="N129" s="145"/>
      <c r="O129" s="147"/>
      <c r="P129" s="148"/>
      <c r="Q129" s="149"/>
      <c r="R129" s="150"/>
      <c r="S129" s="151"/>
      <c r="T129" s="152"/>
    </row>
    <row r="130" spans="2:20" s="2" customFormat="1" ht="12">
      <c r="B130" s="144"/>
      <c r="C130" s="144"/>
      <c r="D130" s="145"/>
      <c r="E130" s="144"/>
      <c r="F130" s="146"/>
      <c r="G130" s="145"/>
      <c r="H130" s="145"/>
      <c r="I130" s="145"/>
      <c r="J130" s="145"/>
      <c r="K130" s="145"/>
      <c r="L130" s="145"/>
      <c r="M130" s="145"/>
      <c r="N130" s="145"/>
      <c r="O130" s="147"/>
      <c r="P130" s="148"/>
      <c r="Q130" s="149"/>
      <c r="R130" s="150"/>
      <c r="S130" s="151"/>
      <c r="T130" s="152"/>
    </row>
    <row r="131" spans="2:20" s="2" customFormat="1" ht="12">
      <c r="B131" s="144"/>
      <c r="C131" s="144"/>
      <c r="D131" s="145"/>
      <c r="E131" s="144"/>
      <c r="F131" s="146"/>
      <c r="G131" s="145"/>
      <c r="H131" s="145"/>
      <c r="I131" s="145"/>
      <c r="J131" s="145"/>
      <c r="K131" s="145"/>
      <c r="L131" s="145"/>
      <c r="M131" s="145"/>
      <c r="N131" s="145"/>
      <c r="O131" s="147"/>
      <c r="P131" s="148"/>
      <c r="Q131" s="149"/>
      <c r="R131" s="150"/>
      <c r="S131" s="151"/>
      <c r="T131" s="152"/>
    </row>
    <row r="132" spans="2:20" s="2" customFormat="1" ht="12">
      <c r="B132" s="144"/>
      <c r="C132" s="144"/>
      <c r="D132" s="145"/>
      <c r="E132" s="144"/>
      <c r="F132" s="146"/>
      <c r="G132" s="145"/>
      <c r="H132" s="145"/>
      <c r="I132" s="145"/>
      <c r="J132" s="145"/>
      <c r="K132" s="145"/>
      <c r="L132" s="145"/>
      <c r="M132" s="145"/>
      <c r="N132" s="145"/>
      <c r="O132" s="147"/>
      <c r="P132" s="148"/>
      <c r="Q132" s="149"/>
      <c r="R132" s="150"/>
      <c r="S132" s="151"/>
      <c r="T132" s="152"/>
    </row>
    <row r="133" spans="2:20" s="2" customFormat="1" ht="12">
      <c r="B133" s="144"/>
      <c r="C133" s="144"/>
      <c r="D133" s="145"/>
      <c r="E133" s="144"/>
      <c r="F133" s="146"/>
      <c r="G133" s="145"/>
      <c r="H133" s="145"/>
      <c r="I133" s="145"/>
      <c r="J133" s="145"/>
      <c r="K133" s="145"/>
      <c r="L133" s="145"/>
      <c r="M133" s="145"/>
      <c r="N133" s="145"/>
      <c r="O133" s="147"/>
      <c r="P133" s="148"/>
      <c r="Q133" s="149"/>
      <c r="R133" s="150"/>
      <c r="S133" s="151"/>
      <c r="T133" s="152"/>
    </row>
    <row r="134" spans="2:20" s="2" customFormat="1" ht="12">
      <c r="B134" s="144"/>
      <c r="C134" s="144"/>
      <c r="D134" s="145"/>
      <c r="E134" s="144"/>
      <c r="F134" s="146"/>
      <c r="G134" s="145"/>
      <c r="H134" s="145"/>
      <c r="I134" s="145"/>
      <c r="J134" s="145"/>
      <c r="K134" s="145"/>
      <c r="L134" s="145"/>
      <c r="M134" s="145"/>
      <c r="N134" s="145"/>
      <c r="O134" s="147"/>
      <c r="P134" s="148"/>
      <c r="Q134" s="149"/>
      <c r="R134" s="150"/>
      <c r="S134" s="151"/>
      <c r="T134" s="152"/>
    </row>
    <row r="135" spans="2:20" s="2" customFormat="1" ht="12">
      <c r="B135" s="144"/>
      <c r="C135" s="144"/>
      <c r="D135" s="145"/>
      <c r="E135" s="144"/>
      <c r="F135" s="146"/>
      <c r="G135" s="145"/>
      <c r="H135" s="145"/>
      <c r="I135" s="145"/>
      <c r="J135" s="145"/>
      <c r="K135" s="145"/>
      <c r="L135" s="145"/>
      <c r="M135" s="145"/>
      <c r="N135" s="145"/>
      <c r="O135" s="147"/>
      <c r="P135" s="148"/>
      <c r="Q135" s="149"/>
      <c r="R135" s="150"/>
      <c r="S135" s="151"/>
      <c r="T135" s="152"/>
    </row>
    <row r="136" spans="2:20" s="2" customFormat="1" ht="12">
      <c r="B136" s="144"/>
      <c r="C136" s="144"/>
      <c r="D136" s="145"/>
      <c r="E136" s="144"/>
      <c r="F136" s="146"/>
      <c r="G136" s="145"/>
      <c r="H136" s="145"/>
      <c r="I136" s="145"/>
      <c r="J136" s="145"/>
      <c r="K136" s="145"/>
      <c r="L136" s="145"/>
      <c r="M136" s="145"/>
      <c r="N136" s="145"/>
      <c r="O136" s="147"/>
      <c r="P136" s="148"/>
      <c r="Q136" s="149"/>
      <c r="R136" s="150"/>
      <c r="S136" s="151"/>
      <c r="T136" s="152"/>
    </row>
    <row r="137" spans="2:20" s="2" customFormat="1" ht="12">
      <c r="B137" s="144"/>
      <c r="C137" s="144"/>
      <c r="D137" s="145"/>
      <c r="E137" s="144"/>
      <c r="F137" s="146"/>
      <c r="G137" s="145"/>
      <c r="H137" s="145"/>
      <c r="I137" s="145"/>
      <c r="J137" s="145"/>
      <c r="K137" s="145"/>
      <c r="L137" s="145"/>
      <c r="M137" s="145"/>
      <c r="N137" s="145"/>
      <c r="O137" s="147"/>
      <c r="P137" s="148"/>
      <c r="Q137" s="149"/>
      <c r="R137" s="150"/>
      <c r="S137" s="151"/>
      <c r="T137" s="152"/>
    </row>
    <row r="138" spans="2:20" s="2" customFormat="1" ht="12">
      <c r="B138" s="153"/>
      <c r="C138" s="153"/>
      <c r="D138" s="145"/>
      <c r="E138" s="153"/>
      <c r="F138" s="154"/>
      <c r="G138" s="154"/>
      <c r="H138" s="154"/>
      <c r="I138" s="154"/>
      <c r="J138" s="154"/>
      <c r="K138" s="154"/>
      <c r="L138" s="154"/>
      <c r="M138" s="154"/>
      <c r="N138" s="154"/>
      <c r="O138" s="154"/>
      <c r="P138" s="154"/>
      <c r="Q138" s="154"/>
      <c r="R138" s="150"/>
      <c r="S138" s="151"/>
      <c r="T138" s="152"/>
    </row>
    <row r="139" spans="2:20" s="2" customFormat="1" ht="12">
      <c r="B139" s="144"/>
      <c r="C139" s="144"/>
      <c r="D139" s="145"/>
      <c r="E139" s="144"/>
      <c r="F139" s="146"/>
      <c r="G139" s="146"/>
      <c r="H139" s="146"/>
      <c r="I139" s="146"/>
      <c r="J139" s="146"/>
      <c r="K139" s="146"/>
      <c r="L139" s="146"/>
      <c r="M139" s="146"/>
      <c r="N139" s="146"/>
      <c r="O139" s="147"/>
      <c r="P139" s="146"/>
      <c r="Q139" s="147"/>
      <c r="R139" s="150"/>
      <c r="S139" s="151"/>
      <c r="T139" s="152"/>
    </row>
    <row r="140" spans="2:20" s="2" customFormat="1" ht="12">
      <c r="B140" s="153"/>
      <c r="C140" s="153"/>
      <c r="D140" s="145"/>
      <c r="E140" s="153"/>
      <c r="F140" s="154"/>
      <c r="G140" s="154"/>
      <c r="H140" s="154"/>
      <c r="I140" s="154"/>
      <c r="J140" s="154"/>
      <c r="K140" s="154"/>
      <c r="L140" s="154"/>
      <c r="M140" s="154"/>
      <c r="N140" s="154"/>
      <c r="O140" s="154"/>
      <c r="P140" s="154"/>
      <c r="Q140" s="154"/>
      <c r="R140" s="150"/>
      <c r="S140" s="151"/>
      <c r="T140" s="152"/>
    </row>
    <row r="141" spans="2:20" s="2" customFormat="1" ht="12">
      <c r="B141" s="144"/>
      <c r="C141" s="144"/>
      <c r="D141" s="145"/>
      <c r="E141" s="144"/>
      <c r="F141" s="146"/>
      <c r="G141" s="145"/>
      <c r="H141" s="145"/>
      <c r="I141" s="145"/>
      <c r="J141" s="145"/>
      <c r="K141" s="145"/>
      <c r="L141" s="145"/>
      <c r="M141" s="145"/>
      <c r="N141" s="145"/>
      <c r="O141" s="147"/>
      <c r="P141" s="148"/>
      <c r="Q141" s="149"/>
      <c r="R141" s="150"/>
      <c r="S141" s="151"/>
      <c r="T141" s="152"/>
    </row>
    <row r="142" spans="2:20" s="2" customFormat="1" ht="12">
      <c r="B142" s="144"/>
      <c r="C142" s="144"/>
      <c r="D142" s="145"/>
      <c r="E142" s="144"/>
      <c r="F142" s="146"/>
      <c r="G142" s="145"/>
      <c r="H142" s="145"/>
      <c r="I142" s="145"/>
      <c r="J142" s="145"/>
      <c r="K142" s="145"/>
      <c r="L142" s="145"/>
      <c r="M142" s="145"/>
      <c r="N142" s="145"/>
      <c r="O142" s="147"/>
      <c r="P142" s="148"/>
      <c r="Q142" s="149"/>
      <c r="R142" s="150"/>
      <c r="S142" s="151"/>
      <c r="T142" s="152"/>
    </row>
    <row r="143" spans="2:20" s="2" customFormat="1" ht="12">
      <c r="B143" s="144"/>
      <c r="C143" s="144"/>
      <c r="D143" s="145"/>
      <c r="E143" s="144"/>
      <c r="F143" s="148"/>
      <c r="G143" s="148"/>
      <c r="H143" s="148"/>
      <c r="I143" s="148"/>
      <c r="J143" s="148"/>
      <c r="K143" s="148"/>
      <c r="L143" s="148"/>
      <c r="M143" s="148"/>
      <c r="N143" s="145"/>
      <c r="O143" s="147"/>
      <c r="P143" s="148"/>
      <c r="Q143" s="155"/>
      <c r="R143" s="150"/>
      <c r="S143" s="151"/>
      <c r="T143" s="152"/>
    </row>
    <row r="144" spans="2:20" s="2" customFormat="1" ht="12">
      <c r="B144" s="144"/>
      <c r="C144" s="144"/>
      <c r="D144" s="145"/>
      <c r="E144" s="144"/>
      <c r="F144" s="148"/>
      <c r="G144" s="148"/>
      <c r="H144" s="148"/>
      <c r="I144" s="148"/>
      <c r="J144" s="148"/>
      <c r="K144" s="148"/>
      <c r="L144" s="148"/>
      <c r="M144" s="148"/>
      <c r="N144" s="145"/>
      <c r="O144" s="147"/>
      <c r="P144" s="148"/>
      <c r="Q144" s="155"/>
      <c r="R144" s="150"/>
      <c r="S144" s="151"/>
      <c r="T144" s="152"/>
    </row>
    <row r="145" spans="2:20" s="2" customFormat="1" ht="12">
      <c r="B145" s="144"/>
      <c r="C145" s="144"/>
      <c r="D145" s="145"/>
      <c r="E145" s="144"/>
      <c r="F145" s="148"/>
      <c r="G145" s="148"/>
      <c r="H145" s="148"/>
      <c r="I145" s="148"/>
      <c r="J145" s="148"/>
      <c r="K145" s="148"/>
      <c r="L145" s="148"/>
      <c r="M145" s="148"/>
      <c r="N145" s="145"/>
      <c r="O145" s="147"/>
      <c r="P145" s="148"/>
      <c r="Q145" s="155"/>
      <c r="R145" s="150"/>
      <c r="S145" s="151"/>
      <c r="T145" s="152"/>
    </row>
    <row r="146" spans="2:20" s="2" customFormat="1" ht="12">
      <c r="B146" s="144"/>
      <c r="C146" s="144"/>
      <c r="D146" s="145"/>
      <c r="E146" s="144"/>
      <c r="F146" s="148"/>
      <c r="G146" s="148"/>
      <c r="H146" s="148"/>
      <c r="I146" s="148"/>
      <c r="J146" s="148"/>
      <c r="K146" s="148"/>
      <c r="L146" s="148"/>
      <c r="M146" s="148"/>
      <c r="N146" s="145"/>
      <c r="O146" s="147"/>
      <c r="P146" s="148"/>
      <c r="Q146" s="155"/>
      <c r="R146" s="150"/>
      <c r="S146" s="151"/>
      <c r="T146" s="152"/>
    </row>
    <row r="147" spans="2:20" s="2" customFormat="1" ht="12">
      <c r="B147" s="144"/>
      <c r="C147" s="144"/>
      <c r="D147" s="145"/>
      <c r="E147" s="144"/>
      <c r="F147" s="148"/>
      <c r="G147" s="148"/>
      <c r="H147" s="148"/>
      <c r="I147" s="148"/>
      <c r="J147" s="148"/>
      <c r="K147" s="148"/>
      <c r="L147" s="148"/>
      <c r="M147" s="148"/>
      <c r="N147" s="145"/>
      <c r="O147" s="147"/>
      <c r="P147" s="148"/>
      <c r="Q147" s="155"/>
      <c r="R147" s="150"/>
      <c r="S147" s="151"/>
      <c r="T147" s="152"/>
    </row>
    <row r="148" spans="2:20" s="2" customFormat="1" ht="12">
      <c r="B148" s="144"/>
      <c r="C148" s="144"/>
      <c r="D148" s="145"/>
      <c r="E148" s="144"/>
      <c r="F148" s="148"/>
      <c r="G148" s="148"/>
      <c r="H148" s="148"/>
      <c r="I148" s="148"/>
      <c r="J148" s="148"/>
      <c r="K148" s="148"/>
      <c r="L148" s="148"/>
      <c r="M148" s="148"/>
      <c r="N148" s="145"/>
      <c r="O148" s="147"/>
      <c r="P148" s="148"/>
      <c r="Q148" s="155"/>
      <c r="R148" s="150"/>
      <c r="S148" s="151"/>
      <c r="T148" s="152"/>
    </row>
    <row r="149" spans="2:20" s="2" customFormat="1" ht="12">
      <c r="B149" s="144"/>
      <c r="C149" s="144"/>
      <c r="D149" s="145"/>
      <c r="E149" s="144"/>
      <c r="F149" s="148"/>
      <c r="G149" s="148"/>
      <c r="H149" s="148"/>
      <c r="I149" s="148"/>
      <c r="J149" s="148"/>
      <c r="K149" s="148"/>
      <c r="L149" s="148"/>
      <c r="M149" s="148"/>
      <c r="N149" s="145"/>
      <c r="O149" s="147"/>
      <c r="P149" s="148"/>
      <c r="Q149" s="155"/>
      <c r="R149" s="150"/>
      <c r="S149" s="151"/>
      <c r="T149" s="152"/>
    </row>
    <row r="150" spans="2:20" s="2" customFormat="1" ht="12">
      <c r="B150" s="144"/>
      <c r="C150" s="144"/>
      <c r="D150" s="145"/>
      <c r="E150" s="144"/>
      <c r="F150" s="148"/>
      <c r="G150" s="148"/>
      <c r="H150" s="148"/>
      <c r="I150" s="148"/>
      <c r="J150" s="148"/>
      <c r="K150" s="148"/>
      <c r="L150" s="148"/>
      <c r="M150" s="148"/>
      <c r="N150" s="145"/>
      <c r="O150" s="147"/>
      <c r="P150" s="148"/>
      <c r="Q150" s="155"/>
      <c r="R150" s="150"/>
      <c r="S150" s="151"/>
      <c r="T150" s="152"/>
    </row>
    <row r="151" spans="2:20" s="2" customFormat="1" ht="12">
      <c r="B151" s="144"/>
      <c r="C151" s="144"/>
      <c r="D151" s="145"/>
      <c r="E151" s="144"/>
      <c r="F151" s="148"/>
      <c r="G151" s="148"/>
      <c r="H151" s="148"/>
      <c r="I151" s="148"/>
      <c r="J151" s="148"/>
      <c r="K151" s="148"/>
      <c r="L151" s="148"/>
      <c r="M151" s="148"/>
      <c r="N151" s="145"/>
      <c r="O151" s="147"/>
      <c r="P151" s="148"/>
      <c r="Q151" s="155"/>
      <c r="R151" s="150"/>
      <c r="S151" s="151"/>
      <c r="T151" s="152"/>
    </row>
    <row r="152" spans="2:20" s="2" customFormat="1" ht="12">
      <c r="B152" s="144"/>
      <c r="C152" s="144"/>
      <c r="D152" s="145"/>
      <c r="E152" s="144"/>
      <c r="F152" s="148"/>
      <c r="G152" s="148"/>
      <c r="H152" s="148"/>
      <c r="I152" s="148"/>
      <c r="J152" s="148"/>
      <c r="K152" s="148"/>
      <c r="L152" s="148"/>
      <c r="M152" s="148"/>
      <c r="N152" s="145"/>
      <c r="O152" s="147"/>
      <c r="P152" s="148"/>
      <c r="Q152" s="155"/>
      <c r="R152" s="150"/>
      <c r="S152" s="151"/>
      <c r="T152" s="152"/>
    </row>
    <row r="153" spans="2:20" s="2" customFormat="1" ht="12">
      <c r="B153" s="144"/>
      <c r="C153" s="144"/>
      <c r="D153" s="145"/>
      <c r="E153" s="144"/>
      <c r="F153" s="148"/>
      <c r="G153" s="148"/>
      <c r="H153" s="148"/>
      <c r="I153" s="148"/>
      <c r="J153" s="148"/>
      <c r="K153" s="148"/>
      <c r="L153" s="148"/>
      <c r="M153" s="148"/>
      <c r="N153" s="145"/>
      <c r="O153" s="147"/>
      <c r="P153" s="148"/>
      <c r="Q153" s="155"/>
      <c r="R153" s="150"/>
      <c r="S153" s="151"/>
      <c r="T153" s="152"/>
    </row>
    <row r="154" spans="2:20" s="2" customFormat="1" ht="12">
      <c r="B154" s="144"/>
      <c r="C154" s="144"/>
      <c r="D154" s="153"/>
      <c r="E154" s="144"/>
      <c r="F154" s="148"/>
      <c r="G154" s="148"/>
      <c r="H154" s="148"/>
      <c r="I154" s="148"/>
      <c r="J154" s="148"/>
      <c r="K154" s="148"/>
      <c r="L154" s="148"/>
      <c r="M154" s="148"/>
      <c r="N154" s="145"/>
      <c r="O154" s="147"/>
      <c r="P154" s="148"/>
      <c r="Q154" s="155"/>
      <c r="R154" s="150"/>
      <c r="S154" s="151"/>
      <c r="T154" s="152"/>
    </row>
    <row r="155" spans="2:20" s="2" customFormat="1" ht="12">
      <c r="B155" s="144"/>
      <c r="C155" s="144"/>
      <c r="D155" s="153"/>
      <c r="E155" s="144"/>
      <c r="F155" s="148"/>
      <c r="G155" s="148"/>
      <c r="H155" s="148"/>
      <c r="I155" s="148"/>
      <c r="J155" s="148"/>
      <c r="K155" s="148"/>
      <c r="L155" s="148"/>
      <c r="M155" s="148"/>
      <c r="N155" s="145"/>
      <c r="O155" s="147"/>
      <c r="P155" s="148"/>
      <c r="Q155" s="155"/>
      <c r="R155" s="150"/>
      <c r="S155" s="151"/>
      <c r="T155" s="152"/>
    </row>
    <row r="156" spans="2:20" s="2" customFormat="1" ht="12">
      <c r="B156" s="156"/>
      <c r="C156" s="156"/>
      <c r="D156" s="157"/>
      <c r="E156" s="152"/>
      <c r="F156" s="157"/>
      <c r="G156" s="152"/>
      <c r="H156" s="152"/>
      <c r="I156" s="152"/>
      <c r="J156" s="152"/>
      <c r="K156" s="152"/>
      <c r="L156" s="152"/>
      <c r="M156" s="152"/>
      <c r="N156" s="157"/>
      <c r="O156" s="152"/>
      <c r="P156" s="152"/>
      <c r="Q156" s="152"/>
      <c r="R156" s="150"/>
      <c r="S156" s="151"/>
      <c r="T156" s="152"/>
    </row>
    <row r="157" spans="2:20" s="2" customFormat="1" ht="12">
      <c r="B157" s="156"/>
      <c r="C157" s="156"/>
      <c r="D157" s="157"/>
      <c r="E157" s="152"/>
      <c r="F157" s="157"/>
      <c r="G157" s="152"/>
      <c r="H157" s="152"/>
      <c r="I157" s="152"/>
      <c r="J157" s="152"/>
      <c r="K157" s="152"/>
      <c r="L157" s="152"/>
      <c r="M157" s="152"/>
      <c r="N157" s="157"/>
      <c r="O157" s="152"/>
      <c r="P157" s="152"/>
      <c r="Q157" s="152"/>
      <c r="R157" s="150"/>
      <c r="S157" s="151"/>
      <c r="T157" s="152"/>
    </row>
    <row r="158" spans="2:20" s="2" customFormat="1" ht="12">
      <c r="B158" s="156"/>
      <c r="C158" s="156"/>
      <c r="D158" s="157"/>
      <c r="E158" s="152"/>
      <c r="F158" s="157"/>
      <c r="G158" s="152"/>
      <c r="H158" s="152"/>
      <c r="I158" s="152"/>
      <c r="J158" s="152"/>
      <c r="K158" s="152"/>
      <c r="L158" s="152"/>
      <c r="M158" s="152"/>
      <c r="N158" s="157"/>
      <c r="O158" s="152"/>
      <c r="P158" s="152"/>
      <c r="Q158" s="152"/>
      <c r="R158" s="150"/>
      <c r="S158" s="151"/>
      <c r="T158" s="152"/>
    </row>
    <row r="159" spans="2:20" s="2" customFormat="1" ht="12">
      <c r="B159" s="156"/>
      <c r="C159" s="156"/>
      <c r="D159" s="157"/>
      <c r="E159" s="152"/>
      <c r="F159" s="157"/>
      <c r="G159" s="152"/>
      <c r="H159" s="152"/>
      <c r="I159" s="152"/>
      <c r="J159" s="152"/>
      <c r="K159" s="152"/>
      <c r="L159" s="152"/>
      <c r="M159" s="152"/>
      <c r="N159" s="157"/>
      <c r="O159" s="152"/>
      <c r="P159" s="152"/>
      <c r="Q159" s="152"/>
      <c r="R159" s="150"/>
      <c r="S159" s="151"/>
      <c r="T159" s="152"/>
    </row>
    <row r="160" spans="2:20" s="2" customFormat="1" ht="12">
      <c r="B160" s="156"/>
      <c r="C160" s="156"/>
      <c r="D160" s="157"/>
      <c r="E160" s="152"/>
      <c r="F160" s="157"/>
      <c r="G160" s="152"/>
      <c r="H160" s="152"/>
      <c r="I160" s="152"/>
      <c r="J160" s="152"/>
      <c r="K160" s="152"/>
      <c r="L160" s="152"/>
      <c r="M160" s="152"/>
      <c r="N160" s="157"/>
      <c r="O160" s="152"/>
      <c r="P160" s="152"/>
      <c r="Q160" s="152"/>
      <c r="R160" s="150"/>
      <c r="S160" s="151"/>
      <c r="T160" s="152"/>
    </row>
    <row r="161" spans="2:20" s="2" customFormat="1" ht="12">
      <c r="B161" s="156"/>
      <c r="C161" s="156"/>
      <c r="D161" s="157"/>
      <c r="E161" s="152"/>
      <c r="F161" s="157"/>
      <c r="G161" s="152"/>
      <c r="H161" s="152"/>
      <c r="I161" s="152"/>
      <c r="J161" s="152"/>
      <c r="K161" s="152"/>
      <c r="L161" s="152"/>
      <c r="M161" s="152"/>
      <c r="N161" s="157"/>
      <c r="O161" s="152"/>
      <c r="P161" s="152"/>
      <c r="Q161" s="152"/>
      <c r="R161" s="150"/>
      <c r="S161" s="151"/>
      <c r="T161" s="152"/>
    </row>
    <row r="162" spans="2:20" s="2" customFormat="1" ht="12">
      <c r="B162" s="156"/>
      <c r="C162" s="156"/>
      <c r="D162" s="157"/>
      <c r="E162" s="152"/>
      <c r="F162" s="157"/>
      <c r="G162" s="152"/>
      <c r="H162" s="152"/>
      <c r="I162" s="152"/>
      <c r="J162" s="152"/>
      <c r="K162" s="152"/>
      <c r="L162" s="152"/>
      <c r="M162" s="152"/>
      <c r="N162" s="157"/>
      <c r="O162" s="152"/>
      <c r="P162" s="152"/>
      <c r="Q162" s="152"/>
      <c r="R162" s="150"/>
      <c r="S162" s="151"/>
      <c r="T162" s="152"/>
    </row>
    <row r="163" spans="2:20" s="2" customFormat="1" ht="12">
      <c r="B163" s="156"/>
      <c r="C163" s="156"/>
      <c r="D163" s="157"/>
      <c r="E163" s="152"/>
      <c r="F163" s="157"/>
      <c r="G163" s="152"/>
      <c r="H163" s="152"/>
      <c r="I163" s="152"/>
      <c r="J163" s="152"/>
      <c r="K163" s="152"/>
      <c r="L163" s="152"/>
      <c r="M163" s="152"/>
      <c r="N163" s="157"/>
      <c r="O163" s="152"/>
      <c r="P163" s="152"/>
      <c r="Q163" s="152"/>
      <c r="R163" s="150"/>
      <c r="S163" s="151"/>
      <c r="T163" s="152"/>
    </row>
    <row r="164" spans="2:20" s="2" customFormat="1" ht="12">
      <c r="B164" s="156"/>
      <c r="C164" s="156"/>
      <c r="D164" s="157"/>
      <c r="E164" s="152"/>
      <c r="F164" s="157"/>
      <c r="G164" s="152"/>
      <c r="H164" s="152"/>
      <c r="I164" s="152"/>
      <c r="J164" s="152"/>
      <c r="K164" s="152"/>
      <c r="L164" s="152"/>
      <c r="M164" s="152"/>
      <c r="N164" s="157"/>
      <c r="O164" s="152"/>
      <c r="P164" s="152"/>
      <c r="Q164" s="152"/>
      <c r="R164" s="150"/>
      <c r="S164" s="151"/>
      <c r="T164" s="152"/>
    </row>
  </sheetData>
  <mergeCells count="71">
    <mergeCell ref="B20:C20"/>
    <mergeCell ref="B7:C7"/>
    <mergeCell ref="B8:C8"/>
    <mergeCell ref="B9:C9"/>
    <mergeCell ref="B10:C10"/>
    <mergeCell ref="B11:C11"/>
    <mergeCell ref="B12:C12"/>
    <mergeCell ref="B13:C13"/>
    <mergeCell ref="B18:C18"/>
    <mergeCell ref="B14:C14"/>
    <mergeCell ref="B15:C15"/>
    <mergeCell ref="B16:C16"/>
    <mergeCell ref="B17:C17"/>
    <mergeCell ref="B19:C19"/>
    <mergeCell ref="H5:I5"/>
    <mergeCell ref="J5:K5"/>
    <mergeCell ref="L5:M5"/>
    <mergeCell ref="N5:O5"/>
    <mergeCell ref="B6:C6"/>
    <mergeCell ref="B2:T2"/>
    <mergeCell ref="B3:E3"/>
    <mergeCell ref="B4:C4"/>
    <mergeCell ref="D4:E4"/>
    <mergeCell ref="F4:G4"/>
    <mergeCell ref="H4:I4"/>
    <mergeCell ref="J4:K4"/>
    <mergeCell ref="L4:M4"/>
    <mergeCell ref="N4:O4"/>
    <mergeCell ref="P4:P5"/>
    <mergeCell ref="Q4:Q5"/>
    <mergeCell ref="R4:R5"/>
    <mergeCell ref="S4:S5"/>
    <mergeCell ref="B5:C5"/>
    <mergeCell ref="D5:E5"/>
    <mergeCell ref="F5:G5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51:C51"/>
    <mergeCell ref="B45:C45"/>
    <mergeCell ref="B46:C46"/>
    <mergeCell ref="B47:C47"/>
    <mergeCell ref="B48:C48"/>
    <mergeCell ref="B49:C49"/>
    <mergeCell ref="B50:C50"/>
    <mergeCell ref="B52:C52"/>
    <mergeCell ref="B53:C53"/>
    <mergeCell ref="B54:C54"/>
    <mergeCell ref="B55:C55"/>
    <mergeCell ref="B56:C56"/>
  </mergeCells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AK55"/>
  <sheetViews>
    <sheetView topLeftCell="A3" workbookViewId="0">
      <selection activeCell="T9" sqref="T9"/>
    </sheetView>
  </sheetViews>
  <sheetFormatPr defaultRowHeight="23.25"/>
  <cols>
    <col min="1" max="1" width="1.5703125" customWidth="1"/>
    <col min="2" max="2" width="4.28515625" style="79" customWidth="1"/>
    <col min="3" max="3" width="2.85546875" style="79" customWidth="1"/>
    <col min="4" max="4" width="4.5703125" style="79" customWidth="1"/>
    <col min="5" max="5" width="2.7109375" style="79" customWidth="1"/>
    <col min="6" max="6" width="7" style="79" customWidth="1"/>
    <col min="7" max="7" width="3.140625" style="79" customWidth="1"/>
    <col min="8" max="8" width="1.5703125" customWidth="1"/>
    <col min="9" max="10" width="5.5703125" customWidth="1"/>
    <col min="11" max="11" width="2.7109375" customWidth="1"/>
    <col min="12" max="12" width="6.5703125" customWidth="1"/>
    <col min="13" max="13" width="3.140625" customWidth="1"/>
    <col min="14" max="14" width="1.5703125" customWidth="1"/>
    <col min="15" max="16" width="5.5703125" style="79" customWidth="1"/>
    <col min="17" max="17" width="2.7109375" style="79" customWidth="1"/>
    <col min="18" max="18" width="7" style="79" customWidth="1"/>
    <col min="19" max="19" width="3.140625" style="79" customWidth="1"/>
    <col min="20" max="20" width="1.5703125" style="79" customWidth="1"/>
    <col min="21" max="22" width="5.5703125" style="79" customWidth="1"/>
    <col min="23" max="23" width="2.7109375" style="79" customWidth="1"/>
    <col min="24" max="24" width="7" style="79" customWidth="1"/>
    <col min="25" max="25" width="3.140625" style="79" customWidth="1"/>
    <col min="26" max="26" width="1.5703125" style="79" customWidth="1"/>
    <col min="27" max="28" width="5.5703125" style="79" customWidth="1"/>
    <col min="29" max="29" width="2.7109375" style="79" customWidth="1"/>
    <col min="30" max="30" width="7" style="79" customWidth="1"/>
    <col min="31" max="31" width="3.140625" style="79" customWidth="1"/>
    <col min="32" max="32" width="1.5703125" style="79" customWidth="1"/>
    <col min="33" max="34" width="5.5703125" style="79" customWidth="1"/>
    <col min="35" max="35" width="2.7109375" style="79" customWidth="1"/>
    <col min="36" max="36" width="7" style="79" customWidth="1"/>
    <col min="37" max="37" width="3.140625" style="79" customWidth="1"/>
  </cols>
  <sheetData>
    <row r="1" spans="2:37" ht="26.25">
      <c r="B1" s="78"/>
      <c r="C1" s="78"/>
      <c r="D1" s="78"/>
      <c r="E1" s="78"/>
      <c r="F1" s="78"/>
      <c r="G1" s="78"/>
      <c r="I1" s="79"/>
      <c r="J1" s="79"/>
      <c r="K1" s="79"/>
      <c r="L1" s="79"/>
      <c r="M1" s="79"/>
      <c r="N1" s="79"/>
    </row>
    <row r="2" spans="2:37" ht="26.25">
      <c r="B2" s="463" t="s">
        <v>28</v>
      </c>
      <c r="C2" s="464"/>
      <c r="D2" s="464"/>
      <c r="E2" s="464"/>
      <c r="F2" s="464"/>
      <c r="G2" s="465"/>
      <c r="I2" s="463" t="s">
        <v>28</v>
      </c>
      <c r="J2" s="464"/>
      <c r="K2" s="464"/>
      <c r="L2" s="464"/>
      <c r="M2" s="465"/>
      <c r="N2" s="79"/>
      <c r="O2" s="463" t="s">
        <v>28</v>
      </c>
      <c r="P2" s="464"/>
      <c r="Q2" s="464"/>
      <c r="R2" s="464"/>
      <c r="S2" s="465"/>
      <c r="T2" s="80"/>
      <c r="U2" s="463" t="s">
        <v>28</v>
      </c>
      <c r="V2" s="464"/>
      <c r="W2" s="464"/>
      <c r="X2" s="464"/>
      <c r="Y2" s="465"/>
      <c r="Z2" s="80"/>
      <c r="AA2" s="463" t="s">
        <v>28</v>
      </c>
      <c r="AB2" s="464"/>
      <c r="AC2" s="464"/>
      <c r="AD2" s="464"/>
      <c r="AE2" s="465"/>
      <c r="AF2" s="80"/>
      <c r="AG2" s="463" t="s">
        <v>28</v>
      </c>
      <c r="AH2" s="464"/>
      <c r="AI2" s="464"/>
      <c r="AJ2" s="464"/>
      <c r="AK2" s="465"/>
    </row>
    <row r="3" spans="2:37" ht="26.25">
      <c r="B3" s="466" t="s">
        <v>69</v>
      </c>
      <c r="C3" s="467"/>
      <c r="D3" s="467"/>
      <c r="E3" s="467"/>
      <c r="F3" s="467"/>
      <c r="G3" s="468"/>
      <c r="I3" s="460" t="s">
        <v>70</v>
      </c>
      <c r="J3" s="461"/>
      <c r="K3" s="461"/>
      <c r="L3" s="461"/>
      <c r="M3" s="462"/>
      <c r="N3" s="79"/>
      <c r="O3" s="460" t="s">
        <v>71</v>
      </c>
      <c r="P3" s="461"/>
      <c r="Q3" s="461"/>
      <c r="R3" s="461"/>
      <c r="S3" s="462"/>
      <c r="T3" s="78"/>
      <c r="U3" s="460" t="s">
        <v>72</v>
      </c>
      <c r="V3" s="461"/>
      <c r="W3" s="461"/>
      <c r="X3" s="461"/>
      <c r="Y3" s="462"/>
      <c r="Z3" s="78"/>
      <c r="AA3" s="460" t="s">
        <v>73</v>
      </c>
      <c r="AB3" s="461"/>
      <c r="AC3" s="461"/>
      <c r="AD3" s="461"/>
      <c r="AE3" s="462"/>
      <c r="AF3" s="78"/>
      <c r="AG3" s="460" t="s">
        <v>74</v>
      </c>
      <c r="AH3" s="461"/>
      <c r="AI3" s="461"/>
      <c r="AJ3" s="461"/>
      <c r="AK3" s="462"/>
    </row>
    <row r="4" spans="2:37" ht="26.25">
      <c r="B4" s="81">
        <v>1</v>
      </c>
      <c r="C4" s="82" t="s">
        <v>75</v>
      </c>
      <c r="D4" s="83">
        <v>0.21</v>
      </c>
      <c r="E4" s="84" t="s">
        <v>76</v>
      </c>
      <c r="F4" s="85">
        <f t="shared" ref="F4:F19" si="0">D4/1000</f>
        <v>2.0999999999999998E-4</v>
      </c>
      <c r="G4" s="86" t="s">
        <v>75</v>
      </c>
      <c r="I4" s="87">
        <v>2.5</v>
      </c>
      <c r="J4" s="88">
        <v>0.06</v>
      </c>
      <c r="K4" s="89" t="s">
        <v>77</v>
      </c>
      <c r="L4" s="90">
        <f t="shared" ref="L4:L13" si="1">J4/1000</f>
        <v>5.9999999999999995E-5</v>
      </c>
      <c r="M4" s="91" t="s">
        <v>75</v>
      </c>
      <c r="N4" s="92"/>
      <c r="O4" s="87">
        <v>2.5</v>
      </c>
      <c r="P4" s="88">
        <v>0.08</v>
      </c>
      <c r="Q4" s="93" t="s">
        <v>77</v>
      </c>
      <c r="R4" s="94">
        <f t="shared" ref="R4:R16" si="2">P4/1000</f>
        <v>8.0000000000000007E-5</v>
      </c>
      <c r="S4" s="95" t="s">
        <v>75</v>
      </c>
      <c r="T4" s="78"/>
      <c r="U4" s="96">
        <v>1.0049999999999999</v>
      </c>
      <c r="V4" s="88">
        <v>0.06</v>
      </c>
      <c r="W4" s="93" t="s">
        <v>77</v>
      </c>
      <c r="X4" s="94">
        <f t="shared" ref="X4:X50" si="3">V4/1000</f>
        <v>5.9999999999999995E-5</v>
      </c>
      <c r="Y4" s="95" t="s">
        <v>75</v>
      </c>
      <c r="Z4" s="78"/>
      <c r="AA4" s="97">
        <v>1</v>
      </c>
      <c r="AB4" s="88">
        <v>0.08</v>
      </c>
      <c r="AC4" s="93" t="s">
        <v>77</v>
      </c>
      <c r="AD4" s="94">
        <f t="shared" ref="AD4:AD35" si="4">AB4/1000</f>
        <v>8.0000000000000007E-5</v>
      </c>
      <c r="AE4" s="95" t="s">
        <v>75</v>
      </c>
      <c r="AF4" s="78"/>
      <c r="AG4" s="97">
        <v>125</v>
      </c>
      <c r="AH4" s="88">
        <v>0.42</v>
      </c>
      <c r="AI4" s="93" t="s">
        <v>77</v>
      </c>
      <c r="AJ4" s="94">
        <f t="shared" ref="AJ4:AJ11" si="5">AH4/1000</f>
        <v>4.1999999999999996E-4</v>
      </c>
      <c r="AK4" s="95" t="s">
        <v>75</v>
      </c>
    </row>
    <row r="5" spans="2:37" ht="26.25">
      <c r="B5" s="98">
        <v>1.01</v>
      </c>
      <c r="C5" s="82" t="s">
        <v>75</v>
      </c>
      <c r="D5" s="83">
        <v>0.21</v>
      </c>
      <c r="E5" s="84" t="s">
        <v>76</v>
      </c>
      <c r="F5" s="85">
        <f t="shared" si="0"/>
        <v>2.0999999999999998E-4</v>
      </c>
      <c r="G5" s="86" t="s">
        <v>75</v>
      </c>
      <c r="I5" s="87">
        <v>5.0999999999999996</v>
      </c>
      <c r="J5" s="88">
        <v>0.06</v>
      </c>
      <c r="K5" s="89" t="s">
        <v>77</v>
      </c>
      <c r="L5" s="90">
        <f t="shared" si="1"/>
        <v>5.9999999999999995E-5</v>
      </c>
      <c r="M5" s="91" t="s">
        <v>75</v>
      </c>
      <c r="N5" s="99"/>
      <c r="O5" s="87">
        <v>5.0999999999999996</v>
      </c>
      <c r="P5" s="88">
        <v>0.09</v>
      </c>
      <c r="Q5" s="93" t="s">
        <v>77</v>
      </c>
      <c r="R5" s="94">
        <f t="shared" si="2"/>
        <v>8.9999999999999992E-5</v>
      </c>
      <c r="S5" s="95" t="s">
        <v>75</v>
      </c>
      <c r="T5" s="100"/>
      <c r="U5" s="101">
        <v>1.01</v>
      </c>
      <c r="V5" s="88">
        <v>0.06</v>
      </c>
      <c r="W5" s="93" t="s">
        <v>77</v>
      </c>
      <c r="X5" s="94">
        <f t="shared" si="3"/>
        <v>5.9999999999999995E-5</v>
      </c>
      <c r="Y5" s="95" t="s">
        <v>75</v>
      </c>
      <c r="Z5" s="100"/>
      <c r="AA5" s="96">
        <v>1.0049999999999999</v>
      </c>
      <c r="AB5" s="88">
        <v>0.08</v>
      </c>
      <c r="AC5" s="93" t="s">
        <v>77</v>
      </c>
      <c r="AD5" s="94">
        <f t="shared" si="4"/>
        <v>8.0000000000000007E-5</v>
      </c>
      <c r="AE5" s="95" t="s">
        <v>75</v>
      </c>
      <c r="AF5" s="100"/>
      <c r="AG5" s="97">
        <v>150</v>
      </c>
      <c r="AH5" s="88">
        <v>0.47</v>
      </c>
      <c r="AI5" s="93" t="s">
        <v>77</v>
      </c>
      <c r="AJ5" s="94">
        <f t="shared" si="5"/>
        <v>4.6999999999999999E-4</v>
      </c>
      <c r="AK5" s="95" t="s">
        <v>75</v>
      </c>
    </row>
    <row r="6" spans="2:37" ht="26.25">
      <c r="B6" s="98">
        <v>1.05</v>
      </c>
      <c r="C6" s="82" t="s">
        <v>75</v>
      </c>
      <c r="D6" s="83">
        <v>0.21</v>
      </c>
      <c r="E6" s="84" t="s">
        <v>76</v>
      </c>
      <c r="F6" s="85">
        <f t="shared" si="0"/>
        <v>2.0999999999999998E-4</v>
      </c>
      <c r="G6" s="86" t="s">
        <v>75</v>
      </c>
      <c r="I6" s="87">
        <v>7.7</v>
      </c>
      <c r="J6" s="88">
        <v>0.06</v>
      </c>
      <c r="K6" s="89" t="s">
        <v>77</v>
      </c>
      <c r="L6" s="90">
        <f t="shared" si="1"/>
        <v>5.9999999999999995E-5</v>
      </c>
      <c r="M6" s="91" t="s">
        <v>75</v>
      </c>
      <c r="N6" s="80"/>
      <c r="O6" s="87">
        <v>7.7</v>
      </c>
      <c r="P6" s="88">
        <v>0.09</v>
      </c>
      <c r="Q6" s="93" t="s">
        <v>77</v>
      </c>
      <c r="R6" s="94">
        <f t="shared" si="2"/>
        <v>8.9999999999999992E-5</v>
      </c>
      <c r="S6" s="95" t="s">
        <v>75</v>
      </c>
      <c r="U6" s="101">
        <v>1.02</v>
      </c>
      <c r="V6" s="88">
        <v>0.06</v>
      </c>
      <c r="W6" s="93" t="s">
        <v>77</v>
      </c>
      <c r="X6" s="94">
        <f t="shared" si="3"/>
        <v>5.9999999999999995E-5</v>
      </c>
      <c r="Y6" s="95" t="s">
        <v>75</v>
      </c>
      <c r="AA6" s="101">
        <v>1.01</v>
      </c>
      <c r="AB6" s="88">
        <v>0.08</v>
      </c>
      <c r="AC6" s="93" t="s">
        <v>77</v>
      </c>
      <c r="AD6" s="94">
        <f t="shared" si="4"/>
        <v>8.0000000000000007E-5</v>
      </c>
      <c r="AE6" s="95" t="s">
        <v>75</v>
      </c>
      <c r="AG6" s="97">
        <v>175</v>
      </c>
      <c r="AH6" s="88">
        <v>0.51</v>
      </c>
      <c r="AI6" s="93" t="s">
        <v>77</v>
      </c>
      <c r="AJ6" s="94">
        <f t="shared" si="5"/>
        <v>5.1000000000000004E-4</v>
      </c>
      <c r="AK6" s="95" t="s">
        <v>75</v>
      </c>
    </row>
    <row r="7" spans="2:37" ht="26.25">
      <c r="B7" s="98">
        <v>1.1000000000000001</v>
      </c>
      <c r="C7" s="82" t="s">
        <v>75</v>
      </c>
      <c r="D7" s="83">
        <v>0.21</v>
      </c>
      <c r="E7" s="84" t="s">
        <v>76</v>
      </c>
      <c r="F7" s="85">
        <f t="shared" si="0"/>
        <v>2.0999999999999998E-4</v>
      </c>
      <c r="G7" s="86" t="s">
        <v>75</v>
      </c>
      <c r="I7" s="87">
        <v>10.3</v>
      </c>
      <c r="J7" s="88">
        <v>7.0000000000000007E-2</v>
      </c>
      <c r="K7" s="89" t="s">
        <v>77</v>
      </c>
      <c r="L7" s="90">
        <f t="shared" si="1"/>
        <v>7.0000000000000007E-5</v>
      </c>
      <c r="M7" s="91" t="s">
        <v>75</v>
      </c>
      <c r="N7" s="80"/>
      <c r="O7" s="87">
        <v>10.3</v>
      </c>
      <c r="P7" s="88">
        <v>0.09</v>
      </c>
      <c r="Q7" s="93" t="s">
        <v>77</v>
      </c>
      <c r="R7" s="94">
        <f t="shared" si="2"/>
        <v>8.9999999999999992E-5</v>
      </c>
      <c r="S7" s="95" t="s">
        <v>75</v>
      </c>
      <c r="U7" s="101">
        <v>1.03</v>
      </c>
      <c r="V7" s="88">
        <v>0.06</v>
      </c>
      <c r="W7" s="93" t="s">
        <v>77</v>
      </c>
      <c r="X7" s="94">
        <f t="shared" si="3"/>
        <v>5.9999999999999995E-5</v>
      </c>
      <c r="Y7" s="95" t="s">
        <v>75</v>
      </c>
      <c r="AA7" s="101">
        <v>1.02</v>
      </c>
      <c r="AB7" s="88">
        <v>0.08</v>
      </c>
      <c r="AC7" s="93" t="s">
        <v>77</v>
      </c>
      <c r="AD7" s="94">
        <f t="shared" si="4"/>
        <v>8.0000000000000007E-5</v>
      </c>
      <c r="AE7" s="95" t="s">
        <v>75</v>
      </c>
      <c r="AG7" s="97">
        <v>200</v>
      </c>
      <c r="AH7" s="88">
        <v>0.55000000000000004</v>
      </c>
      <c r="AI7" s="93" t="s">
        <v>77</v>
      </c>
      <c r="AJ7" s="94">
        <f t="shared" si="5"/>
        <v>5.5000000000000003E-4</v>
      </c>
      <c r="AK7" s="95" t="s">
        <v>75</v>
      </c>
    </row>
    <row r="8" spans="2:37" ht="26.25">
      <c r="B8" s="81">
        <v>2</v>
      </c>
      <c r="C8" s="82" t="s">
        <v>75</v>
      </c>
      <c r="D8" s="83">
        <v>0.21</v>
      </c>
      <c r="E8" s="84" t="s">
        <v>76</v>
      </c>
      <c r="F8" s="85">
        <f t="shared" si="0"/>
        <v>2.0999999999999998E-4</v>
      </c>
      <c r="G8" s="86" t="s">
        <v>75</v>
      </c>
      <c r="I8" s="87">
        <v>12.9</v>
      </c>
      <c r="J8" s="88">
        <v>7.0000000000000007E-2</v>
      </c>
      <c r="K8" s="89" t="s">
        <v>77</v>
      </c>
      <c r="L8" s="90">
        <f t="shared" si="1"/>
        <v>7.0000000000000007E-5</v>
      </c>
      <c r="M8" s="91" t="s">
        <v>75</v>
      </c>
      <c r="N8" s="80"/>
      <c r="O8" s="87">
        <v>12.9</v>
      </c>
      <c r="P8" s="88">
        <v>0.09</v>
      </c>
      <c r="Q8" s="93" t="s">
        <v>77</v>
      </c>
      <c r="R8" s="94">
        <f t="shared" si="2"/>
        <v>8.9999999999999992E-5</v>
      </c>
      <c r="S8" s="95" t="s">
        <v>75</v>
      </c>
      <c r="U8" s="101">
        <v>1.04</v>
      </c>
      <c r="V8" s="88">
        <v>0.06</v>
      </c>
      <c r="W8" s="93" t="s">
        <v>77</v>
      </c>
      <c r="X8" s="94">
        <f t="shared" si="3"/>
        <v>5.9999999999999995E-5</v>
      </c>
      <c r="Y8" s="95" t="s">
        <v>75</v>
      </c>
      <c r="AA8" s="101">
        <v>1.03</v>
      </c>
      <c r="AB8" s="88">
        <v>0.08</v>
      </c>
      <c r="AC8" s="93" t="s">
        <v>77</v>
      </c>
      <c r="AD8" s="94">
        <f t="shared" si="4"/>
        <v>8.0000000000000007E-5</v>
      </c>
      <c r="AE8" s="95" t="s">
        <v>75</v>
      </c>
      <c r="AG8" s="97">
        <v>250</v>
      </c>
      <c r="AH8" s="88">
        <v>0.63</v>
      </c>
      <c r="AI8" s="93" t="s">
        <v>77</v>
      </c>
      <c r="AJ8" s="94">
        <f t="shared" si="5"/>
        <v>6.3000000000000003E-4</v>
      </c>
      <c r="AK8" s="95" t="s">
        <v>75</v>
      </c>
    </row>
    <row r="9" spans="2:37" ht="26.25">
      <c r="B9" s="81">
        <v>5</v>
      </c>
      <c r="C9" s="82" t="s">
        <v>75</v>
      </c>
      <c r="D9" s="83">
        <v>0.21</v>
      </c>
      <c r="E9" s="84" t="s">
        <v>76</v>
      </c>
      <c r="F9" s="85">
        <f t="shared" si="0"/>
        <v>2.0999999999999998E-4</v>
      </c>
      <c r="G9" s="86" t="s">
        <v>75</v>
      </c>
      <c r="I9" s="87">
        <v>15</v>
      </c>
      <c r="J9" s="88">
        <v>7.0000000000000007E-2</v>
      </c>
      <c r="K9" s="89" t="s">
        <v>77</v>
      </c>
      <c r="L9" s="90">
        <f t="shared" si="1"/>
        <v>7.0000000000000007E-5</v>
      </c>
      <c r="M9" s="91" t="s">
        <v>75</v>
      </c>
      <c r="N9" s="80"/>
      <c r="O9" s="97">
        <v>15</v>
      </c>
      <c r="P9" s="88">
        <v>0.1</v>
      </c>
      <c r="Q9" s="93" t="s">
        <v>77</v>
      </c>
      <c r="R9" s="94">
        <f t="shared" si="2"/>
        <v>1E-4</v>
      </c>
      <c r="S9" s="95" t="s">
        <v>75</v>
      </c>
      <c r="U9" s="101">
        <v>1.05</v>
      </c>
      <c r="V9" s="88">
        <v>0.06</v>
      </c>
      <c r="W9" s="93" t="s">
        <v>77</v>
      </c>
      <c r="X9" s="94">
        <f t="shared" si="3"/>
        <v>5.9999999999999995E-5</v>
      </c>
      <c r="Y9" s="95" t="s">
        <v>75</v>
      </c>
      <c r="AA9" s="101">
        <v>1.04</v>
      </c>
      <c r="AB9" s="88">
        <v>0.08</v>
      </c>
      <c r="AC9" s="93" t="s">
        <v>77</v>
      </c>
      <c r="AD9" s="94">
        <f t="shared" si="4"/>
        <v>8.0000000000000007E-5</v>
      </c>
      <c r="AE9" s="95" t="s">
        <v>75</v>
      </c>
      <c r="AG9" s="97">
        <v>300</v>
      </c>
      <c r="AH9" s="88">
        <v>0.71</v>
      </c>
      <c r="AI9" s="93" t="s">
        <v>77</v>
      </c>
      <c r="AJ9" s="94">
        <f t="shared" si="5"/>
        <v>7.0999999999999991E-4</v>
      </c>
      <c r="AK9" s="95" t="s">
        <v>75</v>
      </c>
    </row>
    <row r="10" spans="2:37" ht="26.25">
      <c r="B10" s="81">
        <v>10</v>
      </c>
      <c r="C10" s="82" t="s">
        <v>75</v>
      </c>
      <c r="D10" s="83">
        <v>0.21</v>
      </c>
      <c r="E10" s="84" t="s">
        <v>76</v>
      </c>
      <c r="F10" s="85">
        <f t="shared" si="0"/>
        <v>2.0999999999999998E-4</v>
      </c>
      <c r="G10" s="86" t="s">
        <v>75</v>
      </c>
      <c r="I10" s="87">
        <v>17.600000000000001</v>
      </c>
      <c r="J10" s="88">
        <v>7.0000000000000007E-2</v>
      </c>
      <c r="K10" s="89" t="s">
        <v>77</v>
      </c>
      <c r="L10" s="90">
        <f t="shared" si="1"/>
        <v>7.0000000000000007E-5</v>
      </c>
      <c r="M10" s="91" t="s">
        <v>75</v>
      </c>
      <c r="N10" s="80"/>
      <c r="O10" s="87">
        <v>17.600000000000001</v>
      </c>
      <c r="P10" s="88">
        <v>0.1</v>
      </c>
      <c r="Q10" s="93" t="s">
        <v>77</v>
      </c>
      <c r="R10" s="94">
        <f t="shared" si="2"/>
        <v>1E-4</v>
      </c>
      <c r="S10" s="95" t="s">
        <v>75</v>
      </c>
      <c r="U10" s="101">
        <v>1.06</v>
      </c>
      <c r="V10" s="88">
        <v>0.06</v>
      </c>
      <c r="W10" s="93" t="s">
        <v>77</v>
      </c>
      <c r="X10" s="94">
        <f t="shared" si="3"/>
        <v>5.9999999999999995E-5</v>
      </c>
      <c r="Y10" s="95" t="s">
        <v>75</v>
      </c>
      <c r="AA10" s="101">
        <v>1.05</v>
      </c>
      <c r="AB10" s="88">
        <v>0.08</v>
      </c>
      <c r="AC10" s="93" t="s">
        <v>77</v>
      </c>
      <c r="AD10" s="94">
        <f t="shared" si="4"/>
        <v>8.0000000000000007E-5</v>
      </c>
      <c r="AE10" s="95" t="s">
        <v>75</v>
      </c>
      <c r="AG10" s="97">
        <v>400</v>
      </c>
      <c r="AH10" s="88">
        <v>0.89</v>
      </c>
      <c r="AI10" s="93" t="s">
        <v>77</v>
      </c>
      <c r="AJ10" s="94">
        <f t="shared" si="5"/>
        <v>8.9000000000000006E-4</v>
      </c>
      <c r="AK10" s="95" t="s">
        <v>75</v>
      </c>
    </row>
    <row r="11" spans="2:37" ht="26.25">
      <c r="B11" s="81">
        <v>20</v>
      </c>
      <c r="C11" s="82" t="s">
        <v>75</v>
      </c>
      <c r="D11" s="83">
        <v>0.23</v>
      </c>
      <c r="E11" s="84" t="s">
        <v>76</v>
      </c>
      <c r="F11" s="85">
        <f t="shared" si="0"/>
        <v>2.3000000000000001E-4</v>
      </c>
      <c r="G11" s="86" t="s">
        <v>75</v>
      </c>
      <c r="I11" s="87">
        <v>20.2</v>
      </c>
      <c r="J11" s="88">
        <v>7.0000000000000007E-2</v>
      </c>
      <c r="K11" s="89" t="s">
        <v>77</v>
      </c>
      <c r="L11" s="90">
        <f t="shared" si="1"/>
        <v>7.0000000000000007E-5</v>
      </c>
      <c r="M11" s="91" t="s">
        <v>75</v>
      </c>
      <c r="N11" s="80"/>
      <c r="O11" s="87">
        <v>20.2</v>
      </c>
      <c r="P11" s="88">
        <v>0.1</v>
      </c>
      <c r="Q11" s="93" t="s">
        <v>77</v>
      </c>
      <c r="R11" s="94">
        <f t="shared" si="2"/>
        <v>1E-4</v>
      </c>
      <c r="S11" s="95" t="s">
        <v>75</v>
      </c>
      <c r="U11" s="101">
        <v>1.07</v>
      </c>
      <c r="V11" s="88">
        <v>0.06</v>
      </c>
      <c r="W11" s="93" t="s">
        <v>77</v>
      </c>
      <c r="X11" s="94">
        <f t="shared" si="3"/>
        <v>5.9999999999999995E-5</v>
      </c>
      <c r="Y11" s="95" t="s">
        <v>75</v>
      </c>
      <c r="AA11" s="101">
        <v>1.06</v>
      </c>
      <c r="AB11" s="88">
        <v>0.08</v>
      </c>
      <c r="AC11" s="93" t="s">
        <v>77</v>
      </c>
      <c r="AD11" s="94">
        <f t="shared" si="4"/>
        <v>8.0000000000000007E-5</v>
      </c>
      <c r="AE11" s="95" t="s">
        <v>75</v>
      </c>
      <c r="AG11" s="97">
        <v>500</v>
      </c>
      <c r="AH11" s="88">
        <v>1.1000000000000001</v>
      </c>
      <c r="AI11" s="93" t="s">
        <v>77</v>
      </c>
      <c r="AJ11" s="94">
        <f t="shared" si="5"/>
        <v>1.1000000000000001E-3</v>
      </c>
      <c r="AK11" s="95" t="s">
        <v>75</v>
      </c>
    </row>
    <row r="12" spans="2:37" ht="26.25">
      <c r="B12" s="81">
        <v>30</v>
      </c>
      <c r="C12" s="82" t="s">
        <v>75</v>
      </c>
      <c r="D12" s="83">
        <v>0.27</v>
      </c>
      <c r="E12" s="84" t="s">
        <v>76</v>
      </c>
      <c r="F12" s="85">
        <f t="shared" si="0"/>
        <v>2.7E-4</v>
      </c>
      <c r="G12" s="86" t="s">
        <v>75</v>
      </c>
      <c r="I12" s="87">
        <v>22.8</v>
      </c>
      <c r="J12" s="88">
        <v>7.0000000000000007E-2</v>
      </c>
      <c r="K12" s="89" t="s">
        <v>77</v>
      </c>
      <c r="L12" s="90">
        <f t="shared" si="1"/>
        <v>7.0000000000000007E-5</v>
      </c>
      <c r="M12" s="91" t="s">
        <v>75</v>
      </c>
      <c r="N12" s="80"/>
      <c r="O12" s="87">
        <v>22.8</v>
      </c>
      <c r="P12" s="88">
        <v>0.1</v>
      </c>
      <c r="Q12" s="93" t="s">
        <v>77</v>
      </c>
      <c r="R12" s="94">
        <f t="shared" si="2"/>
        <v>1E-4</v>
      </c>
      <c r="S12" s="95" t="s">
        <v>75</v>
      </c>
      <c r="U12" s="101">
        <v>1.08</v>
      </c>
      <c r="V12" s="88">
        <v>0.06</v>
      </c>
      <c r="W12" s="93" t="s">
        <v>77</v>
      </c>
      <c r="X12" s="94">
        <f t="shared" si="3"/>
        <v>5.9999999999999995E-5</v>
      </c>
      <c r="Y12" s="95" t="s">
        <v>75</v>
      </c>
      <c r="AA12" s="101">
        <v>1.07</v>
      </c>
      <c r="AB12" s="88">
        <v>0.08</v>
      </c>
      <c r="AC12" s="93" t="s">
        <v>77</v>
      </c>
      <c r="AD12" s="94">
        <f t="shared" si="4"/>
        <v>8.0000000000000007E-5</v>
      </c>
      <c r="AE12" s="95" t="s">
        <v>75</v>
      </c>
      <c r="AG12" s="1"/>
      <c r="AH12" s="1"/>
      <c r="AI12" s="1"/>
      <c r="AJ12" s="1"/>
      <c r="AK12" s="1"/>
    </row>
    <row r="13" spans="2:37" ht="26.25">
      <c r="B13" s="81">
        <v>40</v>
      </c>
      <c r="C13" s="82" t="s">
        <v>75</v>
      </c>
      <c r="D13" s="83">
        <v>0.27</v>
      </c>
      <c r="E13" s="102" t="s">
        <v>76</v>
      </c>
      <c r="F13" s="85">
        <f t="shared" si="0"/>
        <v>2.7E-4</v>
      </c>
      <c r="G13" s="86" t="s">
        <v>75</v>
      </c>
      <c r="I13" s="87">
        <v>25</v>
      </c>
      <c r="J13" s="88">
        <v>7.0000000000000007E-2</v>
      </c>
      <c r="K13" s="103" t="s">
        <v>77</v>
      </c>
      <c r="L13" s="90">
        <f t="shared" si="1"/>
        <v>7.0000000000000007E-5</v>
      </c>
      <c r="M13" s="91" t="s">
        <v>75</v>
      </c>
      <c r="N13" s="80"/>
      <c r="O13" s="97">
        <v>25</v>
      </c>
      <c r="P13" s="88">
        <v>0.11</v>
      </c>
      <c r="Q13" s="93" t="s">
        <v>77</v>
      </c>
      <c r="R13" s="94">
        <f t="shared" si="2"/>
        <v>1.1E-4</v>
      </c>
      <c r="S13" s="95" t="s">
        <v>75</v>
      </c>
      <c r="U13" s="101">
        <v>1.0900000000000001</v>
      </c>
      <c r="V13" s="88">
        <v>0.06</v>
      </c>
      <c r="W13" s="93" t="s">
        <v>77</v>
      </c>
      <c r="X13" s="94">
        <f t="shared" si="3"/>
        <v>5.9999999999999995E-5</v>
      </c>
      <c r="Y13" s="95" t="s">
        <v>75</v>
      </c>
      <c r="AA13" s="101">
        <v>1.08</v>
      </c>
      <c r="AB13" s="88">
        <v>0.08</v>
      </c>
      <c r="AC13" s="93" t="s">
        <v>77</v>
      </c>
      <c r="AD13" s="94">
        <f t="shared" si="4"/>
        <v>8.0000000000000007E-5</v>
      </c>
      <c r="AE13" s="95" t="s">
        <v>75</v>
      </c>
      <c r="AG13" s="1"/>
      <c r="AH13" s="1"/>
      <c r="AI13" s="1"/>
      <c r="AJ13" s="1"/>
      <c r="AK13" s="1"/>
    </row>
    <row r="14" spans="2:37" ht="26.25">
      <c r="B14" s="81">
        <v>50</v>
      </c>
      <c r="C14" s="82" t="s">
        <v>75</v>
      </c>
      <c r="D14" s="83">
        <v>0.27</v>
      </c>
      <c r="E14" s="102" t="s">
        <v>76</v>
      </c>
      <c r="F14" s="85">
        <f t="shared" si="0"/>
        <v>2.7E-4</v>
      </c>
      <c r="G14" s="86" t="s">
        <v>75</v>
      </c>
      <c r="I14" s="80"/>
      <c r="J14" s="80"/>
      <c r="K14" s="80"/>
      <c r="L14" s="80"/>
      <c r="M14" s="80"/>
      <c r="N14" s="80"/>
      <c r="O14" s="97">
        <v>50</v>
      </c>
      <c r="P14" s="88">
        <v>0.13</v>
      </c>
      <c r="Q14" s="93" t="s">
        <v>77</v>
      </c>
      <c r="R14" s="94">
        <f t="shared" si="2"/>
        <v>1.3000000000000002E-4</v>
      </c>
      <c r="S14" s="95" t="s">
        <v>75</v>
      </c>
      <c r="U14" s="101">
        <v>1.1000000000000001</v>
      </c>
      <c r="V14" s="88">
        <v>0.06</v>
      </c>
      <c r="W14" s="93" t="s">
        <v>77</v>
      </c>
      <c r="X14" s="94">
        <f t="shared" si="3"/>
        <v>5.9999999999999995E-5</v>
      </c>
      <c r="Y14" s="95" t="s">
        <v>75</v>
      </c>
      <c r="AA14" s="101">
        <v>1.0900000000000001</v>
      </c>
      <c r="AB14" s="88">
        <v>0.08</v>
      </c>
      <c r="AC14" s="93" t="s">
        <v>77</v>
      </c>
      <c r="AD14" s="94">
        <f t="shared" si="4"/>
        <v>8.0000000000000007E-5</v>
      </c>
      <c r="AE14" s="95" t="s">
        <v>75</v>
      </c>
      <c r="AG14" s="1"/>
      <c r="AH14" s="1"/>
      <c r="AI14" s="1"/>
      <c r="AJ14" s="1"/>
      <c r="AK14" s="1"/>
    </row>
    <row r="15" spans="2:37" ht="26.25">
      <c r="B15" s="81">
        <v>60</v>
      </c>
      <c r="C15" s="82" t="s">
        <v>75</v>
      </c>
      <c r="D15" s="83">
        <v>0.32</v>
      </c>
      <c r="E15" s="102" t="s">
        <v>76</v>
      </c>
      <c r="F15" s="85">
        <f t="shared" si="0"/>
        <v>3.2000000000000003E-4</v>
      </c>
      <c r="G15" s="86" t="s">
        <v>75</v>
      </c>
      <c r="I15" s="104" t="s">
        <v>78</v>
      </c>
      <c r="J15" s="105">
        <v>2</v>
      </c>
      <c r="K15" s="106"/>
      <c r="L15" s="80"/>
      <c r="M15" s="80"/>
      <c r="N15" s="80"/>
      <c r="O15" s="97">
        <v>75</v>
      </c>
      <c r="P15" s="88">
        <v>0.16</v>
      </c>
      <c r="Q15" s="93" t="s">
        <v>77</v>
      </c>
      <c r="R15" s="94">
        <f t="shared" si="2"/>
        <v>1.6000000000000001E-4</v>
      </c>
      <c r="S15" s="95" t="s">
        <v>75</v>
      </c>
      <c r="U15" s="101">
        <v>1.2</v>
      </c>
      <c r="V15" s="88">
        <v>0.06</v>
      </c>
      <c r="W15" s="93" t="s">
        <v>77</v>
      </c>
      <c r="X15" s="94">
        <f t="shared" si="3"/>
        <v>5.9999999999999995E-5</v>
      </c>
      <c r="Y15" s="95" t="s">
        <v>75</v>
      </c>
      <c r="AA15" s="101">
        <v>1.1000000000000001</v>
      </c>
      <c r="AB15" s="88">
        <v>0.08</v>
      </c>
      <c r="AC15" s="93" t="s">
        <v>77</v>
      </c>
      <c r="AD15" s="94">
        <f t="shared" si="4"/>
        <v>8.0000000000000007E-5</v>
      </c>
      <c r="AE15" s="95" t="s">
        <v>75</v>
      </c>
      <c r="AG15" s="1"/>
      <c r="AH15" s="1"/>
      <c r="AI15" s="1"/>
      <c r="AJ15" s="1"/>
      <c r="AK15" s="1"/>
    </row>
    <row r="16" spans="2:37" ht="26.25">
      <c r="B16" s="81">
        <v>70</v>
      </c>
      <c r="C16" s="82" t="s">
        <v>75</v>
      </c>
      <c r="D16" s="83">
        <v>0.32</v>
      </c>
      <c r="E16" s="102" t="s">
        <v>76</v>
      </c>
      <c r="F16" s="85">
        <f t="shared" si="0"/>
        <v>3.2000000000000003E-4</v>
      </c>
      <c r="G16" s="86" t="s">
        <v>75</v>
      </c>
      <c r="I16" s="107" t="s">
        <v>79</v>
      </c>
      <c r="J16" s="107">
        <v>5</v>
      </c>
      <c r="K16" s="106"/>
      <c r="L16" s="80"/>
      <c r="M16" s="80"/>
      <c r="N16" s="80"/>
      <c r="O16" s="97">
        <v>100</v>
      </c>
      <c r="P16" s="88">
        <v>0.18</v>
      </c>
      <c r="Q16" s="93" t="s">
        <v>77</v>
      </c>
      <c r="R16" s="94">
        <f t="shared" si="2"/>
        <v>1.7999999999999998E-4</v>
      </c>
      <c r="S16" s="95" t="s">
        <v>75</v>
      </c>
      <c r="U16" s="101">
        <v>1.3</v>
      </c>
      <c r="V16" s="88">
        <v>0.06</v>
      </c>
      <c r="W16" s="93" t="s">
        <v>77</v>
      </c>
      <c r="X16" s="94">
        <f t="shared" si="3"/>
        <v>5.9999999999999995E-5</v>
      </c>
      <c r="Y16" s="95" t="s">
        <v>75</v>
      </c>
      <c r="AA16" s="101">
        <v>1.2</v>
      </c>
      <c r="AB16" s="88">
        <v>0.08</v>
      </c>
      <c r="AC16" s="93" t="s">
        <v>77</v>
      </c>
      <c r="AD16" s="94">
        <f t="shared" si="4"/>
        <v>8.0000000000000007E-5</v>
      </c>
      <c r="AE16" s="95" t="s">
        <v>75</v>
      </c>
      <c r="AG16" s="1"/>
      <c r="AH16" s="1"/>
      <c r="AI16" s="1"/>
      <c r="AJ16" s="1"/>
      <c r="AK16" s="1"/>
    </row>
    <row r="17" spans="2:37" ht="26.25">
      <c r="B17" s="81">
        <v>80</v>
      </c>
      <c r="C17" s="82" t="s">
        <v>75</v>
      </c>
      <c r="D17" s="83">
        <v>0.39</v>
      </c>
      <c r="E17" s="102" t="s">
        <v>76</v>
      </c>
      <c r="F17" s="85">
        <f t="shared" si="0"/>
        <v>3.8999999999999999E-4</v>
      </c>
      <c r="G17" s="86" t="s">
        <v>75</v>
      </c>
      <c r="I17" s="1"/>
      <c r="J17" s="1"/>
      <c r="K17" s="1"/>
      <c r="L17" s="1"/>
      <c r="M17" s="1"/>
      <c r="N17" s="80"/>
      <c r="O17" s="1"/>
      <c r="P17" s="1"/>
      <c r="Q17" s="1"/>
      <c r="R17" s="1"/>
      <c r="S17" s="1"/>
      <c r="U17" s="101">
        <v>1.4</v>
      </c>
      <c r="V17" s="88">
        <v>0.06</v>
      </c>
      <c r="W17" s="93" t="s">
        <v>77</v>
      </c>
      <c r="X17" s="94">
        <f t="shared" si="3"/>
        <v>5.9999999999999995E-5</v>
      </c>
      <c r="Y17" s="95" t="s">
        <v>75</v>
      </c>
      <c r="AA17" s="101">
        <v>1.3</v>
      </c>
      <c r="AB17" s="88">
        <v>0.08</v>
      </c>
      <c r="AC17" s="93" t="s">
        <v>77</v>
      </c>
      <c r="AD17" s="94">
        <f t="shared" si="4"/>
        <v>8.0000000000000007E-5</v>
      </c>
      <c r="AE17" s="95" t="s">
        <v>75</v>
      </c>
      <c r="AG17" s="80"/>
      <c r="AH17" s="80"/>
      <c r="AI17" s="80"/>
      <c r="AJ17" s="80"/>
      <c r="AK17" s="80"/>
    </row>
    <row r="18" spans="2:37" ht="26.25">
      <c r="B18" s="81">
        <v>90</v>
      </c>
      <c r="C18" s="82" t="s">
        <v>75</v>
      </c>
      <c r="D18" s="83">
        <v>0.39</v>
      </c>
      <c r="E18" s="102" t="s">
        <v>76</v>
      </c>
      <c r="F18" s="85">
        <f t="shared" si="0"/>
        <v>3.8999999999999999E-4</v>
      </c>
      <c r="G18" s="86" t="s">
        <v>75</v>
      </c>
      <c r="I18" s="1"/>
      <c r="J18" s="1"/>
      <c r="K18" s="1"/>
      <c r="L18" s="1"/>
      <c r="M18" s="1"/>
      <c r="N18" s="80"/>
      <c r="O18" s="1"/>
      <c r="P18" s="1"/>
      <c r="Q18" s="1"/>
      <c r="R18" s="1"/>
      <c r="S18" s="1"/>
      <c r="U18" s="101">
        <v>1.5</v>
      </c>
      <c r="V18" s="88">
        <v>0.06</v>
      </c>
      <c r="W18" s="93" t="s">
        <v>77</v>
      </c>
      <c r="X18" s="94">
        <f t="shared" si="3"/>
        <v>5.9999999999999995E-5</v>
      </c>
      <c r="Y18" s="95" t="s">
        <v>75</v>
      </c>
      <c r="AA18" s="101">
        <v>1.4</v>
      </c>
      <c r="AB18" s="88">
        <v>0.08</v>
      </c>
      <c r="AC18" s="93" t="s">
        <v>77</v>
      </c>
      <c r="AD18" s="94">
        <f t="shared" si="4"/>
        <v>8.0000000000000007E-5</v>
      </c>
      <c r="AE18" s="95" t="s">
        <v>75</v>
      </c>
      <c r="AG18" s="80"/>
      <c r="AH18" s="80"/>
      <c r="AI18" s="80"/>
      <c r="AJ18" s="80"/>
      <c r="AK18" s="80"/>
    </row>
    <row r="19" spans="2:37" ht="26.25">
      <c r="B19" s="81">
        <v>100</v>
      </c>
      <c r="C19" s="82" t="s">
        <v>75</v>
      </c>
      <c r="D19" s="83">
        <v>0.39</v>
      </c>
      <c r="E19" s="102" t="s">
        <v>76</v>
      </c>
      <c r="F19" s="85">
        <f t="shared" si="0"/>
        <v>3.8999999999999999E-4</v>
      </c>
      <c r="G19" s="86" t="s">
        <v>75</v>
      </c>
      <c r="I19" s="1"/>
      <c r="J19" s="1"/>
      <c r="K19" s="1"/>
      <c r="L19" s="1"/>
      <c r="M19" s="1"/>
      <c r="N19" s="80"/>
      <c r="O19" s="1"/>
      <c r="P19" s="1"/>
      <c r="Q19" s="1"/>
      <c r="R19" s="1"/>
      <c r="S19" s="1"/>
      <c r="U19" s="101">
        <v>1.6</v>
      </c>
      <c r="V19" s="88">
        <v>0.06</v>
      </c>
      <c r="W19" s="93" t="s">
        <v>77</v>
      </c>
      <c r="X19" s="94">
        <f t="shared" si="3"/>
        <v>5.9999999999999995E-5</v>
      </c>
      <c r="Y19" s="95" t="s">
        <v>75</v>
      </c>
      <c r="AA19" s="101">
        <v>1.5</v>
      </c>
      <c r="AB19" s="88">
        <v>0.08</v>
      </c>
      <c r="AC19" s="93" t="s">
        <v>77</v>
      </c>
      <c r="AD19" s="94">
        <f t="shared" si="4"/>
        <v>8.0000000000000007E-5</v>
      </c>
      <c r="AE19" s="95" t="s">
        <v>75</v>
      </c>
    </row>
    <row r="20" spans="2:37" ht="26.25">
      <c r="I20" s="1"/>
      <c r="J20" s="1"/>
      <c r="K20" s="1"/>
      <c r="L20" s="1"/>
      <c r="M20" s="1"/>
      <c r="N20" s="80"/>
      <c r="O20" s="1"/>
      <c r="P20" s="1"/>
      <c r="Q20" s="1"/>
      <c r="R20" s="1"/>
      <c r="S20" s="1"/>
      <c r="U20" s="101">
        <v>1.7</v>
      </c>
      <c r="V20" s="88">
        <v>0.06</v>
      </c>
      <c r="W20" s="93" t="s">
        <v>77</v>
      </c>
      <c r="X20" s="94">
        <f t="shared" si="3"/>
        <v>5.9999999999999995E-5</v>
      </c>
      <c r="Y20" s="95" t="s">
        <v>75</v>
      </c>
      <c r="AA20" s="101">
        <v>1.6</v>
      </c>
      <c r="AB20" s="88">
        <v>0.08</v>
      </c>
      <c r="AC20" s="93" t="s">
        <v>77</v>
      </c>
      <c r="AD20" s="94">
        <f t="shared" si="4"/>
        <v>8.0000000000000007E-5</v>
      </c>
      <c r="AE20" s="95" t="s">
        <v>75</v>
      </c>
    </row>
    <row r="21" spans="2:37" ht="26.25">
      <c r="I21" s="1"/>
      <c r="J21" s="1"/>
      <c r="K21" s="1"/>
      <c r="L21" s="1"/>
      <c r="M21" s="1"/>
      <c r="N21" s="80"/>
      <c r="O21" s="1"/>
      <c r="P21" s="1"/>
      <c r="Q21" s="1"/>
      <c r="R21" s="1"/>
      <c r="S21" s="1"/>
      <c r="U21" s="101">
        <v>1.8</v>
      </c>
      <c r="V21" s="88">
        <v>0.06</v>
      </c>
      <c r="W21" s="93" t="s">
        <v>77</v>
      </c>
      <c r="X21" s="94">
        <f t="shared" si="3"/>
        <v>5.9999999999999995E-5</v>
      </c>
      <c r="Y21" s="95" t="s">
        <v>75</v>
      </c>
      <c r="AA21" s="101">
        <v>1.7</v>
      </c>
      <c r="AB21" s="88">
        <v>0.08</v>
      </c>
      <c r="AC21" s="93" t="s">
        <v>77</v>
      </c>
      <c r="AD21" s="94">
        <f t="shared" si="4"/>
        <v>8.0000000000000007E-5</v>
      </c>
      <c r="AE21" s="95" t="s">
        <v>75</v>
      </c>
    </row>
    <row r="22" spans="2:37" ht="26.25"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U22" s="101">
        <v>1.9</v>
      </c>
      <c r="V22" s="88">
        <v>0.06</v>
      </c>
      <c r="W22" s="93" t="s">
        <v>77</v>
      </c>
      <c r="X22" s="94">
        <f t="shared" si="3"/>
        <v>5.9999999999999995E-5</v>
      </c>
      <c r="Y22" s="95" t="s">
        <v>75</v>
      </c>
      <c r="AA22" s="101">
        <v>1.8</v>
      </c>
      <c r="AB22" s="88">
        <v>0.08</v>
      </c>
      <c r="AC22" s="93" t="s">
        <v>77</v>
      </c>
      <c r="AD22" s="94">
        <f t="shared" si="4"/>
        <v>8.0000000000000007E-5</v>
      </c>
      <c r="AE22" s="95" t="s">
        <v>75</v>
      </c>
    </row>
    <row r="23" spans="2:37" ht="26.25"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U23" s="97">
        <v>1</v>
      </c>
      <c r="V23" s="88">
        <v>0.06</v>
      </c>
      <c r="W23" s="93" t="s">
        <v>77</v>
      </c>
      <c r="X23" s="94">
        <f t="shared" si="3"/>
        <v>5.9999999999999995E-5</v>
      </c>
      <c r="Y23" s="95" t="s">
        <v>75</v>
      </c>
      <c r="AA23" s="101">
        <v>1.9</v>
      </c>
      <c r="AB23" s="88">
        <v>0.08</v>
      </c>
      <c r="AC23" s="93" t="s">
        <v>77</v>
      </c>
      <c r="AD23" s="94">
        <f t="shared" si="4"/>
        <v>8.0000000000000007E-5</v>
      </c>
      <c r="AE23" s="95" t="s">
        <v>75</v>
      </c>
    </row>
    <row r="24" spans="2:37" ht="26.25">
      <c r="I24" s="108"/>
      <c r="J24" s="109"/>
      <c r="K24" s="109"/>
      <c r="L24" s="80"/>
      <c r="M24" s="80"/>
      <c r="N24" s="80"/>
      <c r="U24" s="97">
        <v>2</v>
      </c>
      <c r="V24" s="88">
        <v>0.06</v>
      </c>
      <c r="W24" s="93" t="s">
        <v>77</v>
      </c>
      <c r="X24" s="94">
        <f t="shared" si="3"/>
        <v>5.9999999999999995E-5</v>
      </c>
      <c r="Y24" s="95" t="s">
        <v>75</v>
      </c>
      <c r="AA24" s="97">
        <v>2</v>
      </c>
      <c r="AB24" s="88">
        <v>0.08</v>
      </c>
      <c r="AC24" s="93" t="s">
        <v>77</v>
      </c>
      <c r="AD24" s="94">
        <f t="shared" si="4"/>
        <v>8.0000000000000007E-5</v>
      </c>
      <c r="AE24" s="95" t="s">
        <v>75</v>
      </c>
    </row>
    <row r="25" spans="2:37" ht="26.25">
      <c r="I25" s="108"/>
      <c r="J25" s="109"/>
      <c r="K25" s="109"/>
      <c r="L25" s="80"/>
      <c r="M25" s="80"/>
      <c r="N25" s="80"/>
      <c r="U25" s="97">
        <v>3</v>
      </c>
      <c r="V25" s="88">
        <v>0.06</v>
      </c>
      <c r="W25" s="93" t="s">
        <v>77</v>
      </c>
      <c r="X25" s="94">
        <f t="shared" si="3"/>
        <v>5.9999999999999995E-5</v>
      </c>
      <c r="Y25" s="95" t="s">
        <v>75</v>
      </c>
      <c r="AA25" s="97">
        <v>3</v>
      </c>
      <c r="AB25" s="88">
        <v>0.08</v>
      </c>
      <c r="AC25" s="93" t="s">
        <v>77</v>
      </c>
      <c r="AD25" s="94">
        <f t="shared" si="4"/>
        <v>8.0000000000000007E-5</v>
      </c>
      <c r="AE25" s="95" t="s">
        <v>75</v>
      </c>
    </row>
    <row r="26" spans="2:37" ht="26.25">
      <c r="I26" s="108"/>
      <c r="J26" s="109"/>
      <c r="K26" s="109"/>
      <c r="L26" s="80"/>
      <c r="M26" s="80"/>
      <c r="N26" s="80"/>
      <c r="U26" s="97">
        <v>4</v>
      </c>
      <c r="V26" s="88">
        <v>0.06</v>
      </c>
      <c r="W26" s="93" t="s">
        <v>77</v>
      </c>
      <c r="X26" s="94">
        <f t="shared" si="3"/>
        <v>5.9999999999999995E-5</v>
      </c>
      <c r="Y26" s="95" t="s">
        <v>75</v>
      </c>
      <c r="AA26" s="97">
        <v>4</v>
      </c>
      <c r="AB26" s="88">
        <v>0.08</v>
      </c>
      <c r="AC26" s="93" t="s">
        <v>77</v>
      </c>
      <c r="AD26" s="94">
        <f t="shared" si="4"/>
        <v>8.0000000000000007E-5</v>
      </c>
      <c r="AE26" s="95" t="s">
        <v>75</v>
      </c>
    </row>
    <row r="27" spans="2:37">
      <c r="I27" s="79"/>
      <c r="J27" s="79"/>
      <c r="K27" s="79"/>
      <c r="L27" s="79"/>
      <c r="M27" s="79"/>
      <c r="N27" s="79"/>
      <c r="U27" s="97">
        <v>5</v>
      </c>
      <c r="V27" s="88">
        <v>0.06</v>
      </c>
      <c r="W27" s="93" t="s">
        <v>77</v>
      </c>
      <c r="X27" s="94">
        <f t="shared" si="3"/>
        <v>5.9999999999999995E-5</v>
      </c>
      <c r="Y27" s="95" t="s">
        <v>75</v>
      </c>
      <c r="AA27" s="97">
        <v>5</v>
      </c>
      <c r="AB27" s="88">
        <v>0.09</v>
      </c>
      <c r="AC27" s="93" t="s">
        <v>77</v>
      </c>
      <c r="AD27" s="94">
        <f t="shared" si="4"/>
        <v>8.9999999999999992E-5</v>
      </c>
      <c r="AE27" s="95" t="s">
        <v>75</v>
      </c>
    </row>
    <row r="28" spans="2:37">
      <c r="I28" s="79"/>
      <c r="J28" s="79"/>
      <c r="K28" s="79"/>
      <c r="L28" s="79"/>
      <c r="M28" s="79"/>
      <c r="N28" s="79"/>
      <c r="U28" s="97">
        <v>6</v>
      </c>
      <c r="V28" s="88">
        <v>0.06</v>
      </c>
      <c r="W28" s="93" t="s">
        <v>77</v>
      </c>
      <c r="X28" s="94">
        <f t="shared" si="3"/>
        <v>5.9999999999999995E-5</v>
      </c>
      <c r="Y28" s="95" t="s">
        <v>75</v>
      </c>
      <c r="AA28" s="97">
        <v>6</v>
      </c>
      <c r="AB28" s="88">
        <v>0.09</v>
      </c>
      <c r="AC28" s="93" t="s">
        <v>77</v>
      </c>
      <c r="AD28" s="94">
        <f t="shared" si="4"/>
        <v>8.9999999999999992E-5</v>
      </c>
      <c r="AE28" s="95" t="s">
        <v>75</v>
      </c>
    </row>
    <row r="29" spans="2:37">
      <c r="I29" s="79"/>
      <c r="J29" s="79"/>
      <c r="K29" s="79"/>
      <c r="L29" s="79"/>
      <c r="M29" s="79"/>
      <c r="N29" s="79"/>
      <c r="U29" s="97">
        <v>7</v>
      </c>
      <c r="V29" s="88">
        <v>0.06</v>
      </c>
      <c r="W29" s="93" t="s">
        <v>77</v>
      </c>
      <c r="X29" s="94">
        <f t="shared" si="3"/>
        <v>5.9999999999999995E-5</v>
      </c>
      <c r="Y29" s="95" t="s">
        <v>75</v>
      </c>
      <c r="AA29" s="97">
        <v>7</v>
      </c>
      <c r="AB29" s="88">
        <v>0.09</v>
      </c>
      <c r="AC29" s="93" t="s">
        <v>77</v>
      </c>
      <c r="AD29" s="94">
        <f t="shared" si="4"/>
        <v>8.9999999999999992E-5</v>
      </c>
      <c r="AE29" s="95" t="s">
        <v>75</v>
      </c>
    </row>
    <row r="30" spans="2:37">
      <c r="U30" s="97">
        <v>8</v>
      </c>
      <c r="V30" s="88">
        <v>0.06</v>
      </c>
      <c r="W30" s="93" t="s">
        <v>77</v>
      </c>
      <c r="X30" s="94">
        <f t="shared" si="3"/>
        <v>5.9999999999999995E-5</v>
      </c>
      <c r="Y30" s="95" t="s">
        <v>75</v>
      </c>
      <c r="AA30" s="97">
        <v>8</v>
      </c>
      <c r="AB30" s="88">
        <v>0.09</v>
      </c>
      <c r="AC30" s="93" t="s">
        <v>77</v>
      </c>
      <c r="AD30" s="94">
        <f t="shared" si="4"/>
        <v>8.9999999999999992E-5</v>
      </c>
      <c r="AE30" s="95" t="s">
        <v>75</v>
      </c>
    </row>
    <row r="31" spans="2:37">
      <c r="U31" s="97">
        <v>9</v>
      </c>
      <c r="V31" s="88">
        <v>0.06</v>
      </c>
      <c r="W31" s="93" t="s">
        <v>77</v>
      </c>
      <c r="X31" s="94">
        <f t="shared" si="3"/>
        <v>5.9999999999999995E-5</v>
      </c>
      <c r="Y31" s="95" t="s">
        <v>75</v>
      </c>
      <c r="AA31" s="97">
        <v>9</v>
      </c>
      <c r="AB31" s="88">
        <v>0.09</v>
      </c>
      <c r="AC31" s="93" t="s">
        <v>77</v>
      </c>
      <c r="AD31" s="94">
        <f t="shared" si="4"/>
        <v>8.9999999999999992E-5</v>
      </c>
      <c r="AE31" s="95" t="s">
        <v>75</v>
      </c>
    </row>
    <row r="32" spans="2:37">
      <c r="U32" s="97">
        <v>10</v>
      </c>
      <c r="V32" s="88">
        <v>0.06</v>
      </c>
      <c r="W32" s="93" t="s">
        <v>77</v>
      </c>
      <c r="X32" s="94">
        <f t="shared" si="3"/>
        <v>5.9999999999999995E-5</v>
      </c>
      <c r="Y32" s="95" t="s">
        <v>75</v>
      </c>
      <c r="AA32" s="97">
        <v>10</v>
      </c>
      <c r="AB32" s="88">
        <v>0.09</v>
      </c>
      <c r="AC32" s="93" t="s">
        <v>77</v>
      </c>
      <c r="AD32" s="94">
        <f t="shared" si="4"/>
        <v>8.9999999999999992E-5</v>
      </c>
      <c r="AE32" s="95" t="s">
        <v>75</v>
      </c>
    </row>
    <row r="33" spans="21:31">
      <c r="U33" s="97">
        <v>11</v>
      </c>
      <c r="V33" s="88">
        <v>7.0000000000000007E-2</v>
      </c>
      <c r="W33" s="93" t="s">
        <v>77</v>
      </c>
      <c r="X33" s="94">
        <f t="shared" si="3"/>
        <v>7.0000000000000007E-5</v>
      </c>
      <c r="Y33" s="95" t="s">
        <v>75</v>
      </c>
      <c r="AA33" s="97">
        <v>20</v>
      </c>
      <c r="AB33" s="88">
        <v>0.1</v>
      </c>
      <c r="AC33" s="93" t="s">
        <v>77</v>
      </c>
      <c r="AD33" s="94">
        <f t="shared" si="4"/>
        <v>1E-4</v>
      </c>
      <c r="AE33" s="95" t="s">
        <v>75</v>
      </c>
    </row>
    <row r="34" spans="21:31">
      <c r="U34" s="97">
        <v>12</v>
      </c>
      <c r="V34" s="88">
        <v>7.0000000000000007E-2</v>
      </c>
      <c r="W34" s="93" t="s">
        <v>77</v>
      </c>
      <c r="X34" s="94">
        <f t="shared" si="3"/>
        <v>7.0000000000000007E-5</v>
      </c>
      <c r="Y34" s="95" t="s">
        <v>75</v>
      </c>
      <c r="AA34" s="97">
        <v>30</v>
      </c>
      <c r="AB34" s="88">
        <v>0.11</v>
      </c>
      <c r="AC34" s="93" t="s">
        <v>77</v>
      </c>
      <c r="AD34" s="94">
        <f t="shared" si="4"/>
        <v>1.1E-4</v>
      </c>
      <c r="AE34" s="95" t="s">
        <v>75</v>
      </c>
    </row>
    <row r="35" spans="21:31">
      <c r="U35" s="97">
        <v>13</v>
      </c>
      <c r="V35" s="88">
        <v>7.0000000000000007E-2</v>
      </c>
      <c r="W35" s="93" t="s">
        <v>77</v>
      </c>
      <c r="X35" s="94">
        <f t="shared" si="3"/>
        <v>7.0000000000000007E-5</v>
      </c>
      <c r="Y35" s="95" t="s">
        <v>75</v>
      </c>
      <c r="AA35" s="97">
        <v>50</v>
      </c>
      <c r="AB35" s="88">
        <v>0.13</v>
      </c>
      <c r="AC35" s="93" t="s">
        <v>77</v>
      </c>
      <c r="AD35" s="94">
        <f t="shared" si="4"/>
        <v>1.3000000000000002E-4</v>
      </c>
      <c r="AE35" s="95" t="s">
        <v>75</v>
      </c>
    </row>
    <row r="36" spans="21:31">
      <c r="U36" s="97">
        <v>14</v>
      </c>
      <c r="V36" s="88">
        <v>7.0000000000000007E-2</v>
      </c>
      <c r="W36" s="93" t="s">
        <v>77</v>
      </c>
      <c r="X36" s="94">
        <f t="shared" si="3"/>
        <v>7.0000000000000007E-5</v>
      </c>
      <c r="Y36" s="95" t="s">
        <v>75</v>
      </c>
      <c r="AA36" s="2"/>
      <c r="AB36" s="2"/>
      <c r="AC36" s="2"/>
      <c r="AD36" s="2"/>
      <c r="AE36" s="2"/>
    </row>
    <row r="37" spans="21:31">
      <c r="U37" s="97">
        <v>15</v>
      </c>
      <c r="V37" s="88">
        <v>7.0000000000000007E-2</v>
      </c>
      <c r="W37" s="93" t="s">
        <v>77</v>
      </c>
      <c r="X37" s="94">
        <f t="shared" si="3"/>
        <v>7.0000000000000007E-5</v>
      </c>
      <c r="Y37" s="95" t="s">
        <v>75</v>
      </c>
      <c r="AA37" s="2"/>
      <c r="AB37" s="2"/>
      <c r="AC37" s="2"/>
      <c r="AD37" s="2"/>
      <c r="AE37" s="2"/>
    </row>
    <row r="38" spans="21:31">
      <c r="U38" s="97">
        <v>16</v>
      </c>
      <c r="V38" s="88">
        <v>7.0000000000000007E-2</v>
      </c>
      <c r="W38" s="93" t="s">
        <v>77</v>
      </c>
      <c r="X38" s="94">
        <f t="shared" si="3"/>
        <v>7.0000000000000007E-5</v>
      </c>
      <c r="Y38" s="95" t="s">
        <v>75</v>
      </c>
      <c r="AA38" s="2"/>
      <c r="AB38" s="2"/>
      <c r="AC38" s="2"/>
      <c r="AD38" s="2"/>
      <c r="AE38" s="2"/>
    </row>
    <row r="39" spans="21:31">
      <c r="U39" s="97">
        <v>17</v>
      </c>
      <c r="V39" s="88">
        <v>7.0000000000000007E-2</v>
      </c>
      <c r="W39" s="93" t="s">
        <v>77</v>
      </c>
      <c r="X39" s="94">
        <f t="shared" si="3"/>
        <v>7.0000000000000007E-5</v>
      </c>
      <c r="Y39" s="95" t="s">
        <v>75</v>
      </c>
      <c r="AA39" s="2"/>
      <c r="AB39" s="2"/>
      <c r="AC39" s="2"/>
      <c r="AD39" s="2"/>
      <c r="AE39" s="2"/>
    </row>
    <row r="40" spans="21:31">
      <c r="U40" s="97">
        <v>18</v>
      </c>
      <c r="V40" s="88">
        <v>7.0000000000000007E-2</v>
      </c>
      <c r="W40" s="93" t="s">
        <v>77</v>
      </c>
      <c r="X40" s="94">
        <f t="shared" si="3"/>
        <v>7.0000000000000007E-5</v>
      </c>
      <c r="Y40" s="95" t="s">
        <v>75</v>
      </c>
      <c r="AA40" s="2"/>
      <c r="AB40" s="2"/>
      <c r="AC40" s="2"/>
      <c r="AD40" s="2"/>
      <c r="AE40" s="2"/>
    </row>
    <row r="41" spans="21:31">
      <c r="U41" s="97">
        <v>19</v>
      </c>
      <c r="V41" s="88">
        <v>7.0000000000000007E-2</v>
      </c>
      <c r="W41" s="93" t="s">
        <v>77</v>
      </c>
      <c r="X41" s="94">
        <f t="shared" si="3"/>
        <v>7.0000000000000007E-5</v>
      </c>
      <c r="Y41" s="95" t="s">
        <v>75</v>
      </c>
    </row>
    <row r="42" spans="21:31">
      <c r="U42" s="97">
        <v>20</v>
      </c>
      <c r="V42" s="88">
        <v>7.0000000000000007E-2</v>
      </c>
      <c r="W42" s="93" t="s">
        <v>77</v>
      </c>
      <c r="X42" s="94">
        <f t="shared" si="3"/>
        <v>7.0000000000000007E-5</v>
      </c>
      <c r="Y42" s="95" t="s">
        <v>75</v>
      </c>
    </row>
    <row r="43" spans="21:31">
      <c r="U43" s="97">
        <v>21</v>
      </c>
      <c r="V43" s="88">
        <v>7.0000000000000007E-2</v>
      </c>
      <c r="W43" s="93" t="s">
        <v>77</v>
      </c>
      <c r="X43" s="94">
        <f t="shared" si="3"/>
        <v>7.0000000000000007E-5</v>
      </c>
      <c r="Y43" s="95" t="s">
        <v>75</v>
      </c>
    </row>
    <row r="44" spans="21:31">
      <c r="U44" s="97">
        <v>22</v>
      </c>
      <c r="V44" s="88">
        <v>7.0000000000000007E-2</v>
      </c>
      <c r="W44" s="93" t="s">
        <v>77</v>
      </c>
      <c r="X44" s="94">
        <f t="shared" si="3"/>
        <v>7.0000000000000007E-5</v>
      </c>
      <c r="Y44" s="95" t="s">
        <v>75</v>
      </c>
    </row>
    <row r="45" spans="21:31">
      <c r="U45" s="97">
        <v>23</v>
      </c>
      <c r="V45" s="88">
        <v>7.0000000000000007E-2</v>
      </c>
      <c r="W45" s="93" t="s">
        <v>77</v>
      </c>
      <c r="X45" s="94">
        <f t="shared" si="3"/>
        <v>7.0000000000000007E-5</v>
      </c>
      <c r="Y45" s="95" t="s">
        <v>75</v>
      </c>
    </row>
    <row r="46" spans="21:31">
      <c r="U46" s="97">
        <v>24</v>
      </c>
      <c r="V46" s="88">
        <v>7.0000000000000007E-2</v>
      </c>
      <c r="W46" s="93" t="s">
        <v>77</v>
      </c>
      <c r="X46" s="94">
        <f t="shared" si="3"/>
        <v>7.0000000000000007E-5</v>
      </c>
      <c r="Y46" s="95" t="s">
        <v>75</v>
      </c>
    </row>
    <row r="47" spans="21:31">
      <c r="U47" s="97">
        <v>25</v>
      </c>
      <c r="V47" s="88">
        <v>7.0000000000000007E-2</v>
      </c>
      <c r="W47" s="93" t="s">
        <v>77</v>
      </c>
      <c r="X47" s="94">
        <f t="shared" si="3"/>
        <v>7.0000000000000007E-5</v>
      </c>
      <c r="Y47" s="95" t="s">
        <v>75</v>
      </c>
    </row>
    <row r="48" spans="21:31">
      <c r="U48" s="97">
        <v>50</v>
      </c>
      <c r="V48" s="88">
        <v>0.09</v>
      </c>
      <c r="W48" s="93" t="s">
        <v>77</v>
      </c>
      <c r="X48" s="94">
        <f t="shared" si="3"/>
        <v>8.9999999999999992E-5</v>
      </c>
      <c r="Y48" s="95" t="s">
        <v>75</v>
      </c>
    </row>
    <row r="49" spans="21:25">
      <c r="U49" s="97">
        <v>75</v>
      </c>
      <c r="V49" s="88">
        <v>0.1</v>
      </c>
      <c r="W49" s="93" t="s">
        <v>77</v>
      </c>
      <c r="X49" s="94">
        <f t="shared" si="3"/>
        <v>1E-4</v>
      </c>
      <c r="Y49" s="95" t="s">
        <v>75</v>
      </c>
    </row>
    <row r="50" spans="21:25">
      <c r="U50" s="97">
        <v>100</v>
      </c>
      <c r="V50" s="88">
        <v>0.12</v>
      </c>
      <c r="W50" s="93" t="s">
        <v>77</v>
      </c>
      <c r="X50" s="94">
        <f t="shared" si="3"/>
        <v>1.1999999999999999E-4</v>
      </c>
      <c r="Y50" s="95" t="s">
        <v>75</v>
      </c>
    </row>
    <row r="51" spans="21:25">
      <c r="U51" s="2"/>
      <c r="V51" s="2"/>
      <c r="W51" s="2"/>
      <c r="X51" s="2"/>
      <c r="Y51" s="2"/>
    </row>
    <row r="52" spans="21:25">
      <c r="U52" s="2"/>
      <c r="V52" s="2"/>
      <c r="W52" s="2"/>
      <c r="X52" s="2"/>
      <c r="Y52" s="2"/>
    </row>
    <row r="53" spans="21:25">
      <c r="U53" s="2"/>
      <c r="V53" s="2"/>
      <c r="W53" s="2"/>
      <c r="X53" s="2"/>
      <c r="Y53" s="2"/>
    </row>
    <row r="54" spans="21:25">
      <c r="U54" s="2"/>
      <c r="V54" s="2"/>
      <c r="W54" s="2"/>
      <c r="X54" s="2"/>
      <c r="Y54" s="2"/>
    </row>
    <row r="55" spans="21:25">
      <c r="U55" s="2"/>
      <c r="V55" s="2"/>
      <c r="W55" s="2"/>
      <c r="X55" s="2"/>
      <c r="Y55" s="2"/>
    </row>
  </sheetData>
  <mergeCells count="12">
    <mergeCell ref="AG3:AK3"/>
    <mergeCell ref="B2:G2"/>
    <mergeCell ref="I2:M2"/>
    <mergeCell ref="O2:S2"/>
    <mergeCell ref="U2:Y2"/>
    <mergeCell ref="AA2:AE2"/>
    <mergeCell ref="AG2:AK2"/>
    <mergeCell ref="B3:G3"/>
    <mergeCell ref="I3:M3"/>
    <mergeCell ref="O3:S3"/>
    <mergeCell ref="U3:Y3"/>
    <mergeCell ref="AA3:AE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H196"/>
  <sheetViews>
    <sheetView view="pageBreakPreview" topLeftCell="A32" zoomScaleNormal="100" zoomScaleSheetLayoutView="100" workbookViewId="0">
      <selection activeCell="AB54" sqref="AB54:AE58"/>
    </sheetView>
  </sheetViews>
  <sheetFormatPr defaultColWidth="7.5703125" defaultRowHeight="18.75" customHeight="1"/>
  <cols>
    <col min="1" max="27" width="3.140625" style="52" customWidth="1"/>
    <col min="28" max="30" width="3.140625" style="62" customWidth="1"/>
    <col min="31" max="37" width="3.140625" style="52" customWidth="1"/>
    <col min="38" max="57" width="3.5703125" style="52" customWidth="1"/>
    <col min="58" max="248" width="7.5703125" style="52"/>
    <col min="249" max="249" width="1.5703125" style="52" customWidth="1"/>
    <col min="250" max="253" width="3.5703125" style="52" customWidth="1"/>
    <col min="254" max="257" width="5.42578125" style="52" customWidth="1"/>
    <col min="258" max="273" width="4" style="52" customWidth="1"/>
    <col min="274" max="275" width="3.42578125" style="52" customWidth="1"/>
    <col min="276" max="313" width="3.5703125" style="52" customWidth="1"/>
    <col min="314" max="504" width="7.5703125" style="52"/>
    <col min="505" max="505" width="1.5703125" style="52" customWidth="1"/>
    <col min="506" max="509" width="3.5703125" style="52" customWidth="1"/>
    <col min="510" max="513" width="5.42578125" style="52" customWidth="1"/>
    <col min="514" max="529" width="4" style="52" customWidth="1"/>
    <col min="530" max="531" width="3.42578125" style="52" customWidth="1"/>
    <col min="532" max="569" width="3.5703125" style="52" customWidth="1"/>
    <col min="570" max="760" width="7.5703125" style="52"/>
    <col min="761" max="761" width="1.5703125" style="52" customWidth="1"/>
    <col min="762" max="765" width="3.5703125" style="52" customWidth="1"/>
    <col min="766" max="769" width="5.42578125" style="52" customWidth="1"/>
    <col min="770" max="785" width="4" style="52" customWidth="1"/>
    <col min="786" max="787" width="3.42578125" style="52" customWidth="1"/>
    <col min="788" max="825" width="3.5703125" style="52" customWidth="1"/>
    <col min="826" max="1016" width="7.5703125" style="52"/>
    <col min="1017" max="1017" width="1.5703125" style="52" customWidth="1"/>
    <col min="1018" max="1021" width="3.5703125" style="52" customWidth="1"/>
    <col min="1022" max="1025" width="5.42578125" style="52" customWidth="1"/>
    <col min="1026" max="1041" width="4" style="52" customWidth="1"/>
    <col min="1042" max="1043" width="3.42578125" style="52" customWidth="1"/>
    <col min="1044" max="1081" width="3.5703125" style="52" customWidth="1"/>
    <col min="1082" max="1272" width="7.5703125" style="52"/>
    <col min="1273" max="1273" width="1.5703125" style="52" customWidth="1"/>
    <col min="1274" max="1277" width="3.5703125" style="52" customWidth="1"/>
    <col min="1278" max="1281" width="5.42578125" style="52" customWidth="1"/>
    <col min="1282" max="1297" width="4" style="52" customWidth="1"/>
    <col min="1298" max="1299" width="3.42578125" style="52" customWidth="1"/>
    <col min="1300" max="1337" width="3.5703125" style="52" customWidth="1"/>
    <col min="1338" max="1528" width="7.5703125" style="52"/>
    <col min="1529" max="1529" width="1.5703125" style="52" customWidth="1"/>
    <col min="1530" max="1533" width="3.5703125" style="52" customWidth="1"/>
    <col min="1534" max="1537" width="5.42578125" style="52" customWidth="1"/>
    <col min="1538" max="1553" width="4" style="52" customWidth="1"/>
    <col min="1554" max="1555" width="3.42578125" style="52" customWidth="1"/>
    <col min="1556" max="1593" width="3.5703125" style="52" customWidth="1"/>
    <col min="1594" max="1784" width="7.5703125" style="52"/>
    <col min="1785" max="1785" width="1.5703125" style="52" customWidth="1"/>
    <col min="1786" max="1789" width="3.5703125" style="52" customWidth="1"/>
    <col min="1790" max="1793" width="5.42578125" style="52" customWidth="1"/>
    <col min="1794" max="1809" width="4" style="52" customWidth="1"/>
    <col min="1810" max="1811" width="3.42578125" style="52" customWidth="1"/>
    <col min="1812" max="1849" width="3.5703125" style="52" customWidth="1"/>
    <col min="1850" max="2040" width="7.5703125" style="52"/>
    <col min="2041" max="2041" width="1.5703125" style="52" customWidth="1"/>
    <col min="2042" max="2045" width="3.5703125" style="52" customWidth="1"/>
    <col min="2046" max="2049" width="5.42578125" style="52" customWidth="1"/>
    <col min="2050" max="2065" width="4" style="52" customWidth="1"/>
    <col min="2066" max="2067" width="3.42578125" style="52" customWidth="1"/>
    <col min="2068" max="2105" width="3.5703125" style="52" customWidth="1"/>
    <col min="2106" max="2296" width="7.5703125" style="52"/>
    <col min="2297" max="2297" width="1.5703125" style="52" customWidth="1"/>
    <col min="2298" max="2301" width="3.5703125" style="52" customWidth="1"/>
    <col min="2302" max="2305" width="5.42578125" style="52" customWidth="1"/>
    <col min="2306" max="2321" width="4" style="52" customWidth="1"/>
    <col min="2322" max="2323" width="3.42578125" style="52" customWidth="1"/>
    <col min="2324" max="2361" width="3.5703125" style="52" customWidth="1"/>
    <col min="2362" max="2552" width="7.5703125" style="52"/>
    <col min="2553" max="2553" width="1.5703125" style="52" customWidth="1"/>
    <col min="2554" max="2557" width="3.5703125" style="52" customWidth="1"/>
    <col min="2558" max="2561" width="5.42578125" style="52" customWidth="1"/>
    <col min="2562" max="2577" width="4" style="52" customWidth="1"/>
    <col min="2578" max="2579" width="3.42578125" style="52" customWidth="1"/>
    <col min="2580" max="2617" width="3.5703125" style="52" customWidth="1"/>
    <col min="2618" max="2808" width="7.5703125" style="52"/>
    <col min="2809" max="2809" width="1.5703125" style="52" customWidth="1"/>
    <col min="2810" max="2813" width="3.5703125" style="52" customWidth="1"/>
    <col min="2814" max="2817" width="5.42578125" style="52" customWidth="1"/>
    <col min="2818" max="2833" width="4" style="52" customWidth="1"/>
    <col min="2834" max="2835" width="3.42578125" style="52" customWidth="1"/>
    <col min="2836" max="2873" width="3.5703125" style="52" customWidth="1"/>
    <col min="2874" max="3064" width="7.5703125" style="52"/>
    <col min="3065" max="3065" width="1.5703125" style="52" customWidth="1"/>
    <col min="3066" max="3069" width="3.5703125" style="52" customWidth="1"/>
    <col min="3070" max="3073" width="5.42578125" style="52" customWidth="1"/>
    <col min="3074" max="3089" width="4" style="52" customWidth="1"/>
    <col min="3090" max="3091" width="3.42578125" style="52" customWidth="1"/>
    <col min="3092" max="3129" width="3.5703125" style="52" customWidth="1"/>
    <col min="3130" max="3320" width="7.5703125" style="52"/>
    <col min="3321" max="3321" width="1.5703125" style="52" customWidth="1"/>
    <col min="3322" max="3325" width="3.5703125" style="52" customWidth="1"/>
    <col min="3326" max="3329" width="5.42578125" style="52" customWidth="1"/>
    <col min="3330" max="3345" width="4" style="52" customWidth="1"/>
    <col min="3346" max="3347" width="3.42578125" style="52" customWidth="1"/>
    <col min="3348" max="3385" width="3.5703125" style="52" customWidth="1"/>
    <col min="3386" max="3576" width="7.5703125" style="52"/>
    <col min="3577" max="3577" width="1.5703125" style="52" customWidth="1"/>
    <col min="3578" max="3581" width="3.5703125" style="52" customWidth="1"/>
    <col min="3582" max="3585" width="5.42578125" style="52" customWidth="1"/>
    <col min="3586" max="3601" width="4" style="52" customWidth="1"/>
    <col min="3602" max="3603" width="3.42578125" style="52" customWidth="1"/>
    <col min="3604" max="3641" width="3.5703125" style="52" customWidth="1"/>
    <col min="3642" max="3832" width="7.5703125" style="52"/>
    <col min="3833" max="3833" width="1.5703125" style="52" customWidth="1"/>
    <col min="3834" max="3837" width="3.5703125" style="52" customWidth="1"/>
    <col min="3838" max="3841" width="5.42578125" style="52" customWidth="1"/>
    <col min="3842" max="3857" width="4" style="52" customWidth="1"/>
    <col min="3858" max="3859" width="3.42578125" style="52" customWidth="1"/>
    <col min="3860" max="3897" width="3.5703125" style="52" customWidth="1"/>
    <col min="3898" max="4088" width="7.5703125" style="52"/>
    <col min="4089" max="4089" width="1.5703125" style="52" customWidth="1"/>
    <col min="4090" max="4093" width="3.5703125" style="52" customWidth="1"/>
    <col min="4094" max="4097" width="5.42578125" style="52" customWidth="1"/>
    <col min="4098" max="4113" width="4" style="52" customWidth="1"/>
    <col min="4114" max="4115" width="3.42578125" style="52" customWidth="1"/>
    <col min="4116" max="4153" width="3.5703125" style="52" customWidth="1"/>
    <col min="4154" max="4344" width="7.5703125" style="52"/>
    <col min="4345" max="4345" width="1.5703125" style="52" customWidth="1"/>
    <col min="4346" max="4349" width="3.5703125" style="52" customWidth="1"/>
    <col min="4350" max="4353" width="5.42578125" style="52" customWidth="1"/>
    <col min="4354" max="4369" width="4" style="52" customWidth="1"/>
    <col min="4370" max="4371" width="3.42578125" style="52" customWidth="1"/>
    <col min="4372" max="4409" width="3.5703125" style="52" customWidth="1"/>
    <col min="4410" max="4600" width="7.5703125" style="52"/>
    <col min="4601" max="4601" width="1.5703125" style="52" customWidth="1"/>
    <col min="4602" max="4605" width="3.5703125" style="52" customWidth="1"/>
    <col min="4606" max="4609" width="5.42578125" style="52" customWidth="1"/>
    <col min="4610" max="4625" width="4" style="52" customWidth="1"/>
    <col min="4626" max="4627" width="3.42578125" style="52" customWidth="1"/>
    <col min="4628" max="4665" width="3.5703125" style="52" customWidth="1"/>
    <col min="4666" max="4856" width="7.5703125" style="52"/>
    <col min="4857" max="4857" width="1.5703125" style="52" customWidth="1"/>
    <col min="4858" max="4861" width="3.5703125" style="52" customWidth="1"/>
    <col min="4862" max="4865" width="5.42578125" style="52" customWidth="1"/>
    <col min="4866" max="4881" width="4" style="52" customWidth="1"/>
    <col min="4882" max="4883" width="3.42578125" style="52" customWidth="1"/>
    <col min="4884" max="4921" width="3.5703125" style="52" customWidth="1"/>
    <col min="4922" max="5112" width="7.5703125" style="52"/>
    <col min="5113" max="5113" width="1.5703125" style="52" customWidth="1"/>
    <col min="5114" max="5117" width="3.5703125" style="52" customWidth="1"/>
    <col min="5118" max="5121" width="5.42578125" style="52" customWidth="1"/>
    <col min="5122" max="5137" width="4" style="52" customWidth="1"/>
    <col min="5138" max="5139" width="3.42578125" style="52" customWidth="1"/>
    <col min="5140" max="5177" width="3.5703125" style="52" customWidth="1"/>
    <col min="5178" max="5368" width="7.5703125" style="52"/>
    <col min="5369" max="5369" width="1.5703125" style="52" customWidth="1"/>
    <col min="5370" max="5373" width="3.5703125" style="52" customWidth="1"/>
    <col min="5374" max="5377" width="5.42578125" style="52" customWidth="1"/>
    <col min="5378" max="5393" width="4" style="52" customWidth="1"/>
    <col min="5394" max="5395" width="3.42578125" style="52" customWidth="1"/>
    <col min="5396" max="5433" width="3.5703125" style="52" customWidth="1"/>
    <col min="5434" max="5624" width="7.5703125" style="52"/>
    <col min="5625" max="5625" width="1.5703125" style="52" customWidth="1"/>
    <col min="5626" max="5629" width="3.5703125" style="52" customWidth="1"/>
    <col min="5630" max="5633" width="5.42578125" style="52" customWidth="1"/>
    <col min="5634" max="5649" width="4" style="52" customWidth="1"/>
    <col min="5650" max="5651" width="3.42578125" style="52" customWidth="1"/>
    <col min="5652" max="5689" width="3.5703125" style="52" customWidth="1"/>
    <col min="5690" max="5880" width="7.5703125" style="52"/>
    <col min="5881" max="5881" width="1.5703125" style="52" customWidth="1"/>
    <col min="5882" max="5885" width="3.5703125" style="52" customWidth="1"/>
    <col min="5886" max="5889" width="5.42578125" style="52" customWidth="1"/>
    <col min="5890" max="5905" width="4" style="52" customWidth="1"/>
    <col min="5906" max="5907" width="3.42578125" style="52" customWidth="1"/>
    <col min="5908" max="5945" width="3.5703125" style="52" customWidth="1"/>
    <col min="5946" max="6136" width="7.5703125" style="52"/>
    <col min="6137" max="6137" width="1.5703125" style="52" customWidth="1"/>
    <col min="6138" max="6141" width="3.5703125" style="52" customWidth="1"/>
    <col min="6142" max="6145" width="5.42578125" style="52" customWidth="1"/>
    <col min="6146" max="6161" width="4" style="52" customWidth="1"/>
    <col min="6162" max="6163" width="3.42578125" style="52" customWidth="1"/>
    <col min="6164" max="6201" width="3.5703125" style="52" customWidth="1"/>
    <col min="6202" max="6392" width="7.5703125" style="52"/>
    <col min="6393" max="6393" width="1.5703125" style="52" customWidth="1"/>
    <col min="6394" max="6397" width="3.5703125" style="52" customWidth="1"/>
    <col min="6398" max="6401" width="5.42578125" style="52" customWidth="1"/>
    <col min="6402" max="6417" width="4" style="52" customWidth="1"/>
    <col min="6418" max="6419" width="3.42578125" style="52" customWidth="1"/>
    <col min="6420" max="6457" width="3.5703125" style="52" customWidth="1"/>
    <col min="6458" max="6648" width="7.5703125" style="52"/>
    <col min="6649" max="6649" width="1.5703125" style="52" customWidth="1"/>
    <col min="6650" max="6653" width="3.5703125" style="52" customWidth="1"/>
    <col min="6654" max="6657" width="5.42578125" style="52" customWidth="1"/>
    <col min="6658" max="6673" width="4" style="52" customWidth="1"/>
    <col min="6674" max="6675" width="3.42578125" style="52" customWidth="1"/>
    <col min="6676" max="6713" width="3.5703125" style="52" customWidth="1"/>
    <col min="6714" max="6904" width="7.5703125" style="52"/>
    <col min="6905" max="6905" width="1.5703125" style="52" customWidth="1"/>
    <col min="6906" max="6909" width="3.5703125" style="52" customWidth="1"/>
    <col min="6910" max="6913" width="5.42578125" style="52" customWidth="1"/>
    <col min="6914" max="6929" width="4" style="52" customWidth="1"/>
    <col min="6930" max="6931" width="3.42578125" style="52" customWidth="1"/>
    <col min="6932" max="6969" width="3.5703125" style="52" customWidth="1"/>
    <col min="6970" max="7160" width="7.5703125" style="52"/>
    <col min="7161" max="7161" width="1.5703125" style="52" customWidth="1"/>
    <col min="7162" max="7165" width="3.5703125" style="52" customWidth="1"/>
    <col min="7166" max="7169" width="5.42578125" style="52" customWidth="1"/>
    <col min="7170" max="7185" width="4" style="52" customWidth="1"/>
    <col min="7186" max="7187" width="3.42578125" style="52" customWidth="1"/>
    <col min="7188" max="7225" width="3.5703125" style="52" customWidth="1"/>
    <col min="7226" max="7416" width="7.5703125" style="52"/>
    <col min="7417" max="7417" width="1.5703125" style="52" customWidth="1"/>
    <col min="7418" max="7421" width="3.5703125" style="52" customWidth="1"/>
    <col min="7422" max="7425" width="5.42578125" style="52" customWidth="1"/>
    <col min="7426" max="7441" width="4" style="52" customWidth="1"/>
    <col min="7442" max="7443" width="3.42578125" style="52" customWidth="1"/>
    <col min="7444" max="7481" width="3.5703125" style="52" customWidth="1"/>
    <col min="7482" max="7672" width="7.5703125" style="52"/>
    <col min="7673" max="7673" width="1.5703125" style="52" customWidth="1"/>
    <col min="7674" max="7677" width="3.5703125" style="52" customWidth="1"/>
    <col min="7678" max="7681" width="5.42578125" style="52" customWidth="1"/>
    <col min="7682" max="7697" width="4" style="52" customWidth="1"/>
    <col min="7698" max="7699" width="3.42578125" style="52" customWidth="1"/>
    <col min="7700" max="7737" width="3.5703125" style="52" customWidth="1"/>
    <col min="7738" max="7928" width="7.5703125" style="52"/>
    <col min="7929" max="7929" width="1.5703125" style="52" customWidth="1"/>
    <col min="7930" max="7933" width="3.5703125" style="52" customWidth="1"/>
    <col min="7934" max="7937" width="5.42578125" style="52" customWidth="1"/>
    <col min="7938" max="7953" width="4" style="52" customWidth="1"/>
    <col min="7954" max="7955" width="3.42578125" style="52" customWidth="1"/>
    <col min="7956" max="7993" width="3.5703125" style="52" customWidth="1"/>
    <col min="7994" max="8184" width="7.5703125" style="52"/>
    <col min="8185" max="8185" width="1.5703125" style="52" customWidth="1"/>
    <col min="8186" max="8189" width="3.5703125" style="52" customWidth="1"/>
    <col min="8190" max="8193" width="5.42578125" style="52" customWidth="1"/>
    <col min="8194" max="8209" width="4" style="52" customWidth="1"/>
    <col min="8210" max="8211" width="3.42578125" style="52" customWidth="1"/>
    <col min="8212" max="8249" width="3.5703125" style="52" customWidth="1"/>
    <col min="8250" max="8440" width="7.5703125" style="52"/>
    <col min="8441" max="8441" width="1.5703125" style="52" customWidth="1"/>
    <col min="8442" max="8445" width="3.5703125" style="52" customWidth="1"/>
    <col min="8446" max="8449" width="5.42578125" style="52" customWidth="1"/>
    <col min="8450" max="8465" width="4" style="52" customWidth="1"/>
    <col min="8466" max="8467" width="3.42578125" style="52" customWidth="1"/>
    <col min="8468" max="8505" width="3.5703125" style="52" customWidth="1"/>
    <col min="8506" max="8696" width="7.5703125" style="52"/>
    <col min="8697" max="8697" width="1.5703125" style="52" customWidth="1"/>
    <col min="8698" max="8701" width="3.5703125" style="52" customWidth="1"/>
    <col min="8702" max="8705" width="5.42578125" style="52" customWidth="1"/>
    <col min="8706" max="8721" width="4" style="52" customWidth="1"/>
    <col min="8722" max="8723" width="3.42578125" style="52" customWidth="1"/>
    <col min="8724" max="8761" width="3.5703125" style="52" customWidth="1"/>
    <col min="8762" max="8952" width="7.5703125" style="52"/>
    <col min="8953" max="8953" width="1.5703125" style="52" customWidth="1"/>
    <col min="8954" max="8957" width="3.5703125" style="52" customWidth="1"/>
    <col min="8958" max="8961" width="5.42578125" style="52" customWidth="1"/>
    <col min="8962" max="8977" width="4" style="52" customWidth="1"/>
    <col min="8978" max="8979" width="3.42578125" style="52" customWidth="1"/>
    <col min="8980" max="9017" width="3.5703125" style="52" customWidth="1"/>
    <col min="9018" max="9208" width="7.5703125" style="52"/>
    <col min="9209" max="9209" width="1.5703125" style="52" customWidth="1"/>
    <col min="9210" max="9213" width="3.5703125" style="52" customWidth="1"/>
    <col min="9214" max="9217" width="5.42578125" style="52" customWidth="1"/>
    <col min="9218" max="9233" width="4" style="52" customWidth="1"/>
    <col min="9234" max="9235" width="3.42578125" style="52" customWidth="1"/>
    <col min="9236" max="9273" width="3.5703125" style="52" customWidth="1"/>
    <col min="9274" max="9464" width="7.5703125" style="52"/>
    <col min="9465" max="9465" width="1.5703125" style="52" customWidth="1"/>
    <col min="9466" max="9469" width="3.5703125" style="52" customWidth="1"/>
    <col min="9470" max="9473" width="5.42578125" style="52" customWidth="1"/>
    <col min="9474" max="9489" width="4" style="52" customWidth="1"/>
    <col min="9490" max="9491" width="3.42578125" style="52" customWidth="1"/>
    <col min="9492" max="9529" width="3.5703125" style="52" customWidth="1"/>
    <col min="9530" max="9720" width="7.5703125" style="52"/>
    <col min="9721" max="9721" width="1.5703125" style="52" customWidth="1"/>
    <col min="9722" max="9725" width="3.5703125" style="52" customWidth="1"/>
    <col min="9726" max="9729" width="5.42578125" style="52" customWidth="1"/>
    <col min="9730" max="9745" width="4" style="52" customWidth="1"/>
    <col min="9746" max="9747" width="3.42578125" style="52" customWidth="1"/>
    <col min="9748" max="9785" width="3.5703125" style="52" customWidth="1"/>
    <col min="9786" max="9976" width="7.5703125" style="52"/>
    <col min="9977" max="9977" width="1.5703125" style="52" customWidth="1"/>
    <col min="9978" max="9981" width="3.5703125" style="52" customWidth="1"/>
    <col min="9982" max="9985" width="5.42578125" style="52" customWidth="1"/>
    <col min="9986" max="10001" width="4" style="52" customWidth="1"/>
    <col min="10002" max="10003" width="3.42578125" style="52" customWidth="1"/>
    <col min="10004" max="10041" width="3.5703125" style="52" customWidth="1"/>
    <col min="10042" max="10232" width="7.5703125" style="52"/>
    <col min="10233" max="10233" width="1.5703125" style="52" customWidth="1"/>
    <col min="10234" max="10237" width="3.5703125" style="52" customWidth="1"/>
    <col min="10238" max="10241" width="5.42578125" style="52" customWidth="1"/>
    <col min="10242" max="10257" width="4" style="52" customWidth="1"/>
    <col min="10258" max="10259" width="3.42578125" style="52" customWidth="1"/>
    <col min="10260" max="10297" width="3.5703125" style="52" customWidth="1"/>
    <col min="10298" max="10488" width="7.5703125" style="52"/>
    <col min="10489" max="10489" width="1.5703125" style="52" customWidth="1"/>
    <col min="10490" max="10493" width="3.5703125" style="52" customWidth="1"/>
    <col min="10494" max="10497" width="5.42578125" style="52" customWidth="1"/>
    <col min="10498" max="10513" width="4" style="52" customWidth="1"/>
    <col min="10514" max="10515" width="3.42578125" style="52" customWidth="1"/>
    <col min="10516" max="10553" width="3.5703125" style="52" customWidth="1"/>
    <col min="10554" max="10744" width="7.5703125" style="52"/>
    <col min="10745" max="10745" width="1.5703125" style="52" customWidth="1"/>
    <col min="10746" max="10749" width="3.5703125" style="52" customWidth="1"/>
    <col min="10750" max="10753" width="5.42578125" style="52" customWidth="1"/>
    <col min="10754" max="10769" width="4" style="52" customWidth="1"/>
    <col min="10770" max="10771" width="3.42578125" style="52" customWidth="1"/>
    <col min="10772" max="10809" width="3.5703125" style="52" customWidth="1"/>
    <col min="10810" max="11000" width="7.5703125" style="52"/>
    <col min="11001" max="11001" width="1.5703125" style="52" customWidth="1"/>
    <col min="11002" max="11005" width="3.5703125" style="52" customWidth="1"/>
    <col min="11006" max="11009" width="5.42578125" style="52" customWidth="1"/>
    <col min="11010" max="11025" width="4" style="52" customWidth="1"/>
    <col min="11026" max="11027" width="3.42578125" style="52" customWidth="1"/>
    <col min="11028" max="11065" width="3.5703125" style="52" customWidth="1"/>
    <col min="11066" max="11256" width="7.5703125" style="52"/>
    <col min="11257" max="11257" width="1.5703125" style="52" customWidth="1"/>
    <col min="11258" max="11261" width="3.5703125" style="52" customWidth="1"/>
    <col min="11262" max="11265" width="5.42578125" style="52" customWidth="1"/>
    <col min="11266" max="11281" width="4" style="52" customWidth="1"/>
    <col min="11282" max="11283" width="3.42578125" style="52" customWidth="1"/>
    <col min="11284" max="11321" width="3.5703125" style="52" customWidth="1"/>
    <col min="11322" max="11512" width="7.5703125" style="52"/>
    <col min="11513" max="11513" width="1.5703125" style="52" customWidth="1"/>
    <col min="11514" max="11517" width="3.5703125" style="52" customWidth="1"/>
    <col min="11518" max="11521" width="5.42578125" style="52" customWidth="1"/>
    <col min="11522" max="11537" width="4" style="52" customWidth="1"/>
    <col min="11538" max="11539" width="3.42578125" style="52" customWidth="1"/>
    <col min="11540" max="11577" width="3.5703125" style="52" customWidth="1"/>
    <col min="11578" max="11768" width="7.5703125" style="52"/>
    <col min="11769" max="11769" width="1.5703125" style="52" customWidth="1"/>
    <col min="11770" max="11773" width="3.5703125" style="52" customWidth="1"/>
    <col min="11774" max="11777" width="5.42578125" style="52" customWidth="1"/>
    <col min="11778" max="11793" width="4" style="52" customWidth="1"/>
    <col min="11794" max="11795" width="3.42578125" style="52" customWidth="1"/>
    <col min="11796" max="11833" width="3.5703125" style="52" customWidth="1"/>
    <col min="11834" max="12024" width="7.5703125" style="52"/>
    <col min="12025" max="12025" width="1.5703125" style="52" customWidth="1"/>
    <col min="12026" max="12029" width="3.5703125" style="52" customWidth="1"/>
    <col min="12030" max="12033" width="5.42578125" style="52" customWidth="1"/>
    <col min="12034" max="12049" width="4" style="52" customWidth="1"/>
    <col min="12050" max="12051" width="3.42578125" style="52" customWidth="1"/>
    <col min="12052" max="12089" width="3.5703125" style="52" customWidth="1"/>
    <col min="12090" max="12280" width="7.5703125" style="52"/>
    <col min="12281" max="12281" width="1.5703125" style="52" customWidth="1"/>
    <col min="12282" max="12285" width="3.5703125" style="52" customWidth="1"/>
    <col min="12286" max="12289" width="5.42578125" style="52" customWidth="1"/>
    <col min="12290" max="12305" width="4" style="52" customWidth="1"/>
    <col min="12306" max="12307" width="3.42578125" style="52" customWidth="1"/>
    <col min="12308" max="12345" width="3.5703125" style="52" customWidth="1"/>
    <col min="12346" max="12536" width="7.5703125" style="52"/>
    <col min="12537" max="12537" width="1.5703125" style="52" customWidth="1"/>
    <col min="12538" max="12541" width="3.5703125" style="52" customWidth="1"/>
    <col min="12542" max="12545" width="5.42578125" style="52" customWidth="1"/>
    <col min="12546" max="12561" width="4" style="52" customWidth="1"/>
    <col min="12562" max="12563" width="3.42578125" style="52" customWidth="1"/>
    <col min="12564" max="12601" width="3.5703125" style="52" customWidth="1"/>
    <col min="12602" max="12792" width="7.5703125" style="52"/>
    <col min="12793" max="12793" width="1.5703125" style="52" customWidth="1"/>
    <col min="12794" max="12797" width="3.5703125" style="52" customWidth="1"/>
    <col min="12798" max="12801" width="5.42578125" style="52" customWidth="1"/>
    <col min="12802" max="12817" width="4" style="52" customWidth="1"/>
    <col min="12818" max="12819" width="3.42578125" style="52" customWidth="1"/>
    <col min="12820" max="12857" width="3.5703125" style="52" customWidth="1"/>
    <col min="12858" max="13048" width="7.5703125" style="52"/>
    <col min="13049" max="13049" width="1.5703125" style="52" customWidth="1"/>
    <col min="13050" max="13053" width="3.5703125" style="52" customWidth="1"/>
    <col min="13054" max="13057" width="5.42578125" style="52" customWidth="1"/>
    <col min="13058" max="13073" width="4" style="52" customWidth="1"/>
    <col min="13074" max="13075" width="3.42578125" style="52" customWidth="1"/>
    <col min="13076" max="13113" width="3.5703125" style="52" customWidth="1"/>
    <col min="13114" max="13304" width="7.5703125" style="52"/>
    <col min="13305" max="13305" width="1.5703125" style="52" customWidth="1"/>
    <col min="13306" max="13309" width="3.5703125" style="52" customWidth="1"/>
    <col min="13310" max="13313" width="5.42578125" style="52" customWidth="1"/>
    <col min="13314" max="13329" width="4" style="52" customWidth="1"/>
    <col min="13330" max="13331" width="3.42578125" style="52" customWidth="1"/>
    <col min="13332" max="13369" width="3.5703125" style="52" customWidth="1"/>
    <col min="13370" max="13560" width="7.5703125" style="52"/>
    <col min="13561" max="13561" width="1.5703125" style="52" customWidth="1"/>
    <col min="13562" max="13565" width="3.5703125" style="52" customWidth="1"/>
    <col min="13566" max="13569" width="5.42578125" style="52" customWidth="1"/>
    <col min="13570" max="13585" width="4" style="52" customWidth="1"/>
    <col min="13586" max="13587" width="3.42578125" style="52" customWidth="1"/>
    <col min="13588" max="13625" width="3.5703125" style="52" customWidth="1"/>
    <col min="13626" max="13816" width="7.5703125" style="52"/>
    <col min="13817" max="13817" width="1.5703125" style="52" customWidth="1"/>
    <col min="13818" max="13821" width="3.5703125" style="52" customWidth="1"/>
    <col min="13822" max="13825" width="5.42578125" style="52" customWidth="1"/>
    <col min="13826" max="13841" width="4" style="52" customWidth="1"/>
    <col min="13842" max="13843" width="3.42578125" style="52" customWidth="1"/>
    <col min="13844" max="13881" width="3.5703125" style="52" customWidth="1"/>
    <col min="13882" max="14072" width="7.5703125" style="52"/>
    <col min="14073" max="14073" width="1.5703125" style="52" customWidth="1"/>
    <col min="14074" max="14077" width="3.5703125" style="52" customWidth="1"/>
    <col min="14078" max="14081" width="5.42578125" style="52" customWidth="1"/>
    <col min="14082" max="14097" width="4" style="52" customWidth="1"/>
    <col min="14098" max="14099" width="3.42578125" style="52" customWidth="1"/>
    <col min="14100" max="14137" width="3.5703125" style="52" customWidth="1"/>
    <col min="14138" max="14328" width="7.5703125" style="52"/>
    <col min="14329" max="14329" width="1.5703125" style="52" customWidth="1"/>
    <col min="14330" max="14333" width="3.5703125" style="52" customWidth="1"/>
    <col min="14334" max="14337" width="5.42578125" style="52" customWidth="1"/>
    <col min="14338" max="14353" width="4" style="52" customWidth="1"/>
    <col min="14354" max="14355" width="3.42578125" style="52" customWidth="1"/>
    <col min="14356" max="14393" width="3.5703125" style="52" customWidth="1"/>
    <col min="14394" max="14584" width="7.5703125" style="52"/>
    <col min="14585" max="14585" width="1.5703125" style="52" customWidth="1"/>
    <col min="14586" max="14589" width="3.5703125" style="52" customWidth="1"/>
    <col min="14590" max="14593" width="5.42578125" style="52" customWidth="1"/>
    <col min="14594" max="14609" width="4" style="52" customWidth="1"/>
    <col min="14610" max="14611" width="3.42578125" style="52" customWidth="1"/>
    <col min="14612" max="14649" width="3.5703125" style="52" customWidth="1"/>
    <col min="14650" max="14840" width="7.5703125" style="52"/>
    <col min="14841" max="14841" width="1.5703125" style="52" customWidth="1"/>
    <col min="14842" max="14845" width="3.5703125" style="52" customWidth="1"/>
    <col min="14846" max="14849" width="5.42578125" style="52" customWidth="1"/>
    <col min="14850" max="14865" width="4" style="52" customWidth="1"/>
    <col min="14866" max="14867" width="3.42578125" style="52" customWidth="1"/>
    <col min="14868" max="14905" width="3.5703125" style="52" customWidth="1"/>
    <col min="14906" max="15096" width="7.5703125" style="52"/>
    <col min="15097" max="15097" width="1.5703125" style="52" customWidth="1"/>
    <col min="15098" max="15101" width="3.5703125" style="52" customWidth="1"/>
    <col min="15102" max="15105" width="5.42578125" style="52" customWidth="1"/>
    <col min="15106" max="15121" width="4" style="52" customWidth="1"/>
    <col min="15122" max="15123" width="3.42578125" style="52" customWidth="1"/>
    <col min="15124" max="15161" width="3.5703125" style="52" customWidth="1"/>
    <col min="15162" max="15352" width="7.5703125" style="52"/>
    <col min="15353" max="15353" width="1.5703125" style="52" customWidth="1"/>
    <col min="15354" max="15357" width="3.5703125" style="52" customWidth="1"/>
    <col min="15358" max="15361" width="5.42578125" style="52" customWidth="1"/>
    <col min="15362" max="15377" width="4" style="52" customWidth="1"/>
    <col min="15378" max="15379" width="3.42578125" style="52" customWidth="1"/>
    <col min="15380" max="15417" width="3.5703125" style="52" customWidth="1"/>
    <col min="15418" max="15608" width="7.5703125" style="52"/>
    <col min="15609" max="15609" width="1.5703125" style="52" customWidth="1"/>
    <col min="15610" max="15613" width="3.5703125" style="52" customWidth="1"/>
    <col min="15614" max="15617" width="5.42578125" style="52" customWidth="1"/>
    <col min="15618" max="15633" width="4" style="52" customWidth="1"/>
    <col min="15634" max="15635" width="3.42578125" style="52" customWidth="1"/>
    <col min="15636" max="15673" width="3.5703125" style="52" customWidth="1"/>
    <col min="15674" max="15864" width="7.5703125" style="52"/>
    <col min="15865" max="15865" width="1.5703125" style="52" customWidth="1"/>
    <col min="15866" max="15869" width="3.5703125" style="52" customWidth="1"/>
    <col min="15870" max="15873" width="5.42578125" style="52" customWidth="1"/>
    <col min="15874" max="15889" width="4" style="52" customWidth="1"/>
    <col min="15890" max="15891" width="3.42578125" style="52" customWidth="1"/>
    <col min="15892" max="15929" width="3.5703125" style="52" customWidth="1"/>
    <col min="15930" max="16120" width="7.5703125" style="52"/>
    <col min="16121" max="16121" width="1.5703125" style="52" customWidth="1"/>
    <col min="16122" max="16125" width="3.5703125" style="52" customWidth="1"/>
    <col min="16126" max="16129" width="5.42578125" style="52" customWidth="1"/>
    <col min="16130" max="16145" width="4" style="52" customWidth="1"/>
    <col min="16146" max="16147" width="3.42578125" style="52" customWidth="1"/>
    <col min="16148" max="16185" width="3.5703125" style="52" customWidth="1"/>
    <col min="16186" max="16384" width="7.5703125" style="52"/>
  </cols>
  <sheetData>
    <row r="1" spans="1:48" ht="23.1" customHeight="1">
      <c r="A1" s="361" t="s">
        <v>53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210" t="s">
        <v>43</v>
      </c>
      <c r="N1" s="210"/>
      <c r="O1" s="210"/>
      <c r="P1" s="210"/>
      <c r="R1" s="336" t="s">
        <v>113</v>
      </c>
      <c r="S1" s="336"/>
      <c r="T1" s="336"/>
      <c r="U1" s="336"/>
      <c r="V1" s="336"/>
      <c r="W1" s="211"/>
      <c r="X1" s="210"/>
      <c r="AA1" s="211" t="s">
        <v>114</v>
      </c>
      <c r="AB1" s="52"/>
      <c r="AC1" s="234">
        <v>1</v>
      </c>
      <c r="AD1" s="212" t="s">
        <v>115</v>
      </c>
      <c r="AE1" s="234">
        <v>1</v>
      </c>
      <c r="AR1" s="211"/>
    </row>
    <row r="2" spans="1:48" ht="23.1" customHeight="1">
      <c r="A2" s="361"/>
      <c r="B2" s="361"/>
      <c r="C2" s="361"/>
      <c r="D2" s="361"/>
      <c r="E2" s="361"/>
      <c r="F2" s="361"/>
      <c r="G2" s="361"/>
      <c r="H2" s="361"/>
      <c r="I2" s="361"/>
      <c r="J2" s="361"/>
      <c r="K2" s="361"/>
      <c r="L2" s="361"/>
      <c r="M2" s="211" t="s">
        <v>54</v>
      </c>
      <c r="N2" s="210"/>
      <c r="O2" s="211"/>
      <c r="P2" s="210"/>
      <c r="R2" s="362">
        <v>42350</v>
      </c>
      <c r="S2" s="362"/>
      <c r="T2" s="362"/>
      <c r="U2" s="362"/>
      <c r="V2" s="211" t="s">
        <v>55</v>
      </c>
      <c r="Y2" s="210"/>
      <c r="Z2" s="213"/>
      <c r="AA2" s="363">
        <v>42350</v>
      </c>
      <c r="AB2" s="363"/>
      <c r="AC2" s="363"/>
      <c r="AD2" s="363"/>
      <c r="AE2" s="229"/>
      <c r="AF2" s="229"/>
      <c r="AG2" s="229"/>
    </row>
    <row r="3" spans="1:48" ht="23.1" customHeight="1">
      <c r="A3" s="364" t="s">
        <v>116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210" t="s">
        <v>56</v>
      </c>
      <c r="N3" s="210"/>
      <c r="O3" s="210"/>
      <c r="P3" s="210"/>
      <c r="Q3" s="210"/>
      <c r="S3" s="226">
        <v>20</v>
      </c>
      <c r="T3" s="227" t="s">
        <v>129</v>
      </c>
      <c r="U3" s="226">
        <v>50</v>
      </c>
      <c r="V3" s="215" t="s">
        <v>57</v>
      </c>
      <c r="W3" s="211"/>
      <c r="Y3" s="210"/>
      <c r="Z3" s="210"/>
      <c r="AA3" s="210"/>
      <c r="AB3" s="210"/>
      <c r="AC3" s="210"/>
      <c r="AD3" s="210"/>
      <c r="AE3" s="210"/>
      <c r="AF3" s="214"/>
    </row>
    <row r="4" spans="1:48" ht="23.1" customHeight="1">
      <c r="A4" s="365" t="s">
        <v>81</v>
      </c>
      <c r="B4" s="365"/>
      <c r="C4" s="365"/>
      <c r="D4" s="365"/>
      <c r="E4" s="365"/>
      <c r="F4" s="365"/>
      <c r="G4" s="365"/>
      <c r="H4" s="365"/>
      <c r="I4" s="365"/>
      <c r="J4" s="365"/>
      <c r="K4" s="365"/>
      <c r="L4" s="365"/>
      <c r="M4" s="210" t="s">
        <v>117</v>
      </c>
      <c r="N4" s="210"/>
      <c r="O4" s="210"/>
      <c r="P4" s="210"/>
      <c r="Q4" s="210"/>
      <c r="R4" s="210" t="s">
        <v>118</v>
      </c>
      <c r="S4" s="210"/>
      <c r="T4" s="210"/>
      <c r="U4" s="210"/>
      <c r="V4" s="210"/>
      <c r="W4" s="210"/>
      <c r="X4" s="210"/>
      <c r="Y4" s="210"/>
      <c r="Z4" s="210"/>
      <c r="AA4" s="210"/>
      <c r="AB4" s="210"/>
      <c r="AC4" s="210"/>
      <c r="AD4" s="210"/>
      <c r="AE4" s="210"/>
      <c r="AF4" s="214"/>
    </row>
    <row r="5" spans="1:48" s="206" customFormat="1" ht="23.1" customHeight="1">
      <c r="A5" s="207" t="s">
        <v>119</v>
      </c>
      <c r="B5" s="207"/>
      <c r="C5" s="207"/>
      <c r="D5" s="207"/>
      <c r="E5" s="207"/>
      <c r="G5" s="351" t="s">
        <v>120</v>
      </c>
      <c r="H5" s="351"/>
      <c r="I5" s="351"/>
      <c r="J5" s="351"/>
      <c r="K5" s="351"/>
      <c r="L5" s="351"/>
      <c r="M5" s="351"/>
      <c r="N5" s="351"/>
      <c r="O5" s="351"/>
      <c r="P5" s="351"/>
      <c r="Q5" s="351"/>
      <c r="R5" s="351"/>
      <c r="S5" s="351"/>
      <c r="T5" s="351"/>
      <c r="U5" s="351"/>
      <c r="V5" s="351"/>
      <c r="W5" s="351"/>
      <c r="X5" s="351"/>
      <c r="Y5" s="351"/>
      <c r="Z5" s="351"/>
      <c r="AA5" s="351"/>
      <c r="AD5" s="216"/>
      <c r="AG5" s="207"/>
      <c r="AH5" s="207"/>
      <c r="AI5" s="207"/>
    </row>
    <row r="6" spans="1:48" s="206" customFormat="1" ht="23.1" customHeight="1">
      <c r="A6" s="207" t="s">
        <v>121</v>
      </c>
      <c r="B6" s="207"/>
      <c r="C6" s="207"/>
      <c r="D6" s="207"/>
      <c r="E6" s="207"/>
      <c r="G6" s="366" t="s">
        <v>81</v>
      </c>
      <c r="H6" s="366"/>
      <c r="I6" s="366"/>
      <c r="J6" s="366"/>
      <c r="K6" s="366"/>
      <c r="L6" s="366"/>
      <c r="M6" s="217" t="s">
        <v>122</v>
      </c>
      <c r="N6" s="218"/>
      <c r="O6" s="218"/>
      <c r="R6" s="366" t="s">
        <v>123</v>
      </c>
      <c r="S6" s="366"/>
      <c r="T6" s="366"/>
      <c r="U6" s="366"/>
      <c r="V6" s="366"/>
      <c r="W6" s="217" t="s">
        <v>58</v>
      </c>
      <c r="X6" s="217"/>
      <c r="Y6" s="217"/>
      <c r="Z6" s="366">
        <v>123</v>
      </c>
      <c r="AA6" s="366"/>
      <c r="AB6" s="366"/>
      <c r="AC6" s="366"/>
    </row>
    <row r="7" spans="1:48" s="206" customFormat="1" ht="23.1" customHeight="1">
      <c r="A7" s="224" t="s">
        <v>124</v>
      </c>
      <c r="E7" s="351" t="s">
        <v>133</v>
      </c>
      <c r="F7" s="351"/>
      <c r="G7" s="351"/>
      <c r="H7" s="351"/>
      <c r="I7" s="351"/>
      <c r="J7" s="351"/>
      <c r="K7" s="224" t="s">
        <v>59</v>
      </c>
      <c r="M7" s="351">
        <v>123</v>
      </c>
      <c r="N7" s="351"/>
      <c r="O7" s="351"/>
      <c r="P7" s="351"/>
      <c r="Q7" s="351"/>
      <c r="R7" s="352" t="s">
        <v>134</v>
      </c>
      <c r="S7" s="352"/>
      <c r="T7" s="352"/>
      <c r="U7" s="353">
        <v>0</v>
      </c>
      <c r="V7" s="353"/>
      <c r="W7" s="225" t="s">
        <v>135</v>
      </c>
      <c r="X7" s="353">
        <v>300</v>
      </c>
      <c r="Y7" s="353"/>
      <c r="Z7" s="224" t="s">
        <v>75</v>
      </c>
      <c r="AA7" s="218"/>
      <c r="AB7" s="224"/>
      <c r="AC7" s="224"/>
      <c r="AD7" s="207"/>
      <c r="AE7" s="207"/>
      <c r="AF7" s="216"/>
    </row>
    <row r="8" spans="1:48" s="67" customFormat="1" ht="23.1" customHeight="1">
      <c r="A8" s="206" t="s">
        <v>125</v>
      </c>
      <c r="B8" s="206"/>
      <c r="C8" s="206"/>
      <c r="D8" s="206"/>
      <c r="E8" s="206"/>
      <c r="F8" s="219"/>
      <c r="G8" s="219"/>
      <c r="H8" s="219" t="s">
        <v>126</v>
      </c>
      <c r="J8" s="220"/>
      <c r="L8" s="219" t="s">
        <v>127</v>
      </c>
      <c r="N8" s="219"/>
      <c r="O8" s="228"/>
      <c r="P8" s="228"/>
      <c r="Q8" s="228"/>
      <c r="R8" s="228"/>
      <c r="S8" s="228"/>
      <c r="T8" s="228"/>
      <c r="U8" s="228"/>
      <c r="V8" s="228"/>
      <c r="W8" s="228"/>
      <c r="X8" s="228"/>
      <c r="Y8" s="228"/>
      <c r="Z8" s="228"/>
      <c r="AA8" s="228"/>
      <c r="AB8" s="228"/>
      <c r="AC8" s="228"/>
      <c r="AE8" s="208"/>
      <c r="AF8" s="214"/>
    </row>
    <row r="9" spans="1:48" s="67" customFormat="1" ht="9.75" customHeight="1">
      <c r="A9" s="221"/>
      <c r="B9" s="221"/>
      <c r="C9" s="221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3"/>
      <c r="Q9" s="223"/>
      <c r="R9" s="223"/>
      <c r="S9" s="223"/>
      <c r="T9" s="223"/>
      <c r="U9" s="223"/>
      <c r="V9" s="223"/>
      <c r="W9" s="223"/>
      <c r="X9" s="223"/>
      <c r="Y9" s="223"/>
      <c r="Z9" s="223"/>
      <c r="AE9" s="208"/>
      <c r="AF9" s="214"/>
    </row>
    <row r="10" spans="1:48" s="67" customFormat="1" ht="23.1" customHeight="1">
      <c r="A10" s="219" t="s">
        <v>65</v>
      </c>
      <c r="B10" s="219"/>
      <c r="C10" s="219"/>
      <c r="D10" s="219"/>
      <c r="E10" s="219"/>
      <c r="F10" s="219"/>
      <c r="G10" s="34"/>
      <c r="H10" s="346"/>
      <c r="I10" s="346"/>
      <c r="J10" s="346"/>
      <c r="K10" s="346"/>
      <c r="L10" s="346"/>
      <c r="M10" s="346"/>
      <c r="N10" s="346"/>
      <c r="Q10" s="224"/>
      <c r="R10" s="225" t="s">
        <v>128</v>
      </c>
      <c r="S10" s="225"/>
      <c r="T10" s="347"/>
      <c r="U10" s="347"/>
      <c r="V10" s="347"/>
      <c r="W10" s="347"/>
      <c r="X10" s="347"/>
      <c r="Y10" s="347"/>
      <c r="Z10" s="347"/>
      <c r="AE10" s="209"/>
    </row>
    <row r="11" spans="1:48" s="67" customFormat="1" ht="23.1" customHeight="1">
      <c r="A11" s="219" t="s">
        <v>65</v>
      </c>
      <c r="B11" s="219"/>
      <c r="C11" s="219"/>
      <c r="D11" s="219"/>
      <c r="E11" s="219"/>
      <c r="F11" s="219"/>
      <c r="G11" s="34"/>
      <c r="H11" s="346"/>
      <c r="I11" s="346"/>
      <c r="J11" s="346"/>
      <c r="K11" s="346"/>
      <c r="L11" s="346"/>
      <c r="M11" s="346"/>
      <c r="N11" s="346"/>
      <c r="Q11" s="224"/>
      <c r="R11" s="225" t="s">
        <v>128</v>
      </c>
      <c r="S11" s="225"/>
      <c r="T11" s="347"/>
      <c r="U11" s="347"/>
      <c r="V11" s="347"/>
      <c r="W11" s="347"/>
      <c r="X11" s="347"/>
      <c r="Y11" s="347"/>
      <c r="Z11" s="347"/>
      <c r="AE11" s="209"/>
    </row>
    <row r="12" spans="1:48" s="67" customFormat="1" ht="23.1" customHeight="1">
      <c r="A12" s="219"/>
      <c r="B12" s="219"/>
      <c r="C12" s="219"/>
      <c r="D12" s="219"/>
      <c r="E12" s="219"/>
      <c r="F12" s="219"/>
      <c r="G12" s="34"/>
      <c r="H12" s="238"/>
      <c r="I12" s="238"/>
      <c r="J12" s="238"/>
      <c r="K12" s="238"/>
      <c r="L12" s="238"/>
      <c r="M12" s="238"/>
      <c r="N12" s="238"/>
      <c r="Q12" s="224"/>
      <c r="R12" s="225"/>
      <c r="S12" s="225"/>
      <c r="T12" s="222"/>
      <c r="U12" s="222"/>
      <c r="V12" s="222"/>
      <c r="W12" s="222"/>
      <c r="X12" s="222"/>
      <c r="Y12" s="222"/>
      <c r="Z12" s="222"/>
      <c r="AE12" s="209"/>
    </row>
    <row r="13" spans="1:48" s="67" customFormat="1" ht="23.1" customHeight="1">
      <c r="A13" s="219"/>
      <c r="B13" s="219"/>
      <c r="C13" s="219"/>
      <c r="D13" s="219"/>
      <c r="E13" s="219"/>
      <c r="F13" s="219"/>
      <c r="G13" s="34"/>
      <c r="H13" s="238"/>
      <c r="I13" s="238"/>
      <c r="J13" s="238"/>
      <c r="K13" s="238"/>
      <c r="L13" s="238"/>
      <c r="M13" s="238"/>
      <c r="N13" s="238"/>
      <c r="Q13" s="224"/>
      <c r="R13" s="225"/>
      <c r="S13" s="225"/>
      <c r="T13" s="222"/>
      <c r="U13" s="222"/>
      <c r="V13" s="222"/>
      <c r="W13" s="222"/>
      <c r="X13" s="222"/>
      <c r="Y13" s="222"/>
      <c r="Z13" s="222"/>
      <c r="AE13" s="209"/>
    </row>
    <row r="14" spans="1:48" s="67" customFormat="1" ht="23.1" customHeight="1">
      <c r="A14" s="219"/>
      <c r="B14" s="219"/>
      <c r="C14" s="219"/>
      <c r="D14" s="219"/>
      <c r="E14" s="219"/>
      <c r="F14" s="219"/>
      <c r="G14" s="34"/>
      <c r="H14" s="238"/>
      <c r="I14" s="238"/>
      <c r="J14" s="238"/>
      <c r="K14" s="238"/>
      <c r="L14" s="238"/>
      <c r="M14" s="238"/>
      <c r="N14" s="238"/>
      <c r="Q14" s="224"/>
      <c r="R14" s="225"/>
      <c r="S14" s="225"/>
      <c r="T14" s="222"/>
      <c r="U14" s="222"/>
      <c r="V14" s="222"/>
      <c r="W14" s="222"/>
      <c r="X14" s="222"/>
      <c r="Y14" s="222"/>
      <c r="Z14" s="222"/>
      <c r="AE14" s="209"/>
    </row>
    <row r="15" spans="1:48" s="67" customFormat="1" ht="23.1" customHeight="1">
      <c r="A15" s="219"/>
      <c r="B15" s="219"/>
      <c r="C15" s="219"/>
      <c r="D15" s="219"/>
      <c r="E15" s="219"/>
      <c r="F15" s="219"/>
      <c r="G15" s="34"/>
      <c r="H15" s="238"/>
      <c r="I15" s="238"/>
      <c r="J15" s="238"/>
      <c r="K15" s="238"/>
      <c r="L15" s="238"/>
      <c r="M15" s="238"/>
      <c r="N15" s="238"/>
      <c r="Q15" s="224"/>
      <c r="R15" s="225"/>
      <c r="S15" s="225"/>
      <c r="T15" s="222"/>
      <c r="U15" s="222"/>
      <c r="V15" s="222"/>
      <c r="W15" s="222"/>
      <c r="X15" s="222"/>
      <c r="Y15" s="222"/>
      <c r="Z15" s="222"/>
      <c r="AE15" s="209"/>
    </row>
    <row r="16" spans="1:48" ht="21" customHeight="1">
      <c r="T16" s="51"/>
      <c r="U16" s="341"/>
      <c r="V16" s="341"/>
      <c r="W16" s="342"/>
      <c r="X16" s="342"/>
      <c r="AA16" s="51"/>
      <c r="AB16" s="337" t="s">
        <v>142</v>
      </c>
      <c r="AC16" s="337"/>
      <c r="AD16" s="336" t="s">
        <v>141</v>
      </c>
      <c r="AE16" s="336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</row>
    <row r="17" spans="1:60" ht="21" customHeight="1">
      <c r="A17" s="354" t="s">
        <v>136</v>
      </c>
      <c r="B17" s="355"/>
      <c r="C17" s="356"/>
      <c r="D17" s="360" t="s">
        <v>137</v>
      </c>
      <c r="E17" s="360"/>
      <c r="F17" s="360"/>
      <c r="G17" s="360" t="s">
        <v>139</v>
      </c>
      <c r="H17" s="360"/>
      <c r="I17" s="360"/>
      <c r="J17" s="360"/>
      <c r="K17" s="360"/>
      <c r="L17" s="360"/>
      <c r="M17" s="360"/>
      <c r="N17" s="360"/>
      <c r="O17" s="360"/>
      <c r="P17" s="360"/>
      <c r="Q17" s="360"/>
      <c r="R17" s="360"/>
      <c r="S17" s="343" t="s">
        <v>147</v>
      </c>
      <c r="T17" s="343"/>
      <c r="U17" s="343"/>
      <c r="V17" s="319" t="s">
        <v>145</v>
      </c>
      <c r="W17" s="319"/>
      <c r="X17" s="319"/>
      <c r="Y17" s="319" t="s">
        <v>146</v>
      </c>
      <c r="Z17" s="319"/>
      <c r="AA17" s="319"/>
      <c r="AB17" s="315" t="s">
        <v>13</v>
      </c>
      <c r="AC17" s="315"/>
      <c r="AD17" s="315"/>
      <c r="AE17" s="316"/>
    </row>
    <row r="18" spans="1:60" ht="21" customHeight="1">
      <c r="A18" s="357"/>
      <c r="B18" s="358"/>
      <c r="C18" s="359"/>
      <c r="D18" s="360"/>
      <c r="E18" s="360"/>
      <c r="F18" s="360"/>
      <c r="G18" s="348" t="s">
        <v>60</v>
      </c>
      <c r="H18" s="349"/>
      <c r="I18" s="350"/>
      <c r="J18" s="348" t="s">
        <v>61</v>
      </c>
      <c r="K18" s="349"/>
      <c r="L18" s="350"/>
      <c r="M18" s="348" t="s">
        <v>62</v>
      </c>
      <c r="N18" s="349"/>
      <c r="O18" s="350"/>
      <c r="P18" s="348" t="s">
        <v>63</v>
      </c>
      <c r="Q18" s="349"/>
      <c r="R18" s="350"/>
      <c r="S18" s="343"/>
      <c r="T18" s="343"/>
      <c r="U18" s="343"/>
      <c r="V18" s="319"/>
      <c r="W18" s="319"/>
      <c r="X18" s="319"/>
      <c r="Y18" s="319"/>
      <c r="Z18" s="319"/>
      <c r="AA18" s="319"/>
      <c r="AB18" s="317"/>
      <c r="AC18" s="317"/>
      <c r="AD18" s="317"/>
      <c r="AE18" s="318"/>
    </row>
    <row r="19" spans="1:60" ht="21" customHeight="1">
      <c r="A19" s="329">
        <v>11</v>
      </c>
      <c r="B19" s="330"/>
      <c r="C19" s="331"/>
      <c r="D19" s="323" t="s">
        <v>138</v>
      </c>
      <c r="E19" s="323"/>
      <c r="F19" s="323"/>
      <c r="G19" s="324">
        <v>1E-4</v>
      </c>
      <c r="H19" s="325"/>
      <c r="I19" s="335"/>
      <c r="J19" s="324">
        <v>1E-4</v>
      </c>
      <c r="K19" s="325"/>
      <c r="L19" s="335"/>
      <c r="M19" s="324">
        <v>1E-4</v>
      </c>
      <c r="N19" s="325"/>
      <c r="O19" s="335"/>
      <c r="P19" s="324">
        <v>1E-4</v>
      </c>
      <c r="Q19" s="325"/>
      <c r="R19" s="335"/>
      <c r="S19" s="314">
        <f>AVERAGE(G19:R19)</f>
        <v>1E-4</v>
      </c>
      <c r="T19" s="344"/>
      <c r="U19" s="345"/>
      <c r="V19" s="296">
        <f>MAX(S20:U23)-S19</f>
        <v>-1E-4</v>
      </c>
      <c r="W19" s="297"/>
      <c r="X19" s="298"/>
      <c r="Y19" s="296">
        <f>S19-MIN(S20:U23)</f>
        <v>3.0000000000000003E-4</v>
      </c>
      <c r="Z19" s="297"/>
      <c r="AA19" s="298"/>
      <c r="AB19" s="305">
        <f>_xlfn.STDEV.S(G19:R19)/SQRT(4)</f>
        <v>0</v>
      </c>
      <c r="AC19" s="306"/>
      <c r="AD19" s="306"/>
      <c r="AE19" s="307"/>
    </row>
    <row r="20" spans="1:60" ht="21" customHeight="1">
      <c r="A20" s="332"/>
      <c r="B20" s="333"/>
      <c r="C20" s="334"/>
      <c r="D20" s="323">
        <v>1</v>
      </c>
      <c r="E20" s="323"/>
      <c r="F20" s="323"/>
      <c r="G20" s="324">
        <v>-2.0000000000000001E-4</v>
      </c>
      <c r="H20" s="325"/>
      <c r="I20" s="325"/>
      <c r="J20" s="324">
        <v>-2.0000000000000001E-4</v>
      </c>
      <c r="K20" s="325"/>
      <c r="L20" s="325"/>
      <c r="M20" s="324">
        <v>-2.0000000000000001E-4</v>
      </c>
      <c r="N20" s="325"/>
      <c r="O20" s="325"/>
      <c r="P20" s="324">
        <v>-2.0000000000000001E-4</v>
      </c>
      <c r="Q20" s="325"/>
      <c r="R20" s="325"/>
      <c r="S20" s="314">
        <f t="shared" ref="S20:S68" si="0">AVERAGE(G20:R20)</f>
        <v>-2.0000000000000001E-4</v>
      </c>
      <c r="T20" s="314"/>
      <c r="U20" s="314"/>
      <c r="V20" s="299"/>
      <c r="W20" s="300"/>
      <c r="X20" s="301"/>
      <c r="Y20" s="299"/>
      <c r="Z20" s="300"/>
      <c r="AA20" s="301"/>
      <c r="AB20" s="308"/>
      <c r="AC20" s="309"/>
      <c r="AD20" s="309"/>
      <c r="AE20" s="310"/>
    </row>
    <row r="21" spans="1:60" ht="21" customHeight="1">
      <c r="A21" s="332"/>
      <c r="B21" s="333"/>
      <c r="C21" s="334"/>
      <c r="D21" s="323">
        <v>2</v>
      </c>
      <c r="E21" s="323"/>
      <c r="F21" s="323"/>
      <c r="G21" s="324">
        <v>0</v>
      </c>
      <c r="H21" s="325"/>
      <c r="I21" s="325"/>
      <c r="J21" s="324">
        <v>0</v>
      </c>
      <c r="K21" s="325"/>
      <c r="L21" s="325"/>
      <c r="M21" s="324">
        <v>0</v>
      </c>
      <c r="N21" s="325"/>
      <c r="O21" s="325"/>
      <c r="P21" s="324">
        <v>0</v>
      </c>
      <c r="Q21" s="325"/>
      <c r="R21" s="325"/>
      <c r="S21" s="314">
        <f t="shared" si="0"/>
        <v>0</v>
      </c>
      <c r="T21" s="314"/>
      <c r="U21" s="314"/>
      <c r="V21" s="299"/>
      <c r="W21" s="300"/>
      <c r="X21" s="301"/>
      <c r="Y21" s="299"/>
      <c r="Z21" s="300"/>
      <c r="AA21" s="301"/>
      <c r="AB21" s="308"/>
      <c r="AC21" s="309"/>
      <c r="AD21" s="309"/>
      <c r="AE21" s="310"/>
    </row>
    <row r="22" spans="1:60" ht="21" customHeight="1">
      <c r="A22" s="326" t="s">
        <v>140</v>
      </c>
      <c r="B22" s="327"/>
      <c r="C22" s="328"/>
      <c r="D22" s="323">
        <v>3</v>
      </c>
      <c r="E22" s="323"/>
      <c r="F22" s="323"/>
      <c r="G22" s="324">
        <v>0</v>
      </c>
      <c r="H22" s="325"/>
      <c r="I22" s="325"/>
      <c r="J22" s="324">
        <v>0</v>
      </c>
      <c r="K22" s="325"/>
      <c r="L22" s="325"/>
      <c r="M22" s="324">
        <v>0</v>
      </c>
      <c r="N22" s="325"/>
      <c r="O22" s="325"/>
      <c r="P22" s="324">
        <v>0</v>
      </c>
      <c r="Q22" s="325"/>
      <c r="R22" s="325"/>
      <c r="S22" s="314">
        <f t="shared" si="0"/>
        <v>0</v>
      </c>
      <c r="T22" s="314"/>
      <c r="U22" s="314"/>
      <c r="V22" s="299"/>
      <c r="W22" s="300"/>
      <c r="X22" s="301"/>
      <c r="Y22" s="299"/>
      <c r="Z22" s="300"/>
      <c r="AA22" s="301"/>
      <c r="AB22" s="308"/>
      <c r="AC22" s="309"/>
      <c r="AD22" s="309"/>
      <c r="AE22" s="310"/>
    </row>
    <row r="23" spans="1:60" ht="21" customHeight="1">
      <c r="A23" s="320">
        <v>110</v>
      </c>
      <c r="B23" s="321"/>
      <c r="C23" s="322"/>
      <c r="D23" s="323">
        <v>4</v>
      </c>
      <c r="E23" s="323"/>
      <c r="F23" s="323"/>
      <c r="G23" s="324">
        <v>0</v>
      </c>
      <c r="H23" s="325"/>
      <c r="I23" s="325"/>
      <c r="J23" s="324">
        <v>0</v>
      </c>
      <c r="K23" s="325"/>
      <c r="L23" s="325"/>
      <c r="M23" s="324">
        <v>0</v>
      </c>
      <c r="N23" s="325"/>
      <c r="O23" s="325"/>
      <c r="P23" s="324">
        <v>0</v>
      </c>
      <c r="Q23" s="325"/>
      <c r="R23" s="325"/>
      <c r="S23" s="314">
        <f t="shared" si="0"/>
        <v>0</v>
      </c>
      <c r="T23" s="314"/>
      <c r="U23" s="314"/>
      <c r="V23" s="302"/>
      <c r="W23" s="303"/>
      <c r="X23" s="304"/>
      <c r="Y23" s="302"/>
      <c r="Z23" s="303"/>
      <c r="AA23" s="304"/>
      <c r="AB23" s="311"/>
      <c r="AC23" s="312"/>
      <c r="AD23" s="312"/>
      <c r="AE23" s="313"/>
    </row>
    <row r="24" spans="1:60" ht="21" customHeight="1">
      <c r="A24" s="329">
        <v>12</v>
      </c>
      <c r="B24" s="330"/>
      <c r="C24" s="331"/>
      <c r="D24" s="323" t="s">
        <v>138</v>
      </c>
      <c r="E24" s="323"/>
      <c r="F24" s="323"/>
      <c r="G24" s="324">
        <v>1E-4</v>
      </c>
      <c r="H24" s="325"/>
      <c r="I24" s="335"/>
      <c r="J24" s="324">
        <v>1E-4</v>
      </c>
      <c r="K24" s="325"/>
      <c r="L24" s="335"/>
      <c r="M24" s="324">
        <v>1E-4</v>
      </c>
      <c r="N24" s="325"/>
      <c r="O24" s="335"/>
      <c r="P24" s="324">
        <v>1E-4</v>
      </c>
      <c r="Q24" s="325"/>
      <c r="R24" s="335"/>
      <c r="S24" s="314">
        <f t="shared" si="0"/>
        <v>1E-4</v>
      </c>
      <c r="T24" s="314"/>
      <c r="U24" s="314"/>
      <c r="V24" s="296">
        <f>MAX(S25:U28)-S24</f>
        <v>-1E-4</v>
      </c>
      <c r="W24" s="297"/>
      <c r="X24" s="298"/>
      <c r="Y24" s="296">
        <f>S24-MIN(S25:U28)</f>
        <v>3.0000000000000003E-4</v>
      </c>
      <c r="Z24" s="297"/>
      <c r="AA24" s="298"/>
      <c r="AB24" s="305">
        <f t="shared" ref="AB24:AB68" si="1">_xlfn.STDEV.S(G24:R24)/SQRT(4)</f>
        <v>0</v>
      </c>
      <c r="AC24" s="306"/>
      <c r="AD24" s="306"/>
      <c r="AE24" s="307"/>
      <c r="AF24" s="300"/>
      <c r="AG24" s="300"/>
      <c r="AH24" s="300"/>
      <c r="AI24" s="300"/>
      <c r="AJ24" s="300"/>
      <c r="AK24" s="300"/>
      <c r="AL24" s="300"/>
      <c r="AM24" s="300"/>
      <c r="AN24" s="300"/>
      <c r="AO24" s="300"/>
      <c r="AP24" s="300"/>
      <c r="AQ24" s="300"/>
      <c r="AR24" s="339"/>
      <c r="AS24" s="339"/>
      <c r="AT24" s="339"/>
      <c r="AU24" s="339"/>
      <c r="AV24" s="338"/>
      <c r="AW24" s="338"/>
      <c r="AX24" s="338"/>
      <c r="AY24" s="338"/>
      <c r="AZ24" s="340"/>
      <c r="BA24" s="340"/>
      <c r="BB24" s="340"/>
      <c r="BC24" s="340"/>
      <c r="BD24" s="340"/>
      <c r="BE24" s="51"/>
      <c r="BF24" s="51"/>
      <c r="BG24" s="51"/>
      <c r="BH24" s="51"/>
    </row>
    <row r="25" spans="1:60" ht="21" customHeight="1">
      <c r="A25" s="332"/>
      <c r="B25" s="333"/>
      <c r="C25" s="334"/>
      <c r="D25" s="323">
        <v>1</v>
      </c>
      <c r="E25" s="323"/>
      <c r="F25" s="323"/>
      <c r="G25" s="324">
        <v>-2.0000000000000001E-4</v>
      </c>
      <c r="H25" s="325"/>
      <c r="I25" s="325"/>
      <c r="J25" s="324">
        <v>-2.0000000000000001E-4</v>
      </c>
      <c r="K25" s="325"/>
      <c r="L25" s="325"/>
      <c r="M25" s="324">
        <v>-2.0000000000000001E-4</v>
      </c>
      <c r="N25" s="325"/>
      <c r="O25" s="325"/>
      <c r="P25" s="324">
        <v>-2.0000000000000001E-4</v>
      </c>
      <c r="Q25" s="325"/>
      <c r="R25" s="325"/>
      <c r="S25" s="314">
        <f t="shared" si="0"/>
        <v>-2.0000000000000001E-4</v>
      </c>
      <c r="T25" s="314"/>
      <c r="U25" s="314"/>
      <c r="V25" s="299"/>
      <c r="W25" s="300"/>
      <c r="X25" s="301"/>
      <c r="Y25" s="299"/>
      <c r="Z25" s="300"/>
      <c r="AA25" s="301"/>
      <c r="AB25" s="308"/>
      <c r="AC25" s="309"/>
      <c r="AD25" s="309"/>
      <c r="AE25" s="310"/>
      <c r="AF25" s="300"/>
      <c r="AG25" s="300"/>
      <c r="AH25" s="300"/>
      <c r="AI25" s="300"/>
      <c r="AJ25" s="300"/>
      <c r="AK25" s="300"/>
      <c r="AL25" s="300"/>
      <c r="AM25" s="300"/>
      <c r="AN25" s="300"/>
      <c r="AO25" s="300"/>
      <c r="AP25" s="300"/>
      <c r="AQ25" s="300"/>
      <c r="AR25" s="339"/>
      <c r="AS25" s="339"/>
      <c r="AT25" s="339"/>
      <c r="AU25" s="339"/>
      <c r="AV25" s="338"/>
      <c r="AW25" s="338"/>
      <c r="AX25" s="338"/>
      <c r="AY25" s="338"/>
      <c r="AZ25" s="340"/>
      <c r="BA25" s="340"/>
      <c r="BB25" s="340"/>
      <c r="BC25" s="340"/>
      <c r="BD25" s="340"/>
      <c r="BE25" s="51"/>
      <c r="BF25" s="51"/>
      <c r="BG25" s="51"/>
      <c r="BH25" s="51"/>
    </row>
    <row r="26" spans="1:60" ht="21" customHeight="1">
      <c r="A26" s="332"/>
      <c r="B26" s="333"/>
      <c r="C26" s="334"/>
      <c r="D26" s="323">
        <v>2</v>
      </c>
      <c r="E26" s="323"/>
      <c r="F26" s="323"/>
      <c r="G26" s="324">
        <v>0</v>
      </c>
      <c r="H26" s="325"/>
      <c r="I26" s="325"/>
      <c r="J26" s="324">
        <v>0</v>
      </c>
      <c r="K26" s="325"/>
      <c r="L26" s="325"/>
      <c r="M26" s="324">
        <v>0</v>
      </c>
      <c r="N26" s="325"/>
      <c r="O26" s="325"/>
      <c r="P26" s="324">
        <v>0</v>
      </c>
      <c r="Q26" s="325"/>
      <c r="R26" s="325"/>
      <c r="S26" s="314">
        <f t="shared" si="0"/>
        <v>0</v>
      </c>
      <c r="T26" s="314"/>
      <c r="U26" s="314"/>
      <c r="V26" s="299"/>
      <c r="W26" s="300"/>
      <c r="X26" s="301"/>
      <c r="Y26" s="299"/>
      <c r="Z26" s="300"/>
      <c r="AA26" s="301"/>
      <c r="AB26" s="308"/>
      <c r="AC26" s="309"/>
      <c r="AD26" s="309"/>
      <c r="AE26" s="310"/>
      <c r="AF26" s="300"/>
      <c r="AG26" s="300"/>
      <c r="AH26" s="300"/>
      <c r="AI26" s="300"/>
      <c r="AJ26" s="300"/>
      <c r="AK26" s="300"/>
      <c r="AL26" s="300"/>
      <c r="AM26" s="300"/>
      <c r="AN26" s="300"/>
      <c r="AO26" s="300"/>
      <c r="AP26" s="300"/>
      <c r="AQ26" s="300"/>
      <c r="AR26" s="339"/>
      <c r="AS26" s="339"/>
      <c r="AT26" s="339"/>
      <c r="AU26" s="339"/>
      <c r="AV26" s="338"/>
      <c r="AW26" s="338"/>
      <c r="AX26" s="338"/>
      <c r="AY26" s="338"/>
      <c r="AZ26" s="340"/>
      <c r="BA26" s="340"/>
      <c r="BB26" s="340"/>
      <c r="BC26" s="340"/>
      <c r="BD26" s="340"/>
      <c r="BE26" s="51"/>
      <c r="BF26" s="51"/>
      <c r="BG26" s="51"/>
      <c r="BH26" s="51"/>
    </row>
    <row r="27" spans="1:60" ht="21" customHeight="1">
      <c r="A27" s="326" t="s">
        <v>140</v>
      </c>
      <c r="B27" s="327"/>
      <c r="C27" s="328"/>
      <c r="D27" s="323">
        <v>3</v>
      </c>
      <c r="E27" s="323"/>
      <c r="F27" s="323"/>
      <c r="G27" s="324">
        <v>0</v>
      </c>
      <c r="H27" s="325"/>
      <c r="I27" s="325"/>
      <c r="J27" s="324">
        <v>0</v>
      </c>
      <c r="K27" s="325"/>
      <c r="L27" s="325"/>
      <c r="M27" s="324">
        <v>0</v>
      </c>
      <c r="N27" s="325"/>
      <c r="O27" s="325"/>
      <c r="P27" s="324">
        <v>0</v>
      </c>
      <c r="Q27" s="325"/>
      <c r="R27" s="325"/>
      <c r="S27" s="314">
        <f t="shared" si="0"/>
        <v>0</v>
      </c>
      <c r="T27" s="314"/>
      <c r="U27" s="314"/>
      <c r="V27" s="299"/>
      <c r="W27" s="300"/>
      <c r="X27" s="301"/>
      <c r="Y27" s="299"/>
      <c r="Z27" s="300"/>
      <c r="AA27" s="301"/>
      <c r="AB27" s="308"/>
      <c r="AC27" s="309"/>
      <c r="AD27" s="309"/>
      <c r="AE27" s="310"/>
      <c r="AF27" s="300"/>
      <c r="AG27" s="300"/>
      <c r="AH27" s="300"/>
      <c r="AI27" s="300"/>
      <c r="AJ27" s="300"/>
      <c r="AK27" s="300"/>
      <c r="AL27" s="300"/>
      <c r="AM27" s="300"/>
      <c r="AN27" s="300"/>
      <c r="AO27" s="300"/>
      <c r="AP27" s="300"/>
      <c r="AQ27" s="300"/>
      <c r="AR27" s="339"/>
      <c r="AS27" s="339"/>
      <c r="AT27" s="339"/>
      <c r="AU27" s="339"/>
      <c r="AV27" s="338"/>
      <c r="AW27" s="338"/>
      <c r="AX27" s="338"/>
      <c r="AY27" s="338"/>
      <c r="AZ27" s="340"/>
      <c r="BA27" s="340"/>
      <c r="BB27" s="340"/>
      <c r="BC27" s="340"/>
      <c r="BD27" s="340"/>
      <c r="BE27" s="51"/>
      <c r="BF27" s="51"/>
      <c r="BG27" s="51"/>
      <c r="BH27" s="51"/>
    </row>
    <row r="28" spans="1:60" ht="21" customHeight="1">
      <c r="A28" s="320">
        <v>120</v>
      </c>
      <c r="B28" s="321"/>
      <c r="C28" s="322"/>
      <c r="D28" s="323">
        <v>4</v>
      </c>
      <c r="E28" s="323"/>
      <c r="F28" s="323"/>
      <c r="G28" s="324">
        <v>0</v>
      </c>
      <c r="H28" s="325"/>
      <c r="I28" s="325"/>
      <c r="J28" s="324">
        <v>0</v>
      </c>
      <c r="K28" s="325"/>
      <c r="L28" s="325"/>
      <c r="M28" s="324">
        <v>0</v>
      </c>
      <c r="N28" s="325"/>
      <c r="O28" s="325"/>
      <c r="P28" s="324">
        <v>0</v>
      </c>
      <c r="Q28" s="325"/>
      <c r="R28" s="325"/>
      <c r="S28" s="314">
        <f t="shared" si="0"/>
        <v>0</v>
      </c>
      <c r="T28" s="314"/>
      <c r="U28" s="314"/>
      <c r="V28" s="302"/>
      <c r="W28" s="303"/>
      <c r="X28" s="304"/>
      <c r="Y28" s="302"/>
      <c r="Z28" s="303"/>
      <c r="AA28" s="304"/>
      <c r="AB28" s="311"/>
      <c r="AC28" s="312"/>
      <c r="AD28" s="312"/>
      <c r="AE28" s="313"/>
      <c r="AF28" s="300"/>
      <c r="AG28" s="300"/>
      <c r="AH28" s="300"/>
      <c r="AI28" s="300"/>
      <c r="AJ28" s="300"/>
      <c r="AK28" s="300"/>
      <c r="AL28" s="300"/>
      <c r="AM28" s="300"/>
      <c r="AN28" s="300"/>
      <c r="AO28" s="300"/>
      <c r="AP28" s="300"/>
      <c r="AQ28" s="300"/>
      <c r="AR28" s="339"/>
      <c r="AS28" s="339"/>
      <c r="AT28" s="339"/>
      <c r="AU28" s="339"/>
      <c r="AV28" s="338"/>
      <c r="AW28" s="338"/>
      <c r="AX28" s="338"/>
      <c r="AY28" s="338"/>
      <c r="AZ28" s="340"/>
      <c r="BA28" s="340"/>
      <c r="BB28" s="340"/>
      <c r="BC28" s="340"/>
      <c r="BD28" s="340"/>
      <c r="BE28" s="51"/>
      <c r="BF28" s="51"/>
      <c r="BG28" s="51"/>
      <c r="BH28" s="51"/>
    </row>
    <row r="29" spans="1:60" ht="21" customHeight="1">
      <c r="A29" s="329">
        <v>13</v>
      </c>
      <c r="B29" s="330"/>
      <c r="C29" s="331"/>
      <c r="D29" s="323" t="s">
        <v>138</v>
      </c>
      <c r="E29" s="323"/>
      <c r="F29" s="323"/>
      <c r="G29" s="324">
        <v>1E-4</v>
      </c>
      <c r="H29" s="325"/>
      <c r="I29" s="335"/>
      <c r="J29" s="324">
        <v>1E-4</v>
      </c>
      <c r="K29" s="325"/>
      <c r="L29" s="335"/>
      <c r="M29" s="324">
        <v>1E-4</v>
      </c>
      <c r="N29" s="325"/>
      <c r="O29" s="335"/>
      <c r="P29" s="324">
        <v>1E-4</v>
      </c>
      <c r="Q29" s="325"/>
      <c r="R29" s="335"/>
      <c r="S29" s="314">
        <f t="shared" si="0"/>
        <v>1E-4</v>
      </c>
      <c r="T29" s="314"/>
      <c r="U29" s="314"/>
      <c r="V29" s="296">
        <f>MAX(S30:U33)-S29</f>
        <v>-1E-4</v>
      </c>
      <c r="W29" s="297"/>
      <c r="X29" s="298"/>
      <c r="Y29" s="296">
        <f>S29-MIN(S30:U33)</f>
        <v>3.0000000000000003E-4</v>
      </c>
      <c r="Z29" s="297"/>
      <c r="AA29" s="298"/>
      <c r="AB29" s="305">
        <f t="shared" ref="AB29:AB68" si="2">_xlfn.STDEV.S(G29:R29)/SQRT(4)</f>
        <v>0</v>
      </c>
      <c r="AC29" s="306"/>
      <c r="AD29" s="306"/>
      <c r="AE29" s="307"/>
      <c r="AF29" s="300"/>
      <c r="AG29" s="300"/>
      <c r="AH29" s="300"/>
      <c r="AI29" s="300"/>
      <c r="AJ29" s="300"/>
      <c r="AK29" s="300"/>
      <c r="AL29" s="300"/>
      <c r="AM29" s="300"/>
      <c r="AN29" s="300"/>
      <c r="AO29" s="300"/>
      <c r="AP29" s="300"/>
      <c r="AQ29" s="300"/>
      <c r="AR29" s="339"/>
      <c r="AS29" s="339"/>
      <c r="AT29" s="339"/>
      <c r="AU29" s="339"/>
      <c r="AV29" s="338"/>
      <c r="AW29" s="338"/>
      <c r="AX29" s="338"/>
      <c r="AY29" s="338"/>
      <c r="AZ29" s="340"/>
      <c r="BA29" s="340"/>
      <c r="BB29" s="340"/>
      <c r="BC29" s="340"/>
      <c r="BD29" s="340"/>
      <c r="BE29" s="51"/>
      <c r="BF29" s="51"/>
      <c r="BG29" s="51"/>
      <c r="BH29" s="51"/>
    </row>
    <row r="30" spans="1:60" ht="21" customHeight="1">
      <c r="A30" s="332"/>
      <c r="B30" s="333"/>
      <c r="C30" s="334"/>
      <c r="D30" s="323">
        <v>1</v>
      </c>
      <c r="E30" s="323"/>
      <c r="F30" s="323"/>
      <c r="G30" s="324">
        <v>-2.0000000000000001E-4</v>
      </c>
      <c r="H30" s="325"/>
      <c r="I30" s="325"/>
      <c r="J30" s="324">
        <v>-2.0000000000000001E-4</v>
      </c>
      <c r="K30" s="325"/>
      <c r="L30" s="325"/>
      <c r="M30" s="324">
        <v>-2.0000000000000001E-4</v>
      </c>
      <c r="N30" s="325"/>
      <c r="O30" s="325"/>
      <c r="P30" s="324">
        <v>-2.0000000000000001E-4</v>
      </c>
      <c r="Q30" s="325"/>
      <c r="R30" s="325"/>
      <c r="S30" s="314">
        <f t="shared" si="0"/>
        <v>-2.0000000000000001E-4</v>
      </c>
      <c r="T30" s="314"/>
      <c r="U30" s="314"/>
      <c r="V30" s="299"/>
      <c r="W30" s="300"/>
      <c r="X30" s="301"/>
      <c r="Y30" s="299"/>
      <c r="Z30" s="300"/>
      <c r="AA30" s="301"/>
      <c r="AB30" s="308"/>
      <c r="AC30" s="309"/>
      <c r="AD30" s="309"/>
      <c r="AE30" s="310"/>
      <c r="AF30" s="300"/>
      <c r="AG30" s="300"/>
      <c r="AH30" s="300"/>
      <c r="AI30" s="300"/>
      <c r="AJ30" s="300"/>
      <c r="AK30" s="300"/>
      <c r="AL30" s="300"/>
      <c r="AM30" s="300"/>
      <c r="AN30" s="300"/>
      <c r="AO30" s="300"/>
      <c r="AP30" s="300"/>
      <c r="AQ30" s="300"/>
      <c r="AR30" s="339"/>
      <c r="AS30" s="339"/>
      <c r="AT30" s="339"/>
      <c r="AU30" s="339"/>
      <c r="AV30" s="338"/>
      <c r="AW30" s="338"/>
      <c r="AX30" s="338"/>
      <c r="AY30" s="338"/>
      <c r="AZ30" s="340"/>
      <c r="BA30" s="340"/>
      <c r="BB30" s="340"/>
      <c r="BC30" s="340"/>
      <c r="BD30" s="340"/>
      <c r="BE30" s="51"/>
      <c r="BF30" s="51"/>
      <c r="BG30" s="51"/>
      <c r="BH30" s="51"/>
    </row>
    <row r="31" spans="1:60" ht="21" customHeight="1">
      <c r="A31" s="332"/>
      <c r="B31" s="333"/>
      <c r="C31" s="334"/>
      <c r="D31" s="323">
        <v>2</v>
      </c>
      <c r="E31" s="323"/>
      <c r="F31" s="323"/>
      <c r="G31" s="324">
        <v>0</v>
      </c>
      <c r="H31" s="325"/>
      <c r="I31" s="325"/>
      <c r="J31" s="324">
        <v>0</v>
      </c>
      <c r="K31" s="325"/>
      <c r="L31" s="325"/>
      <c r="M31" s="324">
        <v>0</v>
      </c>
      <c r="N31" s="325"/>
      <c r="O31" s="325"/>
      <c r="P31" s="324">
        <v>0</v>
      </c>
      <c r="Q31" s="325"/>
      <c r="R31" s="325"/>
      <c r="S31" s="314">
        <f t="shared" si="0"/>
        <v>0</v>
      </c>
      <c r="T31" s="314"/>
      <c r="U31" s="314"/>
      <c r="V31" s="299"/>
      <c r="W31" s="300"/>
      <c r="X31" s="301"/>
      <c r="Y31" s="299"/>
      <c r="Z31" s="300"/>
      <c r="AA31" s="301"/>
      <c r="AB31" s="308"/>
      <c r="AC31" s="309"/>
      <c r="AD31" s="309"/>
      <c r="AE31" s="310"/>
      <c r="AF31" s="300"/>
      <c r="AG31" s="300"/>
      <c r="AH31" s="300"/>
      <c r="AI31" s="300"/>
      <c r="AJ31" s="300"/>
      <c r="AK31" s="300"/>
      <c r="AL31" s="300"/>
      <c r="AM31" s="300"/>
      <c r="AN31" s="300"/>
      <c r="AO31" s="300"/>
      <c r="AP31" s="300"/>
      <c r="AQ31" s="300"/>
      <c r="AR31" s="339"/>
      <c r="AS31" s="339"/>
      <c r="AT31" s="339"/>
      <c r="AU31" s="339"/>
      <c r="AV31" s="338"/>
      <c r="AW31" s="338"/>
      <c r="AX31" s="338"/>
      <c r="AY31" s="338"/>
      <c r="AZ31" s="340"/>
      <c r="BA31" s="340"/>
      <c r="BB31" s="340"/>
      <c r="BC31" s="340"/>
      <c r="BD31" s="340"/>
      <c r="BE31" s="51"/>
      <c r="BF31" s="51"/>
      <c r="BG31" s="51"/>
      <c r="BH31" s="51"/>
    </row>
    <row r="32" spans="1:60" ht="21" customHeight="1">
      <c r="A32" s="326" t="s">
        <v>140</v>
      </c>
      <c r="B32" s="327"/>
      <c r="C32" s="328"/>
      <c r="D32" s="323">
        <v>3</v>
      </c>
      <c r="E32" s="323"/>
      <c r="F32" s="323"/>
      <c r="G32" s="324">
        <v>0</v>
      </c>
      <c r="H32" s="325"/>
      <c r="I32" s="325"/>
      <c r="J32" s="324">
        <v>0</v>
      </c>
      <c r="K32" s="325"/>
      <c r="L32" s="325"/>
      <c r="M32" s="324">
        <v>0</v>
      </c>
      <c r="N32" s="325"/>
      <c r="O32" s="325"/>
      <c r="P32" s="324">
        <v>0</v>
      </c>
      <c r="Q32" s="325"/>
      <c r="R32" s="325"/>
      <c r="S32" s="314">
        <f t="shared" si="0"/>
        <v>0</v>
      </c>
      <c r="T32" s="314"/>
      <c r="U32" s="314"/>
      <c r="V32" s="299"/>
      <c r="W32" s="300"/>
      <c r="X32" s="301"/>
      <c r="Y32" s="299"/>
      <c r="Z32" s="300"/>
      <c r="AA32" s="301"/>
      <c r="AB32" s="308"/>
      <c r="AC32" s="309"/>
      <c r="AD32" s="309"/>
      <c r="AE32" s="310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</row>
    <row r="33" spans="1:31" ht="21" customHeight="1">
      <c r="A33" s="320">
        <v>130</v>
      </c>
      <c r="B33" s="321"/>
      <c r="C33" s="322"/>
      <c r="D33" s="323">
        <v>4</v>
      </c>
      <c r="E33" s="323"/>
      <c r="F33" s="323"/>
      <c r="G33" s="324">
        <v>0</v>
      </c>
      <c r="H33" s="325"/>
      <c r="I33" s="325"/>
      <c r="J33" s="324">
        <v>0</v>
      </c>
      <c r="K33" s="325"/>
      <c r="L33" s="325"/>
      <c r="M33" s="324">
        <v>0</v>
      </c>
      <c r="N33" s="325"/>
      <c r="O33" s="325"/>
      <c r="P33" s="324">
        <v>0</v>
      </c>
      <c r="Q33" s="325"/>
      <c r="R33" s="325"/>
      <c r="S33" s="314">
        <f t="shared" si="0"/>
        <v>0</v>
      </c>
      <c r="T33" s="314"/>
      <c r="U33" s="314"/>
      <c r="V33" s="302"/>
      <c r="W33" s="303"/>
      <c r="X33" s="304"/>
      <c r="Y33" s="302"/>
      <c r="Z33" s="303"/>
      <c r="AA33" s="304"/>
      <c r="AB33" s="311"/>
      <c r="AC33" s="312"/>
      <c r="AD33" s="312"/>
      <c r="AE33" s="313"/>
    </row>
    <row r="34" spans="1:31" ht="21" customHeight="1">
      <c r="A34" s="329">
        <v>14</v>
      </c>
      <c r="B34" s="330"/>
      <c r="C34" s="331"/>
      <c r="D34" s="323" t="s">
        <v>138</v>
      </c>
      <c r="E34" s="323"/>
      <c r="F34" s="323"/>
      <c r="G34" s="324">
        <v>1E-4</v>
      </c>
      <c r="H34" s="325"/>
      <c r="I34" s="335"/>
      <c r="J34" s="324">
        <v>1E-4</v>
      </c>
      <c r="K34" s="325"/>
      <c r="L34" s="335"/>
      <c r="M34" s="324">
        <v>1E-4</v>
      </c>
      <c r="N34" s="325"/>
      <c r="O34" s="335"/>
      <c r="P34" s="324">
        <v>1E-4</v>
      </c>
      <c r="Q34" s="325"/>
      <c r="R34" s="335"/>
      <c r="S34" s="314">
        <f t="shared" si="0"/>
        <v>1E-4</v>
      </c>
      <c r="T34" s="314"/>
      <c r="U34" s="314"/>
      <c r="V34" s="296">
        <f>MAX(S35:U38)-S34</f>
        <v>-1E-4</v>
      </c>
      <c r="W34" s="297"/>
      <c r="X34" s="298"/>
      <c r="Y34" s="296">
        <f>S34-MIN(S35:U38)</f>
        <v>3.0000000000000003E-4</v>
      </c>
      <c r="Z34" s="297"/>
      <c r="AA34" s="298"/>
      <c r="AB34" s="305">
        <f t="shared" ref="AB34:AB68" si="3">_xlfn.STDEV.S(G34:R34)/SQRT(4)</f>
        <v>0</v>
      </c>
      <c r="AC34" s="306"/>
      <c r="AD34" s="306"/>
      <c r="AE34" s="307"/>
    </row>
    <row r="35" spans="1:31" ht="21" customHeight="1">
      <c r="A35" s="332"/>
      <c r="B35" s="333"/>
      <c r="C35" s="334"/>
      <c r="D35" s="323">
        <v>1</v>
      </c>
      <c r="E35" s="323"/>
      <c r="F35" s="323"/>
      <c r="G35" s="324">
        <v>-2.0000000000000001E-4</v>
      </c>
      <c r="H35" s="325"/>
      <c r="I35" s="325"/>
      <c r="J35" s="324">
        <v>-2.0000000000000001E-4</v>
      </c>
      <c r="K35" s="325"/>
      <c r="L35" s="325"/>
      <c r="M35" s="324">
        <v>-2.0000000000000001E-4</v>
      </c>
      <c r="N35" s="325"/>
      <c r="O35" s="325"/>
      <c r="P35" s="324">
        <v>-2.0000000000000001E-4</v>
      </c>
      <c r="Q35" s="325"/>
      <c r="R35" s="325"/>
      <c r="S35" s="314">
        <f t="shared" si="0"/>
        <v>-2.0000000000000001E-4</v>
      </c>
      <c r="T35" s="314"/>
      <c r="U35" s="314"/>
      <c r="V35" s="299"/>
      <c r="W35" s="300"/>
      <c r="X35" s="301"/>
      <c r="Y35" s="299"/>
      <c r="Z35" s="300"/>
      <c r="AA35" s="301"/>
      <c r="AB35" s="308"/>
      <c r="AC35" s="309"/>
      <c r="AD35" s="309"/>
      <c r="AE35" s="310"/>
    </row>
    <row r="36" spans="1:31" ht="21" customHeight="1">
      <c r="A36" s="332"/>
      <c r="B36" s="333"/>
      <c r="C36" s="334"/>
      <c r="D36" s="323">
        <v>2</v>
      </c>
      <c r="E36" s="323"/>
      <c r="F36" s="323"/>
      <c r="G36" s="324">
        <v>0</v>
      </c>
      <c r="H36" s="325"/>
      <c r="I36" s="325"/>
      <c r="J36" s="324">
        <v>0</v>
      </c>
      <c r="K36" s="325"/>
      <c r="L36" s="325"/>
      <c r="M36" s="324">
        <v>0</v>
      </c>
      <c r="N36" s="325"/>
      <c r="O36" s="325"/>
      <c r="P36" s="324">
        <v>0</v>
      </c>
      <c r="Q36" s="325"/>
      <c r="R36" s="325"/>
      <c r="S36" s="314">
        <f t="shared" si="0"/>
        <v>0</v>
      </c>
      <c r="T36" s="314"/>
      <c r="U36" s="314"/>
      <c r="V36" s="299"/>
      <c r="W36" s="300"/>
      <c r="X36" s="301"/>
      <c r="Y36" s="299"/>
      <c r="Z36" s="300"/>
      <c r="AA36" s="301"/>
      <c r="AB36" s="308"/>
      <c r="AC36" s="309"/>
      <c r="AD36" s="309"/>
      <c r="AE36" s="310"/>
    </row>
    <row r="37" spans="1:31" ht="21" customHeight="1">
      <c r="A37" s="326" t="s">
        <v>140</v>
      </c>
      <c r="B37" s="327"/>
      <c r="C37" s="328"/>
      <c r="D37" s="323">
        <v>3</v>
      </c>
      <c r="E37" s="323"/>
      <c r="F37" s="323"/>
      <c r="G37" s="324">
        <v>0</v>
      </c>
      <c r="H37" s="325"/>
      <c r="I37" s="325"/>
      <c r="J37" s="324">
        <v>0</v>
      </c>
      <c r="K37" s="325"/>
      <c r="L37" s="325"/>
      <c r="M37" s="324">
        <v>0</v>
      </c>
      <c r="N37" s="325"/>
      <c r="O37" s="325"/>
      <c r="P37" s="324">
        <v>0</v>
      </c>
      <c r="Q37" s="325"/>
      <c r="R37" s="325"/>
      <c r="S37" s="314">
        <f t="shared" si="0"/>
        <v>0</v>
      </c>
      <c r="T37" s="314"/>
      <c r="U37" s="314"/>
      <c r="V37" s="299"/>
      <c r="W37" s="300"/>
      <c r="X37" s="301"/>
      <c r="Y37" s="299"/>
      <c r="Z37" s="300"/>
      <c r="AA37" s="301"/>
      <c r="AB37" s="308"/>
      <c r="AC37" s="309"/>
      <c r="AD37" s="309"/>
      <c r="AE37" s="310"/>
    </row>
    <row r="38" spans="1:31" ht="21" customHeight="1">
      <c r="A38" s="320">
        <v>140</v>
      </c>
      <c r="B38" s="321"/>
      <c r="C38" s="322"/>
      <c r="D38" s="323">
        <v>4</v>
      </c>
      <c r="E38" s="323"/>
      <c r="F38" s="323"/>
      <c r="G38" s="324">
        <v>0</v>
      </c>
      <c r="H38" s="325"/>
      <c r="I38" s="325"/>
      <c r="J38" s="324">
        <v>0</v>
      </c>
      <c r="K38" s="325"/>
      <c r="L38" s="325"/>
      <c r="M38" s="324">
        <v>0</v>
      </c>
      <c r="N38" s="325"/>
      <c r="O38" s="325"/>
      <c r="P38" s="324">
        <v>0</v>
      </c>
      <c r="Q38" s="325"/>
      <c r="R38" s="325"/>
      <c r="S38" s="314">
        <f t="shared" si="0"/>
        <v>0</v>
      </c>
      <c r="T38" s="314"/>
      <c r="U38" s="314"/>
      <c r="V38" s="302"/>
      <c r="W38" s="303"/>
      <c r="X38" s="304"/>
      <c r="Y38" s="302"/>
      <c r="Z38" s="303"/>
      <c r="AA38" s="304"/>
      <c r="AB38" s="311"/>
      <c r="AC38" s="312"/>
      <c r="AD38" s="312"/>
      <c r="AE38" s="313"/>
    </row>
    <row r="39" spans="1:31" ht="21" customHeight="1">
      <c r="A39" s="329">
        <v>15</v>
      </c>
      <c r="B39" s="330"/>
      <c r="C39" s="331"/>
      <c r="D39" s="323" t="s">
        <v>138</v>
      </c>
      <c r="E39" s="323"/>
      <c r="F39" s="323"/>
      <c r="G39" s="324">
        <v>1E-4</v>
      </c>
      <c r="H39" s="325"/>
      <c r="I39" s="335"/>
      <c r="J39" s="324">
        <v>1E-4</v>
      </c>
      <c r="K39" s="325"/>
      <c r="L39" s="335"/>
      <c r="M39" s="324">
        <v>1E-4</v>
      </c>
      <c r="N39" s="325"/>
      <c r="O39" s="335"/>
      <c r="P39" s="324">
        <v>1E-4</v>
      </c>
      <c r="Q39" s="325"/>
      <c r="R39" s="335"/>
      <c r="S39" s="314">
        <f t="shared" si="0"/>
        <v>1E-4</v>
      </c>
      <c r="T39" s="314"/>
      <c r="U39" s="314"/>
      <c r="V39" s="296">
        <f>MAX(S40:U43)-S39</f>
        <v>-1E-4</v>
      </c>
      <c r="W39" s="297"/>
      <c r="X39" s="298"/>
      <c r="Y39" s="296">
        <f>S39-MIN(S40:U43)</f>
        <v>3.0000000000000003E-4</v>
      </c>
      <c r="Z39" s="297"/>
      <c r="AA39" s="298"/>
      <c r="AB39" s="305">
        <f t="shared" ref="AB39:AB68" si="4">_xlfn.STDEV.S(G39:R39)/SQRT(4)</f>
        <v>0</v>
      </c>
      <c r="AC39" s="306"/>
      <c r="AD39" s="306"/>
      <c r="AE39" s="307"/>
    </row>
    <row r="40" spans="1:31" ht="21" customHeight="1">
      <c r="A40" s="332"/>
      <c r="B40" s="333"/>
      <c r="C40" s="334"/>
      <c r="D40" s="323">
        <v>1</v>
      </c>
      <c r="E40" s="323"/>
      <c r="F40" s="323"/>
      <c r="G40" s="324">
        <v>-2.0000000000000001E-4</v>
      </c>
      <c r="H40" s="325"/>
      <c r="I40" s="325"/>
      <c r="J40" s="324">
        <v>-2.0000000000000001E-4</v>
      </c>
      <c r="K40" s="325"/>
      <c r="L40" s="325"/>
      <c r="M40" s="324">
        <v>-2.0000000000000001E-4</v>
      </c>
      <c r="N40" s="325"/>
      <c r="O40" s="325"/>
      <c r="P40" s="324">
        <v>-2.0000000000000001E-4</v>
      </c>
      <c r="Q40" s="325"/>
      <c r="R40" s="325"/>
      <c r="S40" s="314">
        <f t="shared" si="0"/>
        <v>-2.0000000000000001E-4</v>
      </c>
      <c r="T40" s="314"/>
      <c r="U40" s="314"/>
      <c r="V40" s="299"/>
      <c r="W40" s="300"/>
      <c r="X40" s="301"/>
      <c r="Y40" s="299"/>
      <c r="Z40" s="300"/>
      <c r="AA40" s="301"/>
      <c r="AB40" s="308"/>
      <c r="AC40" s="309"/>
      <c r="AD40" s="309"/>
      <c r="AE40" s="310"/>
    </row>
    <row r="41" spans="1:31" ht="21" customHeight="1">
      <c r="A41" s="332"/>
      <c r="B41" s="333"/>
      <c r="C41" s="334"/>
      <c r="D41" s="323">
        <v>2</v>
      </c>
      <c r="E41" s="323"/>
      <c r="F41" s="323"/>
      <c r="G41" s="324">
        <v>0</v>
      </c>
      <c r="H41" s="325"/>
      <c r="I41" s="325"/>
      <c r="J41" s="324">
        <v>0</v>
      </c>
      <c r="K41" s="325"/>
      <c r="L41" s="325"/>
      <c r="M41" s="324">
        <v>0</v>
      </c>
      <c r="N41" s="325"/>
      <c r="O41" s="325"/>
      <c r="P41" s="324">
        <v>0</v>
      </c>
      <c r="Q41" s="325"/>
      <c r="R41" s="325"/>
      <c r="S41" s="314">
        <f t="shared" si="0"/>
        <v>0</v>
      </c>
      <c r="T41" s="314"/>
      <c r="U41" s="314"/>
      <c r="V41" s="299"/>
      <c r="W41" s="300"/>
      <c r="X41" s="301"/>
      <c r="Y41" s="299"/>
      <c r="Z41" s="300"/>
      <c r="AA41" s="301"/>
      <c r="AB41" s="308"/>
      <c r="AC41" s="309"/>
      <c r="AD41" s="309"/>
      <c r="AE41" s="310"/>
    </row>
    <row r="42" spans="1:31" ht="21" customHeight="1">
      <c r="A42" s="326" t="s">
        <v>140</v>
      </c>
      <c r="B42" s="327"/>
      <c r="C42" s="328"/>
      <c r="D42" s="323">
        <v>3</v>
      </c>
      <c r="E42" s="323"/>
      <c r="F42" s="323"/>
      <c r="G42" s="324">
        <v>0</v>
      </c>
      <c r="H42" s="325"/>
      <c r="I42" s="325"/>
      <c r="J42" s="324">
        <v>0</v>
      </c>
      <c r="K42" s="325"/>
      <c r="L42" s="325"/>
      <c r="M42" s="324">
        <v>0</v>
      </c>
      <c r="N42" s="325"/>
      <c r="O42" s="325"/>
      <c r="P42" s="324">
        <v>0</v>
      </c>
      <c r="Q42" s="325"/>
      <c r="R42" s="325"/>
      <c r="S42" s="314">
        <f t="shared" si="0"/>
        <v>0</v>
      </c>
      <c r="T42" s="314"/>
      <c r="U42" s="314"/>
      <c r="V42" s="299"/>
      <c r="W42" s="300"/>
      <c r="X42" s="301"/>
      <c r="Y42" s="299"/>
      <c r="Z42" s="300"/>
      <c r="AA42" s="301"/>
      <c r="AB42" s="308"/>
      <c r="AC42" s="309"/>
      <c r="AD42" s="309"/>
      <c r="AE42" s="310"/>
    </row>
    <row r="43" spans="1:31" ht="21" customHeight="1">
      <c r="A43" s="320">
        <v>150</v>
      </c>
      <c r="B43" s="321"/>
      <c r="C43" s="322"/>
      <c r="D43" s="323">
        <v>4</v>
      </c>
      <c r="E43" s="323"/>
      <c r="F43" s="323"/>
      <c r="G43" s="324">
        <v>0</v>
      </c>
      <c r="H43" s="325"/>
      <c r="I43" s="325"/>
      <c r="J43" s="324">
        <v>0</v>
      </c>
      <c r="K43" s="325"/>
      <c r="L43" s="325"/>
      <c r="M43" s="324">
        <v>0</v>
      </c>
      <c r="N43" s="325"/>
      <c r="O43" s="325"/>
      <c r="P43" s="324">
        <v>0</v>
      </c>
      <c r="Q43" s="325"/>
      <c r="R43" s="325"/>
      <c r="S43" s="314">
        <f t="shared" si="0"/>
        <v>0</v>
      </c>
      <c r="T43" s="314"/>
      <c r="U43" s="314"/>
      <c r="V43" s="302"/>
      <c r="W43" s="303"/>
      <c r="X43" s="304"/>
      <c r="Y43" s="302"/>
      <c r="Z43" s="303"/>
      <c r="AA43" s="304"/>
      <c r="AB43" s="311"/>
      <c r="AC43" s="312"/>
      <c r="AD43" s="312"/>
      <c r="AE43" s="313"/>
    </row>
    <row r="44" spans="1:31" ht="21" customHeight="1">
      <c r="A44" s="329">
        <v>16</v>
      </c>
      <c r="B44" s="330"/>
      <c r="C44" s="331"/>
      <c r="D44" s="323" t="s">
        <v>138</v>
      </c>
      <c r="E44" s="323"/>
      <c r="F44" s="323"/>
      <c r="G44" s="324">
        <v>1E-4</v>
      </c>
      <c r="H44" s="325"/>
      <c r="I44" s="335"/>
      <c r="J44" s="324">
        <v>1E-4</v>
      </c>
      <c r="K44" s="325"/>
      <c r="L44" s="335"/>
      <c r="M44" s="324">
        <v>1E-4</v>
      </c>
      <c r="N44" s="325"/>
      <c r="O44" s="335"/>
      <c r="P44" s="324">
        <v>1E-4</v>
      </c>
      <c r="Q44" s="325"/>
      <c r="R44" s="335"/>
      <c r="S44" s="314">
        <f t="shared" si="0"/>
        <v>1E-4</v>
      </c>
      <c r="T44" s="314"/>
      <c r="U44" s="314"/>
      <c r="V44" s="296">
        <f>MAX(S45:U48)-S44</f>
        <v>-1E-4</v>
      </c>
      <c r="W44" s="297"/>
      <c r="X44" s="298"/>
      <c r="Y44" s="296">
        <f>S44-MIN(S45:U48)</f>
        <v>3.0000000000000003E-4</v>
      </c>
      <c r="Z44" s="297"/>
      <c r="AA44" s="298"/>
      <c r="AB44" s="305">
        <f t="shared" ref="AB44:AB68" si="5">_xlfn.STDEV.S(G44:R44)/SQRT(4)</f>
        <v>0</v>
      </c>
      <c r="AC44" s="306"/>
      <c r="AD44" s="306"/>
      <c r="AE44" s="307"/>
    </row>
    <row r="45" spans="1:31" ht="21" customHeight="1">
      <c r="A45" s="332"/>
      <c r="B45" s="333"/>
      <c r="C45" s="334"/>
      <c r="D45" s="323">
        <v>1</v>
      </c>
      <c r="E45" s="323"/>
      <c r="F45" s="323"/>
      <c r="G45" s="324">
        <v>-2.0000000000000001E-4</v>
      </c>
      <c r="H45" s="325"/>
      <c r="I45" s="325"/>
      <c r="J45" s="324">
        <v>-2.0000000000000001E-4</v>
      </c>
      <c r="K45" s="325"/>
      <c r="L45" s="325"/>
      <c r="M45" s="324">
        <v>-2.0000000000000001E-4</v>
      </c>
      <c r="N45" s="325"/>
      <c r="O45" s="325"/>
      <c r="P45" s="324">
        <v>-2.0000000000000001E-4</v>
      </c>
      <c r="Q45" s="325"/>
      <c r="R45" s="325"/>
      <c r="S45" s="314">
        <f t="shared" si="0"/>
        <v>-2.0000000000000001E-4</v>
      </c>
      <c r="T45" s="314"/>
      <c r="U45" s="314"/>
      <c r="V45" s="299"/>
      <c r="W45" s="300"/>
      <c r="X45" s="301"/>
      <c r="Y45" s="299"/>
      <c r="Z45" s="300"/>
      <c r="AA45" s="301"/>
      <c r="AB45" s="308"/>
      <c r="AC45" s="309"/>
      <c r="AD45" s="309"/>
      <c r="AE45" s="310"/>
    </row>
    <row r="46" spans="1:31" ht="21" customHeight="1">
      <c r="A46" s="332"/>
      <c r="B46" s="333"/>
      <c r="C46" s="334"/>
      <c r="D46" s="323">
        <v>2</v>
      </c>
      <c r="E46" s="323"/>
      <c r="F46" s="323"/>
      <c r="G46" s="324">
        <v>0</v>
      </c>
      <c r="H46" s="325"/>
      <c r="I46" s="325"/>
      <c r="J46" s="324">
        <v>0</v>
      </c>
      <c r="K46" s="325"/>
      <c r="L46" s="325"/>
      <c r="M46" s="324">
        <v>0</v>
      </c>
      <c r="N46" s="325"/>
      <c r="O46" s="325"/>
      <c r="P46" s="324">
        <v>0</v>
      </c>
      <c r="Q46" s="325"/>
      <c r="R46" s="325"/>
      <c r="S46" s="314">
        <f t="shared" si="0"/>
        <v>0</v>
      </c>
      <c r="T46" s="314"/>
      <c r="U46" s="314"/>
      <c r="V46" s="299"/>
      <c r="W46" s="300"/>
      <c r="X46" s="301"/>
      <c r="Y46" s="299"/>
      <c r="Z46" s="300"/>
      <c r="AA46" s="301"/>
      <c r="AB46" s="308"/>
      <c r="AC46" s="309"/>
      <c r="AD46" s="309"/>
      <c r="AE46" s="310"/>
    </row>
    <row r="47" spans="1:31" ht="21" customHeight="1">
      <c r="A47" s="326" t="s">
        <v>140</v>
      </c>
      <c r="B47" s="327"/>
      <c r="C47" s="328"/>
      <c r="D47" s="323">
        <v>3</v>
      </c>
      <c r="E47" s="323"/>
      <c r="F47" s="323"/>
      <c r="G47" s="324">
        <v>0</v>
      </c>
      <c r="H47" s="325"/>
      <c r="I47" s="325"/>
      <c r="J47" s="324">
        <v>0</v>
      </c>
      <c r="K47" s="325"/>
      <c r="L47" s="325"/>
      <c r="M47" s="324">
        <v>0</v>
      </c>
      <c r="N47" s="325"/>
      <c r="O47" s="325"/>
      <c r="P47" s="324">
        <v>0</v>
      </c>
      <c r="Q47" s="325"/>
      <c r="R47" s="325"/>
      <c r="S47" s="314">
        <f t="shared" si="0"/>
        <v>0</v>
      </c>
      <c r="T47" s="314"/>
      <c r="U47" s="314"/>
      <c r="V47" s="299"/>
      <c r="W47" s="300"/>
      <c r="X47" s="301"/>
      <c r="Y47" s="299"/>
      <c r="Z47" s="300"/>
      <c r="AA47" s="301"/>
      <c r="AB47" s="308"/>
      <c r="AC47" s="309"/>
      <c r="AD47" s="309"/>
      <c r="AE47" s="310"/>
    </row>
    <row r="48" spans="1:31" ht="21" customHeight="1">
      <c r="A48" s="320">
        <v>160</v>
      </c>
      <c r="B48" s="321"/>
      <c r="C48" s="322"/>
      <c r="D48" s="323">
        <v>4</v>
      </c>
      <c r="E48" s="323"/>
      <c r="F48" s="323"/>
      <c r="G48" s="324">
        <v>0</v>
      </c>
      <c r="H48" s="325"/>
      <c r="I48" s="325"/>
      <c r="J48" s="324">
        <v>0</v>
      </c>
      <c r="K48" s="325"/>
      <c r="L48" s="325"/>
      <c r="M48" s="324">
        <v>0</v>
      </c>
      <c r="N48" s="325"/>
      <c r="O48" s="325"/>
      <c r="P48" s="324">
        <v>0</v>
      </c>
      <c r="Q48" s="325"/>
      <c r="R48" s="325"/>
      <c r="S48" s="314">
        <f t="shared" si="0"/>
        <v>0</v>
      </c>
      <c r="T48" s="314"/>
      <c r="U48" s="314"/>
      <c r="V48" s="302"/>
      <c r="W48" s="303"/>
      <c r="X48" s="304"/>
      <c r="Y48" s="302"/>
      <c r="Z48" s="303"/>
      <c r="AA48" s="304"/>
      <c r="AB48" s="311"/>
      <c r="AC48" s="312"/>
      <c r="AD48" s="312"/>
      <c r="AE48" s="313"/>
    </row>
    <row r="49" spans="1:31" ht="21" customHeight="1">
      <c r="A49" s="329">
        <v>17</v>
      </c>
      <c r="B49" s="330"/>
      <c r="C49" s="331"/>
      <c r="D49" s="323" t="s">
        <v>138</v>
      </c>
      <c r="E49" s="323"/>
      <c r="F49" s="323"/>
      <c r="G49" s="324">
        <v>1E-4</v>
      </c>
      <c r="H49" s="325"/>
      <c r="I49" s="335"/>
      <c r="J49" s="324">
        <v>1E-4</v>
      </c>
      <c r="K49" s="325"/>
      <c r="L49" s="335"/>
      <c r="M49" s="324">
        <v>1E-4</v>
      </c>
      <c r="N49" s="325"/>
      <c r="O49" s="335"/>
      <c r="P49" s="324">
        <v>1E-4</v>
      </c>
      <c r="Q49" s="325"/>
      <c r="R49" s="335"/>
      <c r="S49" s="314">
        <f t="shared" si="0"/>
        <v>1E-4</v>
      </c>
      <c r="T49" s="314"/>
      <c r="U49" s="314"/>
      <c r="V49" s="296">
        <f>MAX(S50:U53)-S49</f>
        <v>-1E-4</v>
      </c>
      <c r="W49" s="297"/>
      <c r="X49" s="298"/>
      <c r="Y49" s="296">
        <f>S49-MIN(S50:U53)</f>
        <v>3.0000000000000003E-4</v>
      </c>
      <c r="Z49" s="297"/>
      <c r="AA49" s="298"/>
      <c r="AB49" s="305">
        <f t="shared" ref="AB49:AB68" si="6">_xlfn.STDEV.S(G49:R49)/SQRT(4)</f>
        <v>0</v>
      </c>
      <c r="AC49" s="306"/>
      <c r="AD49" s="306"/>
      <c r="AE49" s="307"/>
    </row>
    <row r="50" spans="1:31" ht="21" customHeight="1">
      <c r="A50" s="332"/>
      <c r="B50" s="333"/>
      <c r="C50" s="334"/>
      <c r="D50" s="323">
        <v>1</v>
      </c>
      <c r="E50" s="323"/>
      <c r="F50" s="323"/>
      <c r="G50" s="324">
        <v>-2.0000000000000001E-4</v>
      </c>
      <c r="H50" s="325"/>
      <c r="I50" s="325"/>
      <c r="J50" s="324">
        <v>-2.0000000000000001E-4</v>
      </c>
      <c r="K50" s="325"/>
      <c r="L50" s="325"/>
      <c r="M50" s="324">
        <v>-2.0000000000000001E-4</v>
      </c>
      <c r="N50" s="325"/>
      <c r="O50" s="325"/>
      <c r="P50" s="324">
        <v>-2.0000000000000001E-4</v>
      </c>
      <c r="Q50" s="325"/>
      <c r="R50" s="325"/>
      <c r="S50" s="314">
        <f t="shared" si="0"/>
        <v>-2.0000000000000001E-4</v>
      </c>
      <c r="T50" s="314"/>
      <c r="U50" s="314"/>
      <c r="V50" s="299"/>
      <c r="W50" s="300"/>
      <c r="X50" s="301"/>
      <c r="Y50" s="299"/>
      <c r="Z50" s="300"/>
      <c r="AA50" s="301"/>
      <c r="AB50" s="308"/>
      <c r="AC50" s="309"/>
      <c r="AD50" s="309"/>
      <c r="AE50" s="310"/>
    </row>
    <row r="51" spans="1:31" ht="21" customHeight="1">
      <c r="A51" s="332"/>
      <c r="B51" s="333"/>
      <c r="C51" s="334"/>
      <c r="D51" s="323">
        <v>2</v>
      </c>
      <c r="E51" s="323"/>
      <c r="F51" s="323"/>
      <c r="G51" s="324">
        <v>0</v>
      </c>
      <c r="H51" s="325"/>
      <c r="I51" s="325"/>
      <c r="J51" s="324">
        <v>0</v>
      </c>
      <c r="K51" s="325"/>
      <c r="L51" s="325"/>
      <c r="M51" s="324">
        <v>0</v>
      </c>
      <c r="N51" s="325"/>
      <c r="O51" s="325"/>
      <c r="P51" s="324">
        <v>0</v>
      </c>
      <c r="Q51" s="325"/>
      <c r="R51" s="325"/>
      <c r="S51" s="314">
        <f t="shared" si="0"/>
        <v>0</v>
      </c>
      <c r="T51" s="314"/>
      <c r="U51" s="314"/>
      <c r="V51" s="299"/>
      <c r="W51" s="300"/>
      <c r="X51" s="301"/>
      <c r="Y51" s="299"/>
      <c r="Z51" s="300"/>
      <c r="AA51" s="301"/>
      <c r="AB51" s="308"/>
      <c r="AC51" s="309"/>
      <c r="AD51" s="309"/>
      <c r="AE51" s="310"/>
    </row>
    <row r="52" spans="1:31" ht="21" customHeight="1">
      <c r="A52" s="326" t="s">
        <v>140</v>
      </c>
      <c r="B52" s="327"/>
      <c r="C52" s="328"/>
      <c r="D52" s="323">
        <v>3</v>
      </c>
      <c r="E52" s="323"/>
      <c r="F52" s="323"/>
      <c r="G52" s="324">
        <v>0</v>
      </c>
      <c r="H52" s="325"/>
      <c r="I52" s="325"/>
      <c r="J52" s="324">
        <v>0</v>
      </c>
      <c r="K52" s="325"/>
      <c r="L52" s="325"/>
      <c r="M52" s="324">
        <v>0</v>
      </c>
      <c r="N52" s="325"/>
      <c r="O52" s="325"/>
      <c r="P52" s="324">
        <v>0</v>
      </c>
      <c r="Q52" s="325"/>
      <c r="R52" s="325"/>
      <c r="S52" s="314">
        <f t="shared" si="0"/>
        <v>0</v>
      </c>
      <c r="T52" s="314"/>
      <c r="U52" s="314"/>
      <c r="V52" s="299"/>
      <c r="W52" s="300"/>
      <c r="X52" s="301"/>
      <c r="Y52" s="299"/>
      <c r="Z52" s="300"/>
      <c r="AA52" s="301"/>
      <c r="AB52" s="308"/>
      <c r="AC52" s="309"/>
      <c r="AD52" s="309"/>
      <c r="AE52" s="310"/>
    </row>
    <row r="53" spans="1:31" ht="21" customHeight="1">
      <c r="A53" s="320">
        <v>170</v>
      </c>
      <c r="B53" s="321"/>
      <c r="C53" s="322"/>
      <c r="D53" s="323">
        <v>4</v>
      </c>
      <c r="E53" s="323"/>
      <c r="F53" s="323"/>
      <c r="G53" s="324">
        <v>0</v>
      </c>
      <c r="H53" s="325"/>
      <c r="I53" s="325"/>
      <c r="J53" s="324">
        <v>0</v>
      </c>
      <c r="K53" s="325"/>
      <c r="L53" s="325"/>
      <c r="M53" s="324">
        <v>0</v>
      </c>
      <c r="N53" s="325"/>
      <c r="O53" s="325"/>
      <c r="P53" s="324">
        <v>0</v>
      </c>
      <c r="Q53" s="325"/>
      <c r="R53" s="325"/>
      <c r="S53" s="314">
        <f t="shared" si="0"/>
        <v>0</v>
      </c>
      <c r="T53" s="314"/>
      <c r="U53" s="314"/>
      <c r="V53" s="302"/>
      <c r="W53" s="303"/>
      <c r="X53" s="304"/>
      <c r="Y53" s="302"/>
      <c r="Z53" s="303"/>
      <c r="AA53" s="304"/>
      <c r="AB53" s="311"/>
      <c r="AC53" s="312"/>
      <c r="AD53" s="312"/>
      <c r="AE53" s="313"/>
    </row>
    <row r="54" spans="1:31" ht="21" customHeight="1">
      <c r="A54" s="329">
        <v>18</v>
      </c>
      <c r="B54" s="330"/>
      <c r="C54" s="331"/>
      <c r="D54" s="323" t="s">
        <v>138</v>
      </c>
      <c r="E54" s="323"/>
      <c r="F54" s="323"/>
      <c r="G54" s="324">
        <v>1E-4</v>
      </c>
      <c r="H54" s="325"/>
      <c r="I54" s="335"/>
      <c r="J54" s="324">
        <v>1E-4</v>
      </c>
      <c r="K54" s="325"/>
      <c r="L54" s="335"/>
      <c r="M54" s="324">
        <v>1E-4</v>
      </c>
      <c r="N54" s="325"/>
      <c r="O54" s="335"/>
      <c r="P54" s="324">
        <v>1E-4</v>
      </c>
      <c r="Q54" s="325"/>
      <c r="R54" s="335"/>
      <c r="S54" s="314">
        <f t="shared" si="0"/>
        <v>1E-4</v>
      </c>
      <c r="T54" s="314"/>
      <c r="U54" s="314"/>
      <c r="V54" s="296">
        <f>MAX(S55:U58)-S54</f>
        <v>-1E-4</v>
      </c>
      <c r="W54" s="297"/>
      <c r="X54" s="298"/>
      <c r="Y54" s="296">
        <f>S54-MIN(S55:U58)</f>
        <v>3.0000000000000003E-4</v>
      </c>
      <c r="Z54" s="297"/>
      <c r="AA54" s="298"/>
      <c r="AB54" s="305">
        <f t="shared" ref="AB54:AB68" si="7">_xlfn.STDEV.S(G54:R54)/SQRT(4)</f>
        <v>0</v>
      </c>
      <c r="AC54" s="306"/>
      <c r="AD54" s="306"/>
      <c r="AE54" s="307"/>
    </row>
    <row r="55" spans="1:31" ht="21" customHeight="1">
      <c r="A55" s="332"/>
      <c r="B55" s="333"/>
      <c r="C55" s="334"/>
      <c r="D55" s="323">
        <v>1</v>
      </c>
      <c r="E55" s="323"/>
      <c r="F55" s="323"/>
      <c r="G55" s="324">
        <v>-2.0000000000000001E-4</v>
      </c>
      <c r="H55" s="325"/>
      <c r="I55" s="325"/>
      <c r="J55" s="324">
        <v>-2.0000000000000001E-4</v>
      </c>
      <c r="K55" s="325"/>
      <c r="L55" s="325"/>
      <c r="M55" s="324">
        <v>-2.0000000000000001E-4</v>
      </c>
      <c r="N55" s="325"/>
      <c r="O55" s="325"/>
      <c r="P55" s="324">
        <v>-2.0000000000000001E-4</v>
      </c>
      <c r="Q55" s="325"/>
      <c r="R55" s="325"/>
      <c r="S55" s="314">
        <f t="shared" si="0"/>
        <v>-2.0000000000000001E-4</v>
      </c>
      <c r="T55" s="314"/>
      <c r="U55" s="314"/>
      <c r="V55" s="299"/>
      <c r="W55" s="300"/>
      <c r="X55" s="301"/>
      <c r="Y55" s="299"/>
      <c r="Z55" s="300"/>
      <c r="AA55" s="301"/>
      <c r="AB55" s="308"/>
      <c r="AC55" s="309"/>
      <c r="AD55" s="309"/>
      <c r="AE55" s="310"/>
    </row>
    <row r="56" spans="1:31" ht="21" customHeight="1">
      <c r="A56" s="332"/>
      <c r="B56" s="333"/>
      <c r="C56" s="334"/>
      <c r="D56" s="323">
        <v>2</v>
      </c>
      <c r="E56" s="323"/>
      <c r="F56" s="323"/>
      <c r="G56" s="324">
        <v>0</v>
      </c>
      <c r="H56" s="325"/>
      <c r="I56" s="325"/>
      <c r="J56" s="324">
        <v>0</v>
      </c>
      <c r="K56" s="325"/>
      <c r="L56" s="325"/>
      <c r="M56" s="324">
        <v>0</v>
      </c>
      <c r="N56" s="325"/>
      <c r="O56" s="325"/>
      <c r="P56" s="324">
        <v>0</v>
      </c>
      <c r="Q56" s="325"/>
      <c r="R56" s="325"/>
      <c r="S56" s="314">
        <f t="shared" si="0"/>
        <v>0</v>
      </c>
      <c r="T56" s="314"/>
      <c r="U56" s="314"/>
      <c r="V56" s="299"/>
      <c r="W56" s="300"/>
      <c r="X56" s="301"/>
      <c r="Y56" s="299"/>
      <c r="Z56" s="300"/>
      <c r="AA56" s="301"/>
      <c r="AB56" s="308"/>
      <c r="AC56" s="309"/>
      <c r="AD56" s="309"/>
      <c r="AE56" s="310"/>
    </row>
    <row r="57" spans="1:31" ht="21" customHeight="1">
      <c r="A57" s="326" t="s">
        <v>140</v>
      </c>
      <c r="B57" s="327"/>
      <c r="C57" s="328"/>
      <c r="D57" s="323">
        <v>3</v>
      </c>
      <c r="E57" s="323"/>
      <c r="F57" s="323"/>
      <c r="G57" s="324">
        <v>0</v>
      </c>
      <c r="H57" s="325"/>
      <c r="I57" s="325"/>
      <c r="J57" s="324">
        <v>0</v>
      </c>
      <c r="K57" s="325"/>
      <c r="L57" s="325"/>
      <c r="M57" s="324">
        <v>0</v>
      </c>
      <c r="N57" s="325"/>
      <c r="O57" s="325"/>
      <c r="P57" s="324">
        <v>0</v>
      </c>
      <c r="Q57" s="325"/>
      <c r="R57" s="325"/>
      <c r="S57" s="314">
        <f t="shared" si="0"/>
        <v>0</v>
      </c>
      <c r="T57" s="314"/>
      <c r="U57" s="314"/>
      <c r="V57" s="299"/>
      <c r="W57" s="300"/>
      <c r="X57" s="301"/>
      <c r="Y57" s="299"/>
      <c r="Z57" s="300"/>
      <c r="AA57" s="301"/>
      <c r="AB57" s="308"/>
      <c r="AC57" s="309"/>
      <c r="AD57" s="309"/>
      <c r="AE57" s="310"/>
    </row>
    <row r="58" spans="1:31" ht="21" customHeight="1">
      <c r="A58" s="320">
        <v>180</v>
      </c>
      <c r="B58" s="321"/>
      <c r="C58" s="322"/>
      <c r="D58" s="323">
        <v>4</v>
      </c>
      <c r="E58" s="323"/>
      <c r="F58" s="323"/>
      <c r="G58" s="324">
        <v>0</v>
      </c>
      <c r="H58" s="325"/>
      <c r="I58" s="325"/>
      <c r="J58" s="324">
        <v>0</v>
      </c>
      <c r="K58" s="325"/>
      <c r="L58" s="325"/>
      <c r="M58" s="324">
        <v>0</v>
      </c>
      <c r="N58" s="325"/>
      <c r="O58" s="325"/>
      <c r="P58" s="324">
        <v>0</v>
      </c>
      <c r="Q58" s="325"/>
      <c r="R58" s="325"/>
      <c r="S58" s="314">
        <f t="shared" si="0"/>
        <v>0</v>
      </c>
      <c r="T58" s="314"/>
      <c r="U58" s="314"/>
      <c r="V58" s="302"/>
      <c r="W58" s="303"/>
      <c r="X58" s="304"/>
      <c r="Y58" s="302"/>
      <c r="Z58" s="303"/>
      <c r="AA58" s="304"/>
      <c r="AB58" s="311"/>
      <c r="AC58" s="312"/>
      <c r="AD58" s="312"/>
      <c r="AE58" s="313"/>
    </row>
    <row r="59" spans="1:31" ht="21" customHeight="1">
      <c r="A59" s="329">
        <v>19</v>
      </c>
      <c r="B59" s="330"/>
      <c r="C59" s="331"/>
      <c r="D59" s="323" t="s">
        <v>138</v>
      </c>
      <c r="E59" s="323"/>
      <c r="F59" s="323"/>
      <c r="G59" s="324">
        <v>1E-4</v>
      </c>
      <c r="H59" s="325"/>
      <c r="I59" s="335"/>
      <c r="J59" s="324">
        <v>1E-4</v>
      </c>
      <c r="K59" s="325"/>
      <c r="L59" s="335"/>
      <c r="M59" s="324">
        <v>1E-4</v>
      </c>
      <c r="N59" s="325"/>
      <c r="O59" s="335"/>
      <c r="P59" s="324">
        <v>1E-4</v>
      </c>
      <c r="Q59" s="325"/>
      <c r="R59" s="335"/>
      <c r="S59" s="314">
        <f t="shared" si="0"/>
        <v>1E-4</v>
      </c>
      <c r="T59" s="314"/>
      <c r="U59" s="314"/>
      <c r="V59" s="296">
        <f>MAX(S60:U63)-S59</f>
        <v>-1E-4</v>
      </c>
      <c r="W59" s="297"/>
      <c r="X59" s="298"/>
      <c r="Y59" s="296">
        <f>S59-MIN(S60:U63)</f>
        <v>3.0000000000000003E-4</v>
      </c>
      <c r="Z59" s="297"/>
      <c r="AA59" s="298"/>
      <c r="AB59" s="305">
        <f t="shared" ref="AB59:AB68" si="8">_xlfn.STDEV.S(G59:R59)/SQRT(4)</f>
        <v>0</v>
      </c>
      <c r="AC59" s="306"/>
      <c r="AD59" s="306"/>
      <c r="AE59" s="307"/>
    </row>
    <row r="60" spans="1:31" ht="21" customHeight="1">
      <c r="A60" s="332"/>
      <c r="B60" s="333"/>
      <c r="C60" s="334"/>
      <c r="D60" s="323">
        <v>1</v>
      </c>
      <c r="E60" s="323"/>
      <c r="F60" s="323"/>
      <c r="G60" s="324">
        <v>-2.0000000000000001E-4</v>
      </c>
      <c r="H60" s="325"/>
      <c r="I60" s="325"/>
      <c r="J60" s="324">
        <v>-2.0000000000000001E-4</v>
      </c>
      <c r="K60" s="325"/>
      <c r="L60" s="325"/>
      <c r="M60" s="324">
        <v>-2.0000000000000001E-4</v>
      </c>
      <c r="N60" s="325"/>
      <c r="O60" s="325"/>
      <c r="P60" s="324">
        <v>-2.0000000000000001E-4</v>
      </c>
      <c r="Q60" s="325"/>
      <c r="R60" s="325"/>
      <c r="S60" s="314">
        <f t="shared" si="0"/>
        <v>-2.0000000000000001E-4</v>
      </c>
      <c r="T60" s="314"/>
      <c r="U60" s="314"/>
      <c r="V60" s="299"/>
      <c r="W60" s="300"/>
      <c r="X60" s="301"/>
      <c r="Y60" s="299"/>
      <c r="Z60" s="300"/>
      <c r="AA60" s="301"/>
      <c r="AB60" s="308"/>
      <c r="AC60" s="309"/>
      <c r="AD60" s="309"/>
      <c r="AE60" s="310"/>
    </row>
    <row r="61" spans="1:31" ht="21" customHeight="1">
      <c r="A61" s="332"/>
      <c r="B61" s="333"/>
      <c r="C61" s="334"/>
      <c r="D61" s="323">
        <v>2</v>
      </c>
      <c r="E61" s="323"/>
      <c r="F61" s="323"/>
      <c r="G61" s="324">
        <v>0</v>
      </c>
      <c r="H61" s="325"/>
      <c r="I61" s="325"/>
      <c r="J61" s="324">
        <v>0</v>
      </c>
      <c r="K61" s="325"/>
      <c r="L61" s="325"/>
      <c r="M61" s="324">
        <v>0</v>
      </c>
      <c r="N61" s="325"/>
      <c r="O61" s="325"/>
      <c r="P61" s="324">
        <v>0</v>
      </c>
      <c r="Q61" s="325"/>
      <c r="R61" s="325"/>
      <c r="S61" s="314">
        <f t="shared" si="0"/>
        <v>0</v>
      </c>
      <c r="T61" s="314"/>
      <c r="U61" s="314"/>
      <c r="V61" s="299"/>
      <c r="W61" s="300"/>
      <c r="X61" s="301"/>
      <c r="Y61" s="299"/>
      <c r="Z61" s="300"/>
      <c r="AA61" s="301"/>
      <c r="AB61" s="308"/>
      <c r="AC61" s="309"/>
      <c r="AD61" s="309"/>
      <c r="AE61" s="310"/>
    </row>
    <row r="62" spans="1:31" ht="21" customHeight="1">
      <c r="A62" s="326" t="s">
        <v>140</v>
      </c>
      <c r="B62" s="327"/>
      <c r="C62" s="328"/>
      <c r="D62" s="323">
        <v>3</v>
      </c>
      <c r="E62" s="323"/>
      <c r="F62" s="323"/>
      <c r="G62" s="324">
        <v>0</v>
      </c>
      <c r="H62" s="325"/>
      <c r="I62" s="325"/>
      <c r="J62" s="324">
        <v>0</v>
      </c>
      <c r="K62" s="325"/>
      <c r="L62" s="325"/>
      <c r="M62" s="324">
        <v>0</v>
      </c>
      <c r="N62" s="325"/>
      <c r="O62" s="325"/>
      <c r="P62" s="324">
        <v>0</v>
      </c>
      <c r="Q62" s="325"/>
      <c r="R62" s="325"/>
      <c r="S62" s="314">
        <f t="shared" si="0"/>
        <v>0</v>
      </c>
      <c r="T62" s="314"/>
      <c r="U62" s="314"/>
      <c r="V62" s="299"/>
      <c r="W62" s="300"/>
      <c r="X62" s="301"/>
      <c r="Y62" s="299"/>
      <c r="Z62" s="300"/>
      <c r="AA62" s="301"/>
      <c r="AB62" s="308"/>
      <c r="AC62" s="309"/>
      <c r="AD62" s="309"/>
      <c r="AE62" s="310"/>
    </row>
    <row r="63" spans="1:31" ht="21" customHeight="1">
      <c r="A63" s="320">
        <v>190</v>
      </c>
      <c r="B63" s="321"/>
      <c r="C63" s="322"/>
      <c r="D63" s="323">
        <v>4</v>
      </c>
      <c r="E63" s="323"/>
      <c r="F63" s="323"/>
      <c r="G63" s="324">
        <v>0</v>
      </c>
      <c r="H63" s="325"/>
      <c r="I63" s="325"/>
      <c r="J63" s="324">
        <v>0</v>
      </c>
      <c r="K63" s="325"/>
      <c r="L63" s="325"/>
      <c r="M63" s="324">
        <v>0</v>
      </c>
      <c r="N63" s="325"/>
      <c r="O63" s="325"/>
      <c r="P63" s="324">
        <v>0</v>
      </c>
      <c r="Q63" s="325"/>
      <c r="R63" s="325"/>
      <c r="S63" s="314">
        <f t="shared" si="0"/>
        <v>0</v>
      </c>
      <c r="T63" s="314"/>
      <c r="U63" s="314"/>
      <c r="V63" s="302"/>
      <c r="W63" s="303"/>
      <c r="X63" s="304"/>
      <c r="Y63" s="302"/>
      <c r="Z63" s="303"/>
      <c r="AA63" s="304"/>
      <c r="AB63" s="311"/>
      <c r="AC63" s="312"/>
      <c r="AD63" s="312"/>
      <c r="AE63" s="313"/>
    </row>
    <row r="64" spans="1:31" ht="21" customHeight="1">
      <c r="A64" s="329">
        <v>20</v>
      </c>
      <c r="B64" s="330"/>
      <c r="C64" s="331"/>
      <c r="D64" s="323" t="s">
        <v>138</v>
      </c>
      <c r="E64" s="323"/>
      <c r="F64" s="323"/>
      <c r="G64" s="324">
        <v>1E-4</v>
      </c>
      <c r="H64" s="325"/>
      <c r="I64" s="335"/>
      <c r="J64" s="324">
        <v>1E-4</v>
      </c>
      <c r="K64" s="325"/>
      <c r="L64" s="335"/>
      <c r="M64" s="324">
        <v>1E-4</v>
      </c>
      <c r="N64" s="325"/>
      <c r="O64" s="335"/>
      <c r="P64" s="324">
        <v>1E-4</v>
      </c>
      <c r="Q64" s="325"/>
      <c r="R64" s="335"/>
      <c r="S64" s="314">
        <f t="shared" si="0"/>
        <v>1E-4</v>
      </c>
      <c r="T64" s="314"/>
      <c r="U64" s="314"/>
      <c r="V64" s="296">
        <f>MAX(S65:U68)-S64</f>
        <v>-1E-4</v>
      </c>
      <c r="W64" s="297"/>
      <c r="X64" s="298"/>
      <c r="Y64" s="296">
        <f>S64-MIN(S65:U68)</f>
        <v>3.0000000000000003E-4</v>
      </c>
      <c r="Z64" s="297"/>
      <c r="AA64" s="298"/>
      <c r="AB64" s="305">
        <f t="shared" ref="AB64:AB68" si="9">_xlfn.STDEV.S(G64:R64)/SQRT(4)</f>
        <v>0</v>
      </c>
      <c r="AC64" s="306"/>
      <c r="AD64" s="306"/>
      <c r="AE64" s="307"/>
    </row>
    <row r="65" spans="1:31" ht="21" customHeight="1">
      <c r="A65" s="332"/>
      <c r="B65" s="333"/>
      <c r="C65" s="334"/>
      <c r="D65" s="323">
        <v>1</v>
      </c>
      <c r="E65" s="323"/>
      <c r="F65" s="323"/>
      <c r="G65" s="324">
        <v>-2.0000000000000001E-4</v>
      </c>
      <c r="H65" s="325"/>
      <c r="I65" s="325"/>
      <c r="J65" s="324">
        <v>-2.0000000000000001E-4</v>
      </c>
      <c r="K65" s="325"/>
      <c r="L65" s="325"/>
      <c r="M65" s="324">
        <v>-2.0000000000000001E-4</v>
      </c>
      <c r="N65" s="325"/>
      <c r="O65" s="325"/>
      <c r="P65" s="324">
        <v>-2.0000000000000001E-4</v>
      </c>
      <c r="Q65" s="325"/>
      <c r="R65" s="325"/>
      <c r="S65" s="314">
        <f t="shared" si="0"/>
        <v>-2.0000000000000001E-4</v>
      </c>
      <c r="T65" s="314"/>
      <c r="U65" s="314"/>
      <c r="V65" s="299"/>
      <c r="W65" s="300"/>
      <c r="X65" s="301"/>
      <c r="Y65" s="299"/>
      <c r="Z65" s="300"/>
      <c r="AA65" s="301"/>
      <c r="AB65" s="308"/>
      <c r="AC65" s="309"/>
      <c r="AD65" s="309"/>
      <c r="AE65" s="310"/>
    </row>
    <row r="66" spans="1:31" ht="21" customHeight="1">
      <c r="A66" s="332"/>
      <c r="B66" s="333"/>
      <c r="C66" s="334"/>
      <c r="D66" s="323">
        <v>2</v>
      </c>
      <c r="E66" s="323"/>
      <c r="F66" s="323"/>
      <c r="G66" s="324">
        <v>0</v>
      </c>
      <c r="H66" s="325"/>
      <c r="I66" s="325"/>
      <c r="J66" s="324">
        <v>0</v>
      </c>
      <c r="K66" s="325"/>
      <c r="L66" s="325"/>
      <c r="M66" s="324">
        <v>0</v>
      </c>
      <c r="N66" s="325"/>
      <c r="O66" s="325"/>
      <c r="P66" s="324">
        <v>0</v>
      </c>
      <c r="Q66" s="325"/>
      <c r="R66" s="325"/>
      <c r="S66" s="314">
        <f t="shared" si="0"/>
        <v>0</v>
      </c>
      <c r="T66" s="314"/>
      <c r="U66" s="314"/>
      <c r="V66" s="299"/>
      <c r="W66" s="300"/>
      <c r="X66" s="301"/>
      <c r="Y66" s="299"/>
      <c r="Z66" s="300"/>
      <c r="AA66" s="301"/>
      <c r="AB66" s="308"/>
      <c r="AC66" s="309"/>
      <c r="AD66" s="309"/>
      <c r="AE66" s="310"/>
    </row>
    <row r="67" spans="1:31" ht="21" customHeight="1">
      <c r="A67" s="326" t="s">
        <v>140</v>
      </c>
      <c r="B67" s="327"/>
      <c r="C67" s="328"/>
      <c r="D67" s="323">
        <v>3</v>
      </c>
      <c r="E67" s="323"/>
      <c r="F67" s="323"/>
      <c r="G67" s="324">
        <v>0</v>
      </c>
      <c r="H67" s="325"/>
      <c r="I67" s="325"/>
      <c r="J67" s="324">
        <v>0</v>
      </c>
      <c r="K67" s="325"/>
      <c r="L67" s="325"/>
      <c r="M67" s="324">
        <v>0</v>
      </c>
      <c r="N67" s="325"/>
      <c r="O67" s="325"/>
      <c r="P67" s="324">
        <v>0</v>
      </c>
      <c r="Q67" s="325"/>
      <c r="R67" s="325"/>
      <c r="S67" s="314">
        <f t="shared" si="0"/>
        <v>0</v>
      </c>
      <c r="T67" s="314"/>
      <c r="U67" s="314"/>
      <c r="V67" s="299"/>
      <c r="W67" s="300"/>
      <c r="X67" s="301"/>
      <c r="Y67" s="299"/>
      <c r="Z67" s="300"/>
      <c r="AA67" s="301"/>
      <c r="AB67" s="308"/>
      <c r="AC67" s="309"/>
      <c r="AD67" s="309"/>
      <c r="AE67" s="310"/>
    </row>
    <row r="68" spans="1:31" ht="21" customHeight="1">
      <c r="A68" s="320">
        <v>200</v>
      </c>
      <c r="B68" s="321"/>
      <c r="C68" s="322"/>
      <c r="D68" s="323">
        <v>4</v>
      </c>
      <c r="E68" s="323"/>
      <c r="F68" s="323"/>
      <c r="G68" s="324">
        <v>0</v>
      </c>
      <c r="H68" s="325"/>
      <c r="I68" s="325"/>
      <c r="J68" s="324">
        <v>0</v>
      </c>
      <c r="K68" s="325"/>
      <c r="L68" s="325"/>
      <c r="M68" s="324">
        <v>0</v>
      </c>
      <c r="N68" s="325"/>
      <c r="O68" s="325"/>
      <c r="P68" s="324">
        <v>0</v>
      </c>
      <c r="Q68" s="325"/>
      <c r="R68" s="325"/>
      <c r="S68" s="314">
        <f t="shared" si="0"/>
        <v>0</v>
      </c>
      <c r="T68" s="314"/>
      <c r="U68" s="314"/>
      <c r="V68" s="302"/>
      <c r="W68" s="303"/>
      <c r="X68" s="304"/>
      <c r="Y68" s="302"/>
      <c r="Z68" s="303"/>
      <c r="AA68" s="304"/>
      <c r="AB68" s="311"/>
      <c r="AC68" s="312"/>
      <c r="AD68" s="312"/>
      <c r="AE68" s="313"/>
    </row>
    <row r="69" spans="1:31" ht="21" customHeight="1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233"/>
      <c r="AC69" s="233"/>
      <c r="AD69" s="233"/>
      <c r="AE69" s="51"/>
    </row>
    <row r="70" spans="1:31" ht="21" customHeight="1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233"/>
      <c r="AC70" s="233"/>
      <c r="AD70" s="233"/>
      <c r="AE70" s="51"/>
    </row>
    <row r="71" spans="1:31" ht="21" customHeight="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233"/>
      <c r="AC71" s="233"/>
      <c r="AD71" s="233"/>
      <c r="AE71" s="51"/>
    </row>
    <row r="72" spans="1:31" ht="21" customHeigh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233"/>
      <c r="AC72" s="233"/>
      <c r="AD72" s="233"/>
      <c r="AE72" s="51"/>
    </row>
    <row r="73" spans="1:31" ht="21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233"/>
      <c r="AC73" s="233"/>
      <c r="AD73" s="233"/>
      <c r="AE73" s="51"/>
    </row>
    <row r="74" spans="1:31" ht="21" customHeight="1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233"/>
      <c r="AC74" s="233"/>
      <c r="AD74" s="233"/>
      <c r="AE74" s="51"/>
    </row>
    <row r="75" spans="1:31" ht="21" customHeight="1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233"/>
      <c r="AC75" s="233"/>
      <c r="AD75" s="233"/>
      <c r="AE75" s="51"/>
    </row>
    <row r="76" spans="1:31" ht="21" customHeight="1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233"/>
      <c r="AC76" s="233"/>
      <c r="AD76" s="233"/>
      <c r="AE76" s="51"/>
    </row>
    <row r="77" spans="1:31" ht="21" customHeight="1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233"/>
      <c r="AC77" s="233"/>
      <c r="AD77" s="233"/>
      <c r="AE77" s="51"/>
    </row>
    <row r="78" spans="1:31" ht="21" customHeight="1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233"/>
      <c r="AC78" s="233"/>
      <c r="AD78" s="233"/>
      <c r="AE78" s="51"/>
    </row>
    <row r="79" spans="1:31" ht="21" customHeight="1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233"/>
      <c r="AC79" s="233"/>
      <c r="AD79" s="233"/>
      <c r="AE79" s="51"/>
    </row>
    <row r="80" spans="1:31" ht="21" customHeight="1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233"/>
      <c r="AC80" s="233"/>
      <c r="AD80" s="233"/>
      <c r="AE80" s="51"/>
    </row>
    <row r="81" spans="1:31" ht="21" customHeight="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233"/>
      <c r="AC81" s="233"/>
      <c r="AD81" s="233"/>
      <c r="AE81" s="51"/>
    </row>
    <row r="82" spans="1:31" ht="21" customHeight="1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233"/>
      <c r="AC82" s="233"/>
      <c r="AD82" s="233"/>
      <c r="AE82" s="51"/>
    </row>
    <row r="83" spans="1:31" ht="21" customHeight="1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233"/>
      <c r="AC83" s="233"/>
      <c r="AD83" s="233"/>
      <c r="AE83" s="51"/>
    </row>
    <row r="84" spans="1:31" ht="21" customHeight="1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233"/>
      <c r="AC84" s="233"/>
      <c r="AD84" s="233"/>
      <c r="AE84" s="51"/>
    </row>
    <row r="85" spans="1:31" ht="21" customHeight="1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233"/>
      <c r="AC85" s="233"/>
      <c r="AD85" s="233"/>
      <c r="AE85" s="51"/>
    </row>
    <row r="86" spans="1:31" ht="21" customHeight="1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233"/>
      <c r="AC86" s="233"/>
      <c r="AD86" s="233"/>
      <c r="AE86" s="51"/>
    </row>
    <row r="87" spans="1:31" ht="21" customHeight="1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233"/>
      <c r="AC87" s="233"/>
      <c r="AD87" s="233"/>
      <c r="AE87" s="51"/>
    </row>
    <row r="88" spans="1:31" ht="21" customHeight="1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233"/>
      <c r="AC88" s="233"/>
      <c r="AD88" s="233"/>
      <c r="AE88" s="51"/>
    </row>
    <row r="89" spans="1:31" ht="21" customHeight="1">
      <c r="A89" s="55"/>
      <c r="B89" s="56"/>
      <c r="C89" s="56"/>
      <c r="D89" s="56"/>
      <c r="E89" s="56"/>
      <c r="F89" s="57"/>
      <c r="G89" s="57"/>
      <c r="H89" s="57"/>
      <c r="I89" s="57"/>
      <c r="J89" s="53"/>
      <c r="K89" s="53"/>
      <c r="L89" s="53"/>
      <c r="M89" s="53"/>
      <c r="N89" s="53"/>
      <c r="O89" s="53"/>
      <c r="P89" s="53"/>
      <c r="Q89" s="53"/>
      <c r="R89" s="53"/>
      <c r="S89" s="51"/>
      <c r="T89" s="51"/>
      <c r="U89" s="51"/>
      <c r="V89" s="51"/>
      <c r="W89" s="51"/>
      <c r="X89" s="51"/>
      <c r="Y89" s="51"/>
      <c r="Z89" s="51"/>
      <c r="AA89" s="51"/>
      <c r="AB89" s="233"/>
      <c r="AC89" s="233"/>
      <c r="AD89" s="233"/>
      <c r="AE89" s="51"/>
    </row>
    <row r="90" spans="1:31" ht="21" customHeight="1">
      <c r="A90" s="54"/>
      <c r="B90" s="51"/>
      <c r="C90" s="51"/>
      <c r="D90" s="51"/>
      <c r="E90" s="51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1"/>
      <c r="T90" s="51"/>
      <c r="U90" s="51"/>
      <c r="V90" s="51"/>
      <c r="W90" s="51"/>
      <c r="X90" s="51"/>
      <c r="Y90" s="51"/>
      <c r="Z90" s="51"/>
      <c r="AA90" s="51"/>
      <c r="AB90" s="233"/>
      <c r="AC90" s="233"/>
      <c r="AD90" s="233"/>
      <c r="AE90" s="51"/>
    </row>
    <row r="91" spans="1:31" ht="21" customHeight="1">
      <c r="A91" s="51"/>
      <c r="B91" s="51"/>
      <c r="C91" s="51"/>
      <c r="D91" s="233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233"/>
      <c r="AC91" s="233"/>
      <c r="AD91" s="233"/>
      <c r="AE91" s="51"/>
    </row>
    <row r="92" spans="1:31" ht="21" customHeight="1">
      <c r="A92" s="51"/>
      <c r="B92" s="51"/>
      <c r="C92" s="51"/>
      <c r="D92" s="233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233"/>
      <c r="AC92" s="233"/>
      <c r="AD92" s="233"/>
      <c r="AE92" s="51"/>
    </row>
    <row r="93" spans="1:31" ht="21" customHeight="1">
      <c r="A93" s="51"/>
      <c r="B93" s="51"/>
      <c r="C93" s="51"/>
      <c r="D93" s="233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233"/>
      <c r="AC93" s="233"/>
      <c r="AD93" s="233"/>
      <c r="AE93" s="51"/>
    </row>
    <row r="94" spans="1:31" ht="21" customHeight="1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233"/>
      <c r="AC94" s="233"/>
      <c r="AD94" s="233"/>
      <c r="AE94" s="51"/>
    </row>
    <row r="95" spans="1:31" ht="21" customHeight="1">
      <c r="A95" s="56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233"/>
      <c r="AC95" s="233"/>
      <c r="AD95" s="233"/>
      <c r="AE95" s="51"/>
    </row>
    <row r="96" spans="1:31" ht="21" customHeight="1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233"/>
      <c r="AC96" s="233"/>
      <c r="AD96" s="233"/>
      <c r="AE96" s="51"/>
    </row>
    <row r="97" spans="1:31" ht="21" customHeight="1">
      <c r="A97" s="56"/>
      <c r="B97" s="56"/>
      <c r="C97" s="56"/>
      <c r="D97" s="58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233"/>
      <c r="AC97" s="233"/>
      <c r="AD97" s="233"/>
      <c r="AE97" s="51"/>
    </row>
    <row r="98" spans="1:31" ht="21" customHeight="1">
      <c r="A98" s="56"/>
      <c r="B98" s="56"/>
      <c r="C98" s="56"/>
      <c r="D98" s="58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233"/>
      <c r="AC98" s="233"/>
      <c r="AD98" s="233"/>
      <c r="AE98" s="51"/>
    </row>
    <row r="99" spans="1:31" ht="21" customHeight="1">
      <c r="A99" s="51"/>
      <c r="B99" s="51"/>
      <c r="C99" s="51"/>
      <c r="D99" s="233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233"/>
      <c r="AC99" s="233"/>
      <c r="AD99" s="233"/>
      <c r="AE99" s="51"/>
    </row>
    <row r="100" spans="1:31" ht="21" customHeight="1">
      <c r="A100" s="51"/>
      <c r="B100" s="51"/>
      <c r="C100" s="51"/>
      <c r="D100" s="233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233"/>
      <c r="AC100" s="233"/>
      <c r="AD100" s="233"/>
      <c r="AE100" s="51"/>
    </row>
    <row r="101" spans="1:31" ht="21" customHeight="1">
      <c r="A101" s="51"/>
      <c r="B101" s="51"/>
      <c r="C101" s="51"/>
      <c r="D101" s="233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233"/>
      <c r="AC101" s="233"/>
      <c r="AD101" s="233"/>
      <c r="AE101" s="51"/>
    </row>
    <row r="102" spans="1:31" ht="21" customHeight="1">
      <c r="A102" s="51"/>
      <c r="B102" s="51"/>
      <c r="C102" s="51"/>
      <c r="D102" s="233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233"/>
      <c r="AC102" s="233"/>
      <c r="AD102" s="233"/>
      <c r="AE102" s="51"/>
    </row>
    <row r="103" spans="1:31" ht="21" customHeight="1">
      <c r="A103" s="51"/>
      <c r="B103" s="51"/>
      <c r="C103" s="51"/>
      <c r="D103" s="233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233"/>
      <c r="AC103" s="233"/>
      <c r="AD103" s="233"/>
      <c r="AE103" s="51"/>
    </row>
    <row r="104" spans="1:31" ht="21" customHeight="1">
      <c r="A104" s="51"/>
      <c r="B104" s="51"/>
      <c r="C104" s="51"/>
      <c r="D104" s="233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233"/>
      <c r="AC104" s="233"/>
      <c r="AD104" s="233"/>
      <c r="AE104" s="51"/>
    </row>
    <row r="105" spans="1:31" ht="21" customHeight="1">
      <c r="A105" s="51"/>
      <c r="B105" s="51"/>
      <c r="C105" s="51"/>
      <c r="D105" s="233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233"/>
      <c r="AC105" s="233"/>
      <c r="AD105" s="233"/>
      <c r="AE105" s="51"/>
    </row>
    <row r="106" spans="1:31" ht="21" customHeight="1">
      <c r="A106" s="51"/>
      <c r="B106" s="51"/>
      <c r="C106" s="51"/>
      <c r="D106" s="233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233"/>
      <c r="AC106" s="233"/>
      <c r="AD106" s="233"/>
      <c r="AE106" s="51"/>
    </row>
    <row r="107" spans="1:31" ht="21" customHeight="1">
      <c r="A107" s="51"/>
      <c r="B107" s="51"/>
      <c r="C107" s="51"/>
      <c r="D107" s="233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233"/>
      <c r="AC107" s="233"/>
      <c r="AD107" s="233"/>
      <c r="AE107" s="51"/>
    </row>
    <row r="108" spans="1:31" ht="21" customHeight="1">
      <c r="A108" s="51"/>
      <c r="B108" s="51"/>
      <c r="C108" s="51"/>
      <c r="D108" s="233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233"/>
      <c r="AC108" s="233"/>
      <c r="AD108" s="233"/>
      <c r="AE108" s="51"/>
    </row>
    <row r="109" spans="1:31" ht="21" customHeight="1">
      <c r="A109" s="51"/>
      <c r="B109" s="51"/>
      <c r="C109" s="51"/>
      <c r="D109" s="233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233"/>
      <c r="AC109" s="233"/>
      <c r="AD109" s="233"/>
      <c r="AE109" s="51"/>
    </row>
    <row r="110" spans="1:31" ht="21" customHeight="1">
      <c r="A110" s="51"/>
      <c r="B110" s="51"/>
      <c r="C110" s="51"/>
      <c r="D110" s="233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233"/>
      <c r="AC110" s="233"/>
      <c r="AD110" s="233"/>
      <c r="AE110" s="51"/>
    </row>
    <row r="111" spans="1:31" ht="21" customHeight="1">
      <c r="A111" s="51"/>
      <c r="B111" s="51"/>
      <c r="C111" s="51"/>
      <c r="D111" s="233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233"/>
      <c r="AC111" s="233"/>
      <c r="AD111" s="233"/>
      <c r="AE111" s="51"/>
    </row>
    <row r="112" spans="1:31" ht="21" customHeight="1">
      <c r="A112" s="51"/>
      <c r="B112" s="51"/>
      <c r="C112" s="51"/>
      <c r="D112" s="233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233"/>
      <c r="AC112" s="233"/>
      <c r="AD112" s="233"/>
      <c r="AE112" s="51"/>
    </row>
    <row r="113" spans="1:31" ht="21" customHeight="1">
      <c r="A113" s="51"/>
      <c r="B113" s="51"/>
      <c r="C113" s="51"/>
      <c r="D113" s="233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233"/>
      <c r="AC113" s="233"/>
      <c r="AD113" s="233"/>
      <c r="AE113" s="51"/>
    </row>
    <row r="114" spans="1:31" ht="21" customHeight="1">
      <c r="A114" s="51"/>
      <c r="B114" s="51"/>
      <c r="C114" s="51"/>
      <c r="D114" s="233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233"/>
      <c r="AC114" s="233"/>
      <c r="AD114" s="233"/>
      <c r="AE114" s="51"/>
    </row>
    <row r="115" spans="1:31" ht="21" customHeight="1">
      <c r="A115" s="51"/>
      <c r="B115" s="51"/>
      <c r="C115" s="51"/>
      <c r="D115" s="233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233"/>
      <c r="AC115" s="233"/>
      <c r="AD115" s="233"/>
      <c r="AE115" s="51"/>
    </row>
    <row r="116" spans="1:31" ht="21" customHeight="1">
      <c r="A116" s="51"/>
      <c r="B116" s="51"/>
      <c r="C116" s="51"/>
      <c r="D116" s="233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233"/>
      <c r="AC116" s="233"/>
      <c r="AD116" s="233"/>
      <c r="AE116" s="51"/>
    </row>
    <row r="117" spans="1:31" ht="21" customHeight="1">
      <c r="A117" s="51"/>
      <c r="B117" s="51"/>
      <c r="C117" s="51"/>
      <c r="D117" s="233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233"/>
      <c r="AC117" s="233"/>
      <c r="AD117" s="233"/>
      <c r="AE117" s="51"/>
    </row>
    <row r="118" spans="1:31" ht="21" customHeight="1">
      <c r="A118" s="51"/>
      <c r="B118" s="51"/>
      <c r="C118" s="51"/>
      <c r="D118" s="233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233"/>
      <c r="AC118" s="233"/>
      <c r="AD118" s="233"/>
      <c r="AE118" s="51"/>
    </row>
    <row r="119" spans="1:31" ht="21" customHeight="1">
      <c r="A119" s="51"/>
      <c r="B119" s="51"/>
      <c r="C119" s="51"/>
      <c r="D119" s="233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233"/>
      <c r="AC119" s="233"/>
      <c r="AD119" s="233"/>
      <c r="AE119" s="51"/>
    </row>
    <row r="120" spans="1:31" ht="21" customHeight="1">
      <c r="A120" s="51"/>
      <c r="B120" s="51"/>
      <c r="C120" s="51"/>
      <c r="D120" s="233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233"/>
      <c r="AC120" s="233"/>
      <c r="AD120" s="233"/>
      <c r="AE120" s="51"/>
    </row>
    <row r="121" spans="1:31" ht="21" customHeight="1">
      <c r="A121" s="51"/>
      <c r="B121" s="51"/>
      <c r="C121" s="51"/>
      <c r="D121" s="233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233"/>
      <c r="AC121" s="233"/>
      <c r="AD121" s="233"/>
      <c r="AE121" s="51"/>
    </row>
    <row r="122" spans="1:31" ht="21" customHeight="1">
      <c r="A122" s="51"/>
      <c r="B122" s="51"/>
      <c r="C122" s="51"/>
      <c r="D122" s="233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233"/>
      <c r="AC122" s="233"/>
      <c r="AD122" s="233"/>
      <c r="AE122" s="51"/>
    </row>
    <row r="123" spans="1:31" ht="21" customHeight="1">
      <c r="A123" s="51"/>
      <c r="B123" s="51"/>
      <c r="C123" s="51"/>
      <c r="D123" s="233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233"/>
      <c r="AC123" s="233"/>
      <c r="AD123" s="233"/>
      <c r="AE123" s="51"/>
    </row>
    <row r="124" spans="1:31" ht="21" customHeight="1">
      <c r="A124" s="51"/>
      <c r="B124" s="51"/>
      <c r="C124" s="51"/>
      <c r="D124" s="233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233"/>
      <c r="AC124" s="233"/>
      <c r="AD124" s="233"/>
      <c r="AE124" s="51"/>
    </row>
    <row r="125" spans="1:31" ht="21" customHeight="1">
      <c r="A125" s="51"/>
      <c r="B125" s="51"/>
      <c r="C125" s="51"/>
      <c r="D125" s="233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233"/>
      <c r="AC125" s="233"/>
      <c r="AD125" s="233"/>
      <c r="AE125" s="51"/>
    </row>
    <row r="126" spans="1:31" ht="21" customHeight="1">
      <c r="A126" s="51"/>
      <c r="B126" s="51"/>
      <c r="C126" s="51"/>
      <c r="D126" s="233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233"/>
      <c r="AC126" s="233"/>
      <c r="AD126" s="233"/>
      <c r="AE126" s="51"/>
    </row>
    <row r="127" spans="1:31" ht="21" customHeight="1">
      <c r="A127" s="51"/>
      <c r="B127" s="51"/>
      <c r="C127" s="51"/>
      <c r="D127" s="233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233"/>
      <c r="AC127" s="233"/>
      <c r="AD127" s="233"/>
      <c r="AE127" s="51"/>
    </row>
    <row r="128" spans="1:31" ht="21" customHeight="1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233"/>
      <c r="AC128" s="233"/>
      <c r="AD128" s="233"/>
      <c r="AE128" s="51"/>
    </row>
    <row r="129" spans="1:31" ht="21" customHeight="1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233"/>
      <c r="AC129" s="233"/>
      <c r="AD129" s="233"/>
      <c r="AE129" s="51"/>
    </row>
    <row r="130" spans="1:31" ht="21" customHeight="1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233"/>
      <c r="AC130" s="233"/>
      <c r="AD130" s="233"/>
      <c r="AE130" s="51"/>
    </row>
    <row r="131" spans="1:31" ht="21" customHeight="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233"/>
      <c r="AC131" s="233"/>
      <c r="AD131" s="233"/>
      <c r="AE131" s="51"/>
    </row>
    <row r="132" spans="1:31" ht="21" customHeight="1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233"/>
      <c r="AC132" s="233"/>
      <c r="AD132" s="233"/>
      <c r="AE132" s="51"/>
    </row>
    <row r="133" spans="1:31" ht="21" customHeight="1">
      <c r="A133" s="56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233"/>
      <c r="AC133" s="233"/>
      <c r="AD133" s="233"/>
      <c r="AE133" s="51"/>
    </row>
    <row r="134" spans="1:31" ht="21" customHeight="1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233"/>
      <c r="AC134" s="233"/>
      <c r="AD134" s="233"/>
      <c r="AE134" s="51"/>
    </row>
    <row r="135" spans="1:31" ht="21" customHeight="1">
      <c r="A135" s="56"/>
      <c r="B135" s="56"/>
      <c r="C135" s="56"/>
      <c r="D135" s="58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233"/>
      <c r="AC135" s="233"/>
      <c r="AD135" s="233"/>
      <c r="AE135" s="51"/>
    </row>
    <row r="136" spans="1:31" ht="21" customHeight="1">
      <c r="A136" s="56"/>
      <c r="B136" s="56"/>
      <c r="C136" s="56"/>
      <c r="D136" s="58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233"/>
      <c r="AC136" s="233"/>
      <c r="AD136" s="233"/>
      <c r="AE136" s="51"/>
    </row>
    <row r="137" spans="1:31" ht="21" customHeight="1">
      <c r="A137" s="51"/>
      <c r="B137" s="51"/>
      <c r="C137" s="51"/>
      <c r="D137" s="233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233"/>
      <c r="AC137" s="233"/>
      <c r="AD137" s="233"/>
      <c r="AE137" s="51"/>
    </row>
    <row r="138" spans="1:31" ht="21" customHeight="1">
      <c r="A138" s="51"/>
      <c r="B138" s="51"/>
      <c r="C138" s="51"/>
      <c r="D138" s="233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233"/>
      <c r="AC138" s="233"/>
      <c r="AD138" s="233"/>
      <c r="AE138" s="51"/>
    </row>
    <row r="139" spans="1:31" ht="21" customHeight="1">
      <c r="A139" s="51"/>
      <c r="B139" s="51"/>
      <c r="C139" s="51"/>
      <c r="D139" s="233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233"/>
      <c r="AC139" s="233"/>
      <c r="AD139" s="233"/>
      <c r="AE139" s="51"/>
    </row>
    <row r="140" spans="1:31" ht="21" customHeight="1">
      <c r="A140" s="51"/>
      <c r="B140" s="51"/>
      <c r="C140" s="51"/>
      <c r="D140" s="233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233"/>
      <c r="AC140" s="233"/>
      <c r="AD140" s="233"/>
      <c r="AE140" s="51"/>
    </row>
    <row r="141" spans="1:31" ht="21" customHeight="1">
      <c r="A141" s="51"/>
      <c r="B141" s="51"/>
      <c r="C141" s="51"/>
      <c r="D141" s="233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233"/>
      <c r="AC141" s="233"/>
      <c r="AD141" s="233"/>
      <c r="AE141" s="51"/>
    </row>
    <row r="142" spans="1:31" ht="21" customHeight="1">
      <c r="A142" s="51"/>
      <c r="B142" s="51"/>
      <c r="C142" s="51"/>
      <c r="D142" s="233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233"/>
      <c r="AC142" s="233"/>
      <c r="AD142" s="233"/>
      <c r="AE142" s="51"/>
    </row>
    <row r="143" spans="1:31" ht="21" customHeight="1">
      <c r="A143" s="51"/>
      <c r="B143" s="51"/>
      <c r="C143" s="51"/>
      <c r="D143" s="233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233"/>
      <c r="AC143" s="233"/>
      <c r="AD143" s="233"/>
      <c r="AE143" s="51"/>
    </row>
    <row r="144" spans="1:31" ht="21" customHeight="1">
      <c r="A144" s="51"/>
      <c r="B144" s="51"/>
      <c r="C144" s="51"/>
      <c r="D144" s="233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233"/>
      <c r="AC144" s="233"/>
      <c r="AD144" s="233"/>
      <c r="AE144" s="51"/>
    </row>
    <row r="145" spans="1:31" ht="21" customHeight="1">
      <c r="A145" s="51"/>
      <c r="B145" s="51"/>
      <c r="C145" s="51"/>
      <c r="D145" s="233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233"/>
      <c r="AC145" s="233"/>
      <c r="AD145" s="233"/>
      <c r="AE145" s="51"/>
    </row>
    <row r="146" spans="1:31" ht="21" customHeight="1">
      <c r="A146" s="51"/>
      <c r="B146" s="51"/>
      <c r="C146" s="51"/>
      <c r="D146" s="233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233"/>
      <c r="AC146" s="233"/>
      <c r="AD146" s="233"/>
      <c r="AE146" s="51"/>
    </row>
    <row r="147" spans="1:31" ht="18.75" customHeight="1">
      <c r="A147" s="51"/>
      <c r="B147" s="51"/>
      <c r="C147" s="51"/>
      <c r="D147" s="233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233"/>
      <c r="AC147" s="233"/>
      <c r="AD147" s="233"/>
      <c r="AE147" s="51"/>
    </row>
    <row r="148" spans="1:31" ht="18.75" customHeight="1">
      <c r="A148" s="51"/>
      <c r="B148" s="51"/>
      <c r="C148" s="51"/>
      <c r="D148" s="233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233"/>
      <c r="AC148" s="233"/>
      <c r="AD148" s="233"/>
      <c r="AE148" s="51"/>
    </row>
    <row r="149" spans="1:31" ht="18.75" customHeight="1">
      <c r="A149" s="51"/>
      <c r="B149" s="51"/>
      <c r="C149" s="51"/>
      <c r="D149" s="233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233"/>
      <c r="AC149" s="233"/>
      <c r="AD149" s="233"/>
      <c r="AE149" s="51"/>
    </row>
    <row r="150" spans="1:31" ht="18.75" customHeight="1">
      <c r="A150" s="51"/>
      <c r="B150" s="51"/>
      <c r="C150" s="51"/>
      <c r="D150" s="233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233"/>
      <c r="AC150" s="233"/>
      <c r="AD150" s="233"/>
      <c r="AE150" s="51"/>
    </row>
    <row r="151" spans="1:31" ht="18.75" customHeight="1">
      <c r="A151" s="51"/>
      <c r="B151" s="51"/>
      <c r="C151" s="51"/>
      <c r="D151" s="233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233"/>
      <c r="AC151" s="233"/>
      <c r="AD151" s="233"/>
      <c r="AE151" s="51"/>
    </row>
    <row r="152" spans="1:31" ht="18.75" customHeight="1">
      <c r="A152" s="51"/>
      <c r="B152" s="51"/>
      <c r="C152" s="51"/>
      <c r="D152" s="233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233"/>
      <c r="AC152" s="233"/>
      <c r="AD152" s="233"/>
      <c r="AE152" s="51"/>
    </row>
    <row r="153" spans="1:31" ht="18.75" customHeight="1">
      <c r="A153" s="51"/>
      <c r="B153" s="51"/>
      <c r="C153" s="51"/>
      <c r="D153" s="233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233"/>
      <c r="AC153" s="233"/>
      <c r="AD153" s="233"/>
      <c r="AE153" s="51"/>
    </row>
    <row r="154" spans="1:31" ht="18.75" customHeight="1">
      <c r="A154" s="51"/>
      <c r="B154" s="51"/>
      <c r="C154" s="51"/>
      <c r="D154" s="233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233"/>
      <c r="AC154" s="233"/>
      <c r="AD154" s="233"/>
      <c r="AE154" s="51"/>
    </row>
    <row r="155" spans="1:31" ht="18.75" customHeight="1">
      <c r="A155" s="51"/>
      <c r="B155" s="51"/>
      <c r="C155" s="51"/>
      <c r="D155" s="233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233"/>
      <c r="AC155" s="233"/>
      <c r="AD155" s="233"/>
      <c r="AE155" s="51"/>
    </row>
    <row r="156" spans="1:31" ht="18.75" customHeight="1">
      <c r="A156" s="51"/>
      <c r="B156" s="51"/>
      <c r="C156" s="51"/>
      <c r="D156" s="233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233"/>
      <c r="AC156" s="233"/>
      <c r="AD156" s="233"/>
      <c r="AE156" s="51"/>
    </row>
    <row r="157" spans="1:31" ht="18.75" customHeight="1">
      <c r="A157" s="51"/>
      <c r="B157" s="51"/>
      <c r="C157" s="51"/>
      <c r="D157" s="233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233"/>
      <c r="AC157" s="233"/>
      <c r="AD157" s="233"/>
      <c r="AE157" s="51"/>
    </row>
    <row r="158" spans="1:31" ht="18.75" customHeight="1">
      <c r="A158" s="51"/>
      <c r="B158" s="51"/>
      <c r="C158" s="51"/>
      <c r="D158" s="233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233"/>
      <c r="AC158" s="233"/>
      <c r="AD158" s="233"/>
      <c r="AE158" s="51"/>
    </row>
    <row r="159" spans="1:31" ht="18.75" customHeight="1">
      <c r="A159" s="51"/>
      <c r="B159" s="51"/>
      <c r="C159" s="51"/>
      <c r="D159" s="233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233"/>
      <c r="AC159" s="233"/>
      <c r="AD159" s="233"/>
      <c r="AE159" s="51"/>
    </row>
    <row r="160" spans="1:31" ht="18.75" customHeight="1">
      <c r="A160" s="51"/>
      <c r="B160" s="51"/>
      <c r="C160" s="51"/>
      <c r="D160" s="233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233"/>
      <c r="AC160" s="233"/>
      <c r="AD160" s="233"/>
      <c r="AE160" s="51"/>
    </row>
    <row r="161" spans="1:31" ht="18.75" customHeight="1">
      <c r="A161" s="51"/>
      <c r="B161" s="51"/>
      <c r="C161" s="51"/>
      <c r="D161" s="233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233"/>
      <c r="AC161" s="233"/>
      <c r="AD161" s="233"/>
      <c r="AE161" s="51"/>
    </row>
    <row r="162" spans="1:31" ht="18.75" customHeight="1">
      <c r="A162" s="51"/>
      <c r="B162" s="51"/>
      <c r="C162" s="51"/>
      <c r="D162" s="233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233"/>
      <c r="AC162" s="233"/>
      <c r="AD162" s="233"/>
      <c r="AE162" s="51"/>
    </row>
    <row r="163" spans="1:31" ht="18.75" customHeight="1">
      <c r="A163" s="51"/>
      <c r="B163" s="51"/>
      <c r="C163" s="51"/>
      <c r="D163" s="233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233"/>
      <c r="AC163" s="233"/>
      <c r="AD163" s="233"/>
      <c r="AE163" s="51"/>
    </row>
    <row r="164" spans="1:31" ht="18.75" customHeight="1">
      <c r="A164" s="51"/>
      <c r="B164" s="51"/>
      <c r="C164" s="51"/>
      <c r="D164" s="233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233"/>
      <c r="AC164" s="233"/>
      <c r="AD164" s="233"/>
      <c r="AE164" s="51"/>
    </row>
    <row r="165" spans="1:31" ht="18.75" customHeight="1">
      <c r="A165" s="51"/>
      <c r="B165" s="51"/>
      <c r="C165" s="51"/>
      <c r="D165" s="233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233"/>
      <c r="AC165" s="233"/>
      <c r="AD165" s="233"/>
      <c r="AE165" s="51"/>
    </row>
    <row r="166" spans="1:31" ht="18.75" customHeight="1">
      <c r="A166" s="51"/>
      <c r="B166" s="51"/>
      <c r="C166" s="51"/>
      <c r="D166" s="233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233"/>
      <c r="AC166" s="233"/>
      <c r="AD166" s="233"/>
      <c r="AE166" s="51"/>
    </row>
    <row r="167" spans="1:31" ht="18.75" customHeight="1">
      <c r="A167" s="51"/>
      <c r="B167" s="51"/>
      <c r="C167" s="51"/>
      <c r="D167" s="233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233"/>
      <c r="AC167" s="233"/>
      <c r="AD167" s="233"/>
      <c r="AE167" s="51"/>
    </row>
    <row r="168" spans="1:31" ht="18.75" customHeight="1">
      <c r="A168" s="51"/>
      <c r="B168" s="51"/>
      <c r="C168" s="51"/>
      <c r="D168" s="233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233"/>
      <c r="AC168" s="233"/>
      <c r="AD168" s="233"/>
      <c r="AE168" s="51"/>
    </row>
    <row r="169" spans="1:31" ht="18" customHeight="1">
      <c r="A169" s="51"/>
      <c r="B169" s="51"/>
      <c r="C169" s="51"/>
      <c r="D169" s="233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233"/>
      <c r="AC169" s="233"/>
      <c r="AD169" s="233"/>
      <c r="AE169" s="51"/>
    </row>
    <row r="170" spans="1:31" ht="6.75" customHeight="1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233"/>
      <c r="AC170" s="233"/>
      <c r="AD170" s="233"/>
      <c r="AE170" s="51"/>
    </row>
    <row r="171" spans="1:31" ht="18.75" customHeight="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233"/>
      <c r="AC171" s="233"/>
      <c r="AD171" s="233"/>
      <c r="AE171" s="51"/>
    </row>
    <row r="172" spans="1:31" ht="18.75" customHeight="1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233"/>
      <c r="AC172" s="233"/>
      <c r="AD172" s="233"/>
      <c r="AE172" s="51"/>
    </row>
    <row r="173" spans="1:31" ht="18.75" customHeight="1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233"/>
      <c r="AC173" s="233"/>
      <c r="AD173" s="233"/>
      <c r="AE173" s="51"/>
    </row>
    <row r="174" spans="1:31" ht="18.75" customHeight="1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233"/>
      <c r="AC174" s="233"/>
      <c r="AD174" s="233"/>
      <c r="AE174" s="51"/>
    </row>
    <row r="175" spans="1:31" ht="18.75" customHeight="1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233"/>
      <c r="AC175" s="233"/>
      <c r="AD175" s="233"/>
      <c r="AE175" s="51"/>
    </row>
    <row r="176" spans="1:31" ht="18.75" customHeight="1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233"/>
      <c r="AC176" s="233"/>
      <c r="AD176" s="233"/>
      <c r="AE176" s="51"/>
    </row>
    <row r="177" spans="1:31" ht="18.75" customHeight="1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233"/>
      <c r="AC177" s="233"/>
      <c r="AD177" s="233"/>
      <c r="AE177" s="51"/>
    </row>
    <row r="178" spans="1:31" ht="18.75" customHeight="1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233"/>
      <c r="AC178" s="233"/>
      <c r="AD178" s="233"/>
      <c r="AE178" s="51"/>
    </row>
    <row r="179" spans="1:31" ht="18.75" customHeight="1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233"/>
      <c r="AC179" s="233"/>
      <c r="AD179" s="233"/>
      <c r="AE179" s="51"/>
    </row>
    <row r="180" spans="1:31" ht="18.75" customHeight="1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233"/>
      <c r="AC180" s="233"/>
      <c r="AD180" s="233"/>
      <c r="AE180" s="51"/>
    </row>
    <row r="181" spans="1:31" ht="18.75" customHeight="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233"/>
      <c r="AC181" s="233"/>
      <c r="AD181" s="233"/>
      <c r="AE181" s="51"/>
    </row>
    <row r="182" spans="1:31" ht="18.75" customHeight="1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233"/>
      <c r="AC182" s="233"/>
      <c r="AD182" s="233"/>
      <c r="AE182" s="51"/>
    </row>
    <row r="183" spans="1:31" ht="18.75" customHeight="1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233"/>
      <c r="AC183" s="233"/>
      <c r="AD183" s="233"/>
      <c r="AE183" s="51"/>
    </row>
    <row r="184" spans="1:31" ht="18.75" customHeight="1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233"/>
      <c r="AC184" s="233"/>
      <c r="AD184" s="233"/>
      <c r="AE184" s="51"/>
    </row>
    <row r="185" spans="1:31" ht="18.75" customHeight="1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233"/>
      <c r="AC185" s="233"/>
      <c r="AD185" s="233"/>
      <c r="AE185" s="51"/>
    </row>
    <row r="186" spans="1:31" ht="18.75" customHeight="1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233"/>
      <c r="AC186" s="233"/>
      <c r="AD186" s="233"/>
      <c r="AE186" s="51"/>
    </row>
    <row r="187" spans="1:31" ht="18.75" customHeight="1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233"/>
      <c r="AC187" s="233"/>
      <c r="AD187" s="233"/>
      <c r="AE187" s="51"/>
    </row>
    <row r="188" spans="1:31" ht="18.75" customHeight="1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233"/>
      <c r="AC188" s="233"/>
      <c r="AD188" s="233"/>
      <c r="AE188" s="51"/>
    </row>
    <row r="189" spans="1:31" ht="18.75" customHeight="1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233"/>
      <c r="AC189" s="233"/>
      <c r="AD189" s="233"/>
      <c r="AE189" s="51"/>
    </row>
    <row r="190" spans="1:31" ht="18.75" customHeight="1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233"/>
      <c r="AC190" s="233"/>
      <c r="AD190" s="233"/>
      <c r="AE190" s="51"/>
    </row>
    <row r="191" spans="1:31" ht="18.75" customHeight="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233"/>
      <c r="AC191" s="233"/>
      <c r="AD191" s="233"/>
      <c r="AE191" s="51"/>
    </row>
    <row r="192" spans="1:31" ht="18.75" customHeight="1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233"/>
      <c r="AC192" s="233"/>
      <c r="AD192" s="233"/>
      <c r="AE192" s="51"/>
    </row>
    <row r="193" spans="1:31" ht="18.75" customHeight="1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233"/>
      <c r="AC193" s="233"/>
      <c r="AD193" s="233"/>
      <c r="AE193" s="51"/>
    </row>
    <row r="194" spans="1:31" ht="18.75" customHeight="1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233"/>
      <c r="AC194" s="233"/>
      <c r="AD194" s="233"/>
      <c r="AE194" s="51"/>
    </row>
    <row r="195" spans="1:31" ht="18.75" customHeight="1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233"/>
      <c r="AC195" s="233"/>
      <c r="AD195" s="233"/>
      <c r="AE195" s="51"/>
    </row>
    <row r="196" spans="1:31" ht="18.75" customHeight="1">
      <c r="T196" s="51"/>
      <c r="AB196" s="233"/>
      <c r="AC196" s="233"/>
      <c r="AD196" s="233"/>
    </row>
  </sheetData>
  <mergeCells count="450">
    <mergeCell ref="A1:L2"/>
    <mergeCell ref="R1:V1"/>
    <mergeCell ref="R2:U2"/>
    <mergeCell ref="AA2:AD2"/>
    <mergeCell ref="A3:L3"/>
    <mergeCell ref="A4:L4"/>
    <mergeCell ref="H10:N10"/>
    <mergeCell ref="T10:Z10"/>
    <mergeCell ref="H11:N11"/>
    <mergeCell ref="T11:Z11"/>
    <mergeCell ref="G5:AA5"/>
    <mergeCell ref="G6:L6"/>
    <mergeCell ref="R6:V6"/>
    <mergeCell ref="Z6:AC6"/>
    <mergeCell ref="E7:J7"/>
    <mergeCell ref="M7:Q7"/>
    <mergeCell ref="R7:T7"/>
    <mergeCell ref="U7:V7"/>
    <mergeCell ref="X7:Y7"/>
    <mergeCell ref="AD16:AE16"/>
    <mergeCell ref="A17:C18"/>
    <mergeCell ref="D17:F18"/>
    <mergeCell ref="G17:R17"/>
    <mergeCell ref="S17:U18"/>
    <mergeCell ref="V17:X18"/>
    <mergeCell ref="Y17:AA18"/>
    <mergeCell ref="AB17:AE18"/>
    <mergeCell ref="G18:I18"/>
    <mergeCell ref="J18:L18"/>
    <mergeCell ref="M18:O18"/>
    <mergeCell ref="P18:R18"/>
    <mergeCell ref="U16:V16"/>
    <mergeCell ref="W16:X16"/>
    <mergeCell ref="AB16:AC16"/>
    <mergeCell ref="A19:C21"/>
    <mergeCell ref="D19:F19"/>
    <mergeCell ref="G19:I19"/>
    <mergeCell ref="J19:L19"/>
    <mergeCell ref="M19:O19"/>
    <mergeCell ref="P19:R19"/>
    <mergeCell ref="D21:F21"/>
    <mergeCell ref="S19:U19"/>
    <mergeCell ref="V19:X23"/>
    <mergeCell ref="A22:C22"/>
    <mergeCell ref="A23:C23"/>
    <mergeCell ref="S23:U23"/>
    <mergeCell ref="Y19:AA23"/>
    <mergeCell ref="AB19:AE23"/>
    <mergeCell ref="D20:F20"/>
    <mergeCell ref="G20:I20"/>
    <mergeCell ref="J20:L20"/>
    <mergeCell ref="M20:O20"/>
    <mergeCell ref="P20:R20"/>
    <mergeCell ref="S20:U20"/>
    <mergeCell ref="G21:I21"/>
    <mergeCell ref="J21:L21"/>
    <mergeCell ref="M21:O21"/>
    <mergeCell ref="P21:R21"/>
    <mergeCell ref="S21:U21"/>
    <mergeCell ref="D22:F22"/>
    <mergeCell ref="G22:I22"/>
    <mergeCell ref="J22:L22"/>
    <mergeCell ref="M22:O22"/>
    <mergeCell ref="P22:R22"/>
    <mergeCell ref="S22:U22"/>
    <mergeCell ref="D23:F23"/>
    <mergeCell ref="G23:I23"/>
    <mergeCell ref="J23:L23"/>
    <mergeCell ref="M23:O23"/>
    <mergeCell ref="P23:R23"/>
    <mergeCell ref="AL24:AN24"/>
    <mergeCell ref="AO24:AQ24"/>
    <mergeCell ref="AR24:AU24"/>
    <mergeCell ref="AV24:AY24"/>
    <mergeCell ref="AZ24:BD24"/>
    <mergeCell ref="D25:F25"/>
    <mergeCell ref="G25:I25"/>
    <mergeCell ref="J25:L25"/>
    <mergeCell ref="M25:O25"/>
    <mergeCell ref="P25:R25"/>
    <mergeCell ref="S24:U24"/>
    <mergeCell ref="V24:X28"/>
    <mergeCell ref="Y24:AA28"/>
    <mergeCell ref="AB24:AE28"/>
    <mergeCell ref="AF24:AH24"/>
    <mergeCell ref="AI24:AK24"/>
    <mergeCell ref="S25:U25"/>
    <mergeCell ref="AF25:AH25"/>
    <mergeCell ref="AI25:AK25"/>
    <mergeCell ref="S26:U26"/>
    <mergeCell ref="D24:F24"/>
    <mergeCell ref="G24:I24"/>
    <mergeCell ref="J24:L24"/>
    <mergeCell ref="M24:O24"/>
    <mergeCell ref="D26:F26"/>
    <mergeCell ref="G26:I26"/>
    <mergeCell ref="J26:L26"/>
    <mergeCell ref="M26:O26"/>
    <mergeCell ref="P26:R26"/>
    <mergeCell ref="AZ26:BD26"/>
    <mergeCell ref="AF26:AH26"/>
    <mergeCell ref="AI26:AK26"/>
    <mergeCell ref="AL26:AN26"/>
    <mergeCell ref="AO26:AQ26"/>
    <mergeCell ref="AR26:AU26"/>
    <mergeCell ref="AV26:AY26"/>
    <mergeCell ref="P27:R27"/>
    <mergeCell ref="S27:U27"/>
    <mergeCell ref="AF27:AH27"/>
    <mergeCell ref="AI27:AK27"/>
    <mergeCell ref="AL25:AN25"/>
    <mergeCell ref="AO25:AQ25"/>
    <mergeCell ref="AR25:AU25"/>
    <mergeCell ref="AV25:AY25"/>
    <mergeCell ref="AZ25:BD25"/>
    <mergeCell ref="A24:C26"/>
    <mergeCell ref="P24:R24"/>
    <mergeCell ref="AL27:AN27"/>
    <mergeCell ref="AO27:AQ27"/>
    <mergeCell ref="AR27:AU27"/>
    <mergeCell ref="AV27:AY27"/>
    <mergeCell ref="AZ27:BD27"/>
    <mergeCell ref="A28:C28"/>
    <mergeCell ref="D28:F28"/>
    <mergeCell ref="G28:I28"/>
    <mergeCell ref="J28:L28"/>
    <mergeCell ref="M28:O28"/>
    <mergeCell ref="AR28:AU28"/>
    <mergeCell ref="AV28:AY28"/>
    <mergeCell ref="AZ28:BD28"/>
    <mergeCell ref="AF28:AH28"/>
    <mergeCell ref="AI28:AK28"/>
    <mergeCell ref="AL28:AN28"/>
    <mergeCell ref="AO28:AQ28"/>
    <mergeCell ref="A27:C27"/>
    <mergeCell ref="D27:F27"/>
    <mergeCell ref="G27:I27"/>
    <mergeCell ref="J27:L27"/>
    <mergeCell ref="M27:O27"/>
    <mergeCell ref="A29:C31"/>
    <mergeCell ref="D29:F29"/>
    <mergeCell ref="G29:I29"/>
    <mergeCell ref="J29:L29"/>
    <mergeCell ref="M29:O29"/>
    <mergeCell ref="P29:R29"/>
    <mergeCell ref="S29:U29"/>
    <mergeCell ref="P28:R28"/>
    <mergeCell ref="S28:U28"/>
    <mergeCell ref="AF29:AH29"/>
    <mergeCell ref="AI29:AK29"/>
    <mergeCell ref="AL29:AN29"/>
    <mergeCell ref="AF30:AH30"/>
    <mergeCell ref="AI30:AK30"/>
    <mergeCell ref="AL30:AN30"/>
    <mergeCell ref="AF31:AH31"/>
    <mergeCell ref="D31:F31"/>
    <mergeCell ref="G31:I31"/>
    <mergeCell ref="J31:L31"/>
    <mergeCell ref="M31:O31"/>
    <mergeCell ref="P31:R31"/>
    <mergeCell ref="S31:U31"/>
    <mergeCell ref="D30:F30"/>
    <mergeCell ref="G30:I30"/>
    <mergeCell ref="J30:L30"/>
    <mergeCell ref="M30:O30"/>
    <mergeCell ref="P30:R30"/>
    <mergeCell ref="S30:U30"/>
    <mergeCell ref="V29:X33"/>
    <mergeCell ref="Y29:AA33"/>
    <mergeCell ref="AB29:AE33"/>
    <mergeCell ref="AR29:AU29"/>
    <mergeCell ref="AV29:AY29"/>
    <mergeCell ref="AI31:AK31"/>
    <mergeCell ref="AL31:AN31"/>
    <mergeCell ref="AO31:AQ31"/>
    <mergeCell ref="AR31:AU31"/>
    <mergeCell ref="AV31:AY31"/>
    <mergeCell ref="AZ31:BD31"/>
    <mergeCell ref="AO30:AQ30"/>
    <mergeCell ref="AR30:AU30"/>
    <mergeCell ref="AV30:AY30"/>
    <mergeCell ref="AZ30:BD30"/>
    <mergeCell ref="AZ29:BD29"/>
    <mergeCell ref="AO29:AQ29"/>
    <mergeCell ref="S32:U32"/>
    <mergeCell ref="A33:C33"/>
    <mergeCell ref="D33:F33"/>
    <mergeCell ref="G33:I33"/>
    <mergeCell ref="J33:L33"/>
    <mergeCell ref="M33:O33"/>
    <mergeCell ref="P33:R33"/>
    <mergeCell ref="S33:U33"/>
    <mergeCell ref="A32:C32"/>
    <mergeCell ref="D32:F32"/>
    <mergeCell ref="G32:I32"/>
    <mergeCell ref="J32:L32"/>
    <mergeCell ref="M32:O32"/>
    <mergeCell ref="P32:R32"/>
    <mergeCell ref="V34:X38"/>
    <mergeCell ref="Y34:AA38"/>
    <mergeCell ref="AB34:AE38"/>
    <mergeCell ref="D35:F35"/>
    <mergeCell ref="G35:I35"/>
    <mergeCell ref="J35:L35"/>
    <mergeCell ref="M35:O35"/>
    <mergeCell ref="P35:R35"/>
    <mergeCell ref="S35:U35"/>
    <mergeCell ref="D34:F34"/>
    <mergeCell ref="G34:I34"/>
    <mergeCell ref="J34:L34"/>
    <mergeCell ref="M34:O34"/>
    <mergeCell ref="P34:R34"/>
    <mergeCell ref="D36:F36"/>
    <mergeCell ref="G36:I36"/>
    <mergeCell ref="J36:L36"/>
    <mergeCell ref="M36:O36"/>
    <mergeCell ref="P36:R36"/>
    <mergeCell ref="S36:U36"/>
    <mergeCell ref="A37:C37"/>
    <mergeCell ref="D37:F37"/>
    <mergeCell ref="G37:I37"/>
    <mergeCell ref="J37:L37"/>
    <mergeCell ref="M37:O37"/>
    <mergeCell ref="P37:R37"/>
    <mergeCell ref="S37:U37"/>
    <mergeCell ref="A34:C36"/>
    <mergeCell ref="S38:U38"/>
    <mergeCell ref="A38:C38"/>
    <mergeCell ref="D38:F38"/>
    <mergeCell ref="G38:I38"/>
    <mergeCell ref="J38:L38"/>
    <mergeCell ref="M38:O38"/>
    <mergeCell ref="P38:R38"/>
    <mergeCell ref="S34:U34"/>
    <mergeCell ref="A39:C41"/>
    <mergeCell ref="D39:F39"/>
    <mergeCell ref="G39:I39"/>
    <mergeCell ref="J39:L39"/>
    <mergeCell ref="M39:O39"/>
    <mergeCell ref="P39:R39"/>
    <mergeCell ref="S39:U39"/>
    <mergeCell ref="G41:I41"/>
    <mergeCell ref="J41:L41"/>
    <mergeCell ref="V39:X43"/>
    <mergeCell ref="Y39:AA43"/>
    <mergeCell ref="AB39:AE43"/>
    <mergeCell ref="D40:F40"/>
    <mergeCell ref="G40:I40"/>
    <mergeCell ref="J40:L40"/>
    <mergeCell ref="M40:O40"/>
    <mergeCell ref="P40:R40"/>
    <mergeCell ref="S40:U40"/>
    <mergeCell ref="D41:F41"/>
    <mergeCell ref="M41:O41"/>
    <mergeCell ref="P41:R41"/>
    <mergeCell ref="S41:U41"/>
    <mergeCell ref="A42:C42"/>
    <mergeCell ref="D42:F42"/>
    <mergeCell ref="G42:I42"/>
    <mergeCell ref="J42:L42"/>
    <mergeCell ref="M42:O42"/>
    <mergeCell ref="P42:R42"/>
    <mergeCell ref="S42:U42"/>
    <mergeCell ref="S43:U43"/>
    <mergeCell ref="A44:C46"/>
    <mergeCell ref="D44:F44"/>
    <mergeCell ref="G44:I44"/>
    <mergeCell ref="J44:L44"/>
    <mergeCell ref="M44:O44"/>
    <mergeCell ref="P44:R44"/>
    <mergeCell ref="S44:U44"/>
    <mergeCell ref="G46:I46"/>
    <mergeCell ref="J46:L46"/>
    <mergeCell ref="A43:C43"/>
    <mergeCell ref="D43:F43"/>
    <mergeCell ref="G43:I43"/>
    <mergeCell ref="J43:L43"/>
    <mergeCell ref="M43:O43"/>
    <mergeCell ref="P43:R43"/>
    <mergeCell ref="V44:X48"/>
    <mergeCell ref="Y44:AA48"/>
    <mergeCell ref="AB44:AE48"/>
    <mergeCell ref="D45:F45"/>
    <mergeCell ref="G45:I45"/>
    <mergeCell ref="J45:L45"/>
    <mergeCell ref="M45:O45"/>
    <mergeCell ref="P45:R45"/>
    <mergeCell ref="S45:U45"/>
    <mergeCell ref="D46:F46"/>
    <mergeCell ref="M46:O46"/>
    <mergeCell ref="P46:R46"/>
    <mergeCell ref="S46:U46"/>
    <mergeCell ref="A47:C47"/>
    <mergeCell ref="D47:F47"/>
    <mergeCell ref="G47:I47"/>
    <mergeCell ref="J47:L47"/>
    <mergeCell ref="M47:O47"/>
    <mergeCell ref="P47:R47"/>
    <mergeCell ref="S47:U47"/>
    <mergeCell ref="S48:U48"/>
    <mergeCell ref="A49:C51"/>
    <mergeCell ref="D49:F49"/>
    <mergeCell ref="G49:I49"/>
    <mergeCell ref="J49:L49"/>
    <mergeCell ref="M49:O49"/>
    <mergeCell ref="P49:R49"/>
    <mergeCell ref="S49:U49"/>
    <mergeCell ref="G51:I51"/>
    <mergeCell ref="J51:L51"/>
    <mergeCell ref="A48:C48"/>
    <mergeCell ref="D48:F48"/>
    <mergeCell ref="G48:I48"/>
    <mergeCell ref="J48:L48"/>
    <mergeCell ref="M48:O48"/>
    <mergeCell ref="P48:R48"/>
    <mergeCell ref="V49:X53"/>
    <mergeCell ref="Y49:AA53"/>
    <mergeCell ref="AB49:AE53"/>
    <mergeCell ref="D50:F50"/>
    <mergeCell ref="G50:I50"/>
    <mergeCell ref="J50:L50"/>
    <mergeCell ref="M50:O50"/>
    <mergeCell ref="P50:R50"/>
    <mergeCell ref="S50:U50"/>
    <mergeCell ref="D51:F51"/>
    <mergeCell ref="M51:O51"/>
    <mergeCell ref="P51:R51"/>
    <mergeCell ref="S51:U51"/>
    <mergeCell ref="A52:C52"/>
    <mergeCell ref="D52:F52"/>
    <mergeCell ref="G52:I52"/>
    <mergeCell ref="J52:L52"/>
    <mergeCell ref="M52:O52"/>
    <mergeCell ref="P52:R52"/>
    <mergeCell ref="S52:U52"/>
    <mergeCell ref="S53:U53"/>
    <mergeCell ref="A54:C56"/>
    <mergeCell ref="D54:F54"/>
    <mergeCell ref="G54:I54"/>
    <mergeCell ref="J54:L54"/>
    <mergeCell ref="M54:O54"/>
    <mergeCell ref="P54:R54"/>
    <mergeCell ref="S54:U54"/>
    <mergeCell ref="G56:I56"/>
    <mergeCell ref="J56:L56"/>
    <mergeCell ref="A53:C53"/>
    <mergeCell ref="D53:F53"/>
    <mergeCell ref="G53:I53"/>
    <mergeCell ref="J53:L53"/>
    <mergeCell ref="M53:O53"/>
    <mergeCell ref="P53:R53"/>
    <mergeCell ref="V54:X58"/>
    <mergeCell ref="Y54:AA58"/>
    <mergeCell ref="AB54:AE58"/>
    <mergeCell ref="D55:F55"/>
    <mergeCell ref="G55:I55"/>
    <mergeCell ref="J55:L55"/>
    <mergeCell ref="M55:O55"/>
    <mergeCell ref="P55:R55"/>
    <mergeCell ref="S55:U55"/>
    <mergeCell ref="D56:F56"/>
    <mergeCell ref="M56:O56"/>
    <mergeCell ref="P56:R56"/>
    <mergeCell ref="S56:U56"/>
    <mergeCell ref="A57:C57"/>
    <mergeCell ref="D57:F57"/>
    <mergeCell ref="G57:I57"/>
    <mergeCell ref="J57:L57"/>
    <mergeCell ref="M57:O57"/>
    <mergeCell ref="P57:R57"/>
    <mergeCell ref="S57:U57"/>
    <mergeCell ref="S58:U58"/>
    <mergeCell ref="A59:C61"/>
    <mergeCell ref="D59:F59"/>
    <mergeCell ref="G59:I59"/>
    <mergeCell ref="J59:L59"/>
    <mergeCell ref="M59:O59"/>
    <mergeCell ref="P59:R59"/>
    <mergeCell ref="S59:U59"/>
    <mergeCell ref="G61:I61"/>
    <mergeCell ref="J61:L61"/>
    <mergeCell ref="A58:C58"/>
    <mergeCell ref="D58:F58"/>
    <mergeCell ref="G58:I58"/>
    <mergeCell ref="J58:L58"/>
    <mergeCell ref="M58:O58"/>
    <mergeCell ref="P58:R58"/>
    <mergeCell ref="V59:X63"/>
    <mergeCell ref="Y59:AA63"/>
    <mergeCell ref="AB59:AE63"/>
    <mergeCell ref="D60:F60"/>
    <mergeCell ref="G60:I60"/>
    <mergeCell ref="J60:L60"/>
    <mergeCell ref="M60:O60"/>
    <mergeCell ref="P60:R60"/>
    <mergeCell ref="S60:U60"/>
    <mergeCell ref="D61:F61"/>
    <mergeCell ref="M61:O61"/>
    <mergeCell ref="P61:R61"/>
    <mergeCell ref="S61:U61"/>
    <mergeCell ref="A62:C62"/>
    <mergeCell ref="D62:F62"/>
    <mergeCell ref="G62:I62"/>
    <mergeCell ref="J62:L62"/>
    <mergeCell ref="M62:O62"/>
    <mergeCell ref="P62:R62"/>
    <mergeCell ref="S62:U62"/>
    <mergeCell ref="S63:U63"/>
    <mergeCell ref="A64:C66"/>
    <mergeCell ref="D64:F64"/>
    <mergeCell ref="G64:I64"/>
    <mergeCell ref="J64:L64"/>
    <mergeCell ref="M64:O64"/>
    <mergeCell ref="P64:R64"/>
    <mergeCell ref="S64:U64"/>
    <mergeCell ref="G66:I66"/>
    <mergeCell ref="J66:L66"/>
    <mergeCell ref="A63:C63"/>
    <mergeCell ref="D63:F63"/>
    <mergeCell ref="G63:I63"/>
    <mergeCell ref="J63:L63"/>
    <mergeCell ref="M63:O63"/>
    <mergeCell ref="P63:R63"/>
    <mergeCell ref="V64:X68"/>
    <mergeCell ref="Y64:AA68"/>
    <mergeCell ref="AB64:AE68"/>
    <mergeCell ref="D65:F65"/>
    <mergeCell ref="G65:I65"/>
    <mergeCell ref="J65:L65"/>
    <mergeCell ref="M65:O65"/>
    <mergeCell ref="P65:R65"/>
    <mergeCell ref="S65:U65"/>
    <mergeCell ref="D66:F66"/>
    <mergeCell ref="S68:U68"/>
    <mergeCell ref="A68:C68"/>
    <mergeCell ref="D68:F68"/>
    <mergeCell ref="G68:I68"/>
    <mergeCell ref="J68:L68"/>
    <mergeCell ref="M68:O68"/>
    <mergeCell ref="P68:R68"/>
    <mergeCell ref="M66:O66"/>
    <mergeCell ref="P66:R66"/>
    <mergeCell ref="S66:U66"/>
    <mergeCell ref="A67:C67"/>
    <mergeCell ref="D67:F67"/>
    <mergeCell ref="G67:I67"/>
    <mergeCell ref="J67:L67"/>
    <mergeCell ref="M67:O67"/>
    <mergeCell ref="P67:R67"/>
    <mergeCell ref="S67:U67"/>
  </mergeCells>
  <pageMargins left="0.19685039370078741" right="0.19685039370078741" top="0.74803149606299213" bottom="0.19685039370078741" header="0.19685039370078741" footer="0.19685039370078741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>
                <anchor moveWithCells="1">
                  <from>
                    <xdr:col>16</xdr:col>
                    <xdr:colOff>9525</xdr:colOff>
                    <xdr:row>3</xdr:row>
                    <xdr:rowOff>28575</xdr:rowOff>
                  </from>
                  <to>
                    <xdr:col>17</xdr:col>
                    <xdr:colOff>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>
                <anchor moveWithCells="1">
                  <from>
                    <xdr:col>6</xdr:col>
                    <xdr:colOff>9525</xdr:colOff>
                    <xdr:row>7</xdr:row>
                    <xdr:rowOff>104775</xdr:rowOff>
                  </from>
                  <to>
                    <xdr:col>7</xdr:col>
                    <xdr:colOff>0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>
                <anchor moveWithCells="1">
                  <from>
                    <xdr:col>10</xdr:col>
                    <xdr:colOff>9525</xdr:colOff>
                    <xdr:row>7</xdr:row>
                    <xdr:rowOff>104775</xdr:rowOff>
                  </from>
                  <to>
                    <xdr:col>11</xdr:col>
                    <xdr:colOff>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H196"/>
  <sheetViews>
    <sheetView view="pageBreakPreview" topLeftCell="A43" zoomScaleNormal="100" zoomScaleSheetLayoutView="100" workbookViewId="0">
      <selection activeCell="AB64" sqref="AB64:AE68"/>
    </sheetView>
  </sheetViews>
  <sheetFormatPr defaultColWidth="7.5703125" defaultRowHeight="18.75" customHeight="1"/>
  <cols>
    <col min="1" max="27" width="3.140625" style="52" customWidth="1"/>
    <col min="28" max="30" width="3.140625" style="62" customWidth="1"/>
    <col min="31" max="37" width="3.140625" style="52" customWidth="1"/>
    <col min="38" max="57" width="3.5703125" style="52" customWidth="1"/>
    <col min="58" max="248" width="7.5703125" style="52"/>
    <col min="249" max="249" width="1.5703125" style="52" customWidth="1"/>
    <col min="250" max="253" width="3.5703125" style="52" customWidth="1"/>
    <col min="254" max="257" width="5.42578125" style="52" customWidth="1"/>
    <col min="258" max="273" width="4" style="52" customWidth="1"/>
    <col min="274" max="275" width="3.42578125" style="52" customWidth="1"/>
    <col min="276" max="313" width="3.5703125" style="52" customWidth="1"/>
    <col min="314" max="504" width="7.5703125" style="52"/>
    <col min="505" max="505" width="1.5703125" style="52" customWidth="1"/>
    <col min="506" max="509" width="3.5703125" style="52" customWidth="1"/>
    <col min="510" max="513" width="5.42578125" style="52" customWidth="1"/>
    <col min="514" max="529" width="4" style="52" customWidth="1"/>
    <col min="530" max="531" width="3.42578125" style="52" customWidth="1"/>
    <col min="532" max="569" width="3.5703125" style="52" customWidth="1"/>
    <col min="570" max="760" width="7.5703125" style="52"/>
    <col min="761" max="761" width="1.5703125" style="52" customWidth="1"/>
    <col min="762" max="765" width="3.5703125" style="52" customWidth="1"/>
    <col min="766" max="769" width="5.42578125" style="52" customWidth="1"/>
    <col min="770" max="785" width="4" style="52" customWidth="1"/>
    <col min="786" max="787" width="3.42578125" style="52" customWidth="1"/>
    <col min="788" max="825" width="3.5703125" style="52" customWidth="1"/>
    <col min="826" max="1016" width="7.5703125" style="52"/>
    <col min="1017" max="1017" width="1.5703125" style="52" customWidth="1"/>
    <col min="1018" max="1021" width="3.5703125" style="52" customWidth="1"/>
    <col min="1022" max="1025" width="5.42578125" style="52" customWidth="1"/>
    <col min="1026" max="1041" width="4" style="52" customWidth="1"/>
    <col min="1042" max="1043" width="3.42578125" style="52" customWidth="1"/>
    <col min="1044" max="1081" width="3.5703125" style="52" customWidth="1"/>
    <col min="1082" max="1272" width="7.5703125" style="52"/>
    <col min="1273" max="1273" width="1.5703125" style="52" customWidth="1"/>
    <col min="1274" max="1277" width="3.5703125" style="52" customWidth="1"/>
    <col min="1278" max="1281" width="5.42578125" style="52" customWidth="1"/>
    <col min="1282" max="1297" width="4" style="52" customWidth="1"/>
    <col min="1298" max="1299" width="3.42578125" style="52" customWidth="1"/>
    <col min="1300" max="1337" width="3.5703125" style="52" customWidth="1"/>
    <col min="1338" max="1528" width="7.5703125" style="52"/>
    <col min="1529" max="1529" width="1.5703125" style="52" customWidth="1"/>
    <col min="1530" max="1533" width="3.5703125" style="52" customWidth="1"/>
    <col min="1534" max="1537" width="5.42578125" style="52" customWidth="1"/>
    <col min="1538" max="1553" width="4" style="52" customWidth="1"/>
    <col min="1554" max="1555" width="3.42578125" style="52" customWidth="1"/>
    <col min="1556" max="1593" width="3.5703125" style="52" customWidth="1"/>
    <col min="1594" max="1784" width="7.5703125" style="52"/>
    <col min="1785" max="1785" width="1.5703125" style="52" customWidth="1"/>
    <col min="1786" max="1789" width="3.5703125" style="52" customWidth="1"/>
    <col min="1790" max="1793" width="5.42578125" style="52" customWidth="1"/>
    <col min="1794" max="1809" width="4" style="52" customWidth="1"/>
    <col min="1810" max="1811" width="3.42578125" style="52" customWidth="1"/>
    <col min="1812" max="1849" width="3.5703125" style="52" customWidth="1"/>
    <col min="1850" max="2040" width="7.5703125" style="52"/>
    <col min="2041" max="2041" width="1.5703125" style="52" customWidth="1"/>
    <col min="2042" max="2045" width="3.5703125" style="52" customWidth="1"/>
    <col min="2046" max="2049" width="5.42578125" style="52" customWidth="1"/>
    <col min="2050" max="2065" width="4" style="52" customWidth="1"/>
    <col min="2066" max="2067" width="3.42578125" style="52" customWidth="1"/>
    <col min="2068" max="2105" width="3.5703125" style="52" customWidth="1"/>
    <col min="2106" max="2296" width="7.5703125" style="52"/>
    <col min="2297" max="2297" width="1.5703125" style="52" customWidth="1"/>
    <col min="2298" max="2301" width="3.5703125" style="52" customWidth="1"/>
    <col min="2302" max="2305" width="5.42578125" style="52" customWidth="1"/>
    <col min="2306" max="2321" width="4" style="52" customWidth="1"/>
    <col min="2322" max="2323" width="3.42578125" style="52" customWidth="1"/>
    <col min="2324" max="2361" width="3.5703125" style="52" customWidth="1"/>
    <col min="2362" max="2552" width="7.5703125" style="52"/>
    <col min="2553" max="2553" width="1.5703125" style="52" customWidth="1"/>
    <col min="2554" max="2557" width="3.5703125" style="52" customWidth="1"/>
    <col min="2558" max="2561" width="5.42578125" style="52" customWidth="1"/>
    <col min="2562" max="2577" width="4" style="52" customWidth="1"/>
    <col min="2578" max="2579" width="3.42578125" style="52" customWidth="1"/>
    <col min="2580" max="2617" width="3.5703125" style="52" customWidth="1"/>
    <col min="2618" max="2808" width="7.5703125" style="52"/>
    <col min="2809" max="2809" width="1.5703125" style="52" customWidth="1"/>
    <col min="2810" max="2813" width="3.5703125" style="52" customWidth="1"/>
    <col min="2814" max="2817" width="5.42578125" style="52" customWidth="1"/>
    <col min="2818" max="2833" width="4" style="52" customWidth="1"/>
    <col min="2834" max="2835" width="3.42578125" style="52" customWidth="1"/>
    <col min="2836" max="2873" width="3.5703125" style="52" customWidth="1"/>
    <col min="2874" max="3064" width="7.5703125" style="52"/>
    <col min="3065" max="3065" width="1.5703125" style="52" customWidth="1"/>
    <col min="3066" max="3069" width="3.5703125" style="52" customWidth="1"/>
    <col min="3070" max="3073" width="5.42578125" style="52" customWidth="1"/>
    <col min="3074" max="3089" width="4" style="52" customWidth="1"/>
    <col min="3090" max="3091" width="3.42578125" style="52" customWidth="1"/>
    <col min="3092" max="3129" width="3.5703125" style="52" customWidth="1"/>
    <col min="3130" max="3320" width="7.5703125" style="52"/>
    <col min="3321" max="3321" width="1.5703125" style="52" customWidth="1"/>
    <col min="3322" max="3325" width="3.5703125" style="52" customWidth="1"/>
    <col min="3326" max="3329" width="5.42578125" style="52" customWidth="1"/>
    <col min="3330" max="3345" width="4" style="52" customWidth="1"/>
    <col min="3346" max="3347" width="3.42578125" style="52" customWidth="1"/>
    <col min="3348" max="3385" width="3.5703125" style="52" customWidth="1"/>
    <col min="3386" max="3576" width="7.5703125" style="52"/>
    <col min="3577" max="3577" width="1.5703125" style="52" customWidth="1"/>
    <col min="3578" max="3581" width="3.5703125" style="52" customWidth="1"/>
    <col min="3582" max="3585" width="5.42578125" style="52" customWidth="1"/>
    <col min="3586" max="3601" width="4" style="52" customWidth="1"/>
    <col min="3602" max="3603" width="3.42578125" style="52" customWidth="1"/>
    <col min="3604" max="3641" width="3.5703125" style="52" customWidth="1"/>
    <col min="3642" max="3832" width="7.5703125" style="52"/>
    <col min="3833" max="3833" width="1.5703125" style="52" customWidth="1"/>
    <col min="3834" max="3837" width="3.5703125" style="52" customWidth="1"/>
    <col min="3838" max="3841" width="5.42578125" style="52" customWidth="1"/>
    <col min="3842" max="3857" width="4" style="52" customWidth="1"/>
    <col min="3858" max="3859" width="3.42578125" style="52" customWidth="1"/>
    <col min="3860" max="3897" width="3.5703125" style="52" customWidth="1"/>
    <col min="3898" max="4088" width="7.5703125" style="52"/>
    <col min="4089" max="4089" width="1.5703125" style="52" customWidth="1"/>
    <col min="4090" max="4093" width="3.5703125" style="52" customWidth="1"/>
    <col min="4094" max="4097" width="5.42578125" style="52" customWidth="1"/>
    <col min="4098" max="4113" width="4" style="52" customWidth="1"/>
    <col min="4114" max="4115" width="3.42578125" style="52" customWidth="1"/>
    <col min="4116" max="4153" width="3.5703125" style="52" customWidth="1"/>
    <col min="4154" max="4344" width="7.5703125" style="52"/>
    <col min="4345" max="4345" width="1.5703125" style="52" customWidth="1"/>
    <col min="4346" max="4349" width="3.5703125" style="52" customWidth="1"/>
    <col min="4350" max="4353" width="5.42578125" style="52" customWidth="1"/>
    <col min="4354" max="4369" width="4" style="52" customWidth="1"/>
    <col min="4370" max="4371" width="3.42578125" style="52" customWidth="1"/>
    <col min="4372" max="4409" width="3.5703125" style="52" customWidth="1"/>
    <col min="4410" max="4600" width="7.5703125" style="52"/>
    <col min="4601" max="4601" width="1.5703125" style="52" customWidth="1"/>
    <col min="4602" max="4605" width="3.5703125" style="52" customWidth="1"/>
    <col min="4606" max="4609" width="5.42578125" style="52" customWidth="1"/>
    <col min="4610" max="4625" width="4" style="52" customWidth="1"/>
    <col min="4626" max="4627" width="3.42578125" style="52" customWidth="1"/>
    <col min="4628" max="4665" width="3.5703125" style="52" customWidth="1"/>
    <col min="4666" max="4856" width="7.5703125" style="52"/>
    <col min="4857" max="4857" width="1.5703125" style="52" customWidth="1"/>
    <col min="4858" max="4861" width="3.5703125" style="52" customWidth="1"/>
    <col min="4862" max="4865" width="5.42578125" style="52" customWidth="1"/>
    <col min="4866" max="4881" width="4" style="52" customWidth="1"/>
    <col min="4882" max="4883" width="3.42578125" style="52" customWidth="1"/>
    <col min="4884" max="4921" width="3.5703125" style="52" customWidth="1"/>
    <col min="4922" max="5112" width="7.5703125" style="52"/>
    <col min="5113" max="5113" width="1.5703125" style="52" customWidth="1"/>
    <col min="5114" max="5117" width="3.5703125" style="52" customWidth="1"/>
    <col min="5118" max="5121" width="5.42578125" style="52" customWidth="1"/>
    <col min="5122" max="5137" width="4" style="52" customWidth="1"/>
    <col min="5138" max="5139" width="3.42578125" style="52" customWidth="1"/>
    <col min="5140" max="5177" width="3.5703125" style="52" customWidth="1"/>
    <col min="5178" max="5368" width="7.5703125" style="52"/>
    <col min="5369" max="5369" width="1.5703125" style="52" customWidth="1"/>
    <col min="5370" max="5373" width="3.5703125" style="52" customWidth="1"/>
    <col min="5374" max="5377" width="5.42578125" style="52" customWidth="1"/>
    <col min="5378" max="5393" width="4" style="52" customWidth="1"/>
    <col min="5394" max="5395" width="3.42578125" style="52" customWidth="1"/>
    <col min="5396" max="5433" width="3.5703125" style="52" customWidth="1"/>
    <col min="5434" max="5624" width="7.5703125" style="52"/>
    <col min="5625" max="5625" width="1.5703125" style="52" customWidth="1"/>
    <col min="5626" max="5629" width="3.5703125" style="52" customWidth="1"/>
    <col min="5630" max="5633" width="5.42578125" style="52" customWidth="1"/>
    <col min="5634" max="5649" width="4" style="52" customWidth="1"/>
    <col min="5650" max="5651" width="3.42578125" style="52" customWidth="1"/>
    <col min="5652" max="5689" width="3.5703125" style="52" customWidth="1"/>
    <col min="5690" max="5880" width="7.5703125" style="52"/>
    <col min="5881" max="5881" width="1.5703125" style="52" customWidth="1"/>
    <col min="5882" max="5885" width="3.5703125" style="52" customWidth="1"/>
    <col min="5886" max="5889" width="5.42578125" style="52" customWidth="1"/>
    <col min="5890" max="5905" width="4" style="52" customWidth="1"/>
    <col min="5906" max="5907" width="3.42578125" style="52" customWidth="1"/>
    <col min="5908" max="5945" width="3.5703125" style="52" customWidth="1"/>
    <col min="5946" max="6136" width="7.5703125" style="52"/>
    <col min="6137" max="6137" width="1.5703125" style="52" customWidth="1"/>
    <col min="6138" max="6141" width="3.5703125" style="52" customWidth="1"/>
    <col min="6142" max="6145" width="5.42578125" style="52" customWidth="1"/>
    <col min="6146" max="6161" width="4" style="52" customWidth="1"/>
    <col min="6162" max="6163" width="3.42578125" style="52" customWidth="1"/>
    <col min="6164" max="6201" width="3.5703125" style="52" customWidth="1"/>
    <col min="6202" max="6392" width="7.5703125" style="52"/>
    <col min="6393" max="6393" width="1.5703125" style="52" customWidth="1"/>
    <col min="6394" max="6397" width="3.5703125" style="52" customWidth="1"/>
    <col min="6398" max="6401" width="5.42578125" style="52" customWidth="1"/>
    <col min="6402" max="6417" width="4" style="52" customWidth="1"/>
    <col min="6418" max="6419" width="3.42578125" style="52" customWidth="1"/>
    <col min="6420" max="6457" width="3.5703125" style="52" customWidth="1"/>
    <col min="6458" max="6648" width="7.5703125" style="52"/>
    <col min="6649" max="6649" width="1.5703125" style="52" customWidth="1"/>
    <col min="6650" max="6653" width="3.5703125" style="52" customWidth="1"/>
    <col min="6654" max="6657" width="5.42578125" style="52" customWidth="1"/>
    <col min="6658" max="6673" width="4" style="52" customWidth="1"/>
    <col min="6674" max="6675" width="3.42578125" style="52" customWidth="1"/>
    <col min="6676" max="6713" width="3.5703125" style="52" customWidth="1"/>
    <col min="6714" max="6904" width="7.5703125" style="52"/>
    <col min="6905" max="6905" width="1.5703125" style="52" customWidth="1"/>
    <col min="6906" max="6909" width="3.5703125" style="52" customWidth="1"/>
    <col min="6910" max="6913" width="5.42578125" style="52" customWidth="1"/>
    <col min="6914" max="6929" width="4" style="52" customWidth="1"/>
    <col min="6930" max="6931" width="3.42578125" style="52" customWidth="1"/>
    <col min="6932" max="6969" width="3.5703125" style="52" customWidth="1"/>
    <col min="6970" max="7160" width="7.5703125" style="52"/>
    <col min="7161" max="7161" width="1.5703125" style="52" customWidth="1"/>
    <col min="7162" max="7165" width="3.5703125" style="52" customWidth="1"/>
    <col min="7166" max="7169" width="5.42578125" style="52" customWidth="1"/>
    <col min="7170" max="7185" width="4" style="52" customWidth="1"/>
    <col min="7186" max="7187" width="3.42578125" style="52" customWidth="1"/>
    <col min="7188" max="7225" width="3.5703125" style="52" customWidth="1"/>
    <col min="7226" max="7416" width="7.5703125" style="52"/>
    <col min="7417" max="7417" width="1.5703125" style="52" customWidth="1"/>
    <col min="7418" max="7421" width="3.5703125" style="52" customWidth="1"/>
    <col min="7422" max="7425" width="5.42578125" style="52" customWidth="1"/>
    <col min="7426" max="7441" width="4" style="52" customWidth="1"/>
    <col min="7442" max="7443" width="3.42578125" style="52" customWidth="1"/>
    <col min="7444" max="7481" width="3.5703125" style="52" customWidth="1"/>
    <col min="7482" max="7672" width="7.5703125" style="52"/>
    <col min="7673" max="7673" width="1.5703125" style="52" customWidth="1"/>
    <col min="7674" max="7677" width="3.5703125" style="52" customWidth="1"/>
    <col min="7678" max="7681" width="5.42578125" style="52" customWidth="1"/>
    <col min="7682" max="7697" width="4" style="52" customWidth="1"/>
    <col min="7698" max="7699" width="3.42578125" style="52" customWidth="1"/>
    <col min="7700" max="7737" width="3.5703125" style="52" customWidth="1"/>
    <col min="7738" max="7928" width="7.5703125" style="52"/>
    <col min="7929" max="7929" width="1.5703125" style="52" customWidth="1"/>
    <col min="7930" max="7933" width="3.5703125" style="52" customWidth="1"/>
    <col min="7934" max="7937" width="5.42578125" style="52" customWidth="1"/>
    <col min="7938" max="7953" width="4" style="52" customWidth="1"/>
    <col min="7954" max="7955" width="3.42578125" style="52" customWidth="1"/>
    <col min="7956" max="7993" width="3.5703125" style="52" customWidth="1"/>
    <col min="7994" max="8184" width="7.5703125" style="52"/>
    <col min="8185" max="8185" width="1.5703125" style="52" customWidth="1"/>
    <col min="8186" max="8189" width="3.5703125" style="52" customWidth="1"/>
    <col min="8190" max="8193" width="5.42578125" style="52" customWidth="1"/>
    <col min="8194" max="8209" width="4" style="52" customWidth="1"/>
    <col min="8210" max="8211" width="3.42578125" style="52" customWidth="1"/>
    <col min="8212" max="8249" width="3.5703125" style="52" customWidth="1"/>
    <col min="8250" max="8440" width="7.5703125" style="52"/>
    <col min="8441" max="8441" width="1.5703125" style="52" customWidth="1"/>
    <col min="8442" max="8445" width="3.5703125" style="52" customWidth="1"/>
    <col min="8446" max="8449" width="5.42578125" style="52" customWidth="1"/>
    <col min="8450" max="8465" width="4" style="52" customWidth="1"/>
    <col min="8466" max="8467" width="3.42578125" style="52" customWidth="1"/>
    <col min="8468" max="8505" width="3.5703125" style="52" customWidth="1"/>
    <col min="8506" max="8696" width="7.5703125" style="52"/>
    <col min="8697" max="8697" width="1.5703125" style="52" customWidth="1"/>
    <col min="8698" max="8701" width="3.5703125" style="52" customWidth="1"/>
    <col min="8702" max="8705" width="5.42578125" style="52" customWidth="1"/>
    <col min="8706" max="8721" width="4" style="52" customWidth="1"/>
    <col min="8722" max="8723" width="3.42578125" style="52" customWidth="1"/>
    <col min="8724" max="8761" width="3.5703125" style="52" customWidth="1"/>
    <col min="8762" max="8952" width="7.5703125" style="52"/>
    <col min="8953" max="8953" width="1.5703125" style="52" customWidth="1"/>
    <col min="8954" max="8957" width="3.5703125" style="52" customWidth="1"/>
    <col min="8958" max="8961" width="5.42578125" style="52" customWidth="1"/>
    <col min="8962" max="8977" width="4" style="52" customWidth="1"/>
    <col min="8978" max="8979" width="3.42578125" style="52" customWidth="1"/>
    <col min="8980" max="9017" width="3.5703125" style="52" customWidth="1"/>
    <col min="9018" max="9208" width="7.5703125" style="52"/>
    <col min="9209" max="9209" width="1.5703125" style="52" customWidth="1"/>
    <col min="9210" max="9213" width="3.5703125" style="52" customWidth="1"/>
    <col min="9214" max="9217" width="5.42578125" style="52" customWidth="1"/>
    <col min="9218" max="9233" width="4" style="52" customWidth="1"/>
    <col min="9234" max="9235" width="3.42578125" style="52" customWidth="1"/>
    <col min="9236" max="9273" width="3.5703125" style="52" customWidth="1"/>
    <col min="9274" max="9464" width="7.5703125" style="52"/>
    <col min="9465" max="9465" width="1.5703125" style="52" customWidth="1"/>
    <col min="9466" max="9469" width="3.5703125" style="52" customWidth="1"/>
    <col min="9470" max="9473" width="5.42578125" style="52" customWidth="1"/>
    <col min="9474" max="9489" width="4" style="52" customWidth="1"/>
    <col min="9490" max="9491" width="3.42578125" style="52" customWidth="1"/>
    <col min="9492" max="9529" width="3.5703125" style="52" customWidth="1"/>
    <col min="9530" max="9720" width="7.5703125" style="52"/>
    <col min="9721" max="9721" width="1.5703125" style="52" customWidth="1"/>
    <col min="9722" max="9725" width="3.5703125" style="52" customWidth="1"/>
    <col min="9726" max="9729" width="5.42578125" style="52" customWidth="1"/>
    <col min="9730" max="9745" width="4" style="52" customWidth="1"/>
    <col min="9746" max="9747" width="3.42578125" style="52" customWidth="1"/>
    <col min="9748" max="9785" width="3.5703125" style="52" customWidth="1"/>
    <col min="9786" max="9976" width="7.5703125" style="52"/>
    <col min="9977" max="9977" width="1.5703125" style="52" customWidth="1"/>
    <col min="9978" max="9981" width="3.5703125" style="52" customWidth="1"/>
    <col min="9982" max="9985" width="5.42578125" style="52" customWidth="1"/>
    <col min="9986" max="10001" width="4" style="52" customWidth="1"/>
    <col min="10002" max="10003" width="3.42578125" style="52" customWidth="1"/>
    <col min="10004" max="10041" width="3.5703125" style="52" customWidth="1"/>
    <col min="10042" max="10232" width="7.5703125" style="52"/>
    <col min="10233" max="10233" width="1.5703125" style="52" customWidth="1"/>
    <col min="10234" max="10237" width="3.5703125" style="52" customWidth="1"/>
    <col min="10238" max="10241" width="5.42578125" style="52" customWidth="1"/>
    <col min="10242" max="10257" width="4" style="52" customWidth="1"/>
    <col min="10258" max="10259" width="3.42578125" style="52" customWidth="1"/>
    <col min="10260" max="10297" width="3.5703125" style="52" customWidth="1"/>
    <col min="10298" max="10488" width="7.5703125" style="52"/>
    <col min="10489" max="10489" width="1.5703125" style="52" customWidth="1"/>
    <col min="10490" max="10493" width="3.5703125" style="52" customWidth="1"/>
    <col min="10494" max="10497" width="5.42578125" style="52" customWidth="1"/>
    <col min="10498" max="10513" width="4" style="52" customWidth="1"/>
    <col min="10514" max="10515" width="3.42578125" style="52" customWidth="1"/>
    <col min="10516" max="10553" width="3.5703125" style="52" customWidth="1"/>
    <col min="10554" max="10744" width="7.5703125" style="52"/>
    <col min="10745" max="10745" width="1.5703125" style="52" customWidth="1"/>
    <col min="10746" max="10749" width="3.5703125" style="52" customWidth="1"/>
    <col min="10750" max="10753" width="5.42578125" style="52" customWidth="1"/>
    <col min="10754" max="10769" width="4" style="52" customWidth="1"/>
    <col min="10770" max="10771" width="3.42578125" style="52" customWidth="1"/>
    <col min="10772" max="10809" width="3.5703125" style="52" customWidth="1"/>
    <col min="10810" max="11000" width="7.5703125" style="52"/>
    <col min="11001" max="11001" width="1.5703125" style="52" customWidth="1"/>
    <col min="11002" max="11005" width="3.5703125" style="52" customWidth="1"/>
    <col min="11006" max="11009" width="5.42578125" style="52" customWidth="1"/>
    <col min="11010" max="11025" width="4" style="52" customWidth="1"/>
    <col min="11026" max="11027" width="3.42578125" style="52" customWidth="1"/>
    <col min="11028" max="11065" width="3.5703125" style="52" customWidth="1"/>
    <col min="11066" max="11256" width="7.5703125" style="52"/>
    <col min="11257" max="11257" width="1.5703125" style="52" customWidth="1"/>
    <col min="11258" max="11261" width="3.5703125" style="52" customWidth="1"/>
    <col min="11262" max="11265" width="5.42578125" style="52" customWidth="1"/>
    <col min="11266" max="11281" width="4" style="52" customWidth="1"/>
    <col min="11282" max="11283" width="3.42578125" style="52" customWidth="1"/>
    <col min="11284" max="11321" width="3.5703125" style="52" customWidth="1"/>
    <col min="11322" max="11512" width="7.5703125" style="52"/>
    <col min="11513" max="11513" width="1.5703125" style="52" customWidth="1"/>
    <col min="11514" max="11517" width="3.5703125" style="52" customWidth="1"/>
    <col min="11518" max="11521" width="5.42578125" style="52" customWidth="1"/>
    <col min="11522" max="11537" width="4" style="52" customWidth="1"/>
    <col min="11538" max="11539" width="3.42578125" style="52" customWidth="1"/>
    <col min="11540" max="11577" width="3.5703125" style="52" customWidth="1"/>
    <col min="11578" max="11768" width="7.5703125" style="52"/>
    <col min="11769" max="11769" width="1.5703125" style="52" customWidth="1"/>
    <col min="11770" max="11773" width="3.5703125" style="52" customWidth="1"/>
    <col min="11774" max="11777" width="5.42578125" style="52" customWidth="1"/>
    <col min="11778" max="11793" width="4" style="52" customWidth="1"/>
    <col min="11794" max="11795" width="3.42578125" style="52" customWidth="1"/>
    <col min="11796" max="11833" width="3.5703125" style="52" customWidth="1"/>
    <col min="11834" max="12024" width="7.5703125" style="52"/>
    <col min="12025" max="12025" width="1.5703125" style="52" customWidth="1"/>
    <col min="12026" max="12029" width="3.5703125" style="52" customWidth="1"/>
    <col min="12030" max="12033" width="5.42578125" style="52" customWidth="1"/>
    <col min="12034" max="12049" width="4" style="52" customWidth="1"/>
    <col min="12050" max="12051" width="3.42578125" style="52" customWidth="1"/>
    <col min="12052" max="12089" width="3.5703125" style="52" customWidth="1"/>
    <col min="12090" max="12280" width="7.5703125" style="52"/>
    <col min="12281" max="12281" width="1.5703125" style="52" customWidth="1"/>
    <col min="12282" max="12285" width="3.5703125" style="52" customWidth="1"/>
    <col min="12286" max="12289" width="5.42578125" style="52" customWidth="1"/>
    <col min="12290" max="12305" width="4" style="52" customWidth="1"/>
    <col min="12306" max="12307" width="3.42578125" style="52" customWidth="1"/>
    <col min="12308" max="12345" width="3.5703125" style="52" customWidth="1"/>
    <col min="12346" max="12536" width="7.5703125" style="52"/>
    <col min="12537" max="12537" width="1.5703125" style="52" customWidth="1"/>
    <col min="12538" max="12541" width="3.5703125" style="52" customWidth="1"/>
    <col min="12542" max="12545" width="5.42578125" style="52" customWidth="1"/>
    <col min="12546" max="12561" width="4" style="52" customWidth="1"/>
    <col min="12562" max="12563" width="3.42578125" style="52" customWidth="1"/>
    <col min="12564" max="12601" width="3.5703125" style="52" customWidth="1"/>
    <col min="12602" max="12792" width="7.5703125" style="52"/>
    <col min="12793" max="12793" width="1.5703125" style="52" customWidth="1"/>
    <col min="12794" max="12797" width="3.5703125" style="52" customWidth="1"/>
    <col min="12798" max="12801" width="5.42578125" style="52" customWidth="1"/>
    <col min="12802" max="12817" width="4" style="52" customWidth="1"/>
    <col min="12818" max="12819" width="3.42578125" style="52" customWidth="1"/>
    <col min="12820" max="12857" width="3.5703125" style="52" customWidth="1"/>
    <col min="12858" max="13048" width="7.5703125" style="52"/>
    <col min="13049" max="13049" width="1.5703125" style="52" customWidth="1"/>
    <col min="13050" max="13053" width="3.5703125" style="52" customWidth="1"/>
    <col min="13054" max="13057" width="5.42578125" style="52" customWidth="1"/>
    <col min="13058" max="13073" width="4" style="52" customWidth="1"/>
    <col min="13074" max="13075" width="3.42578125" style="52" customWidth="1"/>
    <col min="13076" max="13113" width="3.5703125" style="52" customWidth="1"/>
    <col min="13114" max="13304" width="7.5703125" style="52"/>
    <col min="13305" max="13305" width="1.5703125" style="52" customWidth="1"/>
    <col min="13306" max="13309" width="3.5703125" style="52" customWidth="1"/>
    <col min="13310" max="13313" width="5.42578125" style="52" customWidth="1"/>
    <col min="13314" max="13329" width="4" style="52" customWidth="1"/>
    <col min="13330" max="13331" width="3.42578125" style="52" customWidth="1"/>
    <col min="13332" max="13369" width="3.5703125" style="52" customWidth="1"/>
    <col min="13370" max="13560" width="7.5703125" style="52"/>
    <col min="13561" max="13561" width="1.5703125" style="52" customWidth="1"/>
    <col min="13562" max="13565" width="3.5703125" style="52" customWidth="1"/>
    <col min="13566" max="13569" width="5.42578125" style="52" customWidth="1"/>
    <col min="13570" max="13585" width="4" style="52" customWidth="1"/>
    <col min="13586" max="13587" width="3.42578125" style="52" customWidth="1"/>
    <col min="13588" max="13625" width="3.5703125" style="52" customWidth="1"/>
    <col min="13626" max="13816" width="7.5703125" style="52"/>
    <col min="13817" max="13817" width="1.5703125" style="52" customWidth="1"/>
    <col min="13818" max="13821" width="3.5703125" style="52" customWidth="1"/>
    <col min="13822" max="13825" width="5.42578125" style="52" customWidth="1"/>
    <col min="13826" max="13841" width="4" style="52" customWidth="1"/>
    <col min="13842" max="13843" width="3.42578125" style="52" customWidth="1"/>
    <col min="13844" max="13881" width="3.5703125" style="52" customWidth="1"/>
    <col min="13882" max="14072" width="7.5703125" style="52"/>
    <col min="14073" max="14073" width="1.5703125" style="52" customWidth="1"/>
    <col min="14074" max="14077" width="3.5703125" style="52" customWidth="1"/>
    <col min="14078" max="14081" width="5.42578125" style="52" customWidth="1"/>
    <col min="14082" max="14097" width="4" style="52" customWidth="1"/>
    <col min="14098" max="14099" width="3.42578125" style="52" customWidth="1"/>
    <col min="14100" max="14137" width="3.5703125" style="52" customWidth="1"/>
    <col min="14138" max="14328" width="7.5703125" style="52"/>
    <col min="14329" max="14329" width="1.5703125" style="52" customWidth="1"/>
    <col min="14330" max="14333" width="3.5703125" style="52" customWidth="1"/>
    <col min="14334" max="14337" width="5.42578125" style="52" customWidth="1"/>
    <col min="14338" max="14353" width="4" style="52" customWidth="1"/>
    <col min="14354" max="14355" width="3.42578125" style="52" customWidth="1"/>
    <col min="14356" max="14393" width="3.5703125" style="52" customWidth="1"/>
    <col min="14394" max="14584" width="7.5703125" style="52"/>
    <col min="14585" max="14585" width="1.5703125" style="52" customWidth="1"/>
    <col min="14586" max="14589" width="3.5703125" style="52" customWidth="1"/>
    <col min="14590" max="14593" width="5.42578125" style="52" customWidth="1"/>
    <col min="14594" max="14609" width="4" style="52" customWidth="1"/>
    <col min="14610" max="14611" width="3.42578125" style="52" customWidth="1"/>
    <col min="14612" max="14649" width="3.5703125" style="52" customWidth="1"/>
    <col min="14650" max="14840" width="7.5703125" style="52"/>
    <col min="14841" max="14841" width="1.5703125" style="52" customWidth="1"/>
    <col min="14842" max="14845" width="3.5703125" style="52" customWidth="1"/>
    <col min="14846" max="14849" width="5.42578125" style="52" customWidth="1"/>
    <col min="14850" max="14865" width="4" style="52" customWidth="1"/>
    <col min="14866" max="14867" width="3.42578125" style="52" customWidth="1"/>
    <col min="14868" max="14905" width="3.5703125" style="52" customWidth="1"/>
    <col min="14906" max="15096" width="7.5703125" style="52"/>
    <col min="15097" max="15097" width="1.5703125" style="52" customWidth="1"/>
    <col min="15098" max="15101" width="3.5703125" style="52" customWidth="1"/>
    <col min="15102" max="15105" width="5.42578125" style="52" customWidth="1"/>
    <col min="15106" max="15121" width="4" style="52" customWidth="1"/>
    <col min="15122" max="15123" width="3.42578125" style="52" customWidth="1"/>
    <col min="15124" max="15161" width="3.5703125" style="52" customWidth="1"/>
    <col min="15162" max="15352" width="7.5703125" style="52"/>
    <col min="15353" max="15353" width="1.5703125" style="52" customWidth="1"/>
    <col min="15354" max="15357" width="3.5703125" style="52" customWidth="1"/>
    <col min="15358" max="15361" width="5.42578125" style="52" customWidth="1"/>
    <col min="15362" max="15377" width="4" style="52" customWidth="1"/>
    <col min="15378" max="15379" width="3.42578125" style="52" customWidth="1"/>
    <col min="15380" max="15417" width="3.5703125" style="52" customWidth="1"/>
    <col min="15418" max="15608" width="7.5703125" style="52"/>
    <col min="15609" max="15609" width="1.5703125" style="52" customWidth="1"/>
    <col min="15610" max="15613" width="3.5703125" style="52" customWidth="1"/>
    <col min="15614" max="15617" width="5.42578125" style="52" customWidth="1"/>
    <col min="15618" max="15633" width="4" style="52" customWidth="1"/>
    <col min="15634" max="15635" width="3.42578125" style="52" customWidth="1"/>
    <col min="15636" max="15673" width="3.5703125" style="52" customWidth="1"/>
    <col min="15674" max="15864" width="7.5703125" style="52"/>
    <col min="15865" max="15865" width="1.5703125" style="52" customWidth="1"/>
    <col min="15866" max="15869" width="3.5703125" style="52" customWidth="1"/>
    <col min="15870" max="15873" width="5.42578125" style="52" customWidth="1"/>
    <col min="15874" max="15889" width="4" style="52" customWidth="1"/>
    <col min="15890" max="15891" width="3.42578125" style="52" customWidth="1"/>
    <col min="15892" max="15929" width="3.5703125" style="52" customWidth="1"/>
    <col min="15930" max="16120" width="7.5703125" style="52"/>
    <col min="16121" max="16121" width="1.5703125" style="52" customWidth="1"/>
    <col min="16122" max="16125" width="3.5703125" style="52" customWidth="1"/>
    <col min="16126" max="16129" width="5.42578125" style="52" customWidth="1"/>
    <col min="16130" max="16145" width="4" style="52" customWidth="1"/>
    <col min="16146" max="16147" width="3.42578125" style="52" customWidth="1"/>
    <col min="16148" max="16185" width="3.5703125" style="52" customWidth="1"/>
    <col min="16186" max="16384" width="7.5703125" style="52"/>
  </cols>
  <sheetData>
    <row r="1" spans="1:48" ht="23.1" customHeight="1">
      <c r="A1" s="361" t="s">
        <v>53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210" t="s">
        <v>43</v>
      </c>
      <c r="N1" s="210"/>
      <c r="O1" s="210"/>
      <c r="P1" s="210"/>
      <c r="R1" s="336" t="s">
        <v>113</v>
      </c>
      <c r="S1" s="336"/>
      <c r="T1" s="336"/>
      <c r="U1" s="336"/>
      <c r="V1" s="336"/>
      <c r="W1" s="211"/>
      <c r="X1" s="210"/>
      <c r="AA1" s="211" t="s">
        <v>114</v>
      </c>
      <c r="AB1" s="52"/>
      <c r="AC1" s="234">
        <v>1</v>
      </c>
      <c r="AD1" s="212" t="s">
        <v>115</v>
      </c>
      <c r="AE1" s="234">
        <v>1</v>
      </c>
      <c r="AR1" s="211"/>
    </row>
    <row r="2" spans="1:48" ht="23.1" customHeight="1">
      <c r="A2" s="361"/>
      <c r="B2" s="361"/>
      <c r="C2" s="361"/>
      <c r="D2" s="361"/>
      <c r="E2" s="361"/>
      <c r="F2" s="361"/>
      <c r="G2" s="361"/>
      <c r="H2" s="361"/>
      <c r="I2" s="361"/>
      <c r="J2" s="361"/>
      <c r="K2" s="361"/>
      <c r="L2" s="361"/>
      <c r="M2" s="211" t="s">
        <v>54</v>
      </c>
      <c r="N2" s="210"/>
      <c r="O2" s="211"/>
      <c r="P2" s="210"/>
      <c r="R2" s="362">
        <v>42350</v>
      </c>
      <c r="S2" s="362"/>
      <c r="T2" s="362"/>
      <c r="U2" s="362"/>
      <c r="V2" s="211" t="s">
        <v>55</v>
      </c>
      <c r="Y2" s="210"/>
      <c r="Z2" s="213"/>
      <c r="AA2" s="363">
        <v>42350</v>
      </c>
      <c r="AB2" s="363"/>
      <c r="AC2" s="363"/>
      <c r="AD2" s="363"/>
      <c r="AE2" s="229"/>
      <c r="AF2" s="229"/>
      <c r="AG2" s="229"/>
    </row>
    <row r="3" spans="1:48" ht="23.1" customHeight="1">
      <c r="A3" s="364" t="s">
        <v>116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210" t="s">
        <v>56</v>
      </c>
      <c r="N3" s="210"/>
      <c r="O3" s="210"/>
      <c r="P3" s="210"/>
      <c r="Q3" s="210"/>
      <c r="S3" s="226">
        <v>20</v>
      </c>
      <c r="T3" s="227" t="s">
        <v>129</v>
      </c>
      <c r="U3" s="226">
        <v>50</v>
      </c>
      <c r="V3" s="215" t="s">
        <v>57</v>
      </c>
      <c r="W3" s="211"/>
      <c r="Y3" s="210"/>
      <c r="Z3" s="210"/>
      <c r="AA3" s="210"/>
      <c r="AB3" s="210"/>
      <c r="AC3" s="210"/>
      <c r="AD3" s="210"/>
      <c r="AE3" s="210"/>
      <c r="AF3" s="214"/>
    </row>
    <row r="4" spans="1:48" ht="23.1" customHeight="1">
      <c r="A4" s="365" t="s">
        <v>81</v>
      </c>
      <c r="B4" s="365"/>
      <c r="C4" s="365"/>
      <c r="D4" s="365"/>
      <c r="E4" s="365"/>
      <c r="F4" s="365"/>
      <c r="G4" s="365"/>
      <c r="H4" s="365"/>
      <c r="I4" s="365"/>
      <c r="J4" s="365"/>
      <c r="K4" s="365"/>
      <c r="L4" s="365"/>
      <c r="M4" s="210" t="s">
        <v>117</v>
      </c>
      <c r="N4" s="210"/>
      <c r="O4" s="210"/>
      <c r="P4" s="210"/>
      <c r="Q4" s="210"/>
      <c r="R4" s="210" t="s">
        <v>118</v>
      </c>
      <c r="S4" s="210"/>
      <c r="T4" s="210"/>
      <c r="U4" s="210"/>
      <c r="V4" s="210"/>
      <c r="W4" s="210"/>
      <c r="X4" s="210"/>
      <c r="Y4" s="210"/>
      <c r="Z4" s="210"/>
      <c r="AA4" s="210"/>
      <c r="AB4" s="210"/>
      <c r="AC4" s="210"/>
      <c r="AD4" s="210"/>
      <c r="AE4" s="210"/>
      <c r="AF4" s="214"/>
    </row>
    <row r="5" spans="1:48" s="206" customFormat="1" ht="23.1" customHeight="1">
      <c r="A5" s="207" t="s">
        <v>119</v>
      </c>
      <c r="B5" s="207"/>
      <c r="C5" s="207"/>
      <c r="D5" s="207"/>
      <c r="E5" s="207"/>
      <c r="G5" s="351" t="s">
        <v>120</v>
      </c>
      <c r="H5" s="351"/>
      <c r="I5" s="351"/>
      <c r="J5" s="351"/>
      <c r="K5" s="351"/>
      <c r="L5" s="351"/>
      <c r="M5" s="351"/>
      <c r="N5" s="351"/>
      <c r="O5" s="351"/>
      <c r="P5" s="351"/>
      <c r="Q5" s="351"/>
      <c r="R5" s="351"/>
      <c r="S5" s="351"/>
      <c r="T5" s="351"/>
      <c r="U5" s="351"/>
      <c r="V5" s="351"/>
      <c r="W5" s="351"/>
      <c r="X5" s="351"/>
      <c r="Y5" s="351"/>
      <c r="Z5" s="351"/>
      <c r="AA5" s="351"/>
      <c r="AD5" s="216"/>
      <c r="AG5" s="207"/>
      <c r="AH5" s="207"/>
      <c r="AI5" s="207"/>
    </row>
    <row r="6" spans="1:48" s="206" customFormat="1" ht="23.1" customHeight="1">
      <c r="A6" s="207" t="s">
        <v>121</v>
      </c>
      <c r="B6" s="207"/>
      <c r="C6" s="207"/>
      <c r="D6" s="207"/>
      <c r="E6" s="207"/>
      <c r="G6" s="366" t="s">
        <v>81</v>
      </c>
      <c r="H6" s="366"/>
      <c r="I6" s="366"/>
      <c r="J6" s="366"/>
      <c r="K6" s="366"/>
      <c r="L6" s="366"/>
      <c r="M6" s="217" t="s">
        <v>122</v>
      </c>
      <c r="N6" s="218"/>
      <c r="O6" s="218"/>
      <c r="R6" s="366" t="s">
        <v>123</v>
      </c>
      <c r="S6" s="366"/>
      <c r="T6" s="366"/>
      <c r="U6" s="366"/>
      <c r="V6" s="366"/>
      <c r="W6" s="217" t="s">
        <v>58</v>
      </c>
      <c r="X6" s="217"/>
      <c r="Y6" s="217"/>
      <c r="Z6" s="366">
        <v>123</v>
      </c>
      <c r="AA6" s="366"/>
      <c r="AB6" s="366"/>
      <c r="AC6" s="366"/>
    </row>
    <row r="7" spans="1:48" s="206" customFormat="1" ht="23.1" customHeight="1">
      <c r="A7" s="224" t="s">
        <v>124</v>
      </c>
      <c r="E7" s="351" t="s">
        <v>133</v>
      </c>
      <c r="F7" s="351"/>
      <c r="G7" s="351"/>
      <c r="H7" s="351"/>
      <c r="I7" s="351"/>
      <c r="J7" s="351"/>
      <c r="K7" s="224" t="s">
        <v>59</v>
      </c>
      <c r="M7" s="351">
        <v>123</v>
      </c>
      <c r="N7" s="351"/>
      <c r="O7" s="351"/>
      <c r="P7" s="351"/>
      <c r="Q7" s="351"/>
      <c r="R7" s="352" t="s">
        <v>134</v>
      </c>
      <c r="S7" s="352"/>
      <c r="T7" s="352"/>
      <c r="U7" s="353">
        <v>0</v>
      </c>
      <c r="V7" s="353"/>
      <c r="W7" s="225" t="s">
        <v>135</v>
      </c>
      <c r="X7" s="353">
        <v>300</v>
      </c>
      <c r="Y7" s="353"/>
      <c r="Z7" s="224" t="s">
        <v>75</v>
      </c>
      <c r="AA7" s="218"/>
      <c r="AB7" s="224"/>
      <c r="AC7" s="224"/>
      <c r="AD7" s="207"/>
      <c r="AE7" s="207"/>
      <c r="AF7" s="216"/>
    </row>
    <row r="8" spans="1:48" s="67" customFormat="1" ht="23.1" customHeight="1">
      <c r="A8" s="206" t="s">
        <v>125</v>
      </c>
      <c r="B8" s="206"/>
      <c r="C8" s="206"/>
      <c r="D8" s="206"/>
      <c r="E8" s="206"/>
      <c r="F8" s="219"/>
      <c r="G8" s="219"/>
      <c r="H8" s="219" t="s">
        <v>126</v>
      </c>
      <c r="J8" s="220"/>
      <c r="L8" s="219" t="s">
        <v>127</v>
      </c>
      <c r="N8" s="219"/>
      <c r="O8" s="228"/>
      <c r="P8" s="228"/>
      <c r="Q8" s="228"/>
      <c r="R8" s="228"/>
      <c r="S8" s="228"/>
      <c r="T8" s="228"/>
      <c r="U8" s="228"/>
      <c r="V8" s="228"/>
      <c r="W8" s="228"/>
      <c r="X8" s="228"/>
      <c r="Y8" s="228"/>
      <c r="Z8" s="228"/>
      <c r="AA8" s="228"/>
      <c r="AB8" s="228"/>
      <c r="AC8" s="228"/>
      <c r="AE8" s="208"/>
      <c r="AF8" s="214"/>
    </row>
    <row r="9" spans="1:48" s="67" customFormat="1" ht="9.75" customHeight="1">
      <c r="A9" s="221"/>
      <c r="B9" s="221"/>
      <c r="C9" s="221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3"/>
      <c r="Q9" s="223"/>
      <c r="R9" s="223"/>
      <c r="S9" s="223"/>
      <c r="T9" s="223"/>
      <c r="U9" s="223"/>
      <c r="V9" s="223"/>
      <c r="W9" s="223"/>
      <c r="X9" s="223"/>
      <c r="Y9" s="223"/>
      <c r="Z9" s="223"/>
      <c r="AE9" s="208"/>
      <c r="AF9" s="214"/>
    </row>
    <row r="10" spans="1:48" s="67" customFormat="1" ht="23.1" customHeight="1">
      <c r="A10" s="219" t="s">
        <v>65</v>
      </c>
      <c r="B10" s="219"/>
      <c r="C10" s="219"/>
      <c r="D10" s="219"/>
      <c r="E10" s="219"/>
      <c r="F10" s="219"/>
      <c r="G10" s="34"/>
      <c r="H10" s="346"/>
      <c r="I10" s="346"/>
      <c r="J10" s="346"/>
      <c r="K10" s="346"/>
      <c r="L10" s="346"/>
      <c r="M10" s="346"/>
      <c r="N10" s="346"/>
      <c r="Q10" s="224"/>
      <c r="R10" s="225" t="s">
        <v>128</v>
      </c>
      <c r="S10" s="225"/>
      <c r="T10" s="347"/>
      <c r="U10" s="347"/>
      <c r="V10" s="347"/>
      <c r="W10" s="347"/>
      <c r="X10" s="347"/>
      <c r="Y10" s="347"/>
      <c r="Z10" s="347"/>
      <c r="AE10" s="209"/>
    </row>
    <row r="11" spans="1:48" s="67" customFormat="1" ht="23.1" customHeight="1">
      <c r="A11" s="219" t="s">
        <v>65</v>
      </c>
      <c r="B11" s="219"/>
      <c r="C11" s="219"/>
      <c r="D11" s="219"/>
      <c r="E11" s="219"/>
      <c r="F11" s="219"/>
      <c r="G11" s="34"/>
      <c r="H11" s="346"/>
      <c r="I11" s="346"/>
      <c r="J11" s="346"/>
      <c r="K11" s="346"/>
      <c r="L11" s="346"/>
      <c r="M11" s="346"/>
      <c r="N11" s="346"/>
      <c r="Q11" s="224"/>
      <c r="R11" s="225" t="s">
        <v>128</v>
      </c>
      <c r="S11" s="225"/>
      <c r="T11" s="347"/>
      <c r="U11" s="347"/>
      <c r="V11" s="347"/>
      <c r="W11" s="347"/>
      <c r="X11" s="347"/>
      <c r="Y11" s="347"/>
      <c r="Z11" s="347"/>
      <c r="AE11" s="209"/>
    </row>
    <row r="12" spans="1:48" s="67" customFormat="1" ht="23.1" customHeight="1">
      <c r="A12" s="219"/>
      <c r="B12" s="219"/>
      <c r="C12" s="219"/>
      <c r="D12" s="219"/>
      <c r="E12" s="219"/>
      <c r="F12" s="219"/>
      <c r="G12" s="34"/>
      <c r="H12" s="238"/>
      <c r="I12" s="238"/>
      <c r="J12" s="238"/>
      <c r="K12" s="238"/>
      <c r="L12" s="238"/>
      <c r="M12" s="238"/>
      <c r="N12" s="238"/>
      <c r="Q12" s="224"/>
      <c r="R12" s="225"/>
      <c r="S12" s="225"/>
      <c r="T12" s="222"/>
      <c r="U12" s="222"/>
      <c r="V12" s="222"/>
      <c r="W12" s="222"/>
      <c r="X12" s="222"/>
      <c r="Y12" s="222"/>
      <c r="Z12" s="222"/>
      <c r="AE12" s="209"/>
    </row>
    <row r="13" spans="1:48" s="67" customFormat="1" ht="23.1" customHeight="1">
      <c r="A13" s="219"/>
      <c r="B13" s="219"/>
      <c r="C13" s="219"/>
      <c r="D13" s="219"/>
      <c r="E13" s="219"/>
      <c r="F13" s="219"/>
      <c r="G13" s="34"/>
      <c r="H13" s="238"/>
      <c r="I13" s="238"/>
      <c r="J13" s="238"/>
      <c r="K13" s="238"/>
      <c r="L13" s="238"/>
      <c r="M13" s="238"/>
      <c r="N13" s="238"/>
      <c r="Q13" s="224"/>
      <c r="R13" s="225"/>
      <c r="S13" s="225"/>
      <c r="T13" s="222"/>
      <c r="U13" s="222"/>
      <c r="V13" s="222"/>
      <c r="W13" s="222"/>
      <c r="X13" s="222"/>
      <c r="Y13" s="222"/>
      <c r="Z13" s="222"/>
      <c r="AE13" s="209"/>
    </row>
    <row r="14" spans="1:48" s="67" customFormat="1" ht="23.1" customHeight="1">
      <c r="A14" s="219"/>
      <c r="B14" s="219"/>
      <c r="C14" s="219"/>
      <c r="D14" s="219"/>
      <c r="E14" s="219"/>
      <c r="F14" s="219"/>
      <c r="G14" s="34"/>
      <c r="H14" s="238"/>
      <c r="I14" s="238"/>
      <c r="J14" s="238"/>
      <c r="K14" s="238"/>
      <c r="L14" s="238"/>
      <c r="M14" s="238"/>
      <c r="N14" s="238"/>
      <c r="Q14" s="224"/>
      <c r="R14" s="225"/>
      <c r="S14" s="225"/>
      <c r="T14" s="222"/>
      <c r="U14" s="222"/>
      <c r="V14" s="222"/>
      <c r="W14" s="222"/>
      <c r="X14" s="222"/>
      <c r="Y14" s="222"/>
      <c r="Z14" s="222"/>
      <c r="AE14" s="209"/>
    </row>
    <row r="15" spans="1:48" s="67" customFormat="1" ht="23.1" customHeight="1">
      <c r="A15" s="219"/>
      <c r="B15" s="219"/>
      <c r="C15" s="219"/>
      <c r="D15" s="219"/>
      <c r="E15" s="219"/>
      <c r="F15" s="219"/>
      <c r="G15" s="34"/>
      <c r="H15" s="238"/>
      <c r="I15" s="238"/>
      <c r="J15" s="238"/>
      <c r="K15" s="238"/>
      <c r="L15" s="238"/>
      <c r="M15" s="238"/>
      <c r="N15" s="238"/>
      <c r="Q15" s="224"/>
      <c r="R15" s="225"/>
      <c r="S15" s="225"/>
      <c r="T15" s="222"/>
      <c r="U15" s="222"/>
      <c r="V15" s="222"/>
      <c r="W15" s="222"/>
      <c r="X15" s="222"/>
      <c r="Y15" s="222"/>
      <c r="Z15" s="222"/>
      <c r="AE15" s="209"/>
    </row>
    <row r="16" spans="1:48" ht="21" customHeight="1">
      <c r="T16" s="51"/>
      <c r="U16" s="341"/>
      <c r="V16" s="341"/>
      <c r="W16" s="342"/>
      <c r="X16" s="342"/>
      <c r="AA16" s="51"/>
      <c r="AB16" s="337" t="s">
        <v>142</v>
      </c>
      <c r="AC16" s="337"/>
      <c r="AD16" s="336" t="s">
        <v>141</v>
      </c>
      <c r="AE16" s="336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</row>
    <row r="17" spans="1:60" ht="21" customHeight="1">
      <c r="A17" s="354" t="s">
        <v>136</v>
      </c>
      <c r="B17" s="355"/>
      <c r="C17" s="356"/>
      <c r="D17" s="360" t="s">
        <v>137</v>
      </c>
      <c r="E17" s="360"/>
      <c r="F17" s="360"/>
      <c r="G17" s="360" t="s">
        <v>139</v>
      </c>
      <c r="H17" s="360"/>
      <c r="I17" s="360"/>
      <c r="J17" s="360"/>
      <c r="K17" s="360"/>
      <c r="L17" s="360"/>
      <c r="M17" s="360"/>
      <c r="N17" s="360"/>
      <c r="O17" s="360"/>
      <c r="P17" s="360"/>
      <c r="Q17" s="360"/>
      <c r="R17" s="360"/>
      <c r="S17" s="343" t="s">
        <v>147</v>
      </c>
      <c r="T17" s="343"/>
      <c r="U17" s="343"/>
      <c r="V17" s="319" t="s">
        <v>145</v>
      </c>
      <c r="W17" s="319"/>
      <c r="X17" s="319"/>
      <c r="Y17" s="319" t="s">
        <v>146</v>
      </c>
      <c r="Z17" s="319"/>
      <c r="AA17" s="319"/>
      <c r="AB17" s="315" t="s">
        <v>13</v>
      </c>
      <c r="AC17" s="315"/>
      <c r="AD17" s="315"/>
      <c r="AE17" s="316"/>
    </row>
    <row r="18" spans="1:60" ht="21" customHeight="1">
      <c r="A18" s="357"/>
      <c r="B18" s="358"/>
      <c r="C18" s="359"/>
      <c r="D18" s="360"/>
      <c r="E18" s="360"/>
      <c r="F18" s="360"/>
      <c r="G18" s="348" t="s">
        <v>60</v>
      </c>
      <c r="H18" s="349"/>
      <c r="I18" s="350"/>
      <c r="J18" s="348" t="s">
        <v>61</v>
      </c>
      <c r="K18" s="349"/>
      <c r="L18" s="350"/>
      <c r="M18" s="348" t="s">
        <v>62</v>
      </c>
      <c r="N18" s="349"/>
      <c r="O18" s="350"/>
      <c r="P18" s="348" t="s">
        <v>63</v>
      </c>
      <c r="Q18" s="349"/>
      <c r="R18" s="350"/>
      <c r="S18" s="343"/>
      <c r="T18" s="343"/>
      <c r="U18" s="343"/>
      <c r="V18" s="319"/>
      <c r="W18" s="319"/>
      <c r="X18" s="319"/>
      <c r="Y18" s="319"/>
      <c r="Z18" s="319"/>
      <c r="AA18" s="319"/>
      <c r="AB18" s="317"/>
      <c r="AC18" s="317"/>
      <c r="AD18" s="317"/>
      <c r="AE18" s="318"/>
    </row>
    <row r="19" spans="1:60" ht="21" customHeight="1">
      <c r="A19" s="329">
        <v>21</v>
      </c>
      <c r="B19" s="330"/>
      <c r="C19" s="331"/>
      <c r="D19" s="323" t="s">
        <v>138</v>
      </c>
      <c r="E19" s="323"/>
      <c r="F19" s="323"/>
      <c r="G19" s="324">
        <v>1E-4</v>
      </c>
      <c r="H19" s="325"/>
      <c r="I19" s="335"/>
      <c r="J19" s="324">
        <v>1E-4</v>
      </c>
      <c r="K19" s="325"/>
      <c r="L19" s="335"/>
      <c r="M19" s="324">
        <v>1E-4</v>
      </c>
      <c r="N19" s="325"/>
      <c r="O19" s="335"/>
      <c r="P19" s="324">
        <v>1E-4</v>
      </c>
      <c r="Q19" s="325"/>
      <c r="R19" s="335"/>
      <c r="S19" s="314">
        <f>AVERAGE(G19:R19)</f>
        <v>1E-4</v>
      </c>
      <c r="T19" s="344"/>
      <c r="U19" s="345"/>
      <c r="V19" s="296">
        <f>MAX(S20:U23)-S19</f>
        <v>-1E-4</v>
      </c>
      <c r="W19" s="297"/>
      <c r="X19" s="298"/>
      <c r="Y19" s="296">
        <f>S19-MIN(S20:U23)</f>
        <v>3.0000000000000003E-4</v>
      </c>
      <c r="Z19" s="297"/>
      <c r="AA19" s="298"/>
      <c r="AB19" s="305">
        <f>_xlfn.STDEV.S(G19:R19)/SQRT(4)</f>
        <v>0</v>
      </c>
      <c r="AC19" s="306"/>
      <c r="AD19" s="306"/>
      <c r="AE19" s="307"/>
    </row>
    <row r="20" spans="1:60" ht="21" customHeight="1">
      <c r="A20" s="332"/>
      <c r="B20" s="333"/>
      <c r="C20" s="334"/>
      <c r="D20" s="323">
        <v>1</v>
      </c>
      <c r="E20" s="323"/>
      <c r="F20" s="323"/>
      <c r="G20" s="324">
        <v>-2.0000000000000001E-4</v>
      </c>
      <c r="H20" s="325"/>
      <c r="I20" s="325"/>
      <c r="J20" s="324">
        <v>-2.0000000000000001E-4</v>
      </c>
      <c r="K20" s="325"/>
      <c r="L20" s="325"/>
      <c r="M20" s="324">
        <v>-2.0000000000000001E-4</v>
      </c>
      <c r="N20" s="325"/>
      <c r="O20" s="325"/>
      <c r="P20" s="324">
        <v>-2.0000000000000001E-4</v>
      </c>
      <c r="Q20" s="325"/>
      <c r="R20" s="325"/>
      <c r="S20" s="314">
        <f t="shared" ref="S20:S68" si="0">AVERAGE(G20:R20)</f>
        <v>-2.0000000000000001E-4</v>
      </c>
      <c r="T20" s="314"/>
      <c r="U20" s="314"/>
      <c r="V20" s="299"/>
      <c r="W20" s="300"/>
      <c r="X20" s="301"/>
      <c r="Y20" s="299"/>
      <c r="Z20" s="300"/>
      <c r="AA20" s="301"/>
      <c r="AB20" s="308"/>
      <c r="AC20" s="309"/>
      <c r="AD20" s="309"/>
      <c r="AE20" s="310"/>
    </row>
    <row r="21" spans="1:60" ht="21" customHeight="1">
      <c r="A21" s="332"/>
      <c r="B21" s="333"/>
      <c r="C21" s="334"/>
      <c r="D21" s="323">
        <v>2</v>
      </c>
      <c r="E21" s="323"/>
      <c r="F21" s="323"/>
      <c r="G21" s="324">
        <v>0</v>
      </c>
      <c r="H21" s="325"/>
      <c r="I21" s="325"/>
      <c r="J21" s="324">
        <v>0</v>
      </c>
      <c r="K21" s="325"/>
      <c r="L21" s="325"/>
      <c r="M21" s="324">
        <v>0</v>
      </c>
      <c r="N21" s="325"/>
      <c r="O21" s="325"/>
      <c r="P21" s="324">
        <v>0</v>
      </c>
      <c r="Q21" s="325"/>
      <c r="R21" s="325"/>
      <c r="S21" s="314">
        <f t="shared" si="0"/>
        <v>0</v>
      </c>
      <c r="T21" s="314"/>
      <c r="U21" s="314"/>
      <c r="V21" s="299"/>
      <c r="W21" s="300"/>
      <c r="X21" s="301"/>
      <c r="Y21" s="299"/>
      <c r="Z21" s="300"/>
      <c r="AA21" s="301"/>
      <c r="AB21" s="308"/>
      <c r="AC21" s="309"/>
      <c r="AD21" s="309"/>
      <c r="AE21" s="310"/>
    </row>
    <row r="22" spans="1:60" ht="21" customHeight="1">
      <c r="A22" s="326" t="s">
        <v>140</v>
      </c>
      <c r="B22" s="327"/>
      <c r="C22" s="328"/>
      <c r="D22" s="323">
        <v>3</v>
      </c>
      <c r="E22" s="323"/>
      <c r="F22" s="323"/>
      <c r="G22" s="324">
        <v>0</v>
      </c>
      <c r="H22" s="325"/>
      <c r="I22" s="325"/>
      <c r="J22" s="324">
        <v>0</v>
      </c>
      <c r="K22" s="325"/>
      <c r="L22" s="325"/>
      <c r="M22" s="324">
        <v>0</v>
      </c>
      <c r="N22" s="325"/>
      <c r="O22" s="325"/>
      <c r="P22" s="324">
        <v>0</v>
      </c>
      <c r="Q22" s="325"/>
      <c r="R22" s="325"/>
      <c r="S22" s="314">
        <f t="shared" si="0"/>
        <v>0</v>
      </c>
      <c r="T22" s="314"/>
      <c r="U22" s="314"/>
      <c r="V22" s="299"/>
      <c r="W22" s="300"/>
      <c r="X22" s="301"/>
      <c r="Y22" s="299"/>
      <c r="Z22" s="300"/>
      <c r="AA22" s="301"/>
      <c r="AB22" s="308"/>
      <c r="AC22" s="309"/>
      <c r="AD22" s="309"/>
      <c r="AE22" s="310"/>
    </row>
    <row r="23" spans="1:60" ht="21" customHeight="1">
      <c r="A23" s="320">
        <v>210</v>
      </c>
      <c r="B23" s="321"/>
      <c r="C23" s="322"/>
      <c r="D23" s="323">
        <v>4</v>
      </c>
      <c r="E23" s="323"/>
      <c r="F23" s="323"/>
      <c r="G23" s="324">
        <v>0</v>
      </c>
      <c r="H23" s="325"/>
      <c r="I23" s="325"/>
      <c r="J23" s="324">
        <v>0</v>
      </c>
      <c r="K23" s="325"/>
      <c r="L23" s="325"/>
      <c r="M23" s="324">
        <v>0</v>
      </c>
      <c r="N23" s="325"/>
      <c r="O23" s="325"/>
      <c r="P23" s="324">
        <v>0</v>
      </c>
      <c r="Q23" s="325"/>
      <c r="R23" s="325"/>
      <c r="S23" s="314">
        <f t="shared" si="0"/>
        <v>0</v>
      </c>
      <c r="T23" s="314"/>
      <c r="U23" s="314"/>
      <c r="V23" s="302"/>
      <c r="W23" s="303"/>
      <c r="X23" s="304"/>
      <c r="Y23" s="302"/>
      <c r="Z23" s="303"/>
      <c r="AA23" s="304"/>
      <c r="AB23" s="311"/>
      <c r="AC23" s="312"/>
      <c r="AD23" s="312"/>
      <c r="AE23" s="313"/>
    </row>
    <row r="24" spans="1:60" ht="21" customHeight="1">
      <c r="A24" s="329">
        <v>22</v>
      </c>
      <c r="B24" s="330"/>
      <c r="C24" s="331"/>
      <c r="D24" s="323" t="s">
        <v>138</v>
      </c>
      <c r="E24" s="323"/>
      <c r="F24" s="323"/>
      <c r="G24" s="324">
        <v>1E-4</v>
      </c>
      <c r="H24" s="325"/>
      <c r="I24" s="335"/>
      <c r="J24" s="324">
        <v>1E-4</v>
      </c>
      <c r="K24" s="325"/>
      <c r="L24" s="335"/>
      <c r="M24" s="324">
        <v>1E-4</v>
      </c>
      <c r="N24" s="325"/>
      <c r="O24" s="335"/>
      <c r="P24" s="324">
        <v>1E-4</v>
      </c>
      <c r="Q24" s="325"/>
      <c r="R24" s="335"/>
      <c r="S24" s="314">
        <f t="shared" si="0"/>
        <v>1E-4</v>
      </c>
      <c r="T24" s="314"/>
      <c r="U24" s="314"/>
      <c r="V24" s="296">
        <f>MAX(S25:U28)-S24</f>
        <v>-1E-4</v>
      </c>
      <c r="W24" s="297"/>
      <c r="X24" s="298"/>
      <c r="Y24" s="296">
        <f>S24-MIN(S25:U28)</f>
        <v>3.0000000000000003E-4</v>
      </c>
      <c r="Z24" s="297"/>
      <c r="AA24" s="298"/>
      <c r="AB24" s="305">
        <f t="shared" ref="AB24:AB68" si="1">_xlfn.STDEV.S(G24:R24)/SQRT(4)</f>
        <v>0</v>
      </c>
      <c r="AC24" s="306"/>
      <c r="AD24" s="306"/>
      <c r="AE24" s="307"/>
      <c r="AF24" s="300"/>
      <c r="AG24" s="300"/>
      <c r="AH24" s="300"/>
      <c r="AI24" s="300"/>
      <c r="AJ24" s="300"/>
      <c r="AK24" s="300"/>
      <c r="AL24" s="300"/>
      <c r="AM24" s="300"/>
      <c r="AN24" s="300"/>
      <c r="AO24" s="300"/>
      <c r="AP24" s="300"/>
      <c r="AQ24" s="300"/>
      <c r="AR24" s="339"/>
      <c r="AS24" s="339"/>
      <c r="AT24" s="339"/>
      <c r="AU24" s="339"/>
      <c r="AV24" s="338"/>
      <c r="AW24" s="338"/>
      <c r="AX24" s="338"/>
      <c r="AY24" s="338"/>
      <c r="AZ24" s="340"/>
      <c r="BA24" s="340"/>
      <c r="BB24" s="340"/>
      <c r="BC24" s="340"/>
      <c r="BD24" s="340"/>
      <c r="BE24" s="51"/>
      <c r="BF24" s="51"/>
      <c r="BG24" s="51"/>
      <c r="BH24" s="51"/>
    </row>
    <row r="25" spans="1:60" ht="21" customHeight="1">
      <c r="A25" s="332"/>
      <c r="B25" s="333"/>
      <c r="C25" s="334"/>
      <c r="D25" s="323">
        <v>1</v>
      </c>
      <c r="E25" s="323"/>
      <c r="F25" s="323"/>
      <c r="G25" s="324">
        <v>-2.0000000000000001E-4</v>
      </c>
      <c r="H25" s="325"/>
      <c r="I25" s="325"/>
      <c r="J25" s="324">
        <v>-2.0000000000000001E-4</v>
      </c>
      <c r="K25" s="325"/>
      <c r="L25" s="325"/>
      <c r="M25" s="324">
        <v>-2.0000000000000001E-4</v>
      </c>
      <c r="N25" s="325"/>
      <c r="O25" s="325"/>
      <c r="P25" s="324">
        <v>-2.0000000000000001E-4</v>
      </c>
      <c r="Q25" s="325"/>
      <c r="R25" s="325"/>
      <c r="S25" s="314">
        <f t="shared" si="0"/>
        <v>-2.0000000000000001E-4</v>
      </c>
      <c r="T25" s="314"/>
      <c r="U25" s="314"/>
      <c r="V25" s="299"/>
      <c r="W25" s="300"/>
      <c r="X25" s="301"/>
      <c r="Y25" s="299"/>
      <c r="Z25" s="300"/>
      <c r="AA25" s="301"/>
      <c r="AB25" s="308"/>
      <c r="AC25" s="309"/>
      <c r="AD25" s="309"/>
      <c r="AE25" s="310"/>
      <c r="AF25" s="300"/>
      <c r="AG25" s="300"/>
      <c r="AH25" s="300"/>
      <c r="AI25" s="300"/>
      <c r="AJ25" s="300"/>
      <c r="AK25" s="300"/>
      <c r="AL25" s="300"/>
      <c r="AM25" s="300"/>
      <c r="AN25" s="300"/>
      <c r="AO25" s="300"/>
      <c r="AP25" s="300"/>
      <c r="AQ25" s="300"/>
      <c r="AR25" s="339"/>
      <c r="AS25" s="339"/>
      <c r="AT25" s="339"/>
      <c r="AU25" s="339"/>
      <c r="AV25" s="338"/>
      <c r="AW25" s="338"/>
      <c r="AX25" s="338"/>
      <c r="AY25" s="338"/>
      <c r="AZ25" s="340"/>
      <c r="BA25" s="340"/>
      <c r="BB25" s="340"/>
      <c r="BC25" s="340"/>
      <c r="BD25" s="340"/>
      <c r="BE25" s="51"/>
      <c r="BF25" s="51"/>
      <c r="BG25" s="51"/>
      <c r="BH25" s="51"/>
    </row>
    <row r="26" spans="1:60" ht="21" customHeight="1">
      <c r="A26" s="332"/>
      <c r="B26" s="333"/>
      <c r="C26" s="334"/>
      <c r="D26" s="323">
        <v>2</v>
      </c>
      <c r="E26" s="323"/>
      <c r="F26" s="323"/>
      <c r="G26" s="324">
        <v>0</v>
      </c>
      <c r="H26" s="325"/>
      <c r="I26" s="325"/>
      <c r="J26" s="324">
        <v>0</v>
      </c>
      <c r="K26" s="325"/>
      <c r="L26" s="325"/>
      <c r="M26" s="324">
        <v>0</v>
      </c>
      <c r="N26" s="325"/>
      <c r="O26" s="325"/>
      <c r="P26" s="324">
        <v>0</v>
      </c>
      <c r="Q26" s="325"/>
      <c r="R26" s="325"/>
      <c r="S26" s="314">
        <f t="shared" si="0"/>
        <v>0</v>
      </c>
      <c r="T26" s="314"/>
      <c r="U26" s="314"/>
      <c r="V26" s="299"/>
      <c r="W26" s="300"/>
      <c r="X26" s="301"/>
      <c r="Y26" s="299"/>
      <c r="Z26" s="300"/>
      <c r="AA26" s="301"/>
      <c r="AB26" s="308"/>
      <c r="AC26" s="309"/>
      <c r="AD26" s="309"/>
      <c r="AE26" s="310"/>
      <c r="AF26" s="300"/>
      <c r="AG26" s="300"/>
      <c r="AH26" s="300"/>
      <c r="AI26" s="300"/>
      <c r="AJ26" s="300"/>
      <c r="AK26" s="300"/>
      <c r="AL26" s="300"/>
      <c r="AM26" s="300"/>
      <c r="AN26" s="300"/>
      <c r="AO26" s="300"/>
      <c r="AP26" s="300"/>
      <c r="AQ26" s="300"/>
      <c r="AR26" s="339"/>
      <c r="AS26" s="339"/>
      <c r="AT26" s="339"/>
      <c r="AU26" s="339"/>
      <c r="AV26" s="338"/>
      <c r="AW26" s="338"/>
      <c r="AX26" s="338"/>
      <c r="AY26" s="338"/>
      <c r="AZ26" s="340"/>
      <c r="BA26" s="340"/>
      <c r="BB26" s="340"/>
      <c r="BC26" s="340"/>
      <c r="BD26" s="340"/>
      <c r="BE26" s="51"/>
      <c r="BF26" s="51"/>
      <c r="BG26" s="51"/>
      <c r="BH26" s="51"/>
    </row>
    <row r="27" spans="1:60" ht="21" customHeight="1">
      <c r="A27" s="326" t="s">
        <v>140</v>
      </c>
      <c r="B27" s="327"/>
      <c r="C27" s="328"/>
      <c r="D27" s="323">
        <v>3</v>
      </c>
      <c r="E27" s="323"/>
      <c r="F27" s="323"/>
      <c r="G27" s="324">
        <v>0</v>
      </c>
      <c r="H27" s="325"/>
      <c r="I27" s="325"/>
      <c r="J27" s="324">
        <v>0</v>
      </c>
      <c r="K27" s="325"/>
      <c r="L27" s="325"/>
      <c r="M27" s="324">
        <v>0</v>
      </c>
      <c r="N27" s="325"/>
      <c r="O27" s="325"/>
      <c r="P27" s="324">
        <v>0</v>
      </c>
      <c r="Q27" s="325"/>
      <c r="R27" s="325"/>
      <c r="S27" s="314">
        <f t="shared" si="0"/>
        <v>0</v>
      </c>
      <c r="T27" s="314"/>
      <c r="U27" s="314"/>
      <c r="V27" s="299"/>
      <c r="W27" s="300"/>
      <c r="X27" s="301"/>
      <c r="Y27" s="299"/>
      <c r="Z27" s="300"/>
      <c r="AA27" s="301"/>
      <c r="AB27" s="308"/>
      <c r="AC27" s="309"/>
      <c r="AD27" s="309"/>
      <c r="AE27" s="310"/>
      <c r="AF27" s="300"/>
      <c r="AG27" s="300"/>
      <c r="AH27" s="300"/>
      <c r="AI27" s="300"/>
      <c r="AJ27" s="300"/>
      <c r="AK27" s="300"/>
      <c r="AL27" s="300"/>
      <c r="AM27" s="300"/>
      <c r="AN27" s="300"/>
      <c r="AO27" s="300"/>
      <c r="AP27" s="300"/>
      <c r="AQ27" s="300"/>
      <c r="AR27" s="339"/>
      <c r="AS27" s="339"/>
      <c r="AT27" s="339"/>
      <c r="AU27" s="339"/>
      <c r="AV27" s="338"/>
      <c r="AW27" s="338"/>
      <c r="AX27" s="338"/>
      <c r="AY27" s="338"/>
      <c r="AZ27" s="340"/>
      <c r="BA27" s="340"/>
      <c r="BB27" s="340"/>
      <c r="BC27" s="340"/>
      <c r="BD27" s="340"/>
      <c r="BE27" s="51"/>
      <c r="BF27" s="51"/>
      <c r="BG27" s="51"/>
      <c r="BH27" s="51"/>
    </row>
    <row r="28" spans="1:60" ht="21" customHeight="1">
      <c r="A28" s="320">
        <v>220</v>
      </c>
      <c r="B28" s="321"/>
      <c r="C28" s="322"/>
      <c r="D28" s="323">
        <v>4</v>
      </c>
      <c r="E28" s="323"/>
      <c r="F28" s="323"/>
      <c r="G28" s="324">
        <v>0</v>
      </c>
      <c r="H28" s="325"/>
      <c r="I28" s="325"/>
      <c r="J28" s="324">
        <v>0</v>
      </c>
      <c r="K28" s="325"/>
      <c r="L28" s="325"/>
      <c r="M28" s="324">
        <v>0</v>
      </c>
      <c r="N28" s="325"/>
      <c r="O28" s="325"/>
      <c r="P28" s="324">
        <v>0</v>
      </c>
      <c r="Q28" s="325"/>
      <c r="R28" s="325"/>
      <c r="S28" s="314">
        <f t="shared" si="0"/>
        <v>0</v>
      </c>
      <c r="T28" s="314"/>
      <c r="U28" s="314"/>
      <c r="V28" s="302"/>
      <c r="W28" s="303"/>
      <c r="X28" s="304"/>
      <c r="Y28" s="302"/>
      <c r="Z28" s="303"/>
      <c r="AA28" s="304"/>
      <c r="AB28" s="311"/>
      <c r="AC28" s="312"/>
      <c r="AD28" s="312"/>
      <c r="AE28" s="313"/>
      <c r="AF28" s="300"/>
      <c r="AG28" s="300"/>
      <c r="AH28" s="300"/>
      <c r="AI28" s="300"/>
      <c r="AJ28" s="300"/>
      <c r="AK28" s="300"/>
      <c r="AL28" s="300"/>
      <c r="AM28" s="300"/>
      <c r="AN28" s="300"/>
      <c r="AO28" s="300"/>
      <c r="AP28" s="300"/>
      <c r="AQ28" s="300"/>
      <c r="AR28" s="339"/>
      <c r="AS28" s="339"/>
      <c r="AT28" s="339"/>
      <c r="AU28" s="339"/>
      <c r="AV28" s="338"/>
      <c r="AW28" s="338"/>
      <c r="AX28" s="338"/>
      <c r="AY28" s="338"/>
      <c r="AZ28" s="340"/>
      <c r="BA28" s="340"/>
      <c r="BB28" s="340"/>
      <c r="BC28" s="340"/>
      <c r="BD28" s="340"/>
      <c r="BE28" s="51"/>
      <c r="BF28" s="51"/>
      <c r="BG28" s="51"/>
      <c r="BH28" s="51"/>
    </row>
    <row r="29" spans="1:60" ht="21" customHeight="1">
      <c r="A29" s="329">
        <v>23</v>
      </c>
      <c r="B29" s="330"/>
      <c r="C29" s="331"/>
      <c r="D29" s="323" t="s">
        <v>138</v>
      </c>
      <c r="E29" s="323"/>
      <c r="F29" s="323"/>
      <c r="G29" s="324">
        <v>1E-4</v>
      </c>
      <c r="H29" s="325"/>
      <c r="I29" s="335"/>
      <c r="J29" s="324">
        <v>1E-4</v>
      </c>
      <c r="K29" s="325"/>
      <c r="L29" s="335"/>
      <c r="M29" s="324">
        <v>1E-4</v>
      </c>
      <c r="N29" s="325"/>
      <c r="O29" s="335"/>
      <c r="P29" s="324">
        <v>1E-4</v>
      </c>
      <c r="Q29" s="325"/>
      <c r="R29" s="335"/>
      <c r="S29" s="314">
        <f t="shared" si="0"/>
        <v>1E-4</v>
      </c>
      <c r="T29" s="314"/>
      <c r="U29" s="314"/>
      <c r="V29" s="296">
        <f>MAX(S30:U33)-S29</f>
        <v>-1E-4</v>
      </c>
      <c r="W29" s="297"/>
      <c r="X29" s="298"/>
      <c r="Y29" s="296">
        <f>S29-MIN(S30:U33)</f>
        <v>3.0000000000000003E-4</v>
      </c>
      <c r="Z29" s="297"/>
      <c r="AA29" s="298"/>
      <c r="AB29" s="305">
        <f t="shared" ref="AB29:AB68" si="2">_xlfn.STDEV.S(G29:R29)/SQRT(4)</f>
        <v>0</v>
      </c>
      <c r="AC29" s="306"/>
      <c r="AD29" s="306"/>
      <c r="AE29" s="307"/>
      <c r="AF29" s="300"/>
      <c r="AG29" s="300"/>
      <c r="AH29" s="300"/>
      <c r="AI29" s="300"/>
      <c r="AJ29" s="300"/>
      <c r="AK29" s="300"/>
      <c r="AL29" s="300"/>
      <c r="AM29" s="300"/>
      <c r="AN29" s="300"/>
      <c r="AO29" s="300"/>
      <c r="AP29" s="300"/>
      <c r="AQ29" s="300"/>
      <c r="AR29" s="339"/>
      <c r="AS29" s="339"/>
      <c r="AT29" s="339"/>
      <c r="AU29" s="339"/>
      <c r="AV29" s="338"/>
      <c r="AW29" s="338"/>
      <c r="AX29" s="338"/>
      <c r="AY29" s="338"/>
      <c r="AZ29" s="340"/>
      <c r="BA29" s="340"/>
      <c r="BB29" s="340"/>
      <c r="BC29" s="340"/>
      <c r="BD29" s="340"/>
      <c r="BE29" s="51"/>
      <c r="BF29" s="51"/>
      <c r="BG29" s="51"/>
      <c r="BH29" s="51"/>
    </row>
    <row r="30" spans="1:60" ht="21" customHeight="1">
      <c r="A30" s="332"/>
      <c r="B30" s="333"/>
      <c r="C30" s="334"/>
      <c r="D30" s="323">
        <v>1</v>
      </c>
      <c r="E30" s="323"/>
      <c r="F30" s="323"/>
      <c r="G30" s="324">
        <v>-2.0000000000000001E-4</v>
      </c>
      <c r="H30" s="325"/>
      <c r="I30" s="325"/>
      <c r="J30" s="324">
        <v>-2.0000000000000001E-4</v>
      </c>
      <c r="K30" s="325"/>
      <c r="L30" s="325"/>
      <c r="M30" s="324">
        <v>-2.0000000000000001E-4</v>
      </c>
      <c r="N30" s="325"/>
      <c r="O30" s="325"/>
      <c r="P30" s="324">
        <v>-2.0000000000000001E-4</v>
      </c>
      <c r="Q30" s="325"/>
      <c r="R30" s="325"/>
      <c r="S30" s="314">
        <f t="shared" si="0"/>
        <v>-2.0000000000000001E-4</v>
      </c>
      <c r="T30" s="314"/>
      <c r="U30" s="314"/>
      <c r="V30" s="299"/>
      <c r="W30" s="300"/>
      <c r="X30" s="301"/>
      <c r="Y30" s="299"/>
      <c r="Z30" s="300"/>
      <c r="AA30" s="301"/>
      <c r="AB30" s="308"/>
      <c r="AC30" s="309"/>
      <c r="AD30" s="309"/>
      <c r="AE30" s="310"/>
      <c r="AF30" s="300"/>
      <c r="AG30" s="300"/>
      <c r="AH30" s="300"/>
      <c r="AI30" s="300"/>
      <c r="AJ30" s="300"/>
      <c r="AK30" s="300"/>
      <c r="AL30" s="300"/>
      <c r="AM30" s="300"/>
      <c r="AN30" s="300"/>
      <c r="AO30" s="300"/>
      <c r="AP30" s="300"/>
      <c r="AQ30" s="300"/>
      <c r="AR30" s="339"/>
      <c r="AS30" s="339"/>
      <c r="AT30" s="339"/>
      <c r="AU30" s="339"/>
      <c r="AV30" s="338"/>
      <c r="AW30" s="338"/>
      <c r="AX30" s="338"/>
      <c r="AY30" s="338"/>
      <c r="AZ30" s="340"/>
      <c r="BA30" s="340"/>
      <c r="BB30" s="340"/>
      <c r="BC30" s="340"/>
      <c r="BD30" s="340"/>
      <c r="BE30" s="51"/>
      <c r="BF30" s="51"/>
      <c r="BG30" s="51"/>
      <c r="BH30" s="51"/>
    </row>
    <row r="31" spans="1:60" ht="21" customHeight="1">
      <c r="A31" s="332"/>
      <c r="B31" s="333"/>
      <c r="C31" s="334"/>
      <c r="D31" s="323">
        <v>2</v>
      </c>
      <c r="E31" s="323"/>
      <c r="F31" s="323"/>
      <c r="G31" s="324">
        <v>0</v>
      </c>
      <c r="H31" s="325"/>
      <c r="I31" s="325"/>
      <c r="J31" s="324">
        <v>0</v>
      </c>
      <c r="K31" s="325"/>
      <c r="L31" s="325"/>
      <c r="M31" s="324">
        <v>0</v>
      </c>
      <c r="N31" s="325"/>
      <c r="O31" s="325"/>
      <c r="P31" s="324">
        <v>0</v>
      </c>
      <c r="Q31" s="325"/>
      <c r="R31" s="325"/>
      <c r="S31" s="314">
        <f t="shared" si="0"/>
        <v>0</v>
      </c>
      <c r="T31" s="314"/>
      <c r="U31" s="314"/>
      <c r="V31" s="299"/>
      <c r="W31" s="300"/>
      <c r="X31" s="301"/>
      <c r="Y31" s="299"/>
      <c r="Z31" s="300"/>
      <c r="AA31" s="301"/>
      <c r="AB31" s="308"/>
      <c r="AC31" s="309"/>
      <c r="AD31" s="309"/>
      <c r="AE31" s="310"/>
      <c r="AF31" s="300"/>
      <c r="AG31" s="300"/>
      <c r="AH31" s="300"/>
      <c r="AI31" s="300"/>
      <c r="AJ31" s="300"/>
      <c r="AK31" s="300"/>
      <c r="AL31" s="300"/>
      <c r="AM31" s="300"/>
      <c r="AN31" s="300"/>
      <c r="AO31" s="300"/>
      <c r="AP31" s="300"/>
      <c r="AQ31" s="300"/>
      <c r="AR31" s="339"/>
      <c r="AS31" s="339"/>
      <c r="AT31" s="339"/>
      <c r="AU31" s="339"/>
      <c r="AV31" s="338"/>
      <c r="AW31" s="338"/>
      <c r="AX31" s="338"/>
      <c r="AY31" s="338"/>
      <c r="AZ31" s="340"/>
      <c r="BA31" s="340"/>
      <c r="BB31" s="340"/>
      <c r="BC31" s="340"/>
      <c r="BD31" s="340"/>
      <c r="BE31" s="51"/>
      <c r="BF31" s="51"/>
      <c r="BG31" s="51"/>
      <c r="BH31" s="51"/>
    </row>
    <row r="32" spans="1:60" ht="21" customHeight="1">
      <c r="A32" s="326" t="s">
        <v>140</v>
      </c>
      <c r="B32" s="327"/>
      <c r="C32" s="328"/>
      <c r="D32" s="323">
        <v>3</v>
      </c>
      <c r="E32" s="323"/>
      <c r="F32" s="323"/>
      <c r="G32" s="324">
        <v>0</v>
      </c>
      <c r="H32" s="325"/>
      <c r="I32" s="325"/>
      <c r="J32" s="324">
        <v>0</v>
      </c>
      <c r="K32" s="325"/>
      <c r="L32" s="325"/>
      <c r="M32" s="324">
        <v>0</v>
      </c>
      <c r="N32" s="325"/>
      <c r="O32" s="325"/>
      <c r="P32" s="324">
        <v>0</v>
      </c>
      <c r="Q32" s="325"/>
      <c r="R32" s="325"/>
      <c r="S32" s="314">
        <f t="shared" si="0"/>
        <v>0</v>
      </c>
      <c r="T32" s="314"/>
      <c r="U32" s="314"/>
      <c r="V32" s="299"/>
      <c r="W32" s="300"/>
      <c r="X32" s="301"/>
      <c r="Y32" s="299"/>
      <c r="Z32" s="300"/>
      <c r="AA32" s="301"/>
      <c r="AB32" s="308"/>
      <c r="AC32" s="309"/>
      <c r="AD32" s="309"/>
      <c r="AE32" s="310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</row>
    <row r="33" spans="1:31" ht="21" customHeight="1">
      <c r="A33" s="320">
        <v>230</v>
      </c>
      <c r="B33" s="321"/>
      <c r="C33" s="322"/>
      <c r="D33" s="323">
        <v>4</v>
      </c>
      <c r="E33" s="323"/>
      <c r="F33" s="323"/>
      <c r="G33" s="324">
        <v>0</v>
      </c>
      <c r="H33" s="325"/>
      <c r="I33" s="325"/>
      <c r="J33" s="324">
        <v>0</v>
      </c>
      <c r="K33" s="325"/>
      <c r="L33" s="325"/>
      <c r="M33" s="324">
        <v>0</v>
      </c>
      <c r="N33" s="325"/>
      <c r="O33" s="325"/>
      <c r="P33" s="324">
        <v>0</v>
      </c>
      <c r="Q33" s="325"/>
      <c r="R33" s="325"/>
      <c r="S33" s="314">
        <f t="shared" si="0"/>
        <v>0</v>
      </c>
      <c r="T33" s="314"/>
      <c r="U33" s="314"/>
      <c r="V33" s="302"/>
      <c r="W33" s="303"/>
      <c r="X33" s="304"/>
      <c r="Y33" s="302"/>
      <c r="Z33" s="303"/>
      <c r="AA33" s="304"/>
      <c r="AB33" s="311"/>
      <c r="AC33" s="312"/>
      <c r="AD33" s="312"/>
      <c r="AE33" s="313"/>
    </row>
    <row r="34" spans="1:31" ht="21" customHeight="1">
      <c r="A34" s="329">
        <v>24</v>
      </c>
      <c r="B34" s="330"/>
      <c r="C34" s="331"/>
      <c r="D34" s="323" t="s">
        <v>138</v>
      </c>
      <c r="E34" s="323"/>
      <c r="F34" s="323"/>
      <c r="G34" s="324">
        <v>1E-4</v>
      </c>
      <c r="H34" s="325"/>
      <c r="I34" s="335"/>
      <c r="J34" s="324">
        <v>1E-4</v>
      </c>
      <c r="K34" s="325"/>
      <c r="L34" s="335"/>
      <c r="M34" s="324">
        <v>1E-4</v>
      </c>
      <c r="N34" s="325"/>
      <c r="O34" s="335"/>
      <c r="P34" s="324">
        <v>1E-4</v>
      </c>
      <c r="Q34" s="325"/>
      <c r="R34" s="335"/>
      <c r="S34" s="314">
        <f t="shared" si="0"/>
        <v>1E-4</v>
      </c>
      <c r="T34" s="314"/>
      <c r="U34" s="314"/>
      <c r="V34" s="296">
        <f>MAX(S35:U38)-S34</f>
        <v>-1E-4</v>
      </c>
      <c r="W34" s="297"/>
      <c r="X34" s="298"/>
      <c r="Y34" s="296">
        <f>S34-MIN(S35:U38)</f>
        <v>3.0000000000000003E-4</v>
      </c>
      <c r="Z34" s="297"/>
      <c r="AA34" s="298"/>
      <c r="AB34" s="305">
        <f t="shared" ref="AB34:AB68" si="3">_xlfn.STDEV.S(G34:R34)/SQRT(4)</f>
        <v>0</v>
      </c>
      <c r="AC34" s="306"/>
      <c r="AD34" s="306"/>
      <c r="AE34" s="307"/>
    </row>
    <row r="35" spans="1:31" ht="21" customHeight="1">
      <c r="A35" s="332"/>
      <c r="B35" s="333"/>
      <c r="C35" s="334"/>
      <c r="D35" s="323">
        <v>1</v>
      </c>
      <c r="E35" s="323"/>
      <c r="F35" s="323"/>
      <c r="G35" s="324">
        <v>-2.0000000000000001E-4</v>
      </c>
      <c r="H35" s="325"/>
      <c r="I35" s="325"/>
      <c r="J35" s="324">
        <v>-2.0000000000000001E-4</v>
      </c>
      <c r="K35" s="325"/>
      <c r="L35" s="325"/>
      <c r="M35" s="324">
        <v>-2.0000000000000001E-4</v>
      </c>
      <c r="N35" s="325"/>
      <c r="O35" s="325"/>
      <c r="P35" s="324">
        <v>-2.0000000000000001E-4</v>
      </c>
      <c r="Q35" s="325"/>
      <c r="R35" s="325"/>
      <c r="S35" s="314">
        <f t="shared" si="0"/>
        <v>-2.0000000000000001E-4</v>
      </c>
      <c r="T35" s="314"/>
      <c r="U35" s="314"/>
      <c r="V35" s="299"/>
      <c r="W35" s="300"/>
      <c r="X35" s="301"/>
      <c r="Y35" s="299"/>
      <c r="Z35" s="300"/>
      <c r="AA35" s="301"/>
      <c r="AB35" s="308"/>
      <c r="AC35" s="309"/>
      <c r="AD35" s="309"/>
      <c r="AE35" s="310"/>
    </row>
    <row r="36" spans="1:31" ht="21" customHeight="1">
      <c r="A36" s="332"/>
      <c r="B36" s="333"/>
      <c r="C36" s="334"/>
      <c r="D36" s="323">
        <v>2</v>
      </c>
      <c r="E36" s="323"/>
      <c r="F36" s="323"/>
      <c r="G36" s="324">
        <v>0</v>
      </c>
      <c r="H36" s="325"/>
      <c r="I36" s="325"/>
      <c r="J36" s="324">
        <v>0</v>
      </c>
      <c r="K36" s="325"/>
      <c r="L36" s="325"/>
      <c r="M36" s="324">
        <v>0</v>
      </c>
      <c r="N36" s="325"/>
      <c r="O36" s="325"/>
      <c r="P36" s="324">
        <v>0</v>
      </c>
      <c r="Q36" s="325"/>
      <c r="R36" s="325"/>
      <c r="S36" s="314">
        <f t="shared" si="0"/>
        <v>0</v>
      </c>
      <c r="T36" s="314"/>
      <c r="U36" s="314"/>
      <c r="V36" s="299"/>
      <c r="W36" s="300"/>
      <c r="X36" s="301"/>
      <c r="Y36" s="299"/>
      <c r="Z36" s="300"/>
      <c r="AA36" s="301"/>
      <c r="AB36" s="308"/>
      <c r="AC36" s="309"/>
      <c r="AD36" s="309"/>
      <c r="AE36" s="310"/>
    </row>
    <row r="37" spans="1:31" ht="21" customHeight="1">
      <c r="A37" s="326" t="s">
        <v>140</v>
      </c>
      <c r="B37" s="327"/>
      <c r="C37" s="328"/>
      <c r="D37" s="323">
        <v>3</v>
      </c>
      <c r="E37" s="323"/>
      <c r="F37" s="323"/>
      <c r="G37" s="324">
        <v>0</v>
      </c>
      <c r="H37" s="325"/>
      <c r="I37" s="325"/>
      <c r="J37" s="324">
        <v>0</v>
      </c>
      <c r="K37" s="325"/>
      <c r="L37" s="325"/>
      <c r="M37" s="324">
        <v>0</v>
      </c>
      <c r="N37" s="325"/>
      <c r="O37" s="325"/>
      <c r="P37" s="324">
        <v>0</v>
      </c>
      <c r="Q37" s="325"/>
      <c r="R37" s="325"/>
      <c r="S37" s="314">
        <f t="shared" si="0"/>
        <v>0</v>
      </c>
      <c r="T37" s="314"/>
      <c r="U37" s="314"/>
      <c r="V37" s="299"/>
      <c r="W37" s="300"/>
      <c r="X37" s="301"/>
      <c r="Y37" s="299"/>
      <c r="Z37" s="300"/>
      <c r="AA37" s="301"/>
      <c r="AB37" s="308"/>
      <c r="AC37" s="309"/>
      <c r="AD37" s="309"/>
      <c r="AE37" s="310"/>
    </row>
    <row r="38" spans="1:31" ht="21" customHeight="1">
      <c r="A38" s="320">
        <v>240</v>
      </c>
      <c r="B38" s="321"/>
      <c r="C38" s="322"/>
      <c r="D38" s="323">
        <v>4</v>
      </c>
      <c r="E38" s="323"/>
      <c r="F38" s="323"/>
      <c r="G38" s="324">
        <v>0</v>
      </c>
      <c r="H38" s="325"/>
      <c r="I38" s="325"/>
      <c r="J38" s="324">
        <v>0</v>
      </c>
      <c r="K38" s="325"/>
      <c r="L38" s="325"/>
      <c r="M38" s="324">
        <v>0</v>
      </c>
      <c r="N38" s="325"/>
      <c r="O38" s="325"/>
      <c r="P38" s="324">
        <v>0</v>
      </c>
      <c r="Q38" s="325"/>
      <c r="R38" s="325"/>
      <c r="S38" s="314">
        <f t="shared" si="0"/>
        <v>0</v>
      </c>
      <c r="T38" s="314"/>
      <c r="U38" s="314"/>
      <c r="V38" s="302"/>
      <c r="W38" s="303"/>
      <c r="X38" s="304"/>
      <c r="Y38" s="302"/>
      <c r="Z38" s="303"/>
      <c r="AA38" s="304"/>
      <c r="AB38" s="311"/>
      <c r="AC38" s="312"/>
      <c r="AD38" s="312"/>
      <c r="AE38" s="313"/>
    </row>
    <row r="39" spans="1:31" ht="21" customHeight="1">
      <c r="A39" s="329">
        <v>25</v>
      </c>
      <c r="B39" s="330"/>
      <c r="C39" s="331"/>
      <c r="D39" s="323" t="s">
        <v>138</v>
      </c>
      <c r="E39" s="323"/>
      <c r="F39" s="323"/>
      <c r="G39" s="324">
        <v>1E-4</v>
      </c>
      <c r="H39" s="325"/>
      <c r="I39" s="335"/>
      <c r="J39" s="324">
        <v>1E-4</v>
      </c>
      <c r="K39" s="325"/>
      <c r="L39" s="335"/>
      <c r="M39" s="324">
        <v>1E-4</v>
      </c>
      <c r="N39" s="325"/>
      <c r="O39" s="335"/>
      <c r="P39" s="324">
        <v>1E-4</v>
      </c>
      <c r="Q39" s="325"/>
      <c r="R39" s="335"/>
      <c r="S39" s="314">
        <f t="shared" si="0"/>
        <v>1E-4</v>
      </c>
      <c r="T39" s="314"/>
      <c r="U39" s="314"/>
      <c r="V39" s="296">
        <f>MAX(S40:U43)-S39</f>
        <v>-1E-4</v>
      </c>
      <c r="W39" s="297"/>
      <c r="X39" s="298"/>
      <c r="Y39" s="296">
        <f>S39-MIN(S40:U43)</f>
        <v>3.0000000000000003E-4</v>
      </c>
      <c r="Z39" s="297"/>
      <c r="AA39" s="298"/>
      <c r="AB39" s="305">
        <f t="shared" ref="AB39:AB68" si="4">_xlfn.STDEV.S(G39:R39)/SQRT(4)</f>
        <v>0</v>
      </c>
      <c r="AC39" s="306"/>
      <c r="AD39" s="306"/>
      <c r="AE39" s="307"/>
    </row>
    <row r="40" spans="1:31" ht="21" customHeight="1">
      <c r="A40" s="332"/>
      <c r="B40" s="333"/>
      <c r="C40" s="334"/>
      <c r="D40" s="323">
        <v>1</v>
      </c>
      <c r="E40" s="323"/>
      <c r="F40" s="323"/>
      <c r="G40" s="324">
        <v>-2.0000000000000001E-4</v>
      </c>
      <c r="H40" s="325"/>
      <c r="I40" s="325"/>
      <c r="J40" s="324">
        <v>-2.0000000000000001E-4</v>
      </c>
      <c r="K40" s="325"/>
      <c r="L40" s="325"/>
      <c r="M40" s="324">
        <v>-2.0000000000000001E-4</v>
      </c>
      <c r="N40" s="325"/>
      <c r="O40" s="325"/>
      <c r="P40" s="324">
        <v>-2.0000000000000001E-4</v>
      </c>
      <c r="Q40" s="325"/>
      <c r="R40" s="325"/>
      <c r="S40" s="314">
        <f t="shared" si="0"/>
        <v>-2.0000000000000001E-4</v>
      </c>
      <c r="T40" s="314"/>
      <c r="U40" s="314"/>
      <c r="V40" s="299"/>
      <c r="W40" s="300"/>
      <c r="X40" s="301"/>
      <c r="Y40" s="299"/>
      <c r="Z40" s="300"/>
      <c r="AA40" s="301"/>
      <c r="AB40" s="308"/>
      <c r="AC40" s="309"/>
      <c r="AD40" s="309"/>
      <c r="AE40" s="310"/>
    </row>
    <row r="41" spans="1:31" ht="21" customHeight="1">
      <c r="A41" s="332"/>
      <c r="B41" s="333"/>
      <c r="C41" s="334"/>
      <c r="D41" s="323">
        <v>2</v>
      </c>
      <c r="E41" s="323"/>
      <c r="F41" s="323"/>
      <c r="G41" s="324">
        <v>0</v>
      </c>
      <c r="H41" s="325"/>
      <c r="I41" s="325"/>
      <c r="J41" s="324">
        <v>0</v>
      </c>
      <c r="K41" s="325"/>
      <c r="L41" s="325"/>
      <c r="M41" s="324">
        <v>0</v>
      </c>
      <c r="N41" s="325"/>
      <c r="O41" s="325"/>
      <c r="P41" s="324">
        <v>0</v>
      </c>
      <c r="Q41" s="325"/>
      <c r="R41" s="325"/>
      <c r="S41" s="314">
        <f t="shared" si="0"/>
        <v>0</v>
      </c>
      <c r="T41" s="314"/>
      <c r="U41" s="314"/>
      <c r="V41" s="299"/>
      <c r="W41" s="300"/>
      <c r="X41" s="301"/>
      <c r="Y41" s="299"/>
      <c r="Z41" s="300"/>
      <c r="AA41" s="301"/>
      <c r="AB41" s="308"/>
      <c r="AC41" s="309"/>
      <c r="AD41" s="309"/>
      <c r="AE41" s="310"/>
    </row>
    <row r="42" spans="1:31" ht="21" customHeight="1">
      <c r="A42" s="326" t="s">
        <v>140</v>
      </c>
      <c r="B42" s="327"/>
      <c r="C42" s="328"/>
      <c r="D42" s="323">
        <v>3</v>
      </c>
      <c r="E42" s="323"/>
      <c r="F42" s="323"/>
      <c r="G42" s="324">
        <v>0</v>
      </c>
      <c r="H42" s="325"/>
      <c r="I42" s="325"/>
      <c r="J42" s="324">
        <v>0</v>
      </c>
      <c r="K42" s="325"/>
      <c r="L42" s="325"/>
      <c r="M42" s="324">
        <v>0</v>
      </c>
      <c r="N42" s="325"/>
      <c r="O42" s="325"/>
      <c r="P42" s="324">
        <v>0</v>
      </c>
      <c r="Q42" s="325"/>
      <c r="R42" s="325"/>
      <c r="S42" s="314">
        <f t="shared" si="0"/>
        <v>0</v>
      </c>
      <c r="T42" s="314"/>
      <c r="U42" s="314"/>
      <c r="V42" s="299"/>
      <c r="W42" s="300"/>
      <c r="X42" s="301"/>
      <c r="Y42" s="299"/>
      <c r="Z42" s="300"/>
      <c r="AA42" s="301"/>
      <c r="AB42" s="308"/>
      <c r="AC42" s="309"/>
      <c r="AD42" s="309"/>
      <c r="AE42" s="310"/>
    </row>
    <row r="43" spans="1:31" ht="21" customHeight="1">
      <c r="A43" s="320">
        <v>250</v>
      </c>
      <c r="B43" s="321"/>
      <c r="C43" s="322"/>
      <c r="D43" s="323">
        <v>4</v>
      </c>
      <c r="E43" s="323"/>
      <c r="F43" s="323"/>
      <c r="G43" s="324">
        <v>0</v>
      </c>
      <c r="H43" s="325"/>
      <c r="I43" s="325"/>
      <c r="J43" s="324">
        <v>0</v>
      </c>
      <c r="K43" s="325"/>
      <c r="L43" s="325"/>
      <c r="M43" s="324">
        <v>0</v>
      </c>
      <c r="N43" s="325"/>
      <c r="O43" s="325"/>
      <c r="P43" s="324">
        <v>0</v>
      </c>
      <c r="Q43" s="325"/>
      <c r="R43" s="325"/>
      <c r="S43" s="314">
        <f t="shared" si="0"/>
        <v>0</v>
      </c>
      <c r="T43" s="314"/>
      <c r="U43" s="314"/>
      <c r="V43" s="302"/>
      <c r="W43" s="303"/>
      <c r="X43" s="304"/>
      <c r="Y43" s="302"/>
      <c r="Z43" s="303"/>
      <c r="AA43" s="304"/>
      <c r="AB43" s="311"/>
      <c r="AC43" s="312"/>
      <c r="AD43" s="312"/>
      <c r="AE43" s="313"/>
    </row>
    <row r="44" spans="1:31" ht="21" customHeight="1">
      <c r="A44" s="329">
        <v>26</v>
      </c>
      <c r="B44" s="330"/>
      <c r="C44" s="331"/>
      <c r="D44" s="323" t="s">
        <v>138</v>
      </c>
      <c r="E44" s="323"/>
      <c r="F44" s="323"/>
      <c r="G44" s="324">
        <v>1E-4</v>
      </c>
      <c r="H44" s="325"/>
      <c r="I44" s="335"/>
      <c r="J44" s="324">
        <v>1E-4</v>
      </c>
      <c r="K44" s="325"/>
      <c r="L44" s="335"/>
      <c r="M44" s="324">
        <v>1E-4</v>
      </c>
      <c r="N44" s="325"/>
      <c r="O44" s="335"/>
      <c r="P44" s="324">
        <v>1E-4</v>
      </c>
      <c r="Q44" s="325"/>
      <c r="R44" s="335"/>
      <c r="S44" s="314">
        <f t="shared" si="0"/>
        <v>1E-4</v>
      </c>
      <c r="T44" s="314"/>
      <c r="U44" s="314"/>
      <c r="V44" s="296">
        <f>MAX(S45:U48)-S44</f>
        <v>-1E-4</v>
      </c>
      <c r="W44" s="297"/>
      <c r="X44" s="298"/>
      <c r="Y44" s="296">
        <f>S44-MIN(S45:U48)</f>
        <v>3.0000000000000003E-4</v>
      </c>
      <c r="Z44" s="297"/>
      <c r="AA44" s="298"/>
      <c r="AB44" s="305">
        <f t="shared" ref="AB44:AB68" si="5">_xlfn.STDEV.S(G44:R44)/SQRT(4)</f>
        <v>0</v>
      </c>
      <c r="AC44" s="306"/>
      <c r="AD44" s="306"/>
      <c r="AE44" s="307"/>
    </row>
    <row r="45" spans="1:31" ht="21" customHeight="1">
      <c r="A45" s="332"/>
      <c r="B45" s="333"/>
      <c r="C45" s="334"/>
      <c r="D45" s="323">
        <v>1</v>
      </c>
      <c r="E45" s="323"/>
      <c r="F45" s="323"/>
      <c r="G45" s="324">
        <v>-2.0000000000000001E-4</v>
      </c>
      <c r="H45" s="325"/>
      <c r="I45" s="325"/>
      <c r="J45" s="324">
        <v>-2.0000000000000001E-4</v>
      </c>
      <c r="K45" s="325"/>
      <c r="L45" s="325"/>
      <c r="M45" s="324">
        <v>-2.0000000000000001E-4</v>
      </c>
      <c r="N45" s="325"/>
      <c r="O45" s="325"/>
      <c r="P45" s="324">
        <v>-2.0000000000000001E-4</v>
      </c>
      <c r="Q45" s="325"/>
      <c r="R45" s="325"/>
      <c r="S45" s="314">
        <f t="shared" si="0"/>
        <v>-2.0000000000000001E-4</v>
      </c>
      <c r="T45" s="314"/>
      <c r="U45" s="314"/>
      <c r="V45" s="299"/>
      <c r="W45" s="300"/>
      <c r="X45" s="301"/>
      <c r="Y45" s="299"/>
      <c r="Z45" s="300"/>
      <c r="AA45" s="301"/>
      <c r="AB45" s="308"/>
      <c r="AC45" s="309"/>
      <c r="AD45" s="309"/>
      <c r="AE45" s="310"/>
    </row>
    <row r="46" spans="1:31" ht="21" customHeight="1">
      <c r="A46" s="332"/>
      <c r="B46" s="333"/>
      <c r="C46" s="334"/>
      <c r="D46" s="323">
        <v>2</v>
      </c>
      <c r="E46" s="323"/>
      <c r="F46" s="323"/>
      <c r="G46" s="324">
        <v>0</v>
      </c>
      <c r="H46" s="325"/>
      <c r="I46" s="325"/>
      <c r="J46" s="324">
        <v>0</v>
      </c>
      <c r="K46" s="325"/>
      <c r="L46" s="325"/>
      <c r="M46" s="324">
        <v>0</v>
      </c>
      <c r="N46" s="325"/>
      <c r="O46" s="325"/>
      <c r="P46" s="324">
        <v>0</v>
      </c>
      <c r="Q46" s="325"/>
      <c r="R46" s="325"/>
      <c r="S46" s="314">
        <f t="shared" si="0"/>
        <v>0</v>
      </c>
      <c r="T46" s="314"/>
      <c r="U46" s="314"/>
      <c r="V46" s="299"/>
      <c r="W46" s="300"/>
      <c r="X46" s="301"/>
      <c r="Y46" s="299"/>
      <c r="Z46" s="300"/>
      <c r="AA46" s="301"/>
      <c r="AB46" s="308"/>
      <c r="AC46" s="309"/>
      <c r="AD46" s="309"/>
      <c r="AE46" s="310"/>
    </row>
    <row r="47" spans="1:31" ht="21" customHeight="1">
      <c r="A47" s="326" t="s">
        <v>140</v>
      </c>
      <c r="B47" s="327"/>
      <c r="C47" s="328"/>
      <c r="D47" s="323">
        <v>3</v>
      </c>
      <c r="E47" s="323"/>
      <c r="F47" s="323"/>
      <c r="G47" s="324">
        <v>0</v>
      </c>
      <c r="H47" s="325"/>
      <c r="I47" s="325"/>
      <c r="J47" s="324">
        <v>0</v>
      </c>
      <c r="K47" s="325"/>
      <c r="L47" s="325"/>
      <c r="M47" s="324">
        <v>0</v>
      </c>
      <c r="N47" s="325"/>
      <c r="O47" s="325"/>
      <c r="P47" s="324">
        <v>0</v>
      </c>
      <c r="Q47" s="325"/>
      <c r="R47" s="325"/>
      <c r="S47" s="314">
        <f t="shared" si="0"/>
        <v>0</v>
      </c>
      <c r="T47" s="314"/>
      <c r="U47" s="314"/>
      <c r="V47" s="299"/>
      <c r="W47" s="300"/>
      <c r="X47" s="301"/>
      <c r="Y47" s="299"/>
      <c r="Z47" s="300"/>
      <c r="AA47" s="301"/>
      <c r="AB47" s="308"/>
      <c r="AC47" s="309"/>
      <c r="AD47" s="309"/>
      <c r="AE47" s="310"/>
    </row>
    <row r="48" spans="1:31" ht="21" customHeight="1">
      <c r="A48" s="320">
        <v>260</v>
      </c>
      <c r="B48" s="321"/>
      <c r="C48" s="322"/>
      <c r="D48" s="323">
        <v>4</v>
      </c>
      <c r="E48" s="323"/>
      <c r="F48" s="323"/>
      <c r="G48" s="324">
        <v>0</v>
      </c>
      <c r="H48" s="325"/>
      <c r="I48" s="325"/>
      <c r="J48" s="324">
        <v>0</v>
      </c>
      <c r="K48" s="325"/>
      <c r="L48" s="325"/>
      <c r="M48" s="324">
        <v>0</v>
      </c>
      <c r="N48" s="325"/>
      <c r="O48" s="325"/>
      <c r="P48" s="324">
        <v>0</v>
      </c>
      <c r="Q48" s="325"/>
      <c r="R48" s="325"/>
      <c r="S48" s="314">
        <f t="shared" si="0"/>
        <v>0</v>
      </c>
      <c r="T48" s="314"/>
      <c r="U48" s="314"/>
      <c r="V48" s="302"/>
      <c r="W48" s="303"/>
      <c r="X48" s="304"/>
      <c r="Y48" s="302"/>
      <c r="Z48" s="303"/>
      <c r="AA48" s="304"/>
      <c r="AB48" s="311"/>
      <c r="AC48" s="312"/>
      <c r="AD48" s="312"/>
      <c r="AE48" s="313"/>
    </row>
    <row r="49" spans="1:31" ht="21" customHeight="1">
      <c r="A49" s="329">
        <v>27</v>
      </c>
      <c r="B49" s="330"/>
      <c r="C49" s="331"/>
      <c r="D49" s="323" t="s">
        <v>138</v>
      </c>
      <c r="E49" s="323"/>
      <c r="F49" s="323"/>
      <c r="G49" s="324">
        <v>1E-4</v>
      </c>
      <c r="H49" s="325"/>
      <c r="I49" s="335"/>
      <c r="J49" s="324">
        <v>1E-4</v>
      </c>
      <c r="K49" s="325"/>
      <c r="L49" s="335"/>
      <c r="M49" s="324">
        <v>1E-4</v>
      </c>
      <c r="N49" s="325"/>
      <c r="O49" s="335"/>
      <c r="P49" s="324">
        <v>1E-4</v>
      </c>
      <c r="Q49" s="325"/>
      <c r="R49" s="335"/>
      <c r="S49" s="314">
        <f t="shared" si="0"/>
        <v>1E-4</v>
      </c>
      <c r="T49" s="314"/>
      <c r="U49" s="314"/>
      <c r="V49" s="296">
        <f>MAX(S50:U53)-S49</f>
        <v>-1E-4</v>
      </c>
      <c r="W49" s="297"/>
      <c r="X49" s="298"/>
      <c r="Y49" s="296">
        <f>S49-MIN(S50:U53)</f>
        <v>3.0000000000000003E-4</v>
      </c>
      <c r="Z49" s="297"/>
      <c r="AA49" s="298"/>
      <c r="AB49" s="305">
        <f t="shared" ref="AB49:AB68" si="6">_xlfn.STDEV.S(G49:R49)/SQRT(4)</f>
        <v>0</v>
      </c>
      <c r="AC49" s="306"/>
      <c r="AD49" s="306"/>
      <c r="AE49" s="307"/>
    </row>
    <row r="50" spans="1:31" ht="21" customHeight="1">
      <c r="A50" s="332"/>
      <c r="B50" s="333"/>
      <c r="C50" s="334"/>
      <c r="D50" s="323">
        <v>1</v>
      </c>
      <c r="E50" s="323"/>
      <c r="F50" s="323"/>
      <c r="G50" s="324">
        <v>-2.0000000000000001E-4</v>
      </c>
      <c r="H50" s="325"/>
      <c r="I50" s="325"/>
      <c r="J50" s="324">
        <v>-2.0000000000000001E-4</v>
      </c>
      <c r="K50" s="325"/>
      <c r="L50" s="325"/>
      <c r="M50" s="324">
        <v>-2.0000000000000001E-4</v>
      </c>
      <c r="N50" s="325"/>
      <c r="O50" s="325"/>
      <c r="P50" s="324">
        <v>-2.0000000000000001E-4</v>
      </c>
      <c r="Q50" s="325"/>
      <c r="R50" s="325"/>
      <c r="S50" s="314">
        <f t="shared" si="0"/>
        <v>-2.0000000000000001E-4</v>
      </c>
      <c r="T50" s="314"/>
      <c r="U50" s="314"/>
      <c r="V50" s="299"/>
      <c r="W50" s="300"/>
      <c r="X50" s="301"/>
      <c r="Y50" s="299"/>
      <c r="Z50" s="300"/>
      <c r="AA50" s="301"/>
      <c r="AB50" s="308"/>
      <c r="AC50" s="309"/>
      <c r="AD50" s="309"/>
      <c r="AE50" s="310"/>
    </row>
    <row r="51" spans="1:31" ht="21" customHeight="1">
      <c r="A51" s="332"/>
      <c r="B51" s="333"/>
      <c r="C51" s="334"/>
      <c r="D51" s="323">
        <v>2</v>
      </c>
      <c r="E51" s="323"/>
      <c r="F51" s="323"/>
      <c r="G51" s="324">
        <v>0</v>
      </c>
      <c r="H51" s="325"/>
      <c r="I51" s="325"/>
      <c r="J51" s="324">
        <v>0</v>
      </c>
      <c r="K51" s="325"/>
      <c r="L51" s="325"/>
      <c r="M51" s="324">
        <v>0</v>
      </c>
      <c r="N51" s="325"/>
      <c r="O51" s="325"/>
      <c r="P51" s="324">
        <v>0</v>
      </c>
      <c r="Q51" s="325"/>
      <c r="R51" s="325"/>
      <c r="S51" s="314">
        <f t="shared" si="0"/>
        <v>0</v>
      </c>
      <c r="T51" s="314"/>
      <c r="U51" s="314"/>
      <c r="V51" s="299"/>
      <c r="W51" s="300"/>
      <c r="X51" s="301"/>
      <c r="Y51" s="299"/>
      <c r="Z51" s="300"/>
      <c r="AA51" s="301"/>
      <c r="AB51" s="308"/>
      <c r="AC51" s="309"/>
      <c r="AD51" s="309"/>
      <c r="AE51" s="310"/>
    </row>
    <row r="52" spans="1:31" ht="21" customHeight="1">
      <c r="A52" s="326" t="s">
        <v>140</v>
      </c>
      <c r="B52" s="327"/>
      <c r="C52" s="328"/>
      <c r="D52" s="323">
        <v>3</v>
      </c>
      <c r="E52" s="323"/>
      <c r="F52" s="323"/>
      <c r="G52" s="324">
        <v>0</v>
      </c>
      <c r="H52" s="325"/>
      <c r="I52" s="325"/>
      <c r="J52" s="324">
        <v>0</v>
      </c>
      <c r="K52" s="325"/>
      <c r="L52" s="325"/>
      <c r="M52" s="324">
        <v>0</v>
      </c>
      <c r="N52" s="325"/>
      <c r="O52" s="325"/>
      <c r="P52" s="324">
        <v>0</v>
      </c>
      <c r="Q52" s="325"/>
      <c r="R52" s="325"/>
      <c r="S52" s="314">
        <f t="shared" si="0"/>
        <v>0</v>
      </c>
      <c r="T52" s="314"/>
      <c r="U52" s="314"/>
      <c r="V52" s="299"/>
      <c r="W52" s="300"/>
      <c r="X52" s="301"/>
      <c r="Y52" s="299"/>
      <c r="Z52" s="300"/>
      <c r="AA52" s="301"/>
      <c r="AB52" s="308"/>
      <c r="AC52" s="309"/>
      <c r="AD52" s="309"/>
      <c r="AE52" s="310"/>
    </row>
    <row r="53" spans="1:31" ht="21" customHeight="1">
      <c r="A53" s="320">
        <v>270</v>
      </c>
      <c r="B53" s="321"/>
      <c r="C53" s="322"/>
      <c r="D53" s="323">
        <v>4</v>
      </c>
      <c r="E53" s="323"/>
      <c r="F53" s="323"/>
      <c r="G53" s="324">
        <v>0</v>
      </c>
      <c r="H53" s="325"/>
      <c r="I53" s="325"/>
      <c r="J53" s="324">
        <v>0</v>
      </c>
      <c r="K53" s="325"/>
      <c r="L53" s="325"/>
      <c r="M53" s="324">
        <v>0</v>
      </c>
      <c r="N53" s="325"/>
      <c r="O53" s="325"/>
      <c r="P53" s="324">
        <v>0</v>
      </c>
      <c r="Q53" s="325"/>
      <c r="R53" s="325"/>
      <c r="S53" s="314">
        <f t="shared" si="0"/>
        <v>0</v>
      </c>
      <c r="T53" s="314"/>
      <c r="U53" s="314"/>
      <c r="V53" s="302"/>
      <c r="W53" s="303"/>
      <c r="X53" s="304"/>
      <c r="Y53" s="302"/>
      <c r="Z53" s="303"/>
      <c r="AA53" s="304"/>
      <c r="AB53" s="311"/>
      <c r="AC53" s="312"/>
      <c r="AD53" s="312"/>
      <c r="AE53" s="313"/>
    </row>
    <row r="54" spans="1:31" ht="21" customHeight="1">
      <c r="A54" s="329">
        <v>28</v>
      </c>
      <c r="B54" s="330"/>
      <c r="C54" s="331"/>
      <c r="D54" s="323" t="s">
        <v>138</v>
      </c>
      <c r="E54" s="323"/>
      <c r="F54" s="323"/>
      <c r="G54" s="324">
        <v>1E-4</v>
      </c>
      <c r="H54" s="325"/>
      <c r="I54" s="335"/>
      <c r="J54" s="324">
        <v>1E-4</v>
      </c>
      <c r="K54" s="325"/>
      <c r="L54" s="335"/>
      <c r="M54" s="324">
        <v>1E-4</v>
      </c>
      <c r="N54" s="325"/>
      <c r="O54" s="335"/>
      <c r="P54" s="324">
        <v>1E-4</v>
      </c>
      <c r="Q54" s="325"/>
      <c r="R54" s="335"/>
      <c r="S54" s="314">
        <f t="shared" si="0"/>
        <v>1E-4</v>
      </c>
      <c r="T54" s="314"/>
      <c r="U54" s="314"/>
      <c r="V54" s="296">
        <f>MAX(S55:U58)-S54</f>
        <v>-1E-4</v>
      </c>
      <c r="W54" s="297"/>
      <c r="X54" s="298"/>
      <c r="Y54" s="296">
        <f>S54-MIN(S55:U58)</f>
        <v>3.0000000000000003E-4</v>
      </c>
      <c r="Z54" s="297"/>
      <c r="AA54" s="298"/>
      <c r="AB54" s="305">
        <f t="shared" ref="AB54:AB68" si="7">_xlfn.STDEV.S(G54:R54)/SQRT(4)</f>
        <v>0</v>
      </c>
      <c r="AC54" s="306"/>
      <c r="AD54" s="306"/>
      <c r="AE54" s="307"/>
    </row>
    <row r="55" spans="1:31" ht="21" customHeight="1">
      <c r="A55" s="332"/>
      <c r="B55" s="333"/>
      <c r="C55" s="334"/>
      <c r="D55" s="323">
        <v>1</v>
      </c>
      <c r="E55" s="323"/>
      <c r="F55" s="323"/>
      <c r="G55" s="324">
        <v>-2.0000000000000001E-4</v>
      </c>
      <c r="H55" s="325"/>
      <c r="I55" s="325"/>
      <c r="J55" s="324">
        <v>-2.0000000000000001E-4</v>
      </c>
      <c r="K55" s="325"/>
      <c r="L55" s="325"/>
      <c r="M55" s="324">
        <v>-2.0000000000000001E-4</v>
      </c>
      <c r="N55" s="325"/>
      <c r="O55" s="325"/>
      <c r="P55" s="324">
        <v>-2.0000000000000001E-4</v>
      </c>
      <c r="Q55" s="325"/>
      <c r="R55" s="325"/>
      <c r="S55" s="314">
        <f t="shared" si="0"/>
        <v>-2.0000000000000001E-4</v>
      </c>
      <c r="T55" s="314"/>
      <c r="U55" s="314"/>
      <c r="V55" s="299"/>
      <c r="W55" s="300"/>
      <c r="X55" s="301"/>
      <c r="Y55" s="299"/>
      <c r="Z55" s="300"/>
      <c r="AA55" s="301"/>
      <c r="AB55" s="308"/>
      <c r="AC55" s="309"/>
      <c r="AD55" s="309"/>
      <c r="AE55" s="310"/>
    </row>
    <row r="56" spans="1:31" ht="21" customHeight="1">
      <c r="A56" s="332"/>
      <c r="B56" s="333"/>
      <c r="C56" s="334"/>
      <c r="D56" s="323">
        <v>2</v>
      </c>
      <c r="E56" s="323"/>
      <c r="F56" s="323"/>
      <c r="G56" s="324">
        <v>0</v>
      </c>
      <c r="H56" s="325"/>
      <c r="I56" s="325"/>
      <c r="J56" s="324">
        <v>0</v>
      </c>
      <c r="K56" s="325"/>
      <c r="L56" s="325"/>
      <c r="M56" s="324">
        <v>0</v>
      </c>
      <c r="N56" s="325"/>
      <c r="O56" s="325"/>
      <c r="P56" s="324">
        <v>0</v>
      </c>
      <c r="Q56" s="325"/>
      <c r="R56" s="325"/>
      <c r="S56" s="314">
        <f t="shared" si="0"/>
        <v>0</v>
      </c>
      <c r="T56" s="314"/>
      <c r="U56" s="314"/>
      <c r="V56" s="299"/>
      <c r="W56" s="300"/>
      <c r="X56" s="301"/>
      <c r="Y56" s="299"/>
      <c r="Z56" s="300"/>
      <c r="AA56" s="301"/>
      <c r="AB56" s="308"/>
      <c r="AC56" s="309"/>
      <c r="AD56" s="309"/>
      <c r="AE56" s="310"/>
    </row>
    <row r="57" spans="1:31" ht="21" customHeight="1">
      <c r="A57" s="326" t="s">
        <v>140</v>
      </c>
      <c r="B57" s="327"/>
      <c r="C57" s="328"/>
      <c r="D57" s="323">
        <v>3</v>
      </c>
      <c r="E57" s="323"/>
      <c r="F57" s="323"/>
      <c r="G57" s="324">
        <v>0</v>
      </c>
      <c r="H57" s="325"/>
      <c r="I57" s="325"/>
      <c r="J57" s="324">
        <v>0</v>
      </c>
      <c r="K57" s="325"/>
      <c r="L57" s="325"/>
      <c r="M57" s="324">
        <v>0</v>
      </c>
      <c r="N57" s="325"/>
      <c r="O57" s="325"/>
      <c r="P57" s="324">
        <v>0</v>
      </c>
      <c r="Q57" s="325"/>
      <c r="R57" s="325"/>
      <c r="S57" s="314">
        <f t="shared" si="0"/>
        <v>0</v>
      </c>
      <c r="T57" s="314"/>
      <c r="U57" s="314"/>
      <c r="V57" s="299"/>
      <c r="W57" s="300"/>
      <c r="X57" s="301"/>
      <c r="Y57" s="299"/>
      <c r="Z57" s="300"/>
      <c r="AA57" s="301"/>
      <c r="AB57" s="308"/>
      <c r="AC57" s="309"/>
      <c r="AD57" s="309"/>
      <c r="AE57" s="310"/>
    </row>
    <row r="58" spans="1:31" ht="21" customHeight="1">
      <c r="A58" s="320">
        <v>280</v>
      </c>
      <c r="B58" s="321"/>
      <c r="C58" s="322"/>
      <c r="D58" s="323">
        <v>4</v>
      </c>
      <c r="E58" s="323"/>
      <c r="F58" s="323"/>
      <c r="G58" s="324">
        <v>0</v>
      </c>
      <c r="H58" s="325"/>
      <c r="I58" s="325"/>
      <c r="J58" s="324">
        <v>0</v>
      </c>
      <c r="K58" s="325"/>
      <c r="L58" s="325"/>
      <c r="M58" s="324">
        <v>0</v>
      </c>
      <c r="N58" s="325"/>
      <c r="O58" s="325"/>
      <c r="P58" s="324">
        <v>0</v>
      </c>
      <c r="Q58" s="325"/>
      <c r="R58" s="325"/>
      <c r="S58" s="314">
        <f t="shared" si="0"/>
        <v>0</v>
      </c>
      <c r="T58" s="314"/>
      <c r="U58" s="314"/>
      <c r="V58" s="302"/>
      <c r="W58" s="303"/>
      <c r="X58" s="304"/>
      <c r="Y58" s="302"/>
      <c r="Z58" s="303"/>
      <c r="AA58" s="304"/>
      <c r="AB58" s="311"/>
      <c r="AC58" s="312"/>
      <c r="AD58" s="312"/>
      <c r="AE58" s="313"/>
    </row>
    <row r="59" spans="1:31" ht="21" customHeight="1">
      <c r="A59" s="329">
        <v>29</v>
      </c>
      <c r="B59" s="330"/>
      <c r="C59" s="331"/>
      <c r="D59" s="323" t="s">
        <v>138</v>
      </c>
      <c r="E59" s="323"/>
      <c r="F59" s="323"/>
      <c r="G59" s="324">
        <v>1E-4</v>
      </c>
      <c r="H59" s="325"/>
      <c r="I59" s="335"/>
      <c r="J59" s="324">
        <v>1E-4</v>
      </c>
      <c r="K59" s="325"/>
      <c r="L59" s="335"/>
      <c r="M59" s="324">
        <v>1E-4</v>
      </c>
      <c r="N59" s="325"/>
      <c r="O59" s="335"/>
      <c r="P59" s="324">
        <v>1E-4</v>
      </c>
      <c r="Q59" s="325"/>
      <c r="R59" s="335"/>
      <c r="S59" s="314">
        <f t="shared" si="0"/>
        <v>1E-4</v>
      </c>
      <c r="T59" s="314"/>
      <c r="U59" s="314"/>
      <c r="V59" s="296">
        <f>MAX(S60:U63)-S59</f>
        <v>-1E-4</v>
      </c>
      <c r="W59" s="297"/>
      <c r="X59" s="298"/>
      <c r="Y59" s="296">
        <f>S59-MIN(S60:U63)</f>
        <v>3.0000000000000003E-4</v>
      </c>
      <c r="Z59" s="297"/>
      <c r="AA59" s="298"/>
      <c r="AB59" s="305">
        <f t="shared" ref="AB59:AB68" si="8">_xlfn.STDEV.S(G59:R59)/SQRT(4)</f>
        <v>0</v>
      </c>
      <c r="AC59" s="306"/>
      <c r="AD59" s="306"/>
      <c r="AE59" s="307"/>
    </row>
    <row r="60" spans="1:31" ht="21" customHeight="1">
      <c r="A60" s="332"/>
      <c r="B60" s="333"/>
      <c r="C60" s="334"/>
      <c r="D60" s="323">
        <v>1</v>
      </c>
      <c r="E60" s="323"/>
      <c r="F60" s="323"/>
      <c r="G60" s="324">
        <v>-2.0000000000000001E-4</v>
      </c>
      <c r="H60" s="325"/>
      <c r="I60" s="325"/>
      <c r="J60" s="324">
        <v>-2.0000000000000001E-4</v>
      </c>
      <c r="K60" s="325"/>
      <c r="L60" s="325"/>
      <c r="M60" s="324">
        <v>-2.0000000000000001E-4</v>
      </c>
      <c r="N60" s="325"/>
      <c r="O60" s="325"/>
      <c r="P60" s="324">
        <v>-2.0000000000000001E-4</v>
      </c>
      <c r="Q60" s="325"/>
      <c r="R60" s="325"/>
      <c r="S60" s="314">
        <f t="shared" si="0"/>
        <v>-2.0000000000000001E-4</v>
      </c>
      <c r="T60" s="314"/>
      <c r="U60" s="314"/>
      <c r="V60" s="299"/>
      <c r="W60" s="300"/>
      <c r="X60" s="301"/>
      <c r="Y60" s="299"/>
      <c r="Z60" s="300"/>
      <c r="AA60" s="301"/>
      <c r="AB60" s="308"/>
      <c r="AC60" s="309"/>
      <c r="AD60" s="309"/>
      <c r="AE60" s="310"/>
    </row>
    <row r="61" spans="1:31" ht="21" customHeight="1">
      <c r="A61" s="332"/>
      <c r="B61" s="333"/>
      <c r="C61" s="334"/>
      <c r="D61" s="323">
        <v>2</v>
      </c>
      <c r="E61" s="323"/>
      <c r="F61" s="323"/>
      <c r="G61" s="324">
        <v>0</v>
      </c>
      <c r="H61" s="325"/>
      <c r="I61" s="325"/>
      <c r="J61" s="324">
        <v>0</v>
      </c>
      <c r="K61" s="325"/>
      <c r="L61" s="325"/>
      <c r="M61" s="324">
        <v>0</v>
      </c>
      <c r="N61" s="325"/>
      <c r="O61" s="325"/>
      <c r="P61" s="324">
        <v>0</v>
      </c>
      <c r="Q61" s="325"/>
      <c r="R61" s="325"/>
      <c r="S61" s="314">
        <f t="shared" si="0"/>
        <v>0</v>
      </c>
      <c r="T61" s="314"/>
      <c r="U61" s="314"/>
      <c r="V61" s="299"/>
      <c r="W61" s="300"/>
      <c r="X61" s="301"/>
      <c r="Y61" s="299"/>
      <c r="Z61" s="300"/>
      <c r="AA61" s="301"/>
      <c r="AB61" s="308"/>
      <c r="AC61" s="309"/>
      <c r="AD61" s="309"/>
      <c r="AE61" s="310"/>
    </row>
    <row r="62" spans="1:31" ht="21" customHeight="1">
      <c r="A62" s="326" t="s">
        <v>140</v>
      </c>
      <c r="B62" s="327"/>
      <c r="C62" s="328"/>
      <c r="D62" s="323">
        <v>3</v>
      </c>
      <c r="E62" s="323"/>
      <c r="F62" s="323"/>
      <c r="G62" s="324">
        <v>0</v>
      </c>
      <c r="H62" s="325"/>
      <c r="I62" s="325"/>
      <c r="J62" s="324">
        <v>0</v>
      </c>
      <c r="K62" s="325"/>
      <c r="L62" s="325"/>
      <c r="M62" s="324">
        <v>0</v>
      </c>
      <c r="N62" s="325"/>
      <c r="O62" s="325"/>
      <c r="P62" s="324">
        <v>0</v>
      </c>
      <c r="Q62" s="325"/>
      <c r="R62" s="325"/>
      <c r="S62" s="314">
        <f t="shared" si="0"/>
        <v>0</v>
      </c>
      <c r="T62" s="314"/>
      <c r="U62" s="314"/>
      <c r="V62" s="299"/>
      <c r="W62" s="300"/>
      <c r="X62" s="301"/>
      <c r="Y62" s="299"/>
      <c r="Z62" s="300"/>
      <c r="AA62" s="301"/>
      <c r="AB62" s="308"/>
      <c r="AC62" s="309"/>
      <c r="AD62" s="309"/>
      <c r="AE62" s="310"/>
    </row>
    <row r="63" spans="1:31" ht="21" customHeight="1">
      <c r="A63" s="320">
        <v>290</v>
      </c>
      <c r="B63" s="321"/>
      <c r="C63" s="322"/>
      <c r="D63" s="323">
        <v>4</v>
      </c>
      <c r="E63" s="323"/>
      <c r="F63" s="323"/>
      <c r="G63" s="324">
        <v>0</v>
      </c>
      <c r="H63" s="325"/>
      <c r="I63" s="325"/>
      <c r="J63" s="324">
        <v>0</v>
      </c>
      <c r="K63" s="325"/>
      <c r="L63" s="325"/>
      <c r="M63" s="324">
        <v>0</v>
      </c>
      <c r="N63" s="325"/>
      <c r="O63" s="325"/>
      <c r="P63" s="324">
        <v>0</v>
      </c>
      <c r="Q63" s="325"/>
      <c r="R63" s="325"/>
      <c r="S63" s="314">
        <f t="shared" si="0"/>
        <v>0</v>
      </c>
      <c r="T63" s="314"/>
      <c r="U63" s="314"/>
      <c r="V63" s="302"/>
      <c r="W63" s="303"/>
      <c r="X63" s="304"/>
      <c r="Y63" s="302"/>
      <c r="Z63" s="303"/>
      <c r="AA63" s="304"/>
      <c r="AB63" s="311"/>
      <c r="AC63" s="312"/>
      <c r="AD63" s="312"/>
      <c r="AE63" s="313"/>
    </row>
    <row r="64" spans="1:31" ht="21" customHeight="1">
      <c r="A64" s="329">
        <v>30</v>
      </c>
      <c r="B64" s="330"/>
      <c r="C64" s="331"/>
      <c r="D64" s="323" t="s">
        <v>138</v>
      </c>
      <c r="E64" s="323"/>
      <c r="F64" s="323"/>
      <c r="G64" s="324">
        <v>1E-4</v>
      </c>
      <c r="H64" s="325"/>
      <c r="I64" s="335"/>
      <c r="J64" s="324">
        <v>1E-4</v>
      </c>
      <c r="K64" s="325"/>
      <c r="L64" s="335"/>
      <c r="M64" s="324">
        <v>1E-4</v>
      </c>
      <c r="N64" s="325"/>
      <c r="O64" s="335"/>
      <c r="P64" s="324">
        <v>1E-4</v>
      </c>
      <c r="Q64" s="325"/>
      <c r="R64" s="335"/>
      <c r="S64" s="314">
        <f t="shared" si="0"/>
        <v>1E-4</v>
      </c>
      <c r="T64" s="314"/>
      <c r="U64" s="314"/>
      <c r="V64" s="296">
        <f>MAX(S65:U68)-S64</f>
        <v>-1E-4</v>
      </c>
      <c r="W64" s="297"/>
      <c r="X64" s="298"/>
      <c r="Y64" s="296">
        <f>S64-MIN(S65:U68)</f>
        <v>3.0000000000000003E-4</v>
      </c>
      <c r="Z64" s="297"/>
      <c r="AA64" s="298"/>
      <c r="AB64" s="305">
        <f t="shared" ref="AB64:AB68" si="9">_xlfn.STDEV.S(G64:R64)/SQRT(4)</f>
        <v>0</v>
      </c>
      <c r="AC64" s="306"/>
      <c r="AD64" s="306"/>
      <c r="AE64" s="307"/>
    </row>
    <row r="65" spans="1:31" ht="21" customHeight="1">
      <c r="A65" s="332"/>
      <c r="B65" s="333"/>
      <c r="C65" s="334"/>
      <c r="D65" s="323">
        <v>1</v>
      </c>
      <c r="E65" s="323"/>
      <c r="F65" s="323"/>
      <c r="G65" s="324">
        <v>-2.0000000000000001E-4</v>
      </c>
      <c r="H65" s="325"/>
      <c r="I65" s="325"/>
      <c r="J65" s="324">
        <v>-2.0000000000000001E-4</v>
      </c>
      <c r="K65" s="325"/>
      <c r="L65" s="325"/>
      <c r="M65" s="324">
        <v>-2.0000000000000001E-4</v>
      </c>
      <c r="N65" s="325"/>
      <c r="O65" s="325"/>
      <c r="P65" s="324">
        <v>-2.0000000000000001E-4</v>
      </c>
      <c r="Q65" s="325"/>
      <c r="R65" s="325"/>
      <c r="S65" s="314">
        <f t="shared" si="0"/>
        <v>-2.0000000000000001E-4</v>
      </c>
      <c r="T65" s="314"/>
      <c r="U65" s="314"/>
      <c r="V65" s="299"/>
      <c r="W65" s="300"/>
      <c r="X65" s="301"/>
      <c r="Y65" s="299"/>
      <c r="Z65" s="300"/>
      <c r="AA65" s="301"/>
      <c r="AB65" s="308"/>
      <c r="AC65" s="309"/>
      <c r="AD65" s="309"/>
      <c r="AE65" s="310"/>
    </row>
    <row r="66" spans="1:31" ht="21" customHeight="1">
      <c r="A66" s="332"/>
      <c r="B66" s="333"/>
      <c r="C66" s="334"/>
      <c r="D66" s="323">
        <v>2</v>
      </c>
      <c r="E66" s="323"/>
      <c r="F66" s="323"/>
      <c r="G66" s="324">
        <v>0</v>
      </c>
      <c r="H66" s="325"/>
      <c r="I66" s="325"/>
      <c r="J66" s="324">
        <v>0</v>
      </c>
      <c r="K66" s="325"/>
      <c r="L66" s="325"/>
      <c r="M66" s="324">
        <v>0</v>
      </c>
      <c r="N66" s="325"/>
      <c r="O66" s="325"/>
      <c r="P66" s="324">
        <v>0</v>
      </c>
      <c r="Q66" s="325"/>
      <c r="R66" s="325"/>
      <c r="S66" s="314">
        <f t="shared" si="0"/>
        <v>0</v>
      </c>
      <c r="T66" s="314"/>
      <c r="U66" s="314"/>
      <c r="V66" s="299"/>
      <c r="W66" s="300"/>
      <c r="X66" s="301"/>
      <c r="Y66" s="299"/>
      <c r="Z66" s="300"/>
      <c r="AA66" s="301"/>
      <c r="AB66" s="308"/>
      <c r="AC66" s="309"/>
      <c r="AD66" s="309"/>
      <c r="AE66" s="310"/>
    </row>
    <row r="67" spans="1:31" ht="21" customHeight="1">
      <c r="A67" s="326" t="s">
        <v>140</v>
      </c>
      <c r="B67" s="327"/>
      <c r="C67" s="328"/>
      <c r="D67" s="323">
        <v>3</v>
      </c>
      <c r="E67" s="323"/>
      <c r="F67" s="323"/>
      <c r="G67" s="324">
        <v>0</v>
      </c>
      <c r="H67" s="325"/>
      <c r="I67" s="325"/>
      <c r="J67" s="324">
        <v>0</v>
      </c>
      <c r="K67" s="325"/>
      <c r="L67" s="325"/>
      <c r="M67" s="324">
        <v>0</v>
      </c>
      <c r="N67" s="325"/>
      <c r="O67" s="325"/>
      <c r="P67" s="324">
        <v>0</v>
      </c>
      <c r="Q67" s="325"/>
      <c r="R67" s="325"/>
      <c r="S67" s="314">
        <f t="shared" si="0"/>
        <v>0</v>
      </c>
      <c r="T67" s="314"/>
      <c r="U67" s="314"/>
      <c r="V67" s="299"/>
      <c r="W67" s="300"/>
      <c r="X67" s="301"/>
      <c r="Y67" s="299"/>
      <c r="Z67" s="300"/>
      <c r="AA67" s="301"/>
      <c r="AB67" s="308"/>
      <c r="AC67" s="309"/>
      <c r="AD67" s="309"/>
      <c r="AE67" s="310"/>
    </row>
    <row r="68" spans="1:31" ht="21" customHeight="1">
      <c r="A68" s="320">
        <v>300</v>
      </c>
      <c r="B68" s="321"/>
      <c r="C68" s="322"/>
      <c r="D68" s="323">
        <v>4</v>
      </c>
      <c r="E68" s="323"/>
      <c r="F68" s="323"/>
      <c r="G68" s="324">
        <v>0</v>
      </c>
      <c r="H68" s="325"/>
      <c r="I68" s="325"/>
      <c r="J68" s="324">
        <v>0</v>
      </c>
      <c r="K68" s="325"/>
      <c r="L68" s="325"/>
      <c r="M68" s="324">
        <v>0</v>
      </c>
      <c r="N68" s="325"/>
      <c r="O68" s="325"/>
      <c r="P68" s="324">
        <v>0</v>
      </c>
      <c r="Q68" s="325"/>
      <c r="R68" s="325"/>
      <c r="S68" s="314">
        <f t="shared" si="0"/>
        <v>0</v>
      </c>
      <c r="T68" s="314"/>
      <c r="U68" s="314"/>
      <c r="V68" s="302"/>
      <c r="W68" s="303"/>
      <c r="X68" s="304"/>
      <c r="Y68" s="302"/>
      <c r="Z68" s="303"/>
      <c r="AA68" s="304"/>
      <c r="AB68" s="311"/>
      <c r="AC68" s="312"/>
      <c r="AD68" s="312"/>
      <c r="AE68" s="313"/>
    </row>
    <row r="69" spans="1:31" ht="21" customHeight="1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233"/>
      <c r="AC69" s="233"/>
      <c r="AD69" s="233"/>
      <c r="AE69" s="51"/>
    </row>
    <row r="70" spans="1:31" ht="21" customHeight="1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233"/>
      <c r="AC70" s="233"/>
      <c r="AD70" s="233"/>
      <c r="AE70" s="51"/>
    </row>
    <row r="71" spans="1:31" ht="21" customHeight="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233"/>
      <c r="AC71" s="233"/>
      <c r="AD71" s="233"/>
      <c r="AE71" s="51"/>
    </row>
    <row r="72" spans="1:31" ht="21" customHeigh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233"/>
      <c r="AC72" s="233"/>
      <c r="AD72" s="233"/>
      <c r="AE72" s="51"/>
    </row>
    <row r="73" spans="1:31" ht="21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233"/>
      <c r="AC73" s="233"/>
      <c r="AD73" s="233"/>
      <c r="AE73" s="51"/>
    </row>
    <row r="74" spans="1:31" ht="21" customHeight="1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233"/>
      <c r="AC74" s="233"/>
      <c r="AD74" s="233"/>
      <c r="AE74" s="51"/>
    </row>
    <row r="75" spans="1:31" ht="21" customHeight="1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233"/>
      <c r="AC75" s="233"/>
      <c r="AD75" s="233"/>
      <c r="AE75" s="51"/>
    </row>
    <row r="76" spans="1:31" ht="21" customHeight="1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233"/>
      <c r="AC76" s="233"/>
      <c r="AD76" s="233"/>
      <c r="AE76" s="51"/>
    </row>
    <row r="77" spans="1:31" ht="21" customHeight="1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233"/>
      <c r="AC77" s="233"/>
      <c r="AD77" s="233"/>
      <c r="AE77" s="51"/>
    </row>
    <row r="78" spans="1:31" ht="21" customHeight="1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233"/>
      <c r="AC78" s="233"/>
      <c r="AD78" s="233"/>
      <c r="AE78" s="51"/>
    </row>
    <row r="79" spans="1:31" ht="21" customHeight="1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233"/>
      <c r="AC79" s="233"/>
      <c r="AD79" s="233"/>
      <c r="AE79" s="51"/>
    </row>
    <row r="80" spans="1:31" ht="21" customHeight="1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233"/>
      <c r="AC80" s="233"/>
      <c r="AD80" s="233"/>
      <c r="AE80" s="51"/>
    </row>
    <row r="81" spans="1:31" ht="21" customHeight="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233"/>
      <c r="AC81" s="233"/>
      <c r="AD81" s="233"/>
      <c r="AE81" s="51"/>
    </row>
    <row r="82" spans="1:31" ht="21" customHeight="1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233"/>
      <c r="AC82" s="233"/>
      <c r="AD82" s="233"/>
      <c r="AE82" s="51"/>
    </row>
    <row r="83" spans="1:31" ht="21" customHeight="1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233"/>
      <c r="AC83" s="233"/>
      <c r="AD83" s="233"/>
      <c r="AE83" s="51"/>
    </row>
    <row r="84" spans="1:31" ht="21" customHeight="1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233"/>
      <c r="AC84" s="233"/>
      <c r="AD84" s="233"/>
      <c r="AE84" s="51"/>
    </row>
    <row r="85" spans="1:31" ht="21" customHeight="1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233"/>
      <c r="AC85" s="233"/>
      <c r="AD85" s="233"/>
      <c r="AE85" s="51"/>
    </row>
    <row r="86" spans="1:31" ht="21" customHeight="1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233"/>
      <c r="AC86" s="233"/>
      <c r="AD86" s="233"/>
      <c r="AE86" s="51"/>
    </row>
    <row r="87" spans="1:31" ht="21" customHeight="1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233"/>
      <c r="AC87" s="233"/>
      <c r="AD87" s="233"/>
      <c r="AE87" s="51"/>
    </row>
    <row r="88" spans="1:31" ht="21" customHeight="1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233"/>
      <c r="AC88" s="233"/>
      <c r="AD88" s="233"/>
      <c r="AE88" s="51"/>
    </row>
    <row r="89" spans="1:31" ht="21" customHeight="1">
      <c r="A89" s="55"/>
      <c r="B89" s="56"/>
      <c r="C89" s="56"/>
      <c r="D89" s="56"/>
      <c r="E89" s="56"/>
      <c r="F89" s="57"/>
      <c r="G89" s="57"/>
      <c r="H89" s="57"/>
      <c r="I89" s="57"/>
      <c r="J89" s="53"/>
      <c r="K89" s="53"/>
      <c r="L89" s="53"/>
      <c r="M89" s="53"/>
      <c r="N89" s="53"/>
      <c r="O89" s="53"/>
      <c r="P89" s="53"/>
      <c r="Q89" s="53"/>
      <c r="R89" s="53"/>
      <c r="S89" s="51"/>
      <c r="T89" s="51"/>
      <c r="U89" s="51"/>
      <c r="V89" s="51"/>
      <c r="W89" s="51"/>
      <c r="X89" s="51"/>
      <c r="Y89" s="51"/>
      <c r="Z89" s="51"/>
      <c r="AA89" s="51"/>
      <c r="AB89" s="233"/>
      <c r="AC89" s="233"/>
      <c r="AD89" s="233"/>
      <c r="AE89" s="51"/>
    </row>
    <row r="90" spans="1:31" ht="21" customHeight="1">
      <c r="A90" s="54"/>
      <c r="B90" s="51"/>
      <c r="C90" s="51"/>
      <c r="D90" s="51"/>
      <c r="E90" s="51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1"/>
      <c r="T90" s="51"/>
      <c r="U90" s="51"/>
      <c r="V90" s="51"/>
      <c r="W90" s="51"/>
      <c r="X90" s="51"/>
      <c r="Y90" s="51"/>
      <c r="Z90" s="51"/>
      <c r="AA90" s="51"/>
      <c r="AB90" s="233"/>
      <c r="AC90" s="233"/>
      <c r="AD90" s="233"/>
      <c r="AE90" s="51"/>
    </row>
    <row r="91" spans="1:31" ht="21" customHeight="1">
      <c r="A91" s="51"/>
      <c r="B91" s="51"/>
      <c r="C91" s="51"/>
      <c r="D91" s="233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233"/>
      <c r="AC91" s="233"/>
      <c r="AD91" s="233"/>
      <c r="AE91" s="51"/>
    </row>
    <row r="92" spans="1:31" ht="21" customHeight="1">
      <c r="A92" s="51"/>
      <c r="B92" s="51"/>
      <c r="C92" s="51"/>
      <c r="D92" s="233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233"/>
      <c r="AC92" s="233"/>
      <c r="AD92" s="233"/>
      <c r="AE92" s="51"/>
    </row>
    <row r="93" spans="1:31" ht="21" customHeight="1">
      <c r="A93" s="51"/>
      <c r="B93" s="51"/>
      <c r="C93" s="51"/>
      <c r="D93" s="233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233"/>
      <c r="AC93" s="233"/>
      <c r="AD93" s="233"/>
      <c r="AE93" s="51"/>
    </row>
    <row r="94" spans="1:31" ht="21" customHeight="1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233"/>
      <c r="AC94" s="233"/>
      <c r="AD94" s="233"/>
      <c r="AE94" s="51"/>
    </row>
    <row r="95" spans="1:31" ht="21" customHeight="1">
      <c r="A95" s="56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233"/>
      <c r="AC95" s="233"/>
      <c r="AD95" s="233"/>
      <c r="AE95" s="51"/>
    </row>
    <row r="96" spans="1:31" ht="21" customHeight="1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233"/>
      <c r="AC96" s="233"/>
      <c r="AD96" s="233"/>
      <c r="AE96" s="51"/>
    </row>
    <row r="97" spans="1:31" ht="21" customHeight="1">
      <c r="A97" s="56"/>
      <c r="B97" s="56"/>
      <c r="C97" s="56"/>
      <c r="D97" s="58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233"/>
      <c r="AC97" s="233"/>
      <c r="AD97" s="233"/>
      <c r="AE97" s="51"/>
    </row>
    <row r="98" spans="1:31" ht="21" customHeight="1">
      <c r="A98" s="56"/>
      <c r="B98" s="56"/>
      <c r="C98" s="56"/>
      <c r="D98" s="58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233"/>
      <c r="AC98" s="233"/>
      <c r="AD98" s="233"/>
      <c r="AE98" s="51"/>
    </row>
    <row r="99" spans="1:31" ht="21" customHeight="1">
      <c r="A99" s="51"/>
      <c r="B99" s="51"/>
      <c r="C99" s="51"/>
      <c r="D99" s="233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233"/>
      <c r="AC99" s="233"/>
      <c r="AD99" s="233"/>
      <c r="AE99" s="51"/>
    </row>
    <row r="100" spans="1:31" ht="21" customHeight="1">
      <c r="A100" s="51"/>
      <c r="B100" s="51"/>
      <c r="C100" s="51"/>
      <c r="D100" s="233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233"/>
      <c r="AC100" s="233"/>
      <c r="AD100" s="233"/>
      <c r="AE100" s="51"/>
    </row>
    <row r="101" spans="1:31" ht="21" customHeight="1">
      <c r="A101" s="51"/>
      <c r="B101" s="51"/>
      <c r="C101" s="51"/>
      <c r="D101" s="233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233"/>
      <c r="AC101" s="233"/>
      <c r="AD101" s="233"/>
      <c r="AE101" s="51"/>
    </row>
    <row r="102" spans="1:31" ht="21" customHeight="1">
      <c r="A102" s="51"/>
      <c r="B102" s="51"/>
      <c r="C102" s="51"/>
      <c r="D102" s="233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233"/>
      <c r="AC102" s="233"/>
      <c r="AD102" s="233"/>
      <c r="AE102" s="51"/>
    </row>
    <row r="103" spans="1:31" ht="21" customHeight="1">
      <c r="A103" s="51"/>
      <c r="B103" s="51"/>
      <c r="C103" s="51"/>
      <c r="D103" s="233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233"/>
      <c r="AC103" s="233"/>
      <c r="AD103" s="233"/>
      <c r="AE103" s="51"/>
    </row>
    <row r="104" spans="1:31" ht="21" customHeight="1">
      <c r="A104" s="51"/>
      <c r="B104" s="51"/>
      <c r="C104" s="51"/>
      <c r="D104" s="233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233"/>
      <c r="AC104" s="233"/>
      <c r="AD104" s="233"/>
      <c r="AE104" s="51"/>
    </row>
    <row r="105" spans="1:31" ht="21" customHeight="1">
      <c r="A105" s="51"/>
      <c r="B105" s="51"/>
      <c r="C105" s="51"/>
      <c r="D105" s="233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233"/>
      <c r="AC105" s="233"/>
      <c r="AD105" s="233"/>
      <c r="AE105" s="51"/>
    </row>
    <row r="106" spans="1:31" ht="21" customHeight="1">
      <c r="A106" s="51"/>
      <c r="B106" s="51"/>
      <c r="C106" s="51"/>
      <c r="D106" s="233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233"/>
      <c r="AC106" s="233"/>
      <c r="AD106" s="233"/>
      <c r="AE106" s="51"/>
    </row>
    <row r="107" spans="1:31" ht="21" customHeight="1">
      <c r="A107" s="51"/>
      <c r="B107" s="51"/>
      <c r="C107" s="51"/>
      <c r="D107" s="233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233"/>
      <c r="AC107" s="233"/>
      <c r="AD107" s="233"/>
      <c r="AE107" s="51"/>
    </row>
    <row r="108" spans="1:31" ht="21" customHeight="1">
      <c r="A108" s="51"/>
      <c r="B108" s="51"/>
      <c r="C108" s="51"/>
      <c r="D108" s="233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233"/>
      <c r="AC108" s="233"/>
      <c r="AD108" s="233"/>
      <c r="AE108" s="51"/>
    </row>
    <row r="109" spans="1:31" ht="21" customHeight="1">
      <c r="A109" s="51"/>
      <c r="B109" s="51"/>
      <c r="C109" s="51"/>
      <c r="D109" s="233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233"/>
      <c r="AC109" s="233"/>
      <c r="AD109" s="233"/>
      <c r="AE109" s="51"/>
    </row>
    <row r="110" spans="1:31" ht="21" customHeight="1">
      <c r="A110" s="51"/>
      <c r="B110" s="51"/>
      <c r="C110" s="51"/>
      <c r="D110" s="233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233"/>
      <c r="AC110" s="233"/>
      <c r="AD110" s="233"/>
      <c r="AE110" s="51"/>
    </row>
    <row r="111" spans="1:31" ht="21" customHeight="1">
      <c r="A111" s="51"/>
      <c r="B111" s="51"/>
      <c r="C111" s="51"/>
      <c r="D111" s="233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233"/>
      <c r="AC111" s="233"/>
      <c r="AD111" s="233"/>
      <c r="AE111" s="51"/>
    </row>
    <row r="112" spans="1:31" ht="21" customHeight="1">
      <c r="A112" s="51"/>
      <c r="B112" s="51"/>
      <c r="C112" s="51"/>
      <c r="D112" s="233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233"/>
      <c r="AC112" s="233"/>
      <c r="AD112" s="233"/>
      <c r="AE112" s="51"/>
    </row>
    <row r="113" spans="1:31" ht="21" customHeight="1">
      <c r="A113" s="51"/>
      <c r="B113" s="51"/>
      <c r="C113" s="51"/>
      <c r="D113" s="233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233"/>
      <c r="AC113" s="233"/>
      <c r="AD113" s="233"/>
      <c r="AE113" s="51"/>
    </row>
    <row r="114" spans="1:31" ht="21" customHeight="1">
      <c r="A114" s="51"/>
      <c r="B114" s="51"/>
      <c r="C114" s="51"/>
      <c r="D114" s="233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233"/>
      <c r="AC114" s="233"/>
      <c r="AD114" s="233"/>
      <c r="AE114" s="51"/>
    </row>
    <row r="115" spans="1:31" ht="21" customHeight="1">
      <c r="A115" s="51"/>
      <c r="B115" s="51"/>
      <c r="C115" s="51"/>
      <c r="D115" s="233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233"/>
      <c r="AC115" s="233"/>
      <c r="AD115" s="233"/>
      <c r="AE115" s="51"/>
    </row>
    <row r="116" spans="1:31" ht="21" customHeight="1">
      <c r="A116" s="51"/>
      <c r="B116" s="51"/>
      <c r="C116" s="51"/>
      <c r="D116" s="233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233"/>
      <c r="AC116" s="233"/>
      <c r="AD116" s="233"/>
      <c r="AE116" s="51"/>
    </row>
    <row r="117" spans="1:31" ht="21" customHeight="1">
      <c r="A117" s="51"/>
      <c r="B117" s="51"/>
      <c r="C117" s="51"/>
      <c r="D117" s="233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233"/>
      <c r="AC117" s="233"/>
      <c r="AD117" s="233"/>
      <c r="AE117" s="51"/>
    </row>
    <row r="118" spans="1:31" ht="21" customHeight="1">
      <c r="A118" s="51"/>
      <c r="B118" s="51"/>
      <c r="C118" s="51"/>
      <c r="D118" s="233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233"/>
      <c r="AC118" s="233"/>
      <c r="AD118" s="233"/>
      <c r="AE118" s="51"/>
    </row>
    <row r="119" spans="1:31" ht="21" customHeight="1">
      <c r="A119" s="51"/>
      <c r="B119" s="51"/>
      <c r="C119" s="51"/>
      <c r="D119" s="233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233"/>
      <c r="AC119" s="233"/>
      <c r="AD119" s="233"/>
      <c r="AE119" s="51"/>
    </row>
    <row r="120" spans="1:31" ht="21" customHeight="1">
      <c r="A120" s="51"/>
      <c r="B120" s="51"/>
      <c r="C120" s="51"/>
      <c r="D120" s="233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233"/>
      <c r="AC120" s="233"/>
      <c r="AD120" s="233"/>
      <c r="AE120" s="51"/>
    </row>
    <row r="121" spans="1:31" ht="21" customHeight="1">
      <c r="A121" s="51"/>
      <c r="B121" s="51"/>
      <c r="C121" s="51"/>
      <c r="D121" s="233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233"/>
      <c r="AC121" s="233"/>
      <c r="AD121" s="233"/>
      <c r="AE121" s="51"/>
    </row>
    <row r="122" spans="1:31" ht="21" customHeight="1">
      <c r="A122" s="51"/>
      <c r="B122" s="51"/>
      <c r="C122" s="51"/>
      <c r="D122" s="233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233"/>
      <c r="AC122" s="233"/>
      <c r="AD122" s="233"/>
      <c r="AE122" s="51"/>
    </row>
    <row r="123" spans="1:31" ht="21" customHeight="1">
      <c r="A123" s="51"/>
      <c r="B123" s="51"/>
      <c r="C123" s="51"/>
      <c r="D123" s="233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233"/>
      <c r="AC123" s="233"/>
      <c r="AD123" s="233"/>
      <c r="AE123" s="51"/>
    </row>
    <row r="124" spans="1:31" ht="21" customHeight="1">
      <c r="A124" s="51"/>
      <c r="B124" s="51"/>
      <c r="C124" s="51"/>
      <c r="D124" s="233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233"/>
      <c r="AC124" s="233"/>
      <c r="AD124" s="233"/>
      <c r="AE124" s="51"/>
    </row>
    <row r="125" spans="1:31" ht="21" customHeight="1">
      <c r="A125" s="51"/>
      <c r="B125" s="51"/>
      <c r="C125" s="51"/>
      <c r="D125" s="233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233"/>
      <c r="AC125" s="233"/>
      <c r="AD125" s="233"/>
      <c r="AE125" s="51"/>
    </row>
    <row r="126" spans="1:31" ht="21" customHeight="1">
      <c r="A126" s="51"/>
      <c r="B126" s="51"/>
      <c r="C126" s="51"/>
      <c r="D126" s="233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233"/>
      <c r="AC126" s="233"/>
      <c r="AD126" s="233"/>
      <c r="AE126" s="51"/>
    </row>
    <row r="127" spans="1:31" ht="21" customHeight="1">
      <c r="A127" s="51"/>
      <c r="B127" s="51"/>
      <c r="C127" s="51"/>
      <c r="D127" s="233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233"/>
      <c r="AC127" s="233"/>
      <c r="AD127" s="233"/>
      <c r="AE127" s="51"/>
    </row>
    <row r="128" spans="1:31" ht="21" customHeight="1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233"/>
      <c r="AC128" s="233"/>
      <c r="AD128" s="233"/>
      <c r="AE128" s="51"/>
    </row>
    <row r="129" spans="1:31" ht="21" customHeight="1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233"/>
      <c r="AC129" s="233"/>
      <c r="AD129" s="233"/>
      <c r="AE129" s="51"/>
    </row>
    <row r="130" spans="1:31" ht="21" customHeight="1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233"/>
      <c r="AC130" s="233"/>
      <c r="AD130" s="233"/>
      <c r="AE130" s="51"/>
    </row>
    <row r="131" spans="1:31" ht="21" customHeight="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233"/>
      <c r="AC131" s="233"/>
      <c r="AD131" s="233"/>
      <c r="AE131" s="51"/>
    </row>
    <row r="132" spans="1:31" ht="21" customHeight="1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233"/>
      <c r="AC132" s="233"/>
      <c r="AD132" s="233"/>
      <c r="AE132" s="51"/>
    </row>
    <row r="133" spans="1:31" ht="21" customHeight="1">
      <c r="A133" s="56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233"/>
      <c r="AC133" s="233"/>
      <c r="AD133" s="233"/>
      <c r="AE133" s="51"/>
    </row>
    <row r="134" spans="1:31" ht="21" customHeight="1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233"/>
      <c r="AC134" s="233"/>
      <c r="AD134" s="233"/>
      <c r="AE134" s="51"/>
    </row>
    <row r="135" spans="1:31" ht="21" customHeight="1">
      <c r="A135" s="56"/>
      <c r="B135" s="56"/>
      <c r="C135" s="56"/>
      <c r="D135" s="58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233"/>
      <c r="AC135" s="233"/>
      <c r="AD135" s="233"/>
      <c r="AE135" s="51"/>
    </row>
    <row r="136" spans="1:31" ht="21" customHeight="1">
      <c r="A136" s="56"/>
      <c r="B136" s="56"/>
      <c r="C136" s="56"/>
      <c r="D136" s="58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233"/>
      <c r="AC136" s="233"/>
      <c r="AD136" s="233"/>
      <c r="AE136" s="51"/>
    </row>
    <row r="137" spans="1:31" ht="21" customHeight="1">
      <c r="A137" s="51"/>
      <c r="B137" s="51"/>
      <c r="C137" s="51"/>
      <c r="D137" s="233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233"/>
      <c r="AC137" s="233"/>
      <c r="AD137" s="233"/>
      <c r="AE137" s="51"/>
    </row>
    <row r="138" spans="1:31" ht="21" customHeight="1">
      <c r="A138" s="51"/>
      <c r="B138" s="51"/>
      <c r="C138" s="51"/>
      <c r="D138" s="233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233"/>
      <c r="AC138" s="233"/>
      <c r="AD138" s="233"/>
      <c r="AE138" s="51"/>
    </row>
    <row r="139" spans="1:31" ht="21" customHeight="1">
      <c r="A139" s="51"/>
      <c r="B139" s="51"/>
      <c r="C139" s="51"/>
      <c r="D139" s="233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233"/>
      <c r="AC139" s="233"/>
      <c r="AD139" s="233"/>
      <c r="AE139" s="51"/>
    </row>
    <row r="140" spans="1:31" ht="21" customHeight="1">
      <c r="A140" s="51"/>
      <c r="B140" s="51"/>
      <c r="C140" s="51"/>
      <c r="D140" s="233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233"/>
      <c r="AC140" s="233"/>
      <c r="AD140" s="233"/>
      <c r="AE140" s="51"/>
    </row>
    <row r="141" spans="1:31" ht="21" customHeight="1">
      <c r="A141" s="51"/>
      <c r="B141" s="51"/>
      <c r="C141" s="51"/>
      <c r="D141" s="233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233"/>
      <c r="AC141" s="233"/>
      <c r="AD141" s="233"/>
      <c r="AE141" s="51"/>
    </row>
    <row r="142" spans="1:31" ht="21" customHeight="1">
      <c r="A142" s="51"/>
      <c r="B142" s="51"/>
      <c r="C142" s="51"/>
      <c r="D142" s="233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233"/>
      <c r="AC142" s="233"/>
      <c r="AD142" s="233"/>
      <c r="AE142" s="51"/>
    </row>
    <row r="143" spans="1:31" ht="21" customHeight="1">
      <c r="A143" s="51"/>
      <c r="B143" s="51"/>
      <c r="C143" s="51"/>
      <c r="D143" s="233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233"/>
      <c r="AC143" s="233"/>
      <c r="AD143" s="233"/>
      <c r="AE143" s="51"/>
    </row>
    <row r="144" spans="1:31" ht="21" customHeight="1">
      <c r="A144" s="51"/>
      <c r="B144" s="51"/>
      <c r="C144" s="51"/>
      <c r="D144" s="233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233"/>
      <c r="AC144" s="233"/>
      <c r="AD144" s="233"/>
      <c r="AE144" s="51"/>
    </row>
    <row r="145" spans="1:31" ht="21" customHeight="1">
      <c r="A145" s="51"/>
      <c r="B145" s="51"/>
      <c r="C145" s="51"/>
      <c r="D145" s="233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233"/>
      <c r="AC145" s="233"/>
      <c r="AD145" s="233"/>
      <c r="AE145" s="51"/>
    </row>
    <row r="146" spans="1:31" ht="21" customHeight="1">
      <c r="A146" s="51"/>
      <c r="B146" s="51"/>
      <c r="C146" s="51"/>
      <c r="D146" s="233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233"/>
      <c r="AC146" s="233"/>
      <c r="AD146" s="233"/>
      <c r="AE146" s="51"/>
    </row>
    <row r="147" spans="1:31" ht="18.75" customHeight="1">
      <c r="A147" s="51"/>
      <c r="B147" s="51"/>
      <c r="C147" s="51"/>
      <c r="D147" s="233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233"/>
      <c r="AC147" s="233"/>
      <c r="AD147" s="233"/>
      <c r="AE147" s="51"/>
    </row>
    <row r="148" spans="1:31" ht="18.75" customHeight="1">
      <c r="A148" s="51"/>
      <c r="B148" s="51"/>
      <c r="C148" s="51"/>
      <c r="D148" s="233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233"/>
      <c r="AC148" s="233"/>
      <c r="AD148" s="233"/>
      <c r="AE148" s="51"/>
    </row>
    <row r="149" spans="1:31" ht="18.75" customHeight="1">
      <c r="A149" s="51"/>
      <c r="B149" s="51"/>
      <c r="C149" s="51"/>
      <c r="D149" s="233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233"/>
      <c r="AC149" s="233"/>
      <c r="AD149" s="233"/>
      <c r="AE149" s="51"/>
    </row>
    <row r="150" spans="1:31" ht="18.75" customHeight="1">
      <c r="A150" s="51"/>
      <c r="B150" s="51"/>
      <c r="C150" s="51"/>
      <c r="D150" s="233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233"/>
      <c r="AC150" s="233"/>
      <c r="AD150" s="233"/>
      <c r="AE150" s="51"/>
    </row>
    <row r="151" spans="1:31" ht="18.75" customHeight="1">
      <c r="A151" s="51"/>
      <c r="B151" s="51"/>
      <c r="C151" s="51"/>
      <c r="D151" s="233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233"/>
      <c r="AC151" s="233"/>
      <c r="AD151" s="233"/>
      <c r="AE151" s="51"/>
    </row>
    <row r="152" spans="1:31" ht="18.75" customHeight="1">
      <c r="A152" s="51"/>
      <c r="B152" s="51"/>
      <c r="C152" s="51"/>
      <c r="D152" s="233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233"/>
      <c r="AC152" s="233"/>
      <c r="AD152" s="233"/>
      <c r="AE152" s="51"/>
    </row>
    <row r="153" spans="1:31" ht="18.75" customHeight="1">
      <c r="A153" s="51"/>
      <c r="B153" s="51"/>
      <c r="C153" s="51"/>
      <c r="D153" s="233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233"/>
      <c r="AC153" s="233"/>
      <c r="AD153" s="233"/>
      <c r="AE153" s="51"/>
    </row>
    <row r="154" spans="1:31" ht="18.75" customHeight="1">
      <c r="A154" s="51"/>
      <c r="B154" s="51"/>
      <c r="C154" s="51"/>
      <c r="D154" s="233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233"/>
      <c r="AC154" s="233"/>
      <c r="AD154" s="233"/>
      <c r="AE154" s="51"/>
    </row>
    <row r="155" spans="1:31" ht="18.75" customHeight="1">
      <c r="A155" s="51"/>
      <c r="B155" s="51"/>
      <c r="C155" s="51"/>
      <c r="D155" s="233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233"/>
      <c r="AC155" s="233"/>
      <c r="AD155" s="233"/>
      <c r="AE155" s="51"/>
    </row>
    <row r="156" spans="1:31" ht="18.75" customHeight="1">
      <c r="A156" s="51"/>
      <c r="B156" s="51"/>
      <c r="C156" s="51"/>
      <c r="D156" s="233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233"/>
      <c r="AC156" s="233"/>
      <c r="AD156" s="233"/>
      <c r="AE156" s="51"/>
    </row>
    <row r="157" spans="1:31" ht="18.75" customHeight="1">
      <c r="A157" s="51"/>
      <c r="B157" s="51"/>
      <c r="C157" s="51"/>
      <c r="D157" s="233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233"/>
      <c r="AC157" s="233"/>
      <c r="AD157" s="233"/>
      <c r="AE157" s="51"/>
    </row>
    <row r="158" spans="1:31" ht="18.75" customHeight="1">
      <c r="A158" s="51"/>
      <c r="B158" s="51"/>
      <c r="C158" s="51"/>
      <c r="D158" s="233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233"/>
      <c r="AC158" s="233"/>
      <c r="AD158" s="233"/>
      <c r="AE158" s="51"/>
    </row>
    <row r="159" spans="1:31" ht="18.75" customHeight="1">
      <c r="A159" s="51"/>
      <c r="B159" s="51"/>
      <c r="C159" s="51"/>
      <c r="D159" s="233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233"/>
      <c r="AC159" s="233"/>
      <c r="AD159" s="233"/>
      <c r="AE159" s="51"/>
    </row>
    <row r="160" spans="1:31" ht="18.75" customHeight="1">
      <c r="A160" s="51"/>
      <c r="B160" s="51"/>
      <c r="C160" s="51"/>
      <c r="D160" s="233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233"/>
      <c r="AC160" s="233"/>
      <c r="AD160" s="233"/>
      <c r="AE160" s="51"/>
    </row>
    <row r="161" spans="1:31" ht="18.75" customHeight="1">
      <c r="A161" s="51"/>
      <c r="B161" s="51"/>
      <c r="C161" s="51"/>
      <c r="D161" s="233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233"/>
      <c r="AC161" s="233"/>
      <c r="AD161" s="233"/>
      <c r="AE161" s="51"/>
    </row>
    <row r="162" spans="1:31" ht="18.75" customHeight="1">
      <c r="A162" s="51"/>
      <c r="B162" s="51"/>
      <c r="C162" s="51"/>
      <c r="D162" s="233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233"/>
      <c r="AC162" s="233"/>
      <c r="AD162" s="233"/>
      <c r="AE162" s="51"/>
    </row>
    <row r="163" spans="1:31" ht="18.75" customHeight="1">
      <c r="A163" s="51"/>
      <c r="B163" s="51"/>
      <c r="C163" s="51"/>
      <c r="D163" s="233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233"/>
      <c r="AC163" s="233"/>
      <c r="AD163" s="233"/>
      <c r="AE163" s="51"/>
    </row>
    <row r="164" spans="1:31" ht="18.75" customHeight="1">
      <c r="A164" s="51"/>
      <c r="B164" s="51"/>
      <c r="C164" s="51"/>
      <c r="D164" s="233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233"/>
      <c r="AC164" s="233"/>
      <c r="AD164" s="233"/>
      <c r="AE164" s="51"/>
    </row>
    <row r="165" spans="1:31" ht="18.75" customHeight="1">
      <c r="A165" s="51"/>
      <c r="B165" s="51"/>
      <c r="C165" s="51"/>
      <c r="D165" s="233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233"/>
      <c r="AC165" s="233"/>
      <c r="AD165" s="233"/>
      <c r="AE165" s="51"/>
    </row>
    <row r="166" spans="1:31" ht="18.75" customHeight="1">
      <c r="A166" s="51"/>
      <c r="B166" s="51"/>
      <c r="C166" s="51"/>
      <c r="D166" s="233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233"/>
      <c r="AC166" s="233"/>
      <c r="AD166" s="233"/>
      <c r="AE166" s="51"/>
    </row>
    <row r="167" spans="1:31" ht="18.75" customHeight="1">
      <c r="A167" s="51"/>
      <c r="B167" s="51"/>
      <c r="C167" s="51"/>
      <c r="D167" s="233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233"/>
      <c r="AC167" s="233"/>
      <c r="AD167" s="233"/>
      <c r="AE167" s="51"/>
    </row>
    <row r="168" spans="1:31" ht="18.75" customHeight="1">
      <c r="A168" s="51"/>
      <c r="B168" s="51"/>
      <c r="C168" s="51"/>
      <c r="D168" s="233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233"/>
      <c r="AC168" s="233"/>
      <c r="AD168" s="233"/>
      <c r="AE168" s="51"/>
    </row>
    <row r="169" spans="1:31" ht="18" customHeight="1">
      <c r="A169" s="51"/>
      <c r="B169" s="51"/>
      <c r="C169" s="51"/>
      <c r="D169" s="233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233"/>
      <c r="AC169" s="233"/>
      <c r="AD169" s="233"/>
      <c r="AE169" s="51"/>
    </row>
    <row r="170" spans="1:31" ht="6.75" customHeight="1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233"/>
      <c r="AC170" s="233"/>
      <c r="AD170" s="233"/>
      <c r="AE170" s="51"/>
    </row>
    <row r="171" spans="1:31" ht="18.75" customHeight="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233"/>
      <c r="AC171" s="233"/>
      <c r="AD171" s="233"/>
      <c r="AE171" s="51"/>
    </row>
    <row r="172" spans="1:31" ht="18.75" customHeight="1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233"/>
      <c r="AC172" s="233"/>
      <c r="AD172" s="233"/>
      <c r="AE172" s="51"/>
    </row>
    <row r="173" spans="1:31" ht="18.75" customHeight="1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233"/>
      <c r="AC173" s="233"/>
      <c r="AD173" s="233"/>
      <c r="AE173" s="51"/>
    </row>
    <row r="174" spans="1:31" ht="18.75" customHeight="1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233"/>
      <c r="AC174" s="233"/>
      <c r="AD174" s="233"/>
      <c r="AE174" s="51"/>
    </row>
    <row r="175" spans="1:31" ht="18.75" customHeight="1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233"/>
      <c r="AC175" s="233"/>
      <c r="AD175" s="233"/>
      <c r="AE175" s="51"/>
    </row>
    <row r="176" spans="1:31" ht="18.75" customHeight="1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233"/>
      <c r="AC176" s="233"/>
      <c r="AD176" s="233"/>
      <c r="AE176" s="51"/>
    </row>
    <row r="177" spans="1:31" ht="18.75" customHeight="1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233"/>
      <c r="AC177" s="233"/>
      <c r="AD177" s="233"/>
      <c r="AE177" s="51"/>
    </row>
    <row r="178" spans="1:31" ht="18.75" customHeight="1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233"/>
      <c r="AC178" s="233"/>
      <c r="AD178" s="233"/>
      <c r="AE178" s="51"/>
    </row>
    <row r="179" spans="1:31" ht="18.75" customHeight="1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233"/>
      <c r="AC179" s="233"/>
      <c r="AD179" s="233"/>
      <c r="AE179" s="51"/>
    </row>
    <row r="180" spans="1:31" ht="18.75" customHeight="1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233"/>
      <c r="AC180" s="233"/>
      <c r="AD180" s="233"/>
      <c r="AE180" s="51"/>
    </row>
    <row r="181" spans="1:31" ht="18.75" customHeight="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233"/>
      <c r="AC181" s="233"/>
      <c r="AD181" s="233"/>
      <c r="AE181" s="51"/>
    </row>
    <row r="182" spans="1:31" ht="18.75" customHeight="1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233"/>
      <c r="AC182" s="233"/>
      <c r="AD182" s="233"/>
      <c r="AE182" s="51"/>
    </row>
    <row r="183" spans="1:31" ht="18.75" customHeight="1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233"/>
      <c r="AC183" s="233"/>
      <c r="AD183" s="233"/>
      <c r="AE183" s="51"/>
    </row>
    <row r="184" spans="1:31" ht="18.75" customHeight="1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233"/>
      <c r="AC184" s="233"/>
      <c r="AD184" s="233"/>
      <c r="AE184" s="51"/>
    </row>
    <row r="185" spans="1:31" ht="18.75" customHeight="1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233"/>
      <c r="AC185" s="233"/>
      <c r="AD185" s="233"/>
      <c r="AE185" s="51"/>
    </row>
    <row r="186" spans="1:31" ht="18.75" customHeight="1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233"/>
      <c r="AC186" s="233"/>
      <c r="AD186" s="233"/>
      <c r="AE186" s="51"/>
    </row>
    <row r="187" spans="1:31" ht="18.75" customHeight="1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233"/>
      <c r="AC187" s="233"/>
      <c r="AD187" s="233"/>
      <c r="AE187" s="51"/>
    </row>
    <row r="188" spans="1:31" ht="18.75" customHeight="1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233"/>
      <c r="AC188" s="233"/>
      <c r="AD188" s="233"/>
      <c r="AE188" s="51"/>
    </row>
    <row r="189" spans="1:31" ht="18.75" customHeight="1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233"/>
      <c r="AC189" s="233"/>
      <c r="AD189" s="233"/>
      <c r="AE189" s="51"/>
    </row>
    <row r="190" spans="1:31" ht="18.75" customHeight="1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233"/>
      <c r="AC190" s="233"/>
      <c r="AD190" s="233"/>
      <c r="AE190" s="51"/>
    </row>
    <row r="191" spans="1:31" ht="18.75" customHeight="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233"/>
      <c r="AC191" s="233"/>
      <c r="AD191" s="233"/>
      <c r="AE191" s="51"/>
    </row>
    <row r="192" spans="1:31" ht="18.75" customHeight="1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233"/>
      <c r="AC192" s="233"/>
      <c r="AD192" s="233"/>
      <c r="AE192" s="51"/>
    </row>
    <row r="193" spans="1:31" ht="18.75" customHeight="1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233"/>
      <c r="AC193" s="233"/>
      <c r="AD193" s="233"/>
      <c r="AE193" s="51"/>
    </row>
    <row r="194" spans="1:31" ht="18.75" customHeight="1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233"/>
      <c r="AC194" s="233"/>
      <c r="AD194" s="233"/>
      <c r="AE194" s="51"/>
    </row>
    <row r="195" spans="1:31" ht="18.75" customHeight="1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233"/>
      <c r="AC195" s="233"/>
      <c r="AD195" s="233"/>
      <c r="AE195" s="51"/>
    </row>
    <row r="196" spans="1:31" ht="18.75" customHeight="1">
      <c r="T196" s="51"/>
      <c r="AB196" s="233"/>
      <c r="AC196" s="233"/>
      <c r="AD196" s="233"/>
    </row>
  </sheetData>
  <mergeCells count="450">
    <mergeCell ref="A1:L2"/>
    <mergeCell ref="R1:V1"/>
    <mergeCell ref="R2:U2"/>
    <mergeCell ref="AA2:AD2"/>
    <mergeCell ref="A3:L3"/>
    <mergeCell ref="A4:L4"/>
    <mergeCell ref="H10:N10"/>
    <mergeCell ref="T10:Z10"/>
    <mergeCell ref="H11:N11"/>
    <mergeCell ref="T11:Z11"/>
    <mergeCell ref="G5:AA5"/>
    <mergeCell ref="G6:L6"/>
    <mergeCell ref="R6:V6"/>
    <mergeCell ref="Z6:AC6"/>
    <mergeCell ref="E7:J7"/>
    <mergeCell ref="M7:Q7"/>
    <mergeCell ref="R7:T7"/>
    <mergeCell ref="U7:V7"/>
    <mergeCell ref="X7:Y7"/>
    <mergeCell ref="AD16:AE16"/>
    <mergeCell ref="A17:C18"/>
    <mergeCell ref="D17:F18"/>
    <mergeCell ref="G17:R17"/>
    <mergeCell ref="S17:U18"/>
    <mergeCell ref="V17:X18"/>
    <mergeCell ref="Y17:AA18"/>
    <mergeCell ref="AB17:AE18"/>
    <mergeCell ref="G18:I18"/>
    <mergeCell ref="J18:L18"/>
    <mergeCell ref="M18:O18"/>
    <mergeCell ref="P18:R18"/>
    <mergeCell ref="U16:V16"/>
    <mergeCell ref="W16:X16"/>
    <mergeCell ref="AB16:AC16"/>
    <mergeCell ref="A19:C21"/>
    <mergeCell ref="D19:F19"/>
    <mergeCell ref="G19:I19"/>
    <mergeCell ref="J19:L19"/>
    <mergeCell ref="M19:O19"/>
    <mergeCell ref="P19:R19"/>
    <mergeCell ref="D21:F21"/>
    <mergeCell ref="S19:U19"/>
    <mergeCell ref="V19:X23"/>
    <mergeCell ref="A22:C22"/>
    <mergeCell ref="A23:C23"/>
    <mergeCell ref="S23:U23"/>
    <mergeCell ref="Y19:AA23"/>
    <mergeCell ref="AB19:AE23"/>
    <mergeCell ref="D20:F20"/>
    <mergeCell ref="G20:I20"/>
    <mergeCell ref="J20:L20"/>
    <mergeCell ref="M20:O20"/>
    <mergeCell ref="P20:R20"/>
    <mergeCell ref="S20:U20"/>
    <mergeCell ref="G21:I21"/>
    <mergeCell ref="J21:L21"/>
    <mergeCell ref="M21:O21"/>
    <mergeCell ref="P21:R21"/>
    <mergeCell ref="S21:U21"/>
    <mergeCell ref="D22:F22"/>
    <mergeCell ref="G22:I22"/>
    <mergeCell ref="J22:L22"/>
    <mergeCell ref="M22:O22"/>
    <mergeCell ref="P22:R22"/>
    <mergeCell ref="S22:U22"/>
    <mergeCell ref="D23:F23"/>
    <mergeCell ref="G23:I23"/>
    <mergeCell ref="J23:L23"/>
    <mergeCell ref="M23:O23"/>
    <mergeCell ref="P23:R23"/>
    <mergeCell ref="AL24:AN24"/>
    <mergeCell ref="AO24:AQ24"/>
    <mergeCell ref="AR24:AU24"/>
    <mergeCell ref="AV24:AY24"/>
    <mergeCell ref="AZ24:BD24"/>
    <mergeCell ref="D25:F25"/>
    <mergeCell ref="G25:I25"/>
    <mergeCell ref="J25:L25"/>
    <mergeCell ref="M25:O25"/>
    <mergeCell ref="P25:R25"/>
    <mergeCell ref="S24:U24"/>
    <mergeCell ref="V24:X28"/>
    <mergeCell ref="Y24:AA28"/>
    <mergeCell ref="AB24:AE28"/>
    <mergeCell ref="AF24:AH24"/>
    <mergeCell ref="AI24:AK24"/>
    <mergeCell ref="S25:U25"/>
    <mergeCell ref="AF25:AH25"/>
    <mergeCell ref="AI25:AK25"/>
    <mergeCell ref="S26:U26"/>
    <mergeCell ref="D24:F24"/>
    <mergeCell ref="G24:I24"/>
    <mergeCell ref="J24:L24"/>
    <mergeCell ref="M24:O24"/>
    <mergeCell ref="D26:F26"/>
    <mergeCell ref="G26:I26"/>
    <mergeCell ref="J26:L26"/>
    <mergeCell ref="M26:O26"/>
    <mergeCell ref="P26:R26"/>
    <mergeCell ref="AZ26:BD26"/>
    <mergeCell ref="AF26:AH26"/>
    <mergeCell ref="AI26:AK26"/>
    <mergeCell ref="AL26:AN26"/>
    <mergeCell ref="AO26:AQ26"/>
    <mergeCell ref="AR26:AU26"/>
    <mergeCell ref="AV26:AY26"/>
    <mergeCell ref="P27:R27"/>
    <mergeCell ref="S27:U27"/>
    <mergeCell ref="AF27:AH27"/>
    <mergeCell ref="AI27:AK27"/>
    <mergeCell ref="AL25:AN25"/>
    <mergeCell ref="AO25:AQ25"/>
    <mergeCell ref="AR25:AU25"/>
    <mergeCell ref="AV25:AY25"/>
    <mergeCell ref="AZ25:BD25"/>
    <mergeCell ref="A24:C26"/>
    <mergeCell ref="P24:R24"/>
    <mergeCell ref="AL27:AN27"/>
    <mergeCell ref="AO27:AQ27"/>
    <mergeCell ref="AR27:AU27"/>
    <mergeCell ref="AV27:AY27"/>
    <mergeCell ref="AZ27:BD27"/>
    <mergeCell ref="A28:C28"/>
    <mergeCell ref="D28:F28"/>
    <mergeCell ref="G28:I28"/>
    <mergeCell ref="J28:L28"/>
    <mergeCell ref="M28:O28"/>
    <mergeCell ref="AR28:AU28"/>
    <mergeCell ref="AV28:AY28"/>
    <mergeCell ref="AZ28:BD28"/>
    <mergeCell ref="AF28:AH28"/>
    <mergeCell ref="AI28:AK28"/>
    <mergeCell ref="AL28:AN28"/>
    <mergeCell ref="AO28:AQ28"/>
    <mergeCell ref="A27:C27"/>
    <mergeCell ref="D27:F27"/>
    <mergeCell ref="G27:I27"/>
    <mergeCell ref="J27:L27"/>
    <mergeCell ref="M27:O27"/>
    <mergeCell ref="A29:C31"/>
    <mergeCell ref="D29:F29"/>
    <mergeCell ref="G29:I29"/>
    <mergeCell ref="J29:L29"/>
    <mergeCell ref="M29:O29"/>
    <mergeCell ref="P29:R29"/>
    <mergeCell ref="S29:U29"/>
    <mergeCell ref="P28:R28"/>
    <mergeCell ref="S28:U28"/>
    <mergeCell ref="AF29:AH29"/>
    <mergeCell ref="AI29:AK29"/>
    <mergeCell ref="AL29:AN29"/>
    <mergeCell ref="AF30:AH30"/>
    <mergeCell ref="AI30:AK30"/>
    <mergeCell ref="AL30:AN30"/>
    <mergeCell ref="AF31:AH31"/>
    <mergeCell ref="D31:F31"/>
    <mergeCell ref="G31:I31"/>
    <mergeCell ref="J31:L31"/>
    <mergeCell ref="M31:O31"/>
    <mergeCell ref="P31:R31"/>
    <mergeCell ref="S31:U31"/>
    <mergeCell ref="D30:F30"/>
    <mergeCell ref="G30:I30"/>
    <mergeCell ref="J30:L30"/>
    <mergeCell ref="M30:O30"/>
    <mergeCell ref="P30:R30"/>
    <mergeCell ref="S30:U30"/>
    <mergeCell ref="V29:X33"/>
    <mergeCell ref="Y29:AA33"/>
    <mergeCell ref="AB29:AE33"/>
    <mergeCell ref="AR29:AU29"/>
    <mergeCell ref="AV29:AY29"/>
    <mergeCell ref="AI31:AK31"/>
    <mergeCell ref="AL31:AN31"/>
    <mergeCell ref="AO31:AQ31"/>
    <mergeCell ref="AR31:AU31"/>
    <mergeCell ref="AV31:AY31"/>
    <mergeCell ref="AZ31:BD31"/>
    <mergeCell ref="AO30:AQ30"/>
    <mergeCell ref="AR30:AU30"/>
    <mergeCell ref="AV30:AY30"/>
    <mergeCell ref="AZ30:BD30"/>
    <mergeCell ref="AZ29:BD29"/>
    <mergeCell ref="AO29:AQ29"/>
    <mergeCell ref="S32:U32"/>
    <mergeCell ref="A33:C33"/>
    <mergeCell ref="D33:F33"/>
    <mergeCell ref="G33:I33"/>
    <mergeCell ref="J33:L33"/>
    <mergeCell ref="M33:O33"/>
    <mergeCell ref="P33:R33"/>
    <mergeCell ref="S33:U33"/>
    <mergeCell ref="A32:C32"/>
    <mergeCell ref="D32:F32"/>
    <mergeCell ref="G32:I32"/>
    <mergeCell ref="J32:L32"/>
    <mergeCell ref="M32:O32"/>
    <mergeCell ref="P32:R32"/>
    <mergeCell ref="V34:X38"/>
    <mergeCell ref="Y34:AA38"/>
    <mergeCell ref="AB34:AE38"/>
    <mergeCell ref="D35:F35"/>
    <mergeCell ref="G35:I35"/>
    <mergeCell ref="J35:L35"/>
    <mergeCell ref="M35:O35"/>
    <mergeCell ref="P35:R35"/>
    <mergeCell ref="S35:U35"/>
    <mergeCell ref="D34:F34"/>
    <mergeCell ref="G34:I34"/>
    <mergeCell ref="J34:L34"/>
    <mergeCell ref="M34:O34"/>
    <mergeCell ref="P34:R34"/>
    <mergeCell ref="D36:F36"/>
    <mergeCell ref="G36:I36"/>
    <mergeCell ref="J36:L36"/>
    <mergeCell ref="M36:O36"/>
    <mergeCell ref="P36:R36"/>
    <mergeCell ref="S36:U36"/>
    <mergeCell ref="A37:C37"/>
    <mergeCell ref="D37:F37"/>
    <mergeCell ref="G37:I37"/>
    <mergeCell ref="J37:L37"/>
    <mergeCell ref="M37:O37"/>
    <mergeCell ref="P37:R37"/>
    <mergeCell ref="S37:U37"/>
    <mergeCell ref="A34:C36"/>
    <mergeCell ref="S38:U38"/>
    <mergeCell ref="A38:C38"/>
    <mergeCell ref="D38:F38"/>
    <mergeCell ref="G38:I38"/>
    <mergeCell ref="J38:L38"/>
    <mergeCell ref="M38:O38"/>
    <mergeCell ref="P38:R38"/>
    <mergeCell ref="S34:U34"/>
    <mergeCell ref="A39:C41"/>
    <mergeCell ref="D39:F39"/>
    <mergeCell ref="G39:I39"/>
    <mergeCell ref="J39:L39"/>
    <mergeCell ref="M39:O39"/>
    <mergeCell ref="P39:R39"/>
    <mergeCell ref="S39:U39"/>
    <mergeCell ref="G41:I41"/>
    <mergeCell ref="J41:L41"/>
    <mergeCell ref="V39:X43"/>
    <mergeCell ref="Y39:AA43"/>
    <mergeCell ref="AB39:AE43"/>
    <mergeCell ref="D40:F40"/>
    <mergeCell ref="G40:I40"/>
    <mergeCell ref="J40:L40"/>
    <mergeCell ref="M40:O40"/>
    <mergeCell ref="P40:R40"/>
    <mergeCell ref="S40:U40"/>
    <mergeCell ref="D41:F41"/>
    <mergeCell ref="M41:O41"/>
    <mergeCell ref="P41:R41"/>
    <mergeCell ref="S41:U41"/>
    <mergeCell ref="A42:C42"/>
    <mergeCell ref="D42:F42"/>
    <mergeCell ref="G42:I42"/>
    <mergeCell ref="J42:L42"/>
    <mergeCell ref="M42:O42"/>
    <mergeCell ref="P42:R42"/>
    <mergeCell ref="S42:U42"/>
    <mergeCell ref="S43:U43"/>
    <mergeCell ref="A44:C46"/>
    <mergeCell ref="D44:F44"/>
    <mergeCell ref="G44:I44"/>
    <mergeCell ref="J44:L44"/>
    <mergeCell ref="M44:O44"/>
    <mergeCell ref="P44:R44"/>
    <mergeCell ref="S44:U44"/>
    <mergeCell ref="G46:I46"/>
    <mergeCell ref="J46:L46"/>
    <mergeCell ref="A43:C43"/>
    <mergeCell ref="D43:F43"/>
    <mergeCell ref="G43:I43"/>
    <mergeCell ref="J43:L43"/>
    <mergeCell ref="M43:O43"/>
    <mergeCell ref="P43:R43"/>
    <mergeCell ref="V44:X48"/>
    <mergeCell ref="Y44:AA48"/>
    <mergeCell ref="AB44:AE48"/>
    <mergeCell ref="D45:F45"/>
    <mergeCell ref="G45:I45"/>
    <mergeCell ref="J45:L45"/>
    <mergeCell ref="M45:O45"/>
    <mergeCell ref="P45:R45"/>
    <mergeCell ref="S45:U45"/>
    <mergeCell ref="D46:F46"/>
    <mergeCell ref="M46:O46"/>
    <mergeCell ref="P46:R46"/>
    <mergeCell ref="S46:U46"/>
    <mergeCell ref="A47:C47"/>
    <mergeCell ref="D47:F47"/>
    <mergeCell ref="G47:I47"/>
    <mergeCell ref="J47:L47"/>
    <mergeCell ref="M47:O47"/>
    <mergeCell ref="P47:R47"/>
    <mergeCell ref="S47:U47"/>
    <mergeCell ref="S48:U48"/>
    <mergeCell ref="A49:C51"/>
    <mergeCell ref="D49:F49"/>
    <mergeCell ref="G49:I49"/>
    <mergeCell ref="J49:L49"/>
    <mergeCell ref="M49:O49"/>
    <mergeCell ref="P49:R49"/>
    <mergeCell ref="S49:U49"/>
    <mergeCell ref="G51:I51"/>
    <mergeCell ref="J51:L51"/>
    <mergeCell ref="A48:C48"/>
    <mergeCell ref="D48:F48"/>
    <mergeCell ref="G48:I48"/>
    <mergeCell ref="J48:L48"/>
    <mergeCell ref="M48:O48"/>
    <mergeCell ref="P48:R48"/>
    <mergeCell ref="V49:X53"/>
    <mergeCell ref="Y49:AA53"/>
    <mergeCell ref="AB49:AE53"/>
    <mergeCell ref="D50:F50"/>
    <mergeCell ref="G50:I50"/>
    <mergeCell ref="J50:L50"/>
    <mergeCell ref="M50:O50"/>
    <mergeCell ref="P50:R50"/>
    <mergeCell ref="S50:U50"/>
    <mergeCell ref="D51:F51"/>
    <mergeCell ref="M51:O51"/>
    <mergeCell ref="P51:R51"/>
    <mergeCell ref="S51:U51"/>
    <mergeCell ref="A52:C52"/>
    <mergeCell ref="D52:F52"/>
    <mergeCell ref="G52:I52"/>
    <mergeCell ref="J52:L52"/>
    <mergeCell ref="M52:O52"/>
    <mergeCell ref="P52:R52"/>
    <mergeCell ref="S52:U52"/>
    <mergeCell ref="S53:U53"/>
    <mergeCell ref="A54:C56"/>
    <mergeCell ref="D54:F54"/>
    <mergeCell ref="G54:I54"/>
    <mergeCell ref="J54:L54"/>
    <mergeCell ref="M54:O54"/>
    <mergeCell ref="P54:R54"/>
    <mergeCell ref="S54:U54"/>
    <mergeCell ref="G56:I56"/>
    <mergeCell ref="J56:L56"/>
    <mergeCell ref="A53:C53"/>
    <mergeCell ref="D53:F53"/>
    <mergeCell ref="G53:I53"/>
    <mergeCell ref="J53:L53"/>
    <mergeCell ref="M53:O53"/>
    <mergeCell ref="P53:R53"/>
    <mergeCell ref="V54:X58"/>
    <mergeCell ref="Y54:AA58"/>
    <mergeCell ref="AB54:AE58"/>
    <mergeCell ref="D55:F55"/>
    <mergeCell ref="G55:I55"/>
    <mergeCell ref="J55:L55"/>
    <mergeCell ref="M55:O55"/>
    <mergeCell ref="P55:R55"/>
    <mergeCell ref="S55:U55"/>
    <mergeCell ref="D56:F56"/>
    <mergeCell ref="M56:O56"/>
    <mergeCell ref="P56:R56"/>
    <mergeCell ref="S56:U56"/>
    <mergeCell ref="A57:C57"/>
    <mergeCell ref="D57:F57"/>
    <mergeCell ref="G57:I57"/>
    <mergeCell ref="J57:L57"/>
    <mergeCell ref="M57:O57"/>
    <mergeCell ref="P57:R57"/>
    <mergeCell ref="S57:U57"/>
    <mergeCell ref="S58:U58"/>
    <mergeCell ref="A59:C61"/>
    <mergeCell ref="D59:F59"/>
    <mergeCell ref="G59:I59"/>
    <mergeCell ref="J59:L59"/>
    <mergeCell ref="M59:O59"/>
    <mergeCell ref="P59:R59"/>
    <mergeCell ref="S59:U59"/>
    <mergeCell ref="G61:I61"/>
    <mergeCell ref="J61:L61"/>
    <mergeCell ref="A58:C58"/>
    <mergeCell ref="D58:F58"/>
    <mergeCell ref="G58:I58"/>
    <mergeCell ref="J58:L58"/>
    <mergeCell ref="M58:O58"/>
    <mergeCell ref="P58:R58"/>
    <mergeCell ref="V59:X63"/>
    <mergeCell ref="Y59:AA63"/>
    <mergeCell ref="AB59:AE63"/>
    <mergeCell ref="D60:F60"/>
    <mergeCell ref="G60:I60"/>
    <mergeCell ref="J60:L60"/>
    <mergeCell ref="M60:O60"/>
    <mergeCell ref="P60:R60"/>
    <mergeCell ref="S60:U60"/>
    <mergeCell ref="D61:F61"/>
    <mergeCell ref="M61:O61"/>
    <mergeCell ref="P61:R61"/>
    <mergeCell ref="S61:U61"/>
    <mergeCell ref="A62:C62"/>
    <mergeCell ref="D62:F62"/>
    <mergeCell ref="G62:I62"/>
    <mergeCell ref="J62:L62"/>
    <mergeCell ref="M62:O62"/>
    <mergeCell ref="P62:R62"/>
    <mergeCell ref="S62:U62"/>
    <mergeCell ref="S63:U63"/>
    <mergeCell ref="A64:C66"/>
    <mergeCell ref="D64:F64"/>
    <mergeCell ref="G64:I64"/>
    <mergeCell ref="J64:L64"/>
    <mergeCell ref="M64:O64"/>
    <mergeCell ref="P64:R64"/>
    <mergeCell ref="S64:U64"/>
    <mergeCell ref="G66:I66"/>
    <mergeCell ref="J66:L66"/>
    <mergeCell ref="A63:C63"/>
    <mergeCell ref="D63:F63"/>
    <mergeCell ref="G63:I63"/>
    <mergeCell ref="J63:L63"/>
    <mergeCell ref="M63:O63"/>
    <mergeCell ref="P63:R63"/>
    <mergeCell ref="V64:X68"/>
    <mergeCell ref="Y64:AA68"/>
    <mergeCell ref="AB64:AE68"/>
    <mergeCell ref="D65:F65"/>
    <mergeCell ref="G65:I65"/>
    <mergeCell ref="J65:L65"/>
    <mergeCell ref="M65:O65"/>
    <mergeCell ref="P65:R65"/>
    <mergeCell ref="S65:U65"/>
    <mergeCell ref="D66:F66"/>
    <mergeCell ref="S68:U68"/>
    <mergeCell ref="A68:C68"/>
    <mergeCell ref="D68:F68"/>
    <mergeCell ref="G68:I68"/>
    <mergeCell ref="J68:L68"/>
    <mergeCell ref="M68:O68"/>
    <mergeCell ref="P68:R68"/>
    <mergeCell ref="M66:O66"/>
    <mergeCell ref="P66:R66"/>
    <mergeCell ref="S66:U66"/>
    <mergeCell ref="A67:C67"/>
    <mergeCell ref="D67:F67"/>
    <mergeCell ref="G67:I67"/>
    <mergeCell ref="J67:L67"/>
    <mergeCell ref="M67:O67"/>
    <mergeCell ref="P67:R67"/>
    <mergeCell ref="S67:U67"/>
  </mergeCells>
  <pageMargins left="0.19685039370078741" right="0.19685039370078741" top="0.74803149606299213" bottom="0.19685039370078741" header="0.19685039370078741" footer="0.19685039370078741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>
                <anchor moveWithCells="1">
                  <from>
                    <xdr:col>16</xdr:col>
                    <xdr:colOff>9525</xdr:colOff>
                    <xdr:row>3</xdr:row>
                    <xdr:rowOff>28575</xdr:rowOff>
                  </from>
                  <to>
                    <xdr:col>17</xdr:col>
                    <xdr:colOff>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>
                <anchor moveWithCells="1">
                  <from>
                    <xdr:col>6</xdr:col>
                    <xdr:colOff>9525</xdr:colOff>
                    <xdr:row>7</xdr:row>
                    <xdr:rowOff>104775</xdr:rowOff>
                  </from>
                  <to>
                    <xdr:col>7</xdr:col>
                    <xdr:colOff>0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>
                <anchor moveWithCells="1">
                  <from>
                    <xdr:col>10</xdr:col>
                    <xdr:colOff>9525</xdr:colOff>
                    <xdr:row>7</xdr:row>
                    <xdr:rowOff>104775</xdr:rowOff>
                  </from>
                  <to>
                    <xdr:col>11</xdr:col>
                    <xdr:colOff>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H196"/>
  <sheetViews>
    <sheetView view="pageBreakPreview" topLeftCell="A46" zoomScaleNormal="100" zoomScaleSheetLayoutView="100" workbookViewId="0">
      <selection activeCell="AB72" sqref="AB72"/>
    </sheetView>
  </sheetViews>
  <sheetFormatPr defaultColWidth="7.5703125" defaultRowHeight="18.75" customHeight="1"/>
  <cols>
    <col min="1" max="27" width="3.140625" style="52" customWidth="1"/>
    <col min="28" max="30" width="3.140625" style="62" customWidth="1"/>
    <col min="31" max="37" width="3.140625" style="52" customWidth="1"/>
    <col min="38" max="57" width="3.5703125" style="52" customWidth="1"/>
    <col min="58" max="248" width="7.5703125" style="52"/>
    <col min="249" max="249" width="1.5703125" style="52" customWidth="1"/>
    <col min="250" max="253" width="3.5703125" style="52" customWidth="1"/>
    <col min="254" max="257" width="5.42578125" style="52" customWidth="1"/>
    <col min="258" max="273" width="4" style="52" customWidth="1"/>
    <col min="274" max="275" width="3.42578125" style="52" customWidth="1"/>
    <col min="276" max="313" width="3.5703125" style="52" customWidth="1"/>
    <col min="314" max="504" width="7.5703125" style="52"/>
    <col min="505" max="505" width="1.5703125" style="52" customWidth="1"/>
    <col min="506" max="509" width="3.5703125" style="52" customWidth="1"/>
    <col min="510" max="513" width="5.42578125" style="52" customWidth="1"/>
    <col min="514" max="529" width="4" style="52" customWidth="1"/>
    <col min="530" max="531" width="3.42578125" style="52" customWidth="1"/>
    <col min="532" max="569" width="3.5703125" style="52" customWidth="1"/>
    <col min="570" max="760" width="7.5703125" style="52"/>
    <col min="761" max="761" width="1.5703125" style="52" customWidth="1"/>
    <col min="762" max="765" width="3.5703125" style="52" customWidth="1"/>
    <col min="766" max="769" width="5.42578125" style="52" customWidth="1"/>
    <col min="770" max="785" width="4" style="52" customWidth="1"/>
    <col min="786" max="787" width="3.42578125" style="52" customWidth="1"/>
    <col min="788" max="825" width="3.5703125" style="52" customWidth="1"/>
    <col min="826" max="1016" width="7.5703125" style="52"/>
    <col min="1017" max="1017" width="1.5703125" style="52" customWidth="1"/>
    <col min="1018" max="1021" width="3.5703125" style="52" customWidth="1"/>
    <col min="1022" max="1025" width="5.42578125" style="52" customWidth="1"/>
    <col min="1026" max="1041" width="4" style="52" customWidth="1"/>
    <col min="1042" max="1043" width="3.42578125" style="52" customWidth="1"/>
    <col min="1044" max="1081" width="3.5703125" style="52" customWidth="1"/>
    <col min="1082" max="1272" width="7.5703125" style="52"/>
    <col min="1273" max="1273" width="1.5703125" style="52" customWidth="1"/>
    <col min="1274" max="1277" width="3.5703125" style="52" customWidth="1"/>
    <col min="1278" max="1281" width="5.42578125" style="52" customWidth="1"/>
    <col min="1282" max="1297" width="4" style="52" customWidth="1"/>
    <col min="1298" max="1299" width="3.42578125" style="52" customWidth="1"/>
    <col min="1300" max="1337" width="3.5703125" style="52" customWidth="1"/>
    <col min="1338" max="1528" width="7.5703125" style="52"/>
    <col min="1529" max="1529" width="1.5703125" style="52" customWidth="1"/>
    <col min="1530" max="1533" width="3.5703125" style="52" customWidth="1"/>
    <col min="1534" max="1537" width="5.42578125" style="52" customWidth="1"/>
    <col min="1538" max="1553" width="4" style="52" customWidth="1"/>
    <col min="1554" max="1555" width="3.42578125" style="52" customWidth="1"/>
    <col min="1556" max="1593" width="3.5703125" style="52" customWidth="1"/>
    <col min="1594" max="1784" width="7.5703125" style="52"/>
    <col min="1785" max="1785" width="1.5703125" style="52" customWidth="1"/>
    <col min="1786" max="1789" width="3.5703125" style="52" customWidth="1"/>
    <col min="1790" max="1793" width="5.42578125" style="52" customWidth="1"/>
    <col min="1794" max="1809" width="4" style="52" customWidth="1"/>
    <col min="1810" max="1811" width="3.42578125" style="52" customWidth="1"/>
    <col min="1812" max="1849" width="3.5703125" style="52" customWidth="1"/>
    <col min="1850" max="2040" width="7.5703125" style="52"/>
    <col min="2041" max="2041" width="1.5703125" style="52" customWidth="1"/>
    <col min="2042" max="2045" width="3.5703125" style="52" customWidth="1"/>
    <col min="2046" max="2049" width="5.42578125" style="52" customWidth="1"/>
    <col min="2050" max="2065" width="4" style="52" customWidth="1"/>
    <col min="2066" max="2067" width="3.42578125" style="52" customWidth="1"/>
    <col min="2068" max="2105" width="3.5703125" style="52" customWidth="1"/>
    <col min="2106" max="2296" width="7.5703125" style="52"/>
    <col min="2297" max="2297" width="1.5703125" style="52" customWidth="1"/>
    <col min="2298" max="2301" width="3.5703125" style="52" customWidth="1"/>
    <col min="2302" max="2305" width="5.42578125" style="52" customWidth="1"/>
    <col min="2306" max="2321" width="4" style="52" customWidth="1"/>
    <col min="2322" max="2323" width="3.42578125" style="52" customWidth="1"/>
    <col min="2324" max="2361" width="3.5703125" style="52" customWidth="1"/>
    <col min="2362" max="2552" width="7.5703125" style="52"/>
    <col min="2553" max="2553" width="1.5703125" style="52" customWidth="1"/>
    <col min="2554" max="2557" width="3.5703125" style="52" customWidth="1"/>
    <col min="2558" max="2561" width="5.42578125" style="52" customWidth="1"/>
    <col min="2562" max="2577" width="4" style="52" customWidth="1"/>
    <col min="2578" max="2579" width="3.42578125" style="52" customWidth="1"/>
    <col min="2580" max="2617" width="3.5703125" style="52" customWidth="1"/>
    <col min="2618" max="2808" width="7.5703125" style="52"/>
    <col min="2809" max="2809" width="1.5703125" style="52" customWidth="1"/>
    <col min="2810" max="2813" width="3.5703125" style="52" customWidth="1"/>
    <col min="2814" max="2817" width="5.42578125" style="52" customWidth="1"/>
    <col min="2818" max="2833" width="4" style="52" customWidth="1"/>
    <col min="2834" max="2835" width="3.42578125" style="52" customWidth="1"/>
    <col min="2836" max="2873" width="3.5703125" style="52" customWidth="1"/>
    <col min="2874" max="3064" width="7.5703125" style="52"/>
    <col min="3065" max="3065" width="1.5703125" style="52" customWidth="1"/>
    <col min="3066" max="3069" width="3.5703125" style="52" customWidth="1"/>
    <col min="3070" max="3073" width="5.42578125" style="52" customWidth="1"/>
    <col min="3074" max="3089" width="4" style="52" customWidth="1"/>
    <col min="3090" max="3091" width="3.42578125" style="52" customWidth="1"/>
    <col min="3092" max="3129" width="3.5703125" style="52" customWidth="1"/>
    <col min="3130" max="3320" width="7.5703125" style="52"/>
    <col min="3321" max="3321" width="1.5703125" style="52" customWidth="1"/>
    <col min="3322" max="3325" width="3.5703125" style="52" customWidth="1"/>
    <col min="3326" max="3329" width="5.42578125" style="52" customWidth="1"/>
    <col min="3330" max="3345" width="4" style="52" customWidth="1"/>
    <col min="3346" max="3347" width="3.42578125" style="52" customWidth="1"/>
    <col min="3348" max="3385" width="3.5703125" style="52" customWidth="1"/>
    <col min="3386" max="3576" width="7.5703125" style="52"/>
    <col min="3577" max="3577" width="1.5703125" style="52" customWidth="1"/>
    <col min="3578" max="3581" width="3.5703125" style="52" customWidth="1"/>
    <col min="3582" max="3585" width="5.42578125" style="52" customWidth="1"/>
    <col min="3586" max="3601" width="4" style="52" customWidth="1"/>
    <col min="3602" max="3603" width="3.42578125" style="52" customWidth="1"/>
    <col min="3604" max="3641" width="3.5703125" style="52" customWidth="1"/>
    <col min="3642" max="3832" width="7.5703125" style="52"/>
    <col min="3833" max="3833" width="1.5703125" style="52" customWidth="1"/>
    <col min="3834" max="3837" width="3.5703125" style="52" customWidth="1"/>
    <col min="3838" max="3841" width="5.42578125" style="52" customWidth="1"/>
    <col min="3842" max="3857" width="4" style="52" customWidth="1"/>
    <col min="3858" max="3859" width="3.42578125" style="52" customWidth="1"/>
    <col min="3860" max="3897" width="3.5703125" style="52" customWidth="1"/>
    <col min="3898" max="4088" width="7.5703125" style="52"/>
    <col min="4089" max="4089" width="1.5703125" style="52" customWidth="1"/>
    <col min="4090" max="4093" width="3.5703125" style="52" customWidth="1"/>
    <col min="4094" max="4097" width="5.42578125" style="52" customWidth="1"/>
    <col min="4098" max="4113" width="4" style="52" customWidth="1"/>
    <col min="4114" max="4115" width="3.42578125" style="52" customWidth="1"/>
    <col min="4116" max="4153" width="3.5703125" style="52" customWidth="1"/>
    <col min="4154" max="4344" width="7.5703125" style="52"/>
    <col min="4345" max="4345" width="1.5703125" style="52" customWidth="1"/>
    <col min="4346" max="4349" width="3.5703125" style="52" customWidth="1"/>
    <col min="4350" max="4353" width="5.42578125" style="52" customWidth="1"/>
    <col min="4354" max="4369" width="4" style="52" customWidth="1"/>
    <col min="4370" max="4371" width="3.42578125" style="52" customWidth="1"/>
    <col min="4372" max="4409" width="3.5703125" style="52" customWidth="1"/>
    <col min="4410" max="4600" width="7.5703125" style="52"/>
    <col min="4601" max="4601" width="1.5703125" style="52" customWidth="1"/>
    <col min="4602" max="4605" width="3.5703125" style="52" customWidth="1"/>
    <col min="4606" max="4609" width="5.42578125" style="52" customWidth="1"/>
    <col min="4610" max="4625" width="4" style="52" customWidth="1"/>
    <col min="4626" max="4627" width="3.42578125" style="52" customWidth="1"/>
    <col min="4628" max="4665" width="3.5703125" style="52" customWidth="1"/>
    <col min="4666" max="4856" width="7.5703125" style="52"/>
    <col min="4857" max="4857" width="1.5703125" style="52" customWidth="1"/>
    <col min="4858" max="4861" width="3.5703125" style="52" customWidth="1"/>
    <col min="4862" max="4865" width="5.42578125" style="52" customWidth="1"/>
    <col min="4866" max="4881" width="4" style="52" customWidth="1"/>
    <col min="4882" max="4883" width="3.42578125" style="52" customWidth="1"/>
    <col min="4884" max="4921" width="3.5703125" style="52" customWidth="1"/>
    <col min="4922" max="5112" width="7.5703125" style="52"/>
    <col min="5113" max="5113" width="1.5703125" style="52" customWidth="1"/>
    <col min="5114" max="5117" width="3.5703125" style="52" customWidth="1"/>
    <col min="5118" max="5121" width="5.42578125" style="52" customWidth="1"/>
    <col min="5122" max="5137" width="4" style="52" customWidth="1"/>
    <col min="5138" max="5139" width="3.42578125" style="52" customWidth="1"/>
    <col min="5140" max="5177" width="3.5703125" style="52" customWidth="1"/>
    <col min="5178" max="5368" width="7.5703125" style="52"/>
    <col min="5369" max="5369" width="1.5703125" style="52" customWidth="1"/>
    <col min="5370" max="5373" width="3.5703125" style="52" customWidth="1"/>
    <col min="5374" max="5377" width="5.42578125" style="52" customWidth="1"/>
    <col min="5378" max="5393" width="4" style="52" customWidth="1"/>
    <col min="5394" max="5395" width="3.42578125" style="52" customWidth="1"/>
    <col min="5396" max="5433" width="3.5703125" style="52" customWidth="1"/>
    <col min="5434" max="5624" width="7.5703125" style="52"/>
    <col min="5625" max="5625" width="1.5703125" style="52" customWidth="1"/>
    <col min="5626" max="5629" width="3.5703125" style="52" customWidth="1"/>
    <col min="5630" max="5633" width="5.42578125" style="52" customWidth="1"/>
    <col min="5634" max="5649" width="4" style="52" customWidth="1"/>
    <col min="5650" max="5651" width="3.42578125" style="52" customWidth="1"/>
    <col min="5652" max="5689" width="3.5703125" style="52" customWidth="1"/>
    <col min="5690" max="5880" width="7.5703125" style="52"/>
    <col min="5881" max="5881" width="1.5703125" style="52" customWidth="1"/>
    <col min="5882" max="5885" width="3.5703125" style="52" customWidth="1"/>
    <col min="5886" max="5889" width="5.42578125" style="52" customWidth="1"/>
    <col min="5890" max="5905" width="4" style="52" customWidth="1"/>
    <col min="5906" max="5907" width="3.42578125" style="52" customWidth="1"/>
    <col min="5908" max="5945" width="3.5703125" style="52" customWidth="1"/>
    <col min="5946" max="6136" width="7.5703125" style="52"/>
    <col min="6137" max="6137" width="1.5703125" style="52" customWidth="1"/>
    <col min="6138" max="6141" width="3.5703125" style="52" customWidth="1"/>
    <col min="6142" max="6145" width="5.42578125" style="52" customWidth="1"/>
    <col min="6146" max="6161" width="4" style="52" customWidth="1"/>
    <col min="6162" max="6163" width="3.42578125" style="52" customWidth="1"/>
    <col min="6164" max="6201" width="3.5703125" style="52" customWidth="1"/>
    <col min="6202" max="6392" width="7.5703125" style="52"/>
    <col min="6393" max="6393" width="1.5703125" style="52" customWidth="1"/>
    <col min="6394" max="6397" width="3.5703125" style="52" customWidth="1"/>
    <col min="6398" max="6401" width="5.42578125" style="52" customWidth="1"/>
    <col min="6402" max="6417" width="4" style="52" customWidth="1"/>
    <col min="6418" max="6419" width="3.42578125" style="52" customWidth="1"/>
    <col min="6420" max="6457" width="3.5703125" style="52" customWidth="1"/>
    <col min="6458" max="6648" width="7.5703125" style="52"/>
    <col min="6649" max="6649" width="1.5703125" style="52" customWidth="1"/>
    <col min="6650" max="6653" width="3.5703125" style="52" customWidth="1"/>
    <col min="6654" max="6657" width="5.42578125" style="52" customWidth="1"/>
    <col min="6658" max="6673" width="4" style="52" customWidth="1"/>
    <col min="6674" max="6675" width="3.42578125" style="52" customWidth="1"/>
    <col min="6676" max="6713" width="3.5703125" style="52" customWidth="1"/>
    <col min="6714" max="6904" width="7.5703125" style="52"/>
    <col min="6905" max="6905" width="1.5703125" style="52" customWidth="1"/>
    <col min="6906" max="6909" width="3.5703125" style="52" customWidth="1"/>
    <col min="6910" max="6913" width="5.42578125" style="52" customWidth="1"/>
    <col min="6914" max="6929" width="4" style="52" customWidth="1"/>
    <col min="6930" max="6931" width="3.42578125" style="52" customWidth="1"/>
    <col min="6932" max="6969" width="3.5703125" style="52" customWidth="1"/>
    <col min="6970" max="7160" width="7.5703125" style="52"/>
    <col min="7161" max="7161" width="1.5703125" style="52" customWidth="1"/>
    <col min="7162" max="7165" width="3.5703125" style="52" customWidth="1"/>
    <col min="7166" max="7169" width="5.42578125" style="52" customWidth="1"/>
    <col min="7170" max="7185" width="4" style="52" customWidth="1"/>
    <col min="7186" max="7187" width="3.42578125" style="52" customWidth="1"/>
    <col min="7188" max="7225" width="3.5703125" style="52" customWidth="1"/>
    <col min="7226" max="7416" width="7.5703125" style="52"/>
    <col min="7417" max="7417" width="1.5703125" style="52" customWidth="1"/>
    <col min="7418" max="7421" width="3.5703125" style="52" customWidth="1"/>
    <col min="7422" max="7425" width="5.42578125" style="52" customWidth="1"/>
    <col min="7426" max="7441" width="4" style="52" customWidth="1"/>
    <col min="7442" max="7443" width="3.42578125" style="52" customWidth="1"/>
    <col min="7444" max="7481" width="3.5703125" style="52" customWidth="1"/>
    <col min="7482" max="7672" width="7.5703125" style="52"/>
    <col min="7673" max="7673" width="1.5703125" style="52" customWidth="1"/>
    <col min="7674" max="7677" width="3.5703125" style="52" customWidth="1"/>
    <col min="7678" max="7681" width="5.42578125" style="52" customWidth="1"/>
    <col min="7682" max="7697" width="4" style="52" customWidth="1"/>
    <col min="7698" max="7699" width="3.42578125" style="52" customWidth="1"/>
    <col min="7700" max="7737" width="3.5703125" style="52" customWidth="1"/>
    <col min="7738" max="7928" width="7.5703125" style="52"/>
    <col min="7929" max="7929" width="1.5703125" style="52" customWidth="1"/>
    <col min="7930" max="7933" width="3.5703125" style="52" customWidth="1"/>
    <col min="7934" max="7937" width="5.42578125" style="52" customWidth="1"/>
    <col min="7938" max="7953" width="4" style="52" customWidth="1"/>
    <col min="7954" max="7955" width="3.42578125" style="52" customWidth="1"/>
    <col min="7956" max="7993" width="3.5703125" style="52" customWidth="1"/>
    <col min="7994" max="8184" width="7.5703125" style="52"/>
    <col min="8185" max="8185" width="1.5703125" style="52" customWidth="1"/>
    <col min="8186" max="8189" width="3.5703125" style="52" customWidth="1"/>
    <col min="8190" max="8193" width="5.42578125" style="52" customWidth="1"/>
    <col min="8194" max="8209" width="4" style="52" customWidth="1"/>
    <col min="8210" max="8211" width="3.42578125" style="52" customWidth="1"/>
    <col min="8212" max="8249" width="3.5703125" style="52" customWidth="1"/>
    <col min="8250" max="8440" width="7.5703125" style="52"/>
    <col min="8441" max="8441" width="1.5703125" style="52" customWidth="1"/>
    <col min="8442" max="8445" width="3.5703125" style="52" customWidth="1"/>
    <col min="8446" max="8449" width="5.42578125" style="52" customWidth="1"/>
    <col min="8450" max="8465" width="4" style="52" customWidth="1"/>
    <col min="8466" max="8467" width="3.42578125" style="52" customWidth="1"/>
    <col min="8468" max="8505" width="3.5703125" style="52" customWidth="1"/>
    <col min="8506" max="8696" width="7.5703125" style="52"/>
    <col min="8697" max="8697" width="1.5703125" style="52" customWidth="1"/>
    <col min="8698" max="8701" width="3.5703125" style="52" customWidth="1"/>
    <col min="8702" max="8705" width="5.42578125" style="52" customWidth="1"/>
    <col min="8706" max="8721" width="4" style="52" customWidth="1"/>
    <col min="8722" max="8723" width="3.42578125" style="52" customWidth="1"/>
    <col min="8724" max="8761" width="3.5703125" style="52" customWidth="1"/>
    <col min="8762" max="8952" width="7.5703125" style="52"/>
    <col min="8953" max="8953" width="1.5703125" style="52" customWidth="1"/>
    <col min="8954" max="8957" width="3.5703125" style="52" customWidth="1"/>
    <col min="8958" max="8961" width="5.42578125" style="52" customWidth="1"/>
    <col min="8962" max="8977" width="4" style="52" customWidth="1"/>
    <col min="8978" max="8979" width="3.42578125" style="52" customWidth="1"/>
    <col min="8980" max="9017" width="3.5703125" style="52" customWidth="1"/>
    <col min="9018" max="9208" width="7.5703125" style="52"/>
    <col min="9209" max="9209" width="1.5703125" style="52" customWidth="1"/>
    <col min="9210" max="9213" width="3.5703125" style="52" customWidth="1"/>
    <col min="9214" max="9217" width="5.42578125" style="52" customWidth="1"/>
    <col min="9218" max="9233" width="4" style="52" customWidth="1"/>
    <col min="9234" max="9235" width="3.42578125" style="52" customWidth="1"/>
    <col min="9236" max="9273" width="3.5703125" style="52" customWidth="1"/>
    <col min="9274" max="9464" width="7.5703125" style="52"/>
    <col min="9465" max="9465" width="1.5703125" style="52" customWidth="1"/>
    <col min="9466" max="9469" width="3.5703125" style="52" customWidth="1"/>
    <col min="9470" max="9473" width="5.42578125" style="52" customWidth="1"/>
    <col min="9474" max="9489" width="4" style="52" customWidth="1"/>
    <col min="9490" max="9491" width="3.42578125" style="52" customWidth="1"/>
    <col min="9492" max="9529" width="3.5703125" style="52" customWidth="1"/>
    <col min="9530" max="9720" width="7.5703125" style="52"/>
    <col min="9721" max="9721" width="1.5703125" style="52" customWidth="1"/>
    <col min="9722" max="9725" width="3.5703125" style="52" customWidth="1"/>
    <col min="9726" max="9729" width="5.42578125" style="52" customWidth="1"/>
    <col min="9730" max="9745" width="4" style="52" customWidth="1"/>
    <col min="9746" max="9747" width="3.42578125" style="52" customWidth="1"/>
    <col min="9748" max="9785" width="3.5703125" style="52" customWidth="1"/>
    <col min="9786" max="9976" width="7.5703125" style="52"/>
    <col min="9977" max="9977" width="1.5703125" style="52" customWidth="1"/>
    <col min="9978" max="9981" width="3.5703125" style="52" customWidth="1"/>
    <col min="9982" max="9985" width="5.42578125" style="52" customWidth="1"/>
    <col min="9986" max="10001" width="4" style="52" customWidth="1"/>
    <col min="10002" max="10003" width="3.42578125" style="52" customWidth="1"/>
    <col min="10004" max="10041" width="3.5703125" style="52" customWidth="1"/>
    <col min="10042" max="10232" width="7.5703125" style="52"/>
    <col min="10233" max="10233" width="1.5703125" style="52" customWidth="1"/>
    <col min="10234" max="10237" width="3.5703125" style="52" customWidth="1"/>
    <col min="10238" max="10241" width="5.42578125" style="52" customWidth="1"/>
    <col min="10242" max="10257" width="4" style="52" customWidth="1"/>
    <col min="10258" max="10259" width="3.42578125" style="52" customWidth="1"/>
    <col min="10260" max="10297" width="3.5703125" style="52" customWidth="1"/>
    <col min="10298" max="10488" width="7.5703125" style="52"/>
    <col min="10489" max="10489" width="1.5703125" style="52" customWidth="1"/>
    <col min="10490" max="10493" width="3.5703125" style="52" customWidth="1"/>
    <col min="10494" max="10497" width="5.42578125" style="52" customWidth="1"/>
    <col min="10498" max="10513" width="4" style="52" customWidth="1"/>
    <col min="10514" max="10515" width="3.42578125" style="52" customWidth="1"/>
    <col min="10516" max="10553" width="3.5703125" style="52" customWidth="1"/>
    <col min="10554" max="10744" width="7.5703125" style="52"/>
    <col min="10745" max="10745" width="1.5703125" style="52" customWidth="1"/>
    <col min="10746" max="10749" width="3.5703125" style="52" customWidth="1"/>
    <col min="10750" max="10753" width="5.42578125" style="52" customWidth="1"/>
    <col min="10754" max="10769" width="4" style="52" customWidth="1"/>
    <col min="10770" max="10771" width="3.42578125" style="52" customWidth="1"/>
    <col min="10772" max="10809" width="3.5703125" style="52" customWidth="1"/>
    <col min="10810" max="11000" width="7.5703125" style="52"/>
    <col min="11001" max="11001" width="1.5703125" style="52" customWidth="1"/>
    <col min="11002" max="11005" width="3.5703125" style="52" customWidth="1"/>
    <col min="11006" max="11009" width="5.42578125" style="52" customWidth="1"/>
    <col min="11010" max="11025" width="4" style="52" customWidth="1"/>
    <col min="11026" max="11027" width="3.42578125" style="52" customWidth="1"/>
    <col min="11028" max="11065" width="3.5703125" style="52" customWidth="1"/>
    <col min="11066" max="11256" width="7.5703125" style="52"/>
    <col min="11257" max="11257" width="1.5703125" style="52" customWidth="1"/>
    <col min="11258" max="11261" width="3.5703125" style="52" customWidth="1"/>
    <col min="11262" max="11265" width="5.42578125" style="52" customWidth="1"/>
    <col min="11266" max="11281" width="4" style="52" customWidth="1"/>
    <col min="11282" max="11283" width="3.42578125" style="52" customWidth="1"/>
    <col min="11284" max="11321" width="3.5703125" style="52" customWidth="1"/>
    <col min="11322" max="11512" width="7.5703125" style="52"/>
    <col min="11513" max="11513" width="1.5703125" style="52" customWidth="1"/>
    <col min="11514" max="11517" width="3.5703125" style="52" customWidth="1"/>
    <col min="11518" max="11521" width="5.42578125" style="52" customWidth="1"/>
    <col min="11522" max="11537" width="4" style="52" customWidth="1"/>
    <col min="11538" max="11539" width="3.42578125" style="52" customWidth="1"/>
    <col min="11540" max="11577" width="3.5703125" style="52" customWidth="1"/>
    <col min="11578" max="11768" width="7.5703125" style="52"/>
    <col min="11769" max="11769" width="1.5703125" style="52" customWidth="1"/>
    <col min="11770" max="11773" width="3.5703125" style="52" customWidth="1"/>
    <col min="11774" max="11777" width="5.42578125" style="52" customWidth="1"/>
    <col min="11778" max="11793" width="4" style="52" customWidth="1"/>
    <col min="11794" max="11795" width="3.42578125" style="52" customWidth="1"/>
    <col min="11796" max="11833" width="3.5703125" style="52" customWidth="1"/>
    <col min="11834" max="12024" width="7.5703125" style="52"/>
    <col min="12025" max="12025" width="1.5703125" style="52" customWidth="1"/>
    <col min="12026" max="12029" width="3.5703125" style="52" customWidth="1"/>
    <col min="12030" max="12033" width="5.42578125" style="52" customWidth="1"/>
    <col min="12034" max="12049" width="4" style="52" customWidth="1"/>
    <col min="12050" max="12051" width="3.42578125" style="52" customWidth="1"/>
    <col min="12052" max="12089" width="3.5703125" style="52" customWidth="1"/>
    <col min="12090" max="12280" width="7.5703125" style="52"/>
    <col min="12281" max="12281" width="1.5703125" style="52" customWidth="1"/>
    <col min="12282" max="12285" width="3.5703125" style="52" customWidth="1"/>
    <col min="12286" max="12289" width="5.42578125" style="52" customWidth="1"/>
    <col min="12290" max="12305" width="4" style="52" customWidth="1"/>
    <col min="12306" max="12307" width="3.42578125" style="52" customWidth="1"/>
    <col min="12308" max="12345" width="3.5703125" style="52" customWidth="1"/>
    <col min="12346" max="12536" width="7.5703125" style="52"/>
    <col min="12537" max="12537" width="1.5703125" style="52" customWidth="1"/>
    <col min="12538" max="12541" width="3.5703125" style="52" customWidth="1"/>
    <col min="12542" max="12545" width="5.42578125" style="52" customWidth="1"/>
    <col min="12546" max="12561" width="4" style="52" customWidth="1"/>
    <col min="12562" max="12563" width="3.42578125" style="52" customWidth="1"/>
    <col min="12564" max="12601" width="3.5703125" style="52" customWidth="1"/>
    <col min="12602" max="12792" width="7.5703125" style="52"/>
    <col min="12793" max="12793" width="1.5703125" style="52" customWidth="1"/>
    <col min="12794" max="12797" width="3.5703125" style="52" customWidth="1"/>
    <col min="12798" max="12801" width="5.42578125" style="52" customWidth="1"/>
    <col min="12802" max="12817" width="4" style="52" customWidth="1"/>
    <col min="12818" max="12819" width="3.42578125" style="52" customWidth="1"/>
    <col min="12820" max="12857" width="3.5703125" style="52" customWidth="1"/>
    <col min="12858" max="13048" width="7.5703125" style="52"/>
    <col min="13049" max="13049" width="1.5703125" style="52" customWidth="1"/>
    <col min="13050" max="13053" width="3.5703125" style="52" customWidth="1"/>
    <col min="13054" max="13057" width="5.42578125" style="52" customWidth="1"/>
    <col min="13058" max="13073" width="4" style="52" customWidth="1"/>
    <col min="13074" max="13075" width="3.42578125" style="52" customWidth="1"/>
    <col min="13076" max="13113" width="3.5703125" style="52" customWidth="1"/>
    <col min="13114" max="13304" width="7.5703125" style="52"/>
    <col min="13305" max="13305" width="1.5703125" style="52" customWidth="1"/>
    <col min="13306" max="13309" width="3.5703125" style="52" customWidth="1"/>
    <col min="13310" max="13313" width="5.42578125" style="52" customWidth="1"/>
    <col min="13314" max="13329" width="4" style="52" customWidth="1"/>
    <col min="13330" max="13331" width="3.42578125" style="52" customWidth="1"/>
    <col min="13332" max="13369" width="3.5703125" style="52" customWidth="1"/>
    <col min="13370" max="13560" width="7.5703125" style="52"/>
    <col min="13561" max="13561" width="1.5703125" style="52" customWidth="1"/>
    <col min="13562" max="13565" width="3.5703125" style="52" customWidth="1"/>
    <col min="13566" max="13569" width="5.42578125" style="52" customWidth="1"/>
    <col min="13570" max="13585" width="4" style="52" customWidth="1"/>
    <col min="13586" max="13587" width="3.42578125" style="52" customWidth="1"/>
    <col min="13588" max="13625" width="3.5703125" style="52" customWidth="1"/>
    <col min="13626" max="13816" width="7.5703125" style="52"/>
    <col min="13817" max="13817" width="1.5703125" style="52" customWidth="1"/>
    <col min="13818" max="13821" width="3.5703125" style="52" customWidth="1"/>
    <col min="13822" max="13825" width="5.42578125" style="52" customWidth="1"/>
    <col min="13826" max="13841" width="4" style="52" customWidth="1"/>
    <col min="13842" max="13843" width="3.42578125" style="52" customWidth="1"/>
    <col min="13844" max="13881" width="3.5703125" style="52" customWidth="1"/>
    <col min="13882" max="14072" width="7.5703125" style="52"/>
    <col min="14073" max="14073" width="1.5703125" style="52" customWidth="1"/>
    <col min="14074" max="14077" width="3.5703125" style="52" customWidth="1"/>
    <col min="14078" max="14081" width="5.42578125" style="52" customWidth="1"/>
    <col min="14082" max="14097" width="4" style="52" customWidth="1"/>
    <col min="14098" max="14099" width="3.42578125" style="52" customWidth="1"/>
    <col min="14100" max="14137" width="3.5703125" style="52" customWidth="1"/>
    <col min="14138" max="14328" width="7.5703125" style="52"/>
    <col min="14329" max="14329" width="1.5703125" style="52" customWidth="1"/>
    <col min="14330" max="14333" width="3.5703125" style="52" customWidth="1"/>
    <col min="14334" max="14337" width="5.42578125" style="52" customWidth="1"/>
    <col min="14338" max="14353" width="4" style="52" customWidth="1"/>
    <col min="14354" max="14355" width="3.42578125" style="52" customWidth="1"/>
    <col min="14356" max="14393" width="3.5703125" style="52" customWidth="1"/>
    <col min="14394" max="14584" width="7.5703125" style="52"/>
    <col min="14585" max="14585" width="1.5703125" style="52" customWidth="1"/>
    <col min="14586" max="14589" width="3.5703125" style="52" customWidth="1"/>
    <col min="14590" max="14593" width="5.42578125" style="52" customWidth="1"/>
    <col min="14594" max="14609" width="4" style="52" customWidth="1"/>
    <col min="14610" max="14611" width="3.42578125" style="52" customWidth="1"/>
    <col min="14612" max="14649" width="3.5703125" style="52" customWidth="1"/>
    <col min="14650" max="14840" width="7.5703125" style="52"/>
    <col min="14841" max="14841" width="1.5703125" style="52" customWidth="1"/>
    <col min="14842" max="14845" width="3.5703125" style="52" customWidth="1"/>
    <col min="14846" max="14849" width="5.42578125" style="52" customWidth="1"/>
    <col min="14850" max="14865" width="4" style="52" customWidth="1"/>
    <col min="14866" max="14867" width="3.42578125" style="52" customWidth="1"/>
    <col min="14868" max="14905" width="3.5703125" style="52" customWidth="1"/>
    <col min="14906" max="15096" width="7.5703125" style="52"/>
    <col min="15097" max="15097" width="1.5703125" style="52" customWidth="1"/>
    <col min="15098" max="15101" width="3.5703125" style="52" customWidth="1"/>
    <col min="15102" max="15105" width="5.42578125" style="52" customWidth="1"/>
    <col min="15106" max="15121" width="4" style="52" customWidth="1"/>
    <col min="15122" max="15123" width="3.42578125" style="52" customWidth="1"/>
    <col min="15124" max="15161" width="3.5703125" style="52" customWidth="1"/>
    <col min="15162" max="15352" width="7.5703125" style="52"/>
    <col min="15353" max="15353" width="1.5703125" style="52" customWidth="1"/>
    <col min="15354" max="15357" width="3.5703125" style="52" customWidth="1"/>
    <col min="15358" max="15361" width="5.42578125" style="52" customWidth="1"/>
    <col min="15362" max="15377" width="4" style="52" customWidth="1"/>
    <col min="15378" max="15379" width="3.42578125" style="52" customWidth="1"/>
    <col min="15380" max="15417" width="3.5703125" style="52" customWidth="1"/>
    <col min="15418" max="15608" width="7.5703125" style="52"/>
    <col min="15609" max="15609" width="1.5703125" style="52" customWidth="1"/>
    <col min="15610" max="15613" width="3.5703125" style="52" customWidth="1"/>
    <col min="15614" max="15617" width="5.42578125" style="52" customWidth="1"/>
    <col min="15618" max="15633" width="4" style="52" customWidth="1"/>
    <col min="15634" max="15635" width="3.42578125" style="52" customWidth="1"/>
    <col min="15636" max="15673" width="3.5703125" style="52" customWidth="1"/>
    <col min="15674" max="15864" width="7.5703125" style="52"/>
    <col min="15865" max="15865" width="1.5703125" style="52" customWidth="1"/>
    <col min="15866" max="15869" width="3.5703125" style="52" customWidth="1"/>
    <col min="15870" max="15873" width="5.42578125" style="52" customWidth="1"/>
    <col min="15874" max="15889" width="4" style="52" customWidth="1"/>
    <col min="15890" max="15891" width="3.42578125" style="52" customWidth="1"/>
    <col min="15892" max="15929" width="3.5703125" style="52" customWidth="1"/>
    <col min="15930" max="16120" width="7.5703125" style="52"/>
    <col min="16121" max="16121" width="1.5703125" style="52" customWidth="1"/>
    <col min="16122" max="16125" width="3.5703125" style="52" customWidth="1"/>
    <col min="16126" max="16129" width="5.42578125" style="52" customWidth="1"/>
    <col min="16130" max="16145" width="4" style="52" customWidth="1"/>
    <col min="16146" max="16147" width="3.42578125" style="52" customWidth="1"/>
    <col min="16148" max="16185" width="3.5703125" style="52" customWidth="1"/>
    <col min="16186" max="16384" width="7.5703125" style="52"/>
  </cols>
  <sheetData>
    <row r="1" spans="1:48" ht="23.1" customHeight="1">
      <c r="A1" s="361" t="s">
        <v>53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210" t="s">
        <v>43</v>
      </c>
      <c r="N1" s="210"/>
      <c r="O1" s="210"/>
      <c r="P1" s="210"/>
      <c r="R1" s="336" t="s">
        <v>113</v>
      </c>
      <c r="S1" s="336"/>
      <c r="T1" s="336"/>
      <c r="U1" s="336"/>
      <c r="V1" s="336"/>
      <c r="W1" s="211"/>
      <c r="X1" s="210"/>
      <c r="AA1" s="211" t="s">
        <v>114</v>
      </c>
      <c r="AB1" s="52"/>
      <c r="AC1" s="234">
        <v>1</v>
      </c>
      <c r="AD1" s="212" t="s">
        <v>115</v>
      </c>
      <c r="AE1" s="234">
        <v>1</v>
      </c>
      <c r="AR1" s="211"/>
    </row>
    <row r="2" spans="1:48" ht="23.1" customHeight="1">
      <c r="A2" s="361"/>
      <c r="B2" s="361"/>
      <c r="C2" s="361"/>
      <c r="D2" s="361"/>
      <c r="E2" s="361"/>
      <c r="F2" s="361"/>
      <c r="G2" s="361"/>
      <c r="H2" s="361"/>
      <c r="I2" s="361"/>
      <c r="J2" s="361"/>
      <c r="K2" s="361"/>
      <c r="L2" s="361"/>
      <c r="M2" s="211" t="s">
        <v>54</v>
      </c>
      <c r="N2" s="210"/>
      <c r="O2" s="211"/>
      <c r="P2" s="210"/>
      <c r="R2" s="362">
        <v>42350</v>
      </c>
      <c r="S2" s="362"/>
      <c r="T2" s="362"/>
      <c r="U2" s="362"/>
      <c r="V2" s="211" t="s">
        <v>55</v>
      </c>
      <c r="Y2" s="210"/>
      <c r="Z2" s="213"/>
      <c r="AA2" s="363">
        <v>42350</v>
      </c>
      <c r="AB2" s="363"/>
      <c r="AC2" s="363"/>
      <c r="AD2" s="363"/>
      <c r="AE2" s="229"/>
      <c r="AF2" s="229"/>
      <c r="AG2" s="229"/>
    </row>
    <row r="3" spans="1:48" ht="23.1" customHeight="1">
      <c r="A3" s="364" t="s">
        <v>116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210" t="s">
        <v>56</v>
      </c>
      <c r="N3" s="210"/>
      <c r="O3" s="210"/>
      <c r="P3" s="210"/>
      <c r="Q3" s="210"/>
      <c r="S3" s="226">
        <v>20</v>
      </c>
      <c r="T3" s="227" t="s">
        <v>129</v>
      </c>
      <c r="U3" s="226">
        <v>50</v>
      </c>
      <c r="V3" s="215" t="s">
        <v>57</v>
      </c>
      <c r="W3" s="211"/>
      <c r="Y3" s="210"/>
      <c r="Z3" s="210"/>
      <c r="AA3" s="210"/>
      <c r="AB3" s="210"/>
      <c r="AC3" s="210"/>
      <c r="AD3" s="210"/>
      <c r="AE3" s="210"/>
      <c r="AF3" s="214"/>
    </row>
    <row r="4" spans="1:48" ht="23.1" customHeight="1">
      <c r="A4" s="365" t="s">
        <v>81</v>
      </c>
      <c r="B4" s="365"/>
      <c r="C4" s="365"/>
      <c r="D4" s="365"/>
      <c r="E4" s="365"/>
      <c r="F4" s="365"/>
      <c r="G4" s="365"/>
      <c r="H4" s="365"/>
      <c r="I4" s="365"/>
      <c r="J4" s="365"/>
      <c r="K4" s="365"/>
      <c r="L4" s="365"/>
      <c r="M4" s="210" t="s">
        <v>117</v>
      </c>
      <c r="N4" s="210"/>
      <c r="O4" s="210"/>
      <c r="P4" s="210"/>
      <c r="Q4" s="210"/>
      <c r="R4" s="210" t="s">
        <v>118</v>
      </c>
      <c r="S4" s="210"/>
      <c r="T4" s="210"/>
      <c r="U4" s="210"/>
      <c r="V4" s="210"/>
      <c r="W4" s="210"/>
      <c r="X4" s="210"/>
      <c r="Y4" s="210"/>
      <c r="Z4" s="210"/>
      <c r="AA4" s="210"/>
      <c r="AB4" s="210"/>
      <c r="AC4" s="210"/>
      <c r="AD4" s="210"/>
      <c r="AE4" s="210"/>
      <c r="AF4" s="214"/>
    </row>
    <row r="5" spans="1:48" s="206" customFormat="1" ht="23.1" customHeight="1">
      <c r="A5" s="207" t="s">
        <v>119</v>
      </c>
      <c r="B5" s="207"/>
      <c r="C5" s="207"/>
      <c r="D5" s="207"/>
      <c r="E5" s="207"/>
      <c r="G5" s="351" t="s">
        <v>120</v>
      </c>
      <c r="H5" s="351"/>
      <c r="I5" s="351"/>
      <c r="J5" s="351"/>
      <c r="K5" s="351"/>
      <c r="L5" s="351"/>
      <c r="M5" s="351"/>
      <c r="N5" s="351"/>
      <c r="O5" s="351"/>
      <c r="P5" s="351"/>
      <c r="Q5" s="351"/>
      <c r="R5" s="351"/>
      <c r="S5" s="351"/>
      <c r="T5" s="351"/>
      <c r="U5" s="351"/>
      <c r="V5" s="351"/>
      <c r="W5" s="351"/>
      <c r="X5" s="351"/>
      <c r="Y5" s="351"/>
      <c r="Z5" s="351"/>
      <c r="AA5" s="351"/>
      <c r="AD5" s="216"/>
      <c r="AG5" s="207"/>
      <c r="AH5" s="207"/>
      <c r="AI5" s="207"/>
    </row>
    <row r="6" spans="1:48" s="206" customFormat="1" ht="23.1" customHeight="1">
      <c r="A6" s="207" t="s">
        <v>121</v>
      </c>
      <c r="B6" s="207"/>
      <c r="C6" s="207"/>
      <c r="D6" s="207"/>
      <c r="E6" s="207"/>
      <c r="G6" s="366" t="s">
        <v>81</v>
      </c>
      <c r="H6" s="366"/>
      <c r="I6" s="366"/>
      <c r="J6" s="366"/>
      <c r="K6" s="366"/>
      <c r="L6" s="366"/>
      <c r="M6" s="217" t="s">
        <v>122</v>
      </c>
      <c r="N6" s="218"/>
      <c r="O6" s="218"/>
      <c r="R6" s="366" t="s">
        <v>123</v>
      </c>
      <c r="S6" s="366"/>
      <c r="T6" s="366"/>
      <c r="U6" s="366"/>
      <c r="V6" s="366"/>
      <c r="W6" s="217" t="s">
        <v>58</v>
      </c>
      <c r="X6" s="217"/>
      <c r="Y6" s="217"/>
      <c r="Z6" s="366">
        <v>123</v>
      </c>
      <c r="AA6" s="366"/>
      <c r="AB6" s="366"/>
      <c r="AC6" s="366"/>
    </row>
    <row r="7" spans="1:48" s="206" customFormat="1" ht="23.1" customHeight="1">
      <c r="A7" s="224" t="s">
        <v>124</v>
      </c>
      <c r="E7" s="351" t="s">
        <v>133</v>
      </c>
      <c r="F7" s="351"/>
      <c r="G7" s="351"/>
      <c r="H7" s="351"/>
      <c r="I7" s="351"/>
      <c r="J7" s="351"/>
      <c r="K7" s="224" t="s">
        <v>59</v>
      </c>
      <c r="M7" s="351">
        <v>123</v>
      </c>
      <c r="N7" s="351"/>
      <c r="O7" s="351"/>
      <c r="P7" s="351"/>
      <c r="Q7" s="351"/>
      <c r="R7" s="352" t="s">
        <v>134</v>
      </c>
      <c r="S7" s="352"/>
      <c r="T7" s="352"/>
      <c r="U7" s="353">
        <v>0</v>
      </c>
      <c r="V7" s="353"/>
      <c r="W7" s="225" t="s">
        <v>135</v>
      </c>
      <c r="X7" s="353">
        <v>300</v>
      </c>
      <c r="Y7" s="353"/>
      <c r="Z7" s="224" t="s">
        <v>75</v>
      </c>
      <c r="AA7" s="218"/>
      <c r="AB7" s="224"/>
      <c r="AC7" s="224"/>
      <c r="AD7" s="207"/>
      <c r="AE7" s="207"/>
      <c r="AF7" s="216"/>
    </row>
    <row r="8" spans="1:48" s="67" customFormat="1" ht="23.1" customHeight="1">
      <c r="A8" s="206" t="s">
        <v>125</v>
      </c>
      <c r="B8" s="206"/>
      <c r="C8" s="206"/>
      <c r="D8" s="206"/>
      <c r="E8" s="206"/>
      <c r="F8" s="219"/>
      <c r="G8" s="219"/>
      <c r="H8" s="219" t="s">
        <v>126</v>
      </c>
      <c r="J8" s="220"/>
      <c r="L8" s="219" t="s">
        <v>127</v>
      </c>
      <c r="N8" s="219"/>
      <c r="O8" s="228"/>
      <c r="P8" s="228"/>
      <c r="Q8" s="228"/>
      <c r="R8" s="228"/>
      <c r="S8" s="228"/>
      <c r="T8" s="228"/>
      <c r="U8" s="228"/>
      <c r="V8" s="228"/>
      <c r="W8" s="228"/>
      <c r="X8" s="228"/>
      <c r="Y8" s="228"/>
      <c r="Z8" s="228"/>
      <c r="AA8" s="228"/>
      <c r="AB8" s="228"/>
      <c r="AC8" s="228"/>
      <c r="AE8" s="208"/>
      <c r="AF8" s="214"/>
    </row>
    <row r="9" spans="1:48" s="67" customFormat="1" ht="9.75" customHeight="1">
      <c r="A9" s="221"/>
      <c r="B9" s="221"/>
      <c r="C9" s="221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3"/>
      <c r="Q9" s="223"/>
      <c r="R9" s="223"/>
      <c r="S9" s="223"/>
      <c r="T9" s="223"/>
      <c r="U9" s="223"/>
      <c r="V9" s="223"/>
      <c r="W9" s="223"/>
      <c r="X9" s="223"/>
      <c r="Y9" s="223"/>
      <c r="Z9" s="223"/>
      <c r="AE9" s="208"/>
      <c r="AF9" s="214"/>
    </row>
    <row r="10" spans="1:48" s="67" customFormat="1" ht="23.1" customHeight="1">
      <c r="A10" s="219" t="s">
        <v>65</v>
      </c>
      <c r="B10" s="219"/>
      <c r="C10" s="219"/>
      <c r="D10" s="219"/>
      <c r="E10" s="219"/>
      <c r="F10" s="219"/>
      <c r="G10" s="34"/>
      <c r="H10" s="346"/>
      <c r="I10" s="346"/>
      <c r="J10" s="346"/>
      <c r="K10" s="346"/>
      <c r="L10" s="346"/>
      <c r="M10" s="346"/>
      <c r="N10" s="346"/>
      <c r="Q10" s="224"/>
      <c r="R10" s="225" t="s">
        <v>128</v>
      </c>
      <c r="S10" s="225"/>
      <c r="T10" s="347"/>
      <c r="U10" s="347"/>
      <c r="V10" s="347"/>
      <c r="W10" s="347"/>
      <c r="X10" s="347"/>
      <c r="Y10" s="347"/>
      <c r="Z10" s="347"/>
      <c r="AE10" s="209"/>
    </row>
    <row r="11" spans="1:48" s="67" customFormat="1" ht="23.1" customHeight="1">
      <c r="A11" s="219" t="s">
        <v>65</v>
      </c>
      <c r="B11" s="219"/>
      <c r="C11" s="219"/>
      <c r="D11" s="219"/>
      <c r="E11" s="219"/>
      <c r="F11" s="219"/>
      <c r="G11" s="34"/>
      <c r="H11" s="346"/>
      <c r="I11" s="346"/>
      <c r="J11" s="346"/>
      <c r="K11" s="346"/>
      <c r="L11" s="346"/>
      <c r="M11" s="346"/>
      <c r="N11" s="346"/>
      <c r="Q11" s="224"/>
      <c r="R11" s="225" t="s">
        <v>128</v>
      </c>
      <c r="S11" s="225"/>
      <c r="T11" s="347"/>
      <c r="U11" s="347"/>
      <c r="V11" s="347"/>
      <c r="W11" s="347"/>
      <c r="X11" s="347"/>
      <c r="Y11" s="347"/>
      <c r="Z11" s="347"/>
      <c r="AE11" s="209"/>
    </row>
    <row r="12" spans="1:48" s="67" customFormat="1" ht="23.1" customHeight="1">
      <c r="A12" s="219"/>
      <c r="B12" s="219"/>
      <c r="C12" s="219"/>
      <c r="D12" s="219"/>
      <c r="E12" s="219"/>
      <c r="F12" s="219"/>
      <c r="G12" s="34"/>
      <c r="H12" s="238"/>
      <c r="I12" s="238"/>
      <c r="J12" s="238"/>
      <c r="K12" s="238"/>
      <c r="L12" s="238"/>
      <c r="M12" s="238"/>
      <c r="N12" s="238"/>
      <c r="Q12" s="224"/>
      <c r="R12" s="225"/>
      <c r="S12" s="225"/>
      <c r="T12" s="222"/>
      <c r="U12" s="222"/>
      <c r="V12" s="222"/>
      <c r="W12" s="222"/>
      <c r="X12" s="222"/>
      <c r="Y12" s="222"/>
      <c r="Z12" s="222"/>
      <c r="AE12" s="209"/>
    </row>
    <row r="13" spans="1:48" s="67" customFormat="1" ht="23.1" customHeight="1">
      <c r="A13" s="219"/>
      <c r="B13" s="219"/>
      <c r="C13" s="219"/>
      <c r="D13" s="219"/>
      <c r="E13" s="219"/>
      <c r="F13" s="219"/>
      <c r="G13" s="34"/>
      <c r="H13" s="238"/>
      <c r="I13" s="238"/>
      <c r="J13" s="238"/>
      <c r="K13" s="238"/>
      <c r="L13" s="238"/>
      <c r="M13" s="238"/>
      <c r="N13" s="238"/>
      <c r="Q13" s="224"/>
      <c r="R13" s="225"/>
      <c r="S13" s="225"/>
      <c r="T13" s="222"/>
      <c r="U13" s="222"/>
      <c r="V13" s="222"/>
      <c r="W13" s="222"/>
      <c r="X13" s="222"/>
      <c r="Y13" s="222"/>
      <c r="Z13" s="222"/>
      <c r="AE13" s="209"/>
    </row>
    <row r="14" spans="1:48" s="67" customFormat="1" ht="23.1" customHeight="1">
      <c r="A14" s="219"/>
      <c r="B14" s="219"/>
      <c r="C14" s="219"/>
      <c r="D14" s="219"/>
      <c r="E14" s="219"/>
      <c r="F14" s="219"/>
      <c r="G14" s="34"/>
      <c r="H14" s="238"/>
      <c r="I14" s="238"/>
      <c r="J14" s="238"/>
      <c r="K14" s="238"/>
      <c r="L14" s="238"/>
      <c r="M14" s="238"/>
      <c r="N14" s="238"/>
      <c r="Q14" s="224"/>
      <c r="R14" s="225"/>
      <c r="S14" s="225"/>
      <c r="T14" s="222"/>
      <c r="U14" s="222"/>
      <c r="V14" s="222"/>
      <c r="W14" s="222"/>
      <c r="X14" s="222"/>
      <c r="Y14" s="222"/>
      <c r="Z14" s="222"/>
      <c r="AE14" s="209"/>
    </row>
    <row r="15" spans="1:48" s="67" customFormat="1" ht="23.1" customHeight="1">
      <c r="A15" s="219"/>
      <c r="B15" s="219"/>
      <c r="C15" s="219"/>
      <c r="D15" s="219"/>
      <c r="E15" s="219"/>
      <c r="F15" s="219"/>
      <c r="G15" s="34"/>
      <c r="H15" s="238"/>
      <c r="I15" s="238"/>
      <c r="J15" s="238"/>
      <c r="K15" s="238"/>
      <c r="L15" s="238"/>
      <c r="M15" s="238"/>
      <c r="N15" s="238"/>
      <c r="Q15" s="224"/>
      <c r="R15" s="225"/>
      <c r="S15" s="225"/>
      <c r="T15" s="222"/>
      <c r="U15" s="222"/>
      <c r="V15" s="222"/>
      <c r="W15" s="222"/>
      <c r="X15" s="222"/>
      <c r="Y15" s="222"/>
      <c r="Z15" s="222"/>
      <c r="AE15" s="209"/>
    </row>
    <row r="16" spans="1:48" ht="21" customHeight="1">
      <c r="T16" s="51"/>
      <c r="U16" s="341"/>
      <c r="V16" s="341"/>
      <c r="W16" s="342"/>
      <c r="X16" s="342"/>
      <c r="AA16" s="51"/>
      <c r="AB16" s="337" t="s">
        <v>142</v>
      </c>
      <c r="AC16" s="337"/>
      <c r="AD16" s="336" t="s">
        <v>141</v>
      </c>
      <c r="AE16" s="336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</row>
    <row r="17" spans="1:60" ht="21" customHeight="1">
      <c r="A17" s="354" t="s">
        <v>136</v>
      </c>
      <c r="B17" s="355"/>
      <c r="C17" s="356"/>
      <c r="D17" s="360" t="s">
        <v>137</v>
      </c>
      <c r="E17" s="360"/>
      <c r="F17" s="360"/>
      <c r="G17" s="360" t="s">
        <v>139</v>
      </c>
      <c r="H17" s="360"/>
      <c r="I17" s="360"/>
      <c r="J17" s="360"/>
      <c r="K17" s="360"/>
      <c r="L17" s="360"/>
      <c r="M17" s="360"/>
      <c r="N17" s="360"/>
      <c r="O17" s="360"/>
      <c r="P17" s="360"/>
      <c r="Q17" s="360"/>
      <c r="R17" s="360"/>
      <c r="S17" s="343" t="s">
        <v>147</v>
      </c>
      <c r="T17" s="343"/>
      <c r="U17" s="343"/>
      <c r="V17" s="319" t="s">
        <v>145</v>
      </c>
      <c r="W17" s="319"/>
      <c r="X17" s="319"/>
      <c r="Y17" s="319" t="s">
        <v>146</v>
      </c>
      <c r="Z17" s="319"/>
      <c r="AA17" s="319"/>
      <c r="AB17" s="315" t="s">
        <v>13</v>
      </c>
      <c r="AC17" s="315"/>
      <c r="AD17" s="315"/>
      <c r="AE17" s="316"/>
    </row>
    <row r="18" spans="1:60" ht="21" customHeight="1">
      <c r="A18" s="357"/>
      <c r="B18" s="358"/>
      <c r="C18" s="359"/>
      <c r="D18" s="360"/>
      <c r="E18" s="360"/>
      <c r="F18" s="360"/>
      <c r="G18" s="348" t="s">
        <v>60</v>
      </c>
      <c r="H18" s="349"/>
      <c r="I18" s="350"/>
      <c r="J18" s="348" t="s">
        <v>61</v>
      </c>
      <c r="K18" s="349"/>
      <c r="L18" s="350"/>
      <c r="M18" s="348" t="s">
        <v>62</v>
      </c>
      <c r="N18" s="349"/>
      <c r="O18" s="350"/>
      <c r="P18" s="348" t="s">
        <v>63</v>
      </c>
      <c r="Q18" s="349"/>
      <c r="R18" s="350"/>
      <c r="S18" s="343"/>
      <c r="T18" s="343"/>
      <c r="U18" s="343"/>
      <c r="V18" s="319"/>
      <c r="W18" s="319"/>
      <c r="X18" s="319"/>
      <c r="Y18" s="319"/>
      <c r="Z18" s="319"/>
      <c r="AA18" s="319"/>
      <c r="AB18" s="317"/>
      <c r="AC18" s="317"/>
      <c r="AD18" s="317"/>
      <c r="AE18" s="318"/>
    </row>
    <row r="19" spans="1:60" ht="21" customHeight="1">
      <c r="A19" s="329">
        <v>31</v>
      </c>
      <c r="B19" s="330"/>
      <c r="C19" s="331"/>
      <c r="D19" s="323" t="s">
        <v>138</v>
      </c>
      <c r="E19" s="323"/>
      <c r="F19" s="323"/>
      <c r="G19" s="324">
        <v>1E-4</v>
      </c>
      <c r="H19" s="325"/>
      <c r="I19" s="335"/>
      <c r="J19" s="324">
        <v>1E-4</v>
      </c>
      <c r="K19" s="325"/>
      <c r="L19" s="335"/>
      <c r="M19" s="324">
        <v>1E-4</v>
      </c>
      <c r="N19" s="325"/>
      <c r="O19" s="335"/>
      <c r="P19" s="324">
        <v>1E-4</v>
      </c>
      <c r="Q19" s="325"/>
      <c r="R19" s="335"/>
      <c r="S19" s="314">
        <f>AVERAGE(G19:R19)</f>
        <v>1E-4</v>
      </c>
      <c r="T19" s="344"/>
      <c r="U19" s="345"/>
      <c r="V19" s="296">
        <f>MAX(S20:U23)-S19</f>
        <v>-1E-4</v>
      </c>
      <c r="W19" s="297"/>
      <c r="X19" s="298"/>
      <c r="Y19" s="296">
        <f>S19-MIN(S20:U23)</f>
        <v>3.0000000000000003E-4</v>
      </c>
      <c r="Z19" s="297"/>
      <c r="AA19" s="298"/>
      <c r="AB19" s="305">
        <f>_xlfn.STDEV.S(G19:R19)/SQRT(4)</f>
        <v>0</v>
      </c>
      <c r="AC19" s="306"/>
      <c r="AD19" s="306"/>
      <c r="AE19" s="307"/>
    </row>
    <row r="20" spans="1:60" ht="21" customHeight="1">
      <c r="A20" s="332"/>
      <c r="B20" s="333"/>
      <c r="C20" s="334"/>
      <c r="D20" s="323">
        <v>1</v>
      </c>
      <c r="E20" s="323"/>
      <c r="F20" s="323"/>
      <c r="G20" s="324">
        <v>-2.0000000000000001E-4</v>
      </c>
      <c r="H20" s="325"/>
      <c r="I20" s="325"/>
      <c r="J20" s="324">
        <v>-2.0000000000000001E-4</v>
      </c>
      <c r="K20" s="325"/>
      <c r="L20" s="325"/>
      <c r="M20" s="324">
        <v>-2.0000000000000001E-4</v>
      </c>
      <c r="N20" s="325"/>
      <c r="O20" s="325"/>
      <c r="P20" s="324">
        <v>-2.0000000000000001E-4</v>
      </c>
      <c r="Q20" s="325"/>
      <c r="R20" s="325"/>
      <c r="S20" s="314">
        <f t="shared" ref="S20:S68" si="0">AVERAGE(G20:R20)</f>
        <v>-2.0000000000000001E-4</v>
      </c>
      <c r="T20" s="314"/>
      <c r="U20" s="314"/>
      <c r="V20" s="299"/>
      <c r="W20" s="300"/>
      <c r="X20" s="301"/>
      <c r="Y20" s="299"/>
      <c r="Z20" s="300"/>
      <c r="AA20" s="301"/>
      <c r="AB20" s="308"/>
      <c r="AC20" s="309"/>
      <c r="AD20" s="309"/>
      <c r="AE20" s="310"/>
    </row>
    <row r="21" spans="1:60" ht="21" customHeight="1">
      <c r="A21" s="332"/>
      <c r="B21" s="333"/>
      <c r="C21" s="334"/>
      <c r="D21" s="323">
        <v>2</v>
      </c>
      <c r="E21" s="323"/>
      <c r="F21" s="323"/>
      <c r="G21" s="324">
        <v>0</v>
      </c>
      <c r="H21" s="325"/>
      <c r="I21" s="325"/>
      <c r="J21" s="324">
        <v>0</v>
      </c>
      <c r="K21" s="325"/>
      <c r="L21" s="325"/>
      <c r="M21" s="324">
        <v>0</v>
      </c>
      <c r="N21" s="325"/>
      <c r="O21" s="325"/>
      <c r="P21" s="324">
        <v>0</v>
      </c>
      <c r="Q21" s="325"/>
      <c r="R21" s="325"/>
      <c r="S21" s="314">
        <f t="shared" si="0"/>
        <v>0</v>
      </c>
      <c r="T21" s="314"/>
      <c r="U21" s="314"/>
      <c r="V21" s="299"/>
      <c r="W21" s="300"/>
      <c r="X21" s="301"/>
      <c r="Y21" s="299"/>
      <c r="Z21" s="300"/>
      <c r="AA21" s="301"/>
      <c r="AB21" s="308"/>
      <c r="AC21" s="309"/>
      <c r="AD21" s="309"/>
      <c r="AE21" s="310"/>
    </row>
    <row r="22" spans="1:60" ht="21" customHeight="1">
      <c r="A22" s="326" t="s">
        <v>140</v>
      </c>
      <c r="B22" s="327"/>
      <c r="C22" s="328"/>
      <c r="D22" s="323">
        <v>3</v>
      </c>
      <c r="E22" s="323"/>
      <c r="F22" s="323"/>
      <c r="G22" s="324">
        <v>0</v>
      </c>
      <c r="H22" s="325"/>
      <c r="I22" s="325"/>
      <c r="J22" s="324">
        <v>0</v>
      </c>
      <c r="K22" s="325"/>
      <c r="L22" s="325"/>
      <c r="M22" s="324">
        <v>0</v>
      </c>
      <c r="N22" s="325"/>
      <c r="O22" s="325"/>
      <c r="P22" s="324">
        <v>0</v>
      </c>
      <c r="Q22" s="325"/>
      <c r="R22" s="325"/>
      <c r="S22" s="314">
        <f t="shared" si="0"/>
        <v>0</v>
      </c>
      <c r="T22" s="314"/>
      <c r="U22" s="314"/>
      <c r="V22" s="299"/>
      <c r="W22" s="300"/>
      <c r="X22" s="301"/>
      <c r="Y22" s="299"/>
      <c r="Z22" s="300"/>
      <c r="AA22" s="301"/>
      <c r="AB22" s="308"/>
      <c r="AC22" s="309"/>
      <c r="AD22" s="309"/>
      <c r="AE22" s="310"/>
    </row>
    <row r="23" spans="1:60" ht="21" customHeight="1">
      <c r="A23" s="320">
        <v>310</v>
      </c>
      <c r="B23" s="321"/>
      <c r="C23" s="322"/>
      <c r="D23" s="323">
        <v>4</v>
      </c>
      <c r="E23" s="323"/>
      <c r="F23" s="323"/>
      <c r="G23" s="324">
        <v>0</v>
      </c>
      <c r="H23" s="325"/>
      <c r="I23" s="325"/>
      <c r="J23" s="324">
        <v>0</v>
      </c>
      <c r="K23" s="325"/>
      <c r="L23" s="325"/>
      <c r="M23" s="324">
        <v>0</v>
      </c>
      <c r="N23" s="325"/>
      <c r="O23" s="325"/>
      <c r="P23" s="324">
        <v>0</v>
      </c>
      <c r="Q23" s="325"/>
      <c r="R23" s="325"/>
      <c r="S23" s="314">
        <f t="shared" si="0"/>
        <v>0</v>
      </c>
      <c r="T23" s="314"/>
      <c r="U23" s="314"/>
      <c r="V23" s="302"/>
      <c r="W23" s="303"/>
      <c r="X23" s="304"/>
      <c r="Y23" s="302"/>
      <c r="Z23" s="303"/>
      <c r="AA23" s="304"/>
      <c r="AB23" s="311"/>
      <c r="AC23" s="312"/>
      <c r="AD23" s="312"/>
      <c r="AE23" s="313"/>
    </row>
    <row r="24" spans="1:60" ht="21" customHeight="1">
      <c r="A24" s="329">
        <v>32</v>
      </c>
      <c r="B24" s="330"/>
      <c r="C24" s="331"/>
      <c r="D24" s="323" t="s">
        <v>138</v>
      </c>
      <c r="E24" s="323"/>
      <c r="F24" s="323"/>
      <c r="G24" s="324">
        <v>1E-4</v>
      </c>
      <c r="H24" s="325"/>
      <c r="I24" s="335"/>
      <c r="J24" s="324">
        <v>1E-4</v>
      </c>
      <c r="K24" s="325"/>
      <c r="L24" s="335"/>
      <c r="M24" s="324">
        <v>1E-4</v>
      </c>
      <c r="N24" s="325"/>
      <c r="O24" s="335"/>
      <c r="P24" s="324">
        <v>1E-4</v>
      </c>
      <c r="Q24" s="325"/>
      <c r="R24" s="335"/>
      <c r="S24" s="314">
        <f t="shared" si="0"/>
        <v>1E-4</v>
      </c>
      <c r="T24" s="314"/>
      <c r="U24" s="314"/>
      <c r="V24" s="296">
        <f>MAX(S25:U28)-S24</f>
        <v>-1E-4</v>
      </c>
      <c r="W24" s="297"/>
      <c r="X24" s="298"/>
      <c r="Y24" s="296">
        <f>S24-MIN(S25:U28)</f>
        <v>3.0000000000000003E-4</v>
      </c>
      <c r="Z24" s="297"/>
      <c r="AA24" s="298"/>
      <c r="AB24" s="305">
        <f t="shared" ref="AB24:AB68" si="1">_xlfn.STDEV.S(G24:R24)/SQRT(4)</f>
        <v>0</v>
      </c>
      <c r="AC24" s="306"/>
      <c r="AD24" s="306"/>
      <c r="AE24" s="307"/>
      <c r="AF24" s="300"/>
      <c r="AG24" s="300"/>
      <c r="AH24" s="300"/>
      <c r="AI24" s="300"/>
      <c r="AJ24" s="300"/>
      <c r="AK24" s="300"/>
      <c r="AL24" s="300"/>
      <c r="AM24" s="300"/>
      <c r="AN24" s="300"/>
      <c r="AO24" s="300"/>
      <c r="AP24" s="300"/>
      <c r="AQ24" s="300"/>
      <c r="AR24" s="339"/>
      <c r="AS24" s="339"/>
      <c r="AT24" s="339"/>
      <c r="AU24" s="339"/>
      <c r="AV24" s="338"/>
      <c r="AW24" s="338"/>
      <c r="AX24" s="338"/>
      <c r="AY24" s="338"/>
      <c r="AZ24" s="340"/>
      <c r="BA24" s="340"/>
      <c r="BB24" s="340"/>
      <c r="BC24" s="340"/>
      <c r="BD24" s="340"/>
      <c r="BE24" s="51"/>
      <c r="BF24" s="51"/>
      <c r="BG24" s="51"/>
      <c r="BH24" s="51"/>
    </row>
    <row r="25" spans="1:60" ht="21" customHeight="1">
      <c r="A25" s="332"/>
      <c r="B25" s="333"/>
      <c r="C25" s="334"/>
      <c r="D25" s="323">
        <v>1</v>
      </c>
      <c r="E25" s="323"/>
      <c r="F25" s="323"/>
      <c r="G25" s="324">
        <v>-2.0000000000000001E-4</v>
      </c>
      <c r="H25" s="325"/>
      <c r="I25" s="325"/>
      <c r="J25" s="324">
        <v>-2.0000000000000001E-4</v>
      </c>
      <c r="K25" s="325"/>
      <c r="L25" s="325"/>
      <c r="M25" s="324">
        <v>-2.0000000000000001E-4</v>
      </c>
      <c r="N25" s="325"/>
      <c r="O25" s="325"/>
      <c r="P25" s="324">
        <v>-2.0000000000000001E-4</v>
      </c>
      <c r="Q25" s="325"/>
      <c r="R25" s="325"/>
      <c r="S25" s="314">
        <f t="shared" si="0"/>
        <v>-2.0000000000000001E-4</v>
      </c>
      <c r="T25" s="314"/>
      <c r="U25" s="314"/>
      <c r="V25" s="299"/>
      <c r="W25" s="300"/>
      <c r="X25" s="301"/>
      <c r="Y25" s="299"/>
      <c r="Z25" s="300"/>
      <c r="AA25" s="301"/>
      <c r="AB25" s="308"/>
      <c r="AC25" s="309"/>
      <c r="AD25" s="309"/>
      <c r="AE25" s="310"/>
      <c r="AF25" s="300"/>
      <c r="AG25" s="300"/>
      <c r="AH25" s="300"/>
      <c r="AI25" s="300"/>
      <c r="AJ25" s="300"/>
      <c r="AK25" s="300"/>
      <c r="AL25" s="300"/>
      <c r="AM25" s="300"/>
      <c r="AN25" s="300"/>
      <c r="AO25" s="300"/>
      <c r="AP25" s="300"/>
      <c r="AQ25" s="300"/>
      <c r="AR25" s="339"/>
      <c r="AS25" s="339"/>
      <c r="AT25" s="339"/>
      <c r="AU25" s="339"/>
      <c r="AV25" s="338"/>
      <c r="AW25" s="338"/>
      <c r="AX25" s="338"/>
      <c r="AY25" s="338"/>
      <c r="AZ25" s="340"/>
      <c r="BA25" s="340"/>
      <c r="BB25" s="340"/>
      <c r="BC25" s="340"/>
      <c r="BD25" s="340"/>
      <c r="BE25" s="51"/>
      <c r="BF25" s="51"/>
      <c r="BG25" s="51"/>
      <c r="BH25" s="51"/>
    </row>
    <row r="26" spans="1:60" ht="21" customHeight="1">
      <c r="A26" s="332"/>
      <c r="B26" s="333"/>
      <c r="C26" s="334"/>
      <c r="D26" s="323">
        <v>2</v>
      </c>
      <c r="E26" s="323"/>
      <c r="F26" s="323"/>
      <c r="G26" s="324">
        <v>0</v>
      </c>
      <c r="H26" s="325"/>
      <c r="I26" s="325"/>
      <c r="J26" s="324">
        <v>0</v>
      </c>
      <c r="K26" s="325"/>
      <c r="L26" s="325"/>
      <c r="M26" s="324">
        <v>0</v>
      </c>
      <c r="N26" s="325"/>
      <c r="O26" s="325"/>
      <c r="P26" s="324">
        <v>0</v>
      </c>
      <c r="Q26" s="325"/>
      <c r="R26" s="325"/>
      <c r="S26" s="314">
        <f t="shared" si="0"/>
        <v>0</v>
      </c>
      <c r="T26" s="314"/>
      <c r="U26" s="314"/>
      <c r="V26" s="299"/>
      <c r="W26" s="300"/>
      <c r="X26" s="301"/>
      <c r="Y26" s="299"/>
      <c r="Z26" s="300"/>
      <c r="AA26" s="301"/>
      <c r="AB26" s="308"/>
      <c r="AC26" s="309"/>
      <c r="AD26" s="309"/>
      <c r="AE26" s="310"/>
      <c r="AF26" s="300"/>
      <c r="AG26" s="300"/>
      <c r="AH26" s="300"/>
      <c r="AI26" s="300"/>
      <c r="AJ26" s="300"/>
      <c r="AK26" s="300"/>
      <c r="AL26" s="300"/>
      <c r="AM26" s="300"/>
      <c r="AN26" s="300"/>
      <c r="AO26" s="300"/>
      <c r="AP26" s="300"/>
      <c r="AQ26" s="300"/>
      <c r="AR26" s="339"/>
      <c r="AS26" s="339"/>
      <c r="AT26" s="339"/>
      <c r="AU26" s="339"/>
      <c r="AV26" s="338"/>
      <c r="AW26" s="338"/>
      <c r="AX26" s="338"/>
      <c r="AY26" s="338"/>
      <c r="AZ26" s="340"/>
      <c r="BA26" s="340"/>
      <c r="BB26" s="340"/>
      <c r="BC26" s="340"/>
      <c r="BD26" s="340"/>
      <c r="BE26" s="51"/>
      <c r="BF26" s="51"/>
      <c r="BG26" s="51"/>
      <c r="BH26" s="51"/>
    </row>
    <row r="27" spans="1:60" ht="21" customHeight="1">
      <c r="A27" s="326" t="s">
        <v>140</v>
      </c>
      <c r="B27" s="327"/>
      <c r="C27" s="328"/>
      <c r="D27" s="323">
        <v>3</v>
      </c>
      <c r="E27" s="323"/>
      <c r="F27" s="323"/>
      <c r="G27" s="324">
        <v>0</v>
      </c>
      <c r="H27" s="325"/>
      <c r="I27" s="325"/>
      <c r="J27" s="324">
        <v>0</v>
      </c>
      <c r="K27" s="325"/>
      <c r="L27" s="325"/>
      <c r="M27" s="324">
        <v>0</v>
      </c>
      <c r="N27" s="325"/>
      <c r="O27" s="325"/>
      <c r="P27" s="324">
        <v>0</v>
      </c>
      <c r="Q27" s="325"/>
      <c r="R27" s="325"/>
      <c r="S27" s="314">
        <f t="shared" si="0"/>
        <v>0</v>
      </c>
      <c r="T27" s="314"/>
      <c r="U27" s="314"/>
      <c r="V27" s="299"/>
      <c r="W27" s="300"/>
      <c r="X27" s="301"/>
      <c r="Y27" s="299"/>
      <c r="Z27" s="300"/>
      <c r="AA27" s="301"/>
      <c r="AB27" s="308"/>
      <c r="AC27" s="309"/>
      <c r="AD27" s="309"/>
      <c r="AE27" s="310"/>
      <c r="AF27" s="300"/>
      <c r="AG27" s="300"/>
      <c r="AH27" s="300"/>
      <c r="AI27" s="300"/>
      <c r="AJ27" s="300"/>
      <c r="AK27" s="300"/>
      <c r="AL27" s="300"/>
      <c r="AM27" s="300"/>
      <c r="AN27" s="300"/>
      <c r="AO27" s="300"/>
      <c r="AP27" s="300"/>
      <c r="AQ27" s="300"/>
      <c r="AR27" s="339"/>
      <c r="AS27" s="339"/>
      <c r="AT27" s="339"/>
      <c r="AU27" s="339"/>
      <c r="AV27" s="338"/>
      <c r="AW27" s="338"/>
      <c r="AX27" s="338"/>
      <c r="AY27" s="338"/>
      <c r="AZ27" s="340"/>
      <c r="BA27" s="340"/>
      <c r="BB27" s="340"/>
      <c r="BC27" s="340"/>
      <c r="BD27" s="340"/>
      <c r="BE27" s="51"/>
      <c r="BF27" s="51"/>
      <c r="BG27" s="51"/>
      <c r="BH27" s="51"/>
    </row>
    <row r="28" spans="1:60" ht="21" customHeight="1">
      <c r="A28" s="320">
        <v>320</v>
      </c>
      <c r="B28" s="321"/>
      <c r="C28" s="322"/>
      <c r="D28" s="323">
        <v>4</v>
      </c>
      <c r="E28" s="323"/>
      <c r="F28" s="323"/>
      <c r="G28" s="324">
        <v>0</v>
      </c>
      <c r="H28" s="325"/>
      <c r="I28" s="325"/>
      <c r="J28" s="324">
        <v>0</v>
      </c>
      <c r="K28" s="325"/>
      <c r="L28" s="325"/>
      <c r="M28" s="324">
        <v>0</v>
      </c>
      <c r="N28" s="325"/>
      <c r="O28" s="325"/>
      <c r="P28" s="324">
        <v>0</v>
      </c>
      <c r="Q28" s="325"/>
      <c r="R28" s="325"/>
      <c r="S28" s="314">
        <f t="shared" si="0"/>
        <v>0</v>
      </c>
      <c r="T28" s="314"/>
      <c r="U28" s="314"/>
      <c r="V28" s="302"/>
      <c r="W28" s="303"/>
      <c r="X28" s="304"/>
      <c r="Y28" s="302"/>
      <c r="Z28" s="303"/>
      <c r="AA28" s="304"/>
      <c r="AB28" s="311"/>
      <c r="AC28" s="312"/>
      <c r="AD28" s="312"/>
      <c r="AE28" s="313"/>
      <c r="AF28" s="300"/>
      <c r="AG28" s="300"/>
      <c r="AH28" s="300"/>
      <c r="AI28" s="300"/>
      <c r="AJ28" s="300"/>
      <c r="AK28" s="300"/>
      <c r="AL28" s="300"/>
      <c r="AM28" s="300"/>
      <c r="AN28" s="300"/>
      <c r="AO28" s="300"/>
      <c r="AP28" s="300"/>
      <c r="AQ28" s="300"/>
      <c r="AR28" s="339"/>
      <c r="AS28" s="339"/>
      <c r="AT28" s="339"/>
      <c r="AU28" s="339"/>
      <c r="AV28" s="338"/>
      <c r="AW28" s="338"/>
      <c r="AX28" s="338"/>
      <c r="AY28" s="338"/>
      <c r="AZ28" s="340"/>
      <c r="BA28" s="340"/>
      <c r="BB28" s="340"/>
      <c r="BC28" s="340"/>
      <c r="BD28" s="340"/>
      <c r="BE28" s="51"/>
      <c r="BF28" s="51"/>
      <c r="BG28" s="51"/>
      <c r="BH28" s="51"/>
    </row>
    <row r="29" spans="1:60" ht="21" customHeight="1">
      <c r="A29" s="329">
        <v>33</v>
      </c>
      <c r="B29" s="330"/>
      <c r="C29" s="331"/>
      <c r="D29" s="323" t="s">
        <v>138</v>
      </c>
      <c r="E29" s="323"/>
      <c r="F29" s="323"/>
      <c r="G29" s="324">
        <v>1E-4</v>
      </c>
      <c r="H29" s="325"/>
      <c r="I29" s="335"/>
      <c r="J29" s="324">
        <v>1E-4</v>
      </c>
      <c r="K29" s="325"/>
      <c r="L29" s="335"/>
      <c r="M29" s="324">
        <v>1E-4</v>
      </c>
      <c r="N29" s="325"/>
      <c r="O29" s="335"/>
      <c r="P29" s="324">
        <v>1E-4</v>
      </c>
      <c r="Q29" s="325"/>
      <c r="R29" s="335"/>
      <c r="S29" s="314">
        <f t="shared" si="0"/>
        <v>1E-4</v>
      </c>
      <c r="T29" s="314"/>
      <c r="U29" s="314"/>
      <c r="V29" s="296">
        <f>MAX(S30:U33)-S29</f>
        <v>-1E-4</v>
      </c>
      <c r="W29" s="297"/>
      <c r="X29" s="298"/>
      <c r="Y29" s="296">
        <f>S29-MIN(S30:U33)</f>
        <v>3.0000000000000003E-4</v>
      </c>
      <c r="Z29" s="297"/>
      <c r="AA29" s="298"/>
      <c r="AB29" s="305">
        <f t="shared" ref="AB29:AB68" si="2">_xlfn.STDEV.S(G29:R29)/SQRT(4)</f>
        <v>0</v>
      </c>
      <c r="AC29" s="306"/>
      <c r="AD29" s="306"/>
      <c r="AE29" s="307"/>
      <c r="AF29" s="300"/>
      <c r="AG29" s="300"/>
      <c r="AH29" s="300"/>
      <c r="AI29" s="300"/>
      <c r="AJ29" s="300"/>
      <c r="AK29" s="300"/>
      <c r="AL29" s="300"/>
      <c r="AM29" s="300"/>
      <c r="AN29" s="300"/>
      <c r="AO29" s="300"/>
      <c r="AP29" s="300"/>
      <c r="AQ29" s="300"/>
      <c r="AR29" s="339"/>
      <c r="AS29" s="339"/>
      <c r="AT29" s="339"/>
      <c r="AU29" s="339"/>
      <c r="AV29" s="338"/>
      <c r="AW29" s="338"/>
      <c r="AX29" s="338"/>
      <c r="AY29" s="338"/>
      <c r="AZ29" s="340"/>
      <c r="BA29" s="340"/>
      <c r="BB29" s="340"/>
      <c r="BC29" s="340"/>
      <c r="BD29" s="340"/>
      <c r="BE29" s="51"/>
      <c r="BF29" s="51"/>
      <c r="BG29" s="51"/>
      <c r="BH29" s="51"/>
    </row>
    <row r="30" spans="1:60" ht="21" customHeight="1">
      <c r="A30" s="332"/>
      <c r="B30" s="333"/>
      <c r="C30" s="334"/>
      <c r="D30" s="323">
        <v>1</v>
      </c>
      <c r="E30" s="323"/>
      <c r="F30" s="323"/>
      <c r="G30" s="324">
        <v>-2.0000000000000001E-4</v>
      </c>
      <c r="H30" s="325"/>
      <c r="I30" s="325"/>
      <c r="J30" s="324">
        <v>-2.0000000000000001E-4</v>
      </c>
      <c r="K30" s="325"/>
      <c r="L30" s="325"/>
      <c r="M30" s="324">
        <v>-2.0000000000000001E-4</v>
      </c>
      <c r="N30" s="325"/>
      <c r="O30" s="325"/>
      <c r="P30" s="324">
        <v>-2.0000000000000001E-4</v>
      </c>
      <c r="Q30" s="325"/>
      <c r="R30" s="325"/>
      <c r="S30" s="314">
        <f t="shared" si="0"/>
        <v>-2.0000000000000001E-4</v>
      </c>
      <c r="T30" s="314"/>
      <c r="U30" s="314"/>
      <c r="V30" s="299"/>
      <c r="W30" s="300"/>
      <c r="X30" s="301"/>
      <c r="Y30" s="299"/>
      <c r="Z30" s="300"/>
      <c r="AA30" s="301"/>
      <c r="AB30" s="308"/>
      <c r="AC30" s="309"/>
      <c r="AD30" s="309"/>
      <c r="AE30" s="310"/>
      <c r="AF30" s="300"/>
      <c r="AG30" s="300"/>
      <c r="AH30" s="300"/>
      <c r="AI30" s="300"/>
      <c r="AJ30" s="300"/>
      <c r="AK30" s="300"/>
      <c r="AL30" s="300"/>
      <c r="AM30" s="300"/>
      <c r="AN30" s="300"/>
      <c r="AO30" s="300"/>
      <c r="AP30" s="300"/>
      <c r="AQ30" s="300"/>
      <c r="AR30" s="339"/>
      <c r="AS30" s="339"/>
      <c r="AT30" s="339"/>
      <c r="AU30" s="339"/>
      <c r="AV30" s="338"/>
      <c r="AW30" s="338"/>
      <c r="AX30" s="338"/>
      <c r="AY30" s="338"/>
      <c r="AZ30" s="340"/>
      <c r="BA30" s="340"/>
      <c r="BB30" s="340"/>
      <c r="BC30" s="340"/>
      <c r="BD30" s="340"/>
      <c r="BE30" s="51"/>
      <c r="BF30" s="51"/>
      <c r="BG30" s="51"/>
      <c r="BH30" s="51"/>
    </row>
    <row r="31" spans="1:60" ht="21" customHeight="1">
      <c r="A31" s="332"/>
      <c r="B31" s="333"/>
      <c r="C31" s="334"/>
      <c r="D31" s="323">
        <v>2</v>
      </c>
      <c r="E31" s="323"/>
      <c r="F31" s="323"/>
      <c r="G31" s="324">
        <v>0</v>
      </c>
      <c r="H31" s="325"/>
      <c r="I31" s="325"/>
      <c r="J31" s="324">
        <v>0</v>
      </c>
      <c r="K31" s="325"/>
      <c r="L31" s="325"/>
      <c r="M31" s="324">
        <v>0</v>
      </c>
      <c r="N31" s="325"/>
      <c r="O31" s="325"/>
      <c r="P31" s="324">
        <v>0</v>
      </c>
      <c r="Q31" s="325"/>
      <c r="R31" s="325"/>
      <c r="S31" s="314">
        <f t="shared" si="0"/>
        <v>0</v>
      </c>
      <c r="T31" s="314"/>
      <c r="U31" s="314"/>
      <c r="V31" s="299"/>
      <c r="W31" s="300"/>
      <c r="X31" s="301"/>
      <c r="Y31" s="299"/>
      <c r="Z31" s="300"/>
      <c r="AA31" s="301"/>
      <c r="AB31" s="308"/>
      <c r="AC31" s="309"/>
      <c r="AD31" s="309"/>
      <c r="AE31" s="310"/>
      <c r="AF31" s="300"/>
      <c r="AG31" s="300"/>
      <c r="AH31" s="300"/>
      <c r="AI31" s="300"/>
      <c r="AJ31" s="300"/>
      <c r="AK31" s="300"/>
      <c r="AL31" s="300"/>
      <c r="AM31" s="300"/>
      <c r="AN31" s="300"/>
      <c r="AO31" s="300"/>
      <c r="AP31" s="300"/>
      <c r="AQ31" s="300"/>
      <c r="AR31" s="339"/>
      <c r="AS31" s="339"/>
      <c r="AT31" s="339"/>
      <c r="AU31" s="339"/>
      <c r="AV31" s="338"/>
      <c r="AW31" s="338"/>
      <c r="AX31" s="338"/>
      <c r="AY31" s="338"/>
      <c r="AZ31" s="340"/>
      <c r="BA31" s="340"/>
      <c r="BB31" s="340"/>
      <c r="BC31" s="340"/>
      <c r="BD31" s="340"/>
      <c r="BE31" s="51"/>
      <c r="BF31" s="51"/>
      <c r="BG31" s="51"/>
      <c r="BH31" s="51"/>
    </row>
    <row r="32" spans="1:60" ht="21" customHeight="1">
      <c r="A32" s="326" t="s">
        <v>140</v>
      </c>
      <c r="B32" s="327"/>
      <c r="C32" s="328"/>
      <c r="D32" s="323">
        <v>3</v>
      </c>
      <c r="E32" s="323"/>
      <c r="F32" s="323"/>
      <c r="G32" s="324">
        <v>0</v>
      </c>
      <c r="H32" s="325"/>
      <c r="I32" s="325"/>
      <c r="J32" s="324">
        <v>0</v>
      </c>
      <c r="K32" s="325"/>
      <c r="L32" s="325"/>
      <c r="M32" s="324">
        <v>0</v>
      </c>
      <c r="N32" s="325"/>
      <c r="O32" s="325"/>
      <c r="P32" s="324">
        <v>0</v>
      </c>
      <c r="Q32" s="325"/>
      <c r="R32" s="325"/>
      <c r="S32" s="314">
        <f t="shared" si="0"/>
        <v>0</v>
      </c>
      <c r="T32" s="314"/>
      <c r="U32" s="314"/>
      <c r="V32" s="299"/>
      <c r="W32" s="300"/>
      <c r="X32" s="301"/>
      <c r="Y32" s="299"/>
      <c r="Z32" s="300"/>
      <c r="AA32" s="301"/>
      <c r="AB32" s="308"/>
      <c r="AC32" s="309"/>
      <c r="AD32" s="309"/>
      <c r="AE32" s="310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</row>
    <row r="33" spans="1:31" ht="21" customHeight="1">
      <c r="A33" s="320">
        <v>330</v>
      </c>
      <c r="B33" s="321"/>
      <c r="C33" s="322"/>
      <c r="D33" s="323">
        <v>4</v>
      </c>
      <c r="E33" s="323"/>
      <c r="F33" s="323"/>
      <c r="G33" s="324">
        <v>0</v>
      </c>
      <c r="H33" s="325"/>
      <c r="I33" s="325"/>
      <c r="J33" s="324">
        <v>0</v>
      </c>
      <c r="K33" s="325"/>
      <c r="L33" s="325"/>
      <c r="M33" s="324">
        <v>0</v>
      </c>
      <c r="N33" s="325"/>
      <c r="O33" s="325"/>
      <c r="P33" s="324">
        <v>0</v>
      </c>
      <c r="Q33" s="325"/>
      <c r="R33" s="325"/>
      <c r="S33" s="314">
        <f t="shared" si="0"/>
        <v>0</v>
      </c>
      <c r="T33" s="314"/>
      <c r="U33" s="314"/>
      <c r="V33" s="302"/>
      <c r="W33" s="303"/>
      <c r="X33" s="304"/>
      <c r="Y33" s="302"/>
      <c r="Z33" s="303"/>
      <c r="AA33" s="304"/>
      <c r="AB33" s="311"/>
      <c r="AC33" s="312"/>
      <c r="AD33" s="312"/>
      <c r="AE33" s="313"/>
    </row>
    <row r="34" spans="1:31" ht="21" customHeight="1">
      <c r="A34" s="329">
        <v>34</v>
      </c>
      <c r="B34" s="330"/>
      <c r="C34" s="331"/>
      <c r="D34" s="323" t="s">
        <v>138</v>
      </c>
      <c r="E34" s="323"/>
      <c r="F34" s="323"/>
      <c r="G34" s="324">
        <v>1E-4</v>
      </c>
      <c r="H34" s="325"/>
      <c r="I34" s="335"/>
      <c r="J34" s="324">
        <v>1E-4</v>
      </c>
      <c r="K34" s="325"/>
      <c r="L34" s="335"/>
      <c r="M34" s="324">
        <v>1E-4</v>
      </c>
      <c r="N34" s="325"/>
      <c r="O34" s="335"/>
      <c r="P34" s="324">
        <v>1E-4</v>
      </c>
      <c r="Q34" s="325"/>
      <c r="R34" s="335"/>
      <c r="S34" s="314">
        <f t="shared" si="0"/>
        <v>1E-4</v>
      </c>
      <c r="T34" s="314"/>
      <c r="U34" s="314"/>
      <c r="V34" s="296">
        <f>MAX(S35:U38)-S34</f>
        <v>-1E-4</v>
      </c>
      <c r="W34" s="297"/>
      <c r="X34" s="298"/>
      <c r="Y34" s="296">
        <f>S34-MIN(S35:U38)</f>
        <v>3.0000000000000003E-4</v>
      </c>
      <c r="Z34" s="297"/>
      <c r="AA34" s="298"/>
      <c r="AB34" s="305">
        <f t="shared" ref="AB34:AB68" si="3">_xlfn.STDEV.S(G34:R34)/SQRT(4)</f>
        <v>0</v>
      </c>
      <c r="AC34" s="306"/>
      <c r="AD34" s="306"/>
      <c r="AE34" s="307"/>
    </row>
    <row r="35" spans="1:31" ht="21" customHeight="1">
      <c r="A35" s="332"/>
      <c r="B35" s="333"/>
      <c r="C35" s="334"/>
      <c r="D35" s="323">
        <v>1</v>
      </c>
      <c r="E35" s="323"/>
      <c r="F35" s="323"/>
      <c r="G35" s="324">
        <v>-2.0000000000000001E-4</v>
      </c>
      <c r="H35" s="325"/>
      <c r="I35" s="325"/>
      <c r="J35" s="324">
        <v>-2.0000000000000001E-4</v>
      </c>
      <c r="K35" s="325"/>
      <c r="L35" s="325"/>
      <c r="M35" s="324">
        <v>-2.0000000000000001E-4</v>
      </c>
      <c r="N35" s="325"/>
      <c r="O35" s="325"/>
      <c r="P35" s="324">
        <v>-2.0000000000000001E-4</v>
      </c>
      <c r="Q35" s="325"/>
      <c r="R35" s="325"/>
      <c r="S35" s="314">
        <f t="shared" si="0"/>
        <v>-2.0000000000000001E-4</v>
      </c>
      <c r="T35" s="314"/>
      <c r="U35" s="314"/>
      <c r="V35" s="299"/>
      <c r="W35" s="300"/>
      <c r="X35" s="301"/>
      <c r="Y35" s="299"/>
      <c r="Z35" s="300"/>
      <c r="AA35" s="301"/>
      <c r="AB35" s="308"/>
      <c r="AC35" s="309"/>
      <c r="AD35" s="309"/>
      <c r="AE35" s="310"/>
    </row>
    <row r="36" spans="1:31" ht="21" customHeight="1">
      <c r="A36" s="332"/>
      <c r="B36" s="333"/>
      <c r="C36" s="334"/>
      <c r="D36" s="323">
        <v>2</v>
      </c>
      <c r="E36" s="323"/>
      <c r="F36" s="323"/>
      <c r="G36" s="324">
        <v>0</v>
      </c>
      <c r="H36" s="325"/>
      <c r="I36" s="325"/>
      <c r="J36" s="324">
        <v>0</v>
      </c>
      <c r="K36" s="325"/>
      <c r="L36" s="325"/>
      <c r="M36" s="324">
        <v>0</v>
      </c>
      <c r="N36" s="325"/>
      <c r="O36" s="325"/>
      <c r="P36" s="324">
        <v>0</v>
      </c>
      <c r="Q36" s="325"/>
      <c r="R36" s="325"/>
      <c r="S36" s="314">
        <f t="shared" si="0"/>
        <v>0</v>
      </c>
      <c r="T36" s="314"/>
      <c r="U36" s="314"/>
      <c r="V36" s="299"/>
      <c r="W36" s="300"/>
      <c r="X36" s="301"/>
      <c r="Y36" s="299"/>
      <c r="Z36" s="300"/>
      <c r="AA36" s="301"/>
      <c r="AB36" s="308"/>
      <c r="AC36" s="309"/>
      <c r="AD36" s="309"/>
      <c r="AE36" s="310"/>
    </row>
    <row r="37" spans="1:31" ht="21" customHeight="1">
      <c r="A37" s="326" t="s">
        <v>140</v>
      </c>
      <c r="B37" s="327"/>
      <c r="C37" s="328"/>
      <c r="D37" s="323">
        <v>3</v>
      </c>
      <c r="E37" s="323"/>
      <c r="F37" s="323"/>
      <c r="G37" s="324">
        <v>0</v>
      </c>
      <c r="H37" s="325"/>
      <c r="I37" s="325"/>
      <c r="J37" s="324">
        <v>0</v>
      </c>
      <c r="K37" s="325"/>
      <c r="L37" s="325"/>
      <c r="M37" s="324">
        <v>0</v>
      </c>
      <c r="N37" s="325"/>
      <c r="O37" s="325"/>
      <c r="P37" s="324">
        <v>0</v>
      </c>
      <c r="Q37" s="325"/>
      <c r="R37" s="325"/>
      <c r="S37" s="314">
        <f t="shared" si="0"/>
        <v>0</v>
      </c>
      <c r="T37" s="314"/>
      <c r="U37" s="314"/>
      <c r="V37" s="299"/>
      <c r="W37" s="300"/>
      <c r="X37" s="301"/>
      <c r="Y37" s="299"/>
      <c r="Z37" s="300"/>
      <c r="AA37" s="301"/>
      <c r="AB37" s="308"/>
      <c r="AC37" s="309"/>
      <c r="AD37" s="309"/>
      <c r="AE37" s="310"/>
    </row>
    <row r="38" spans="1:31" ht="21" customHeight="1">
      <c r="A38" s="320">
        <v>340</v>
      </c>
      <c r="B38" s="321"/>
      <c r="C38" s="322"/>
      <c r="D38" s="323">
        <v>4</v>
      </c>
      <c r="E38" s="323"/>
      <c r="F38" s="323"/>
      <c r="G38" s="324">
        <v>0</v>
      </c>
      <c r="H38" s="325"/>
      <c r="I38" s="325"/>
      <c r="J38" s="324">
        <v>0</v>
      </c>
      <c r="K38" s="325"/>
      <c r="L38" s="325"/>
      <c r="M38" s="324">
        <v>0</v>
      </c>
      <c r="N38" s="325"/>
      <c r="O38" s="325"/>
      <c r="P38" s="324">
        <v>0</v>
      </c>
      <c r="Q38" s="325"/>
      <c r="R38" s="325"/>
      <c r="S38" s="314">
        <f t="shared" si="0"/>
        <v>0</v>
      </c>
      <c r="T38" s="314"/>
      <c r="U38" s="314"/>
      <c r="V38" s="302"/>
      <c r="W38" s="303"/>
      <c r="X38" s="304"/>
      <c r="Y38" s="302"/>
      <c r="Z38" s="303"/>
      <c r="AA38" s="304"/>
      <c r="AB38" s="311"/>
      <c r="AC38" s="312"/>
      <c r="AD38" s="312"/>
      <c r="AE38" s="313"/>
    </row>
    <row r="39" spans="1:31" ht="21" customHeight="1">
      <c r="A39" s="329">
        <v>35</v>
      </c>
      <c r="B39" s="330"/>
      <c r="C39" s="331"/>
      <c r="D39" s="323" t="s">
        <v>138</v>
      </c>
      <c r="E39" s="323"/>
      <c r="F39" s="323"/>
      <c r="G39" s="324">
        <v>1E-4</v>
      </c>
      <c r="H39" s="325"/>
      <c r="I39" s="335"/>
      <c r="J39" s="324">
        <v>1E-4</v>
      </c>
      <c r="K39" s="325"/>
      <c r="L39" s="335"/>
      <c r="M39" s="324">
        <v>1E-4</v>
      </c>
      <c r="N39" s="325"/>
      <c r="O39" s="335"/>
      <c r="P39" s="324">
        <v>1E-4</v>
      </c>
      <c r="Q39" s="325"/>
      <c r="R39" s="335"/>
      <c r="S39" s="314">
        <f t="shared" si="0"/>
        <v>1E-4</v>
      </c>
      <c r="T39" s="314"/>
      <c r="U39" s="314"/>
      <c r="V39" s="296">
        <f>MAX(S40:U43)-S39</f>
        <v>-1E-4</v>
      </c>
      <c r="W39" s="297"/>
      <c r="X39" s="298"/>
      <c r="Y39" s="296">
        <f>S39-MIN(S40:U43)</f>
        <v>3.0000000000000003E-4</v>
      </c>
      <c r="Z39" s="297"/>
      <c r="AA39" s="298"/>
      <c r="AB39" s="305">
        <f t="shared" ref="AB39:AB68" si="4">_xlfn.STDEV.S(G39:R39)/SQRT(4)</f>
        <v>0</v>
      </c>
      <c r="AC39" s="306"/>
      <c r="AD39" s="306"/>
      <c r="AE39" s="307"/>
    </row>
    <row r="40" spans="1:31" ht="21" customHeight="1">
      <c r="A40" s="332"/>
      <c r="B40" s="333"/>
      <c r="C40" s="334"/>
      <c r="D40" s="323">
        <v>1</v>
      </c>
      <c r="E40" s="323"/>
      <c r="F40" s="323"/>
      <c r="G40" s="324">
        <v>-2.0000000000000001E-4</v>
      </c>
      <c r="H40" s="325"/>
      <c r="I40" s="325"/>
      <c r="J40" s="324">
        <v>-2.0000000000000001E-4</v>
      </c>
      <c r="K40" s="325"/>
      <c r="L40" s="325"/>
      <c r="M40" s="324">
        <v>-2.0000000000000001E-4</v>
      </c>
      <c r="N40" s="325"/>
      <c r="O40" s="325"/>
      <c r="P40" s="324">
        <v>-2.0000000000000001E-4</v>
      </c>
      <c r="Q40" s="325"/>
      <c r="R40" s="325"/>
      <c r="S40" s="314">
        <f t="shared" si="0"/>
        <v>-2.0000000000000001E-4</v>
      </c>
      <c r="T40" s="314"/>
      <c r="U40" s="314"/>
      <c r="V40" s="299"/>
      <c r="W40" s="300"/>
      <c r="X40" s="301"/>
      <c r="Y40" s="299"/>
      <c r="Z40" s="300"/>
      <c r="AA40" s="301"/>
      <c r="AB40" s="308"/>
      <c r="AC40" s="309"/>
      <c r="AD40" s="309"/>
      <c r="AE40" s="310"/>
    </row>
    <row r="41" spans="1:31" ht="21" customHeight="1">
      <c r="A41" s="332"/>
      <c r="B41" s="333"/>
      <c r="C41" s="334"/>
      <c r="D41" s="323">
        <v>2</v>
      </c>
      <c r="E41" s="323"/>
      <c r="F41" s="323"/>
      <c r="G41" s="324">
        <v>0</v>
      </c>
      <c r="H41" s="325"/>
      <c r="I41" s="325"/>
      <c r="J41" s="324">
        <v>0</v>
      </c>
      <c r="K41" s="325"/>
      <c r="L41" s="325"/>
      <c r="M41" s="324">
        <v>0</v>
      </c>
      <c r="N41" s="325"/>
      <c r="O41" s="325"/>
      <c r="P41" s="324">
        <v>0</v>
      </c>
      <c r="Q41" s="325"/>
      <c r="R41" s="325"/>
      <c r="S41" s="314">
        <f t="shared" si="0"/>
        <v>0</v>
      </c>
      <c r="T41" s="314"/>
      <c r="U41" s="314"/>
      <c r="V41" s="299"/>
      <c r="W41" s="300"/>
      <c r="X41" s="301"/>
      <c r="Y41" s="299"/>
      <c r="Z41" s="300"/>
      <c r="AA41" s="301"/>
      <c r="AB41" s="308"/>
      <c r="AC41" s="309"/>
      <c r="AD41" s="309"/>
      <c r="AE41" s="310"/>
    </row>
    <row r="42" spans="1:31" ht="21" customHeight="1">
      <c r="A42" s="326" t="s">
        <v>140</v>
      </c>
      <c r="B42" s="327"/>
      <c r="C42" s="328"/>
      <c r="D42" s="323">
        <v>3</v>
      </c>
      <c r="E42" s="323"/>
      <c r="F42" s="323"/>
      <c r="G42" s="324">
        <v>0</v>
      </c>
      <c r="H42" s="325"/>
      <c r="I42" s="325"/>
      <c r="J42" s="324">
        <v>0</v>
      </c>
      <c r="K42" s="325"/>
      <c r="L42" s="325"/>
      <c r="M42" s="324">
        <v>0</v>
      </c>
      <c r="N42" s="325"/>
      <c r="O42" s="325"/>
      <c r="P42" s="324">
        <v>0</v>
      </c>
      <c r="Q42" s="325"/>
      <c r="R42" s="325"/>
      <c r="S42" s="314">
        <f t="shared" si="0"/>
        <v>0</v>
      </c>
      <c r="T42" s="314"/>
      <c r="U42" s="314"/>
      <c r="V42" s="299"/>
      <c r="W42" s="300"/>
      <c r="X42" s="301"/>
      <c r="Y42" s="299"/>
      <c r="Z42" s="300"/>
      <c r="AA42" s="301"/>
      <c r="AB42" s="308"/>
      <c r="AC42" s="309"/>
      <c r="AD42" s="309"/>
      <c r="AE42" s="310"/>
    </row>
    <row r="43" spans="1:31" ht="21" customHeight="1">
      <c r="A43" s="320">
        <v>350</v>
      </c>
      <c r="B43" s="321"/>
      <c r="C43" s="322"/>
      <c r="D43" s="323">
        <v>4</v>
      </c>
      <c r="E43" s="323"/>
      <c r="F43" s="323"/>
      <c r="G43" s="324">
        <v>0</v>
      </c>
      <c r="H43" s="325"/>
      <c r="I43" s="325"/>
      <c r="J43" s="324">
        <v>0</v>
      </c>
      <c r="K43" s="325"/>
      <c r="L43" s="325"/>
      <c r="M43" s="324">
        <v>0</v>
      </c>
      <c r="N43" s="325"/>
      <c r="O43" s="325"/>
      <c r="P43" s="324">
        <v>0</v>
      </c>
      <c r="Q43" s="325"/>
      <c r="R43" s="325"/>
      <c r="S43" s="314">
        <f t="shared" si="0"/>
        <v>0</v>
      </c>
      <c r="T43" s="314"/>
      <c r="U43" s="314"/>
      <c r="V43" s="302"/>
      <c r="W43" s="303"/>
      <c r="X43" s="304"/>
      <c r="Y43" s="302"/>
      <c r="Z43" s="303"/>
      <c r="AA43" s="304"/>
      <c r="AB43" s="311"/>
      <c r="AC43" s="312"/>
      <c r="AD43" s="312"/>
      <c r="AE43" s="313"/>
    </row>
    <row r="44" spans="1:31" ht="21" customHeight="1">
      <c r="A44" s="329">
        <v>36</v>
      </c>
      <c r="B44" s="330"/>
      <c r="C44" s="331"/>
      <c r="D44" s="323" t="s">
        <v>138</v>
      </c>
      <c r="E44" s="323"/>
      <c r="F44" s="323"/>
      <c r="G44" s="324">
        <v>1E-4</v>
      </c>
      <c r="H44" s="325"/>
      <c r="I44" s="335"/>
      <c r="J44" s="324">
        <v>1E-4</v>
      </c>
      <c r="K44" s="325"/>
      <c r="L44" s="335"/>
      <c r="M44" s="324">
        <v>1E-4</v>
      </c>
      <c r="N44" s="325"/>
      <c r="O44" s="335"/>
      <c r="P44" s="324">
        <v>1E-4</v>
      </c>
      <c r="Q44" s="325"/>
      <c r="R44" s="335"/>
      <c r="S44" s="314">
        <f t="shared" si="0"/>
        <v>1E-4</v>
      </c>
      <c r="T44" s="314"/>
      <c r="U44" s="314"/>
      <c r="V44" s="296">
        <f>MAX(S45:U48)-S44</f>
        <v>-1E-4</v>
      </c>
      <c r="W44" s="297"/>
      <c r="X44" s="298"/>
      <c r="Y44" s="296">
        <f>S44-MIN(S45:U48)</f>
        <v>3.0000000000000003E-4</v>
      </c>
      <c r="Z44" s="297"/>
      <c r="AA44" s="298"/>
      <c r="AB44" s="305">
        <f t="shared" ref="AB44:AB68" si="5">_xlfn.STDEV.S(G44:R44)/SQRT(4)</f>
        <v>0</v>
      </c>
      <c r="AC44" s="306"/>
      <c r="AD44" s="306"/>
      <c r="AE44" s="307"/>
    </row>
    <row r="45" spans="1:31" ht="21" customHeight="1">
      <c r="A45" s="332"/>
      <c r="B45" s="333"/>
      <c r="C45" s="334"/>
      <c r="D45" s="323">
        <v>1</v>
      </c>
      <c r="E45" s="323"/>
      <c r="F45" s="323"/>
      <c r="G45" s="324">
        <v>-2.0000000000000001E-4</v>
      </c>
      <c r="H45" s="325"/>
      <c r="I45" s="325"/>
      <c r="J45" s="324">
        <v>-2.0000000000000001E-4</v>
      </c>
      <c r="K45" s="325"/>
      <c r="L45" s="325"/>
      <c r="M45" s="324">
        <v>-2.0000000000000001E-4</v>
      </c>
      <c r="N45" s="325"/>
      <c r="O45" s="325"/>
      <c r="P45" s="324">
        <v>-2.0000000000000001E-4</v>
      </c>
      <c r="Q45" s="325"/>
      <c r="R45" s="325"/>
      <c r="S45" s="314">
        <f t="shared" si="0"/>
        <v>-2.0000000000000001E-4</v>
      </c>
      <c r="T45" s="314"/>
      <c r="U45" s="314"/>
      <c r="V45" s="299"/>
      <c r="W45" s="300"/>
      <c r="X45" s="301"/>
      <c r="Y45" s="299"/>
      <c r="Z45" s="300"/>
      <c r="AA45" s="301"/>
      <c r="AB45" s="308"/>
      <c r="AC45" s="309"/>
      <c r="AD45" s="309"/>
      <c r="AE45" s="310"/>
    </row>
    <row r="46" spans="1:31" ht="21" customHeight="1">
      <c r="A46" s="332"/>
      <c r="B46" s="333"/>
      <c r="C46" s="334"/>
      <c r="D46" s="323">
        <v>2</v>
      </c>
      <c r="E46" s="323"/>
      <c r="F46" s="323"/>
      <c r="G46" s="324">
        <v>0</v>
      </c>
      <c r="H46" s="325"/>
      <c r="I46" s="325"/>
      <c r="J46" s="324">
        <v>0</v>
      </c>
      <c r="K46" s="325"/>
      <c r="L46" s="325"/>
      <c r="M46" s="324">
        <v>0</v>
      </c>
      <c r="N46" s="325"/>
      <c r="O46" s="325"/>
      <c r="P46" s="324">
        <v>0</v>
      </c>
      <c r="Q46" s="325"/>
      <c r="R46" s="325"/>
      <c r="S46" s="314">
        <f t="shared" si="0"/>
        <v>0</v>
      </c>
      <c r="T46" s="314"/>
      <c r="U46" s="314"/>
      <c r="V46" s="299"/>
      <c r="W46" s="300"/>
      <c r="X46" s="301"/>
      <c r="Y46" s="299"/>
      <c r="Z46" s="300"/>
      <c r="AA46" s="301"/>
      <c r="AB46" s="308"/>
      <c r="AC46" s="309"/>
      <c r="AD46" s="309"/>
      <c r="AE46" s="310"/>
    </row>
    <row r="47" spans="1:31" ht="21" customHeight="1">
      <c r="A47" s="326" t="s">
        <v>140</v>
      </c>
      <c r="B47" s="327"/>
      <c r="C47" s="328"/>
      <c r="D47" s="323">
        <v>3</v>
      </c>
      <c r="E47" s="323"/>
      <c r="F47" s="323"/>
      <c r="G47" s="324">
        <v>0</v>
      </c>
      <c r="H47" s="325"/>
      <c r="I47" s="325"/>
      <c r="J47" s="324">
        <v>0</v>
      </c>
      <c r="K47" s="325"/>
      <c r="L47" s="325"/>
      <c r="M47" s="324">
        <v>0</v>
      </c>
      <c r="N47" s="325"/>
      <c r="O47" s="325"/>
      <c r="P47" s="324">
        <v>0</v>
      </c>
      <c r="Q47" s="325"/>
      <c r="R47" s="325"/>
      <c r="S47" s="314">
        <f t="shared" si="0"/>
        <v>0</v>
      </c>
      <c r="T47" s="314"/>
      <c r="U47" s="314"/>
      <c r="V47" s="299"/>
      <c r="W47" s="300"/>
      <c r="X47" s="301"/>
      <c r="Y47" s="299"/>
      <c r="Z47" s="300"/>
      <c r="AA47" s="301"/>
      <c r="AB47" s="308"/>
      <c r="AC47" s="309"/>
      <c r="AD47" s="309"/>
      <c r="AE47" s="310"/>
    </row>
    <row r="48" spans="1:31" ht="21" customHeight="1">
      <c r="A48" s="320">
        <v>360</v>
      </c>
      <c r="B48" s="321"/>
      <c r="C48" s="322"/>
      <c r="D48" s="323">
        <v>4</v>
      </c>
      <c r="E48" s="323"/>
      <c r="F48" s="323"/>
      <c r="G48" s="324">
        <v>0</v>
      </c>
      <c r="H48" s="325"/>
      <c r="I48" s="325"/>
      <c r="J48" s="324">
        <v>0</v>
      </c>
      <c r="K48" s="325"/>
      <c r="L48" s="325"/>
      <c r="M48" s="324">
        <v>0</v>
      </c>
      <c r="N48" s="325"/>
      <c r="O48" s="325"/>
      <c r="P48" s="324">
        <v>0</v>
      </c>
      <c r="Q48" s="325"/>
      <c r="R48" s="325"/>
      <c r="S48" s="314">
        <f t="shared" si="0"/>
        <v>0</v>
      </c>
      <c r="T48" s="314"/>
      <c r="U48" s="314"/>
      <c r="V48" s="302"/>
      <c r="W48" s="303"/>
      <c r="X48" s="304"/>
      <c r="Y48" s="302"/>
      <c r="Z48" s="303"/>
      <c r="AA48" s="304"/>
      <c r="AB48" s="311"/>
      <c r="AC48" s="312"/>
      <c r="AD48" s="312"/>
      <c r="AE48" s="313"/>
    </row>
    <row r="49" spans="1:31" ht="21" customHeight="1">
      <c r="A49" s="329">
        <v>37</v>
      </c>
      <c r="B49" s="330"/>
      <c r="C49" s="331"/>
      <c r="D49" s="323" t="s">
        <v>138</v>
      </c>
      <c r="E49" s="323"/>
      <c r="F49" s="323"/>
      <c r="G49" s="324">
        <v>1E-4</v>
      </c>
      <c r="H49" s="325"/>
      <c r="I49" s="335"/>
      <c r="J49" s="324">
        <v>1E-4</v>
      </c>
      <c r="K49" s="325"/>
      <c r="L49" s="335"/>
      <c r="M49" s="324">
        <v>1E-4</v>
      </c>
      <c r="N49" s="325"/>
      <c r="O49" s="335"/>
      <c r="P49" s="324">
        <v>1E-4</v>
      </c>
      <c r="Q49" s="325"/>
      <c r="R49" s="335"/>
      <c r="S49" s="314">
        <f t="shared" si="0"/>
        <v>1E-4</v>
      </c>
      <c r="T49" s="314"/>
      <c r="U49" s="314"/>
      <c r="V49" s="296">
        <f>MAX(S50:U53)-S49</f>
        <v>-1E-4</v>
      </c>
      <c r="W49" s="297"/>
      <c r="X49" s="298"/>
      <c r="Y49" s="296">
        <f>S49-MIN(S50:U53)</f>
        <v>3.0000000000000003E-4</v>
      </c>
      <c r="Z49" s="297"/>
      <c r="AA49" s="298"/>
      <c r="AB49" s="305">
        <f t="shared" ref="AB49:AB68" si="6">_xlfn.STDEV.S(G49:R49)/SQRT(4)</f>
        <v>0</v>
      </c>
      <c r="AC49" s="306"/>
      <c r="AD49" s="306"/>
      <c r="AE49" s="307"/>
    </row>
    <row r="50" spans="1:31" ht="21" customHeight="1">
      <c r="A50" s="332"/>
      <c r="B50" s="333"/>
      <c r="C50" s="334"/>
      <c r="D50" s="323">
        <v>1</v>
      </c>
      <c r="E50" s="323"/>
      <c r="F50" s="323"/>
      <c r="G50" s="324">
        <v>-2.0000000000000001E-4</v>
      </c>
      <c r="H50" s="325"/>
      <c r="I50" s="325"/>
      <c r="J50" s="324">
        <v>-2.0000000000000001E-4</v>
      </c>
      <c r="K50" s="325"/>
      <c r="L50" s="325"/>
      <c r="M50" s="324">
        <v>-2.0000000000000001E-4</v>
      </c>
      <c r="N50" s="325"/>
      <c r="O50" s="325"/>
      <c r="P50" s="324">
        <v>-2.0000000000000001E-4</v>
      </c>
      <c r="Q50" s="325"/>
      <c r="R50" s="325"/>
      <c r="S50" s="314">
        <f t="shared" si="0"/>
        <v>-2.0000000000000001E-4</v>
      </c>
      <c r="T50" s="314"/>
      <c r="U50" s="314"/>
      <c r="V50" s="299"/>
      <c r="W50" s="300"/>
      <c r="X50" s="301"/>
      <c r="Y50" s="299"/>
      <c r="Z50" s="300"/>
      <c r="AA50" s="301"/>
      <c r="AB50" s="308"/>
      <c r="AC50" s="309"/>
      <c r="AD50" s="309"/>
      <c r="AE50" s="310"/>
    </row>
    <row r="51" spans="1:31" ht="21" customHeight="1">
      <c r="A51" s="332"/>
      <c r="B51" s="333"/>
      <c r="C51" s="334"/>
      <c r="D51" s="323">
        <v>2</v>
      </c>
      <c r="E51" s="323"/>
      <c r="F51" s="323"/>
      <c r="G51" s="324">
        <v>0</v>
      </c>
      <c r="H51" s="325"/>
      <c r="I51" s="325"/>
      <c r="J51" s="324">
        <v>0</v>
      </c>
      <c r="K51" s="325"/>
      <c r="L51" s="325"/>
      <c r="M51" s="324">
        <v>0</v>
      </c>
      <c r="N51" s="325"/>
      <c r="O51" s="325"/>
      <c r="P51" s="324">
        <v>0</v>
      </c>
      <c r="Q51" s="325"/>
      <c r="R51" s="325"/>
      <c r="S51" s="314">
        <f t="shared" si="0"/>
        <v>0</v>
      </c>
      <c r="T51" s="314"/>
      <c r="U51" s="314"/>
      <c r="V51" s="299"/>
      <c r="W51" s="300"/>
      <c r="X51" s="301"/>
      <c r="Y51" s="299"/>
      <c r="Z51" s="300"/>
      <c r="AA51" s="301"/>
      <c r="AB51" s="308"/>
      <c r="AC51" s="309"/>
      <c r="AD51" s="309"/>
      <c r="AE51" s="310"/>
    </row>
    <row r="52" spans="1:31" ht="21" customHeight="1">
      <c r="A52" s="326" t="s">
        <v>140</v>
      </c>
      <c r="B52" s="327"/>
      <c r="C52" s="328"/>
      <c r="D52" s="323">
        <v>3</v>
      </c>
      <c r="E52" s="323"/>
      <c r="F52" s="323"/>
      <c r="G52" s="324">
        <v>0</v>
      </c>
      <c r="H52" s="325"/>
      <c r="I52" s="325"/>
      <c r="J52" s="324">
        <v>0</v>
      </c>
      <c r="K52" s="325"/>
      <c r="L52" s="325"/>
      <c r="M52" s="324">
        <v>0</v>
      </c>
      <c r="N52" s="325"/>
      <c r="O52" s="325"/>
      <c r="P52" s="324">
        <v>0</v>
      </c>
      <c r="Q52" s="325"/>
      <c r="R52" s="325"/>
      <c r="S52" s="314">
        <f t="shared" si="0"/>
        <v>0</v>
      </c>
      <c r="T52" s="314"/>
      <c r="U52" s="314"/>
      <c r="V52" s="299"/>
      <c r="W52" s="300"/>
      <c r="X52" s="301"/>
      <c r="Y52" s="299"/>
      <c r="Z52" s="300"/>
      <c r="AA52" s="301"/>
      <c r="AB52" s="308"/>
      <c r="AC52" s="309"/>
      <c r="AD52" s="309"/>
      <c r="AE52" s="310"/>
    </row>
    <row r="53" spans="1:31" ht="21" customHeight="1">
      <c r="A53" s="320">
        <v>370</v>
      </c>
      <c r="B53" s="321"/>
      <c r="C53" s="322"/>
      <c r="D53" s="323">
        <v>4</v>
      </c>
      <c r="E53" s="323"/>
      <c r="F53" s="323"/>
      <c r="G53" s="324">
        <v>0</v>
      </c>
      <c r="H53" s="325"/>
      <c r="I53" s="325"/>
      <c r="J53" s="324">
        <v>0</v>
      </c>
      <c r="K53" s="325"/>
      <c r="L53" s="325"/>
      <c r="M53" s="324">
        <v>0</v>
      </c>
      <c r="N53" s="325"/>
      <c r="O53" s="325"/>
      <c r="P53" s="324">
        <v>0</v>
      </c>
      <c r="Q53" s="325"/>
      <c r="R53" s="325"/>
      <c r="S53" s="314">
        <f t="shared" si="0"/>
        <v>0</v>
      </c>
      <c r="T53" s="314"/>
      <c r="U53" s="314"/>
      <c r="V53" s="302"/>
      <c r="W53" s="303"/>
      <c r="X53" s="304"/>
      <c r="Y53" s="302"/>
      <c r="Z53" s="303"/>
      <c r="AA53" s="304"/>
      <c r="AB53" s="311"/>
      <c r="AC53" s="312"/>
      <c r="AD53" s="312"/>
      <c r="AE53" s="313"/>
    </row>
    <row r="54" spans="1:31" ht="21" customHeight="1">
      <c r="A54" s="329">
        <v>38</v>
      </c>
      <c r="B54" s="330"/>
      <c r="C54" s="331"/>
      <c r="D54" s="323" t="s">
        <v>138</v>
      </c>
      <c r="E54" s="323"/>
      <c r="F54" s="323"/>
      <c r="G54" s="324">
        <v>1E-4</v>
      </c>
      <c r="H54" s="325"/>
      <c r="I54" s="335"/>
      <c r="J54" s="324">
        <v>1E-4</v>
      </c>
      <c r="K54" s="325"/>
      <c r="L54" s="335"/>
      <c r="M54" s="324">
        <v>1E-4</v>
      </c>
      <c r="N54" s="325"/>
      <c r="O54" s="335"/>
      <c r="P54" s="324">
        <v>1E-4</v>
      </c>
      <c r="Q54" s="325"/>
      <c r="R54" s="335"/>
      <c r="S54" s="314">
        <f t="shared" si="0"/>
        <v>1E-4</v>
      </c>
      <c r="T54" s="314"/>
      <c r="U54" s="314"/>
      <c r="V54" s="296">
        <f>MAX(S55:U58)-S54</f>
        <v>-1E-4</v>
      </c>
      <c r="W54" s="297"/>
      <c r="X54" s="298"/>
      <c r="Y54" s="296">
        <f>S54-MIN(S55:U58)</f>
        <v>3.0000000000000003E-4</v>
      </c>
      <c r="Z54" s="297"/>
      <c r="AA54" s="298"/>
      <c r="AB54" s="305">
        <f t="shared" ref="AB54:AB68" si="7">_xlfn.STDEV.S(G54:R54)/SQRT(4)</f>
        <v>0</v>
      </c>
      <c r="AC54" s="306"/>
      <c r="AD54" s="306"/>
      <c r="AE54" s="307"/>
    </row>
    <row r="55" spans="1:31" ht="21" customHeight="1">
      <c r="A55" s="332"/>
      <c r="B55" s="333"/>
      <c r="C55" s="334"/>
      <c r="D55" s="323">
        <v>1</v>
      </c>
      <c r="E55" s="323"/>
      <c r="F55" s="323"/>
      <c r="G55" s="324">
        <v>-2.0000000000000001E-4</v>
      </c>
      <c r="H55" s="325"/>
      <c r="I55" s="325"/>
      <c r="J55" s="324">
        <v>-2.0000000000000001E-4</v>
      </c>
      <c r="K55" s="325"/>
      <c r="L55" s="325"/>
      <c r="M55" s="324">
        <v>-2.0000000000000001E-4</v>
      </c>
      <c r="N55" s="325"/>
      <c r="O55" s="325"/>
      <c r="P55" s="324">
        <v>-2.0000000000000001E-4</v>
      </c>
      <c r="Q55" s="325"/>
      <c r="R55" s="325"/>
      <c r="S55" s="314">
        <f t="shared" si="0"/>
        <v>-2.0000000000000001E-4</v>
      </c>
      <c r="T55" s="314"/>
      <c r="U55" s="314"/>
      <c r="V55" s="299"/>
      <c r="W55" s="300"/>
      <c r="X55" s="301"/>
      <c r="Y55" s="299"/>
      <c r="Z55" s="300"/>
      <c r="AA55" s="301"/>
      <c r="AB55" s="308"/>
      <c r="AC55" s="309"/>
      <c r="AD55" s="309"/>
      <c r="AE55" s="310"/>
    </row>
    <row r="56" spans="1:31" ht="21" customHeight="1">
      <c r="A56" s="332"/>
      <c r="B56" s="333"/>
      <c r="C56" s="334"/>
      <c r="D56" s="323">
        <v>2</v>
      </c>
      <c r="E56" s="323"/>
      <c r="F56" s="323"/>
      <c r="G56" s="324">
        <v>0</v>
      </c>
      <c r="H56" s="325"/>
      <c r="I56" s="325"/>
      <c r="J56" s="324">
        <v>0</v>
      </c>
      <c r="K56" s="325"/>
      <c r="L56" s="325"/>
      <c r="M56" s="324">
        <v>0</v>
      </c>
      <c r="N56" s="325"/>
      <c r="O56" s="325"/>
      <c r="P56" s="324">
        <v>0</v>
      </c>
      <c r="Q56" s="325"/>
      <c r="R56" s="325"/>
      <c r="S56" s="314">
        <f t="shared" si="0"/>
        <v>0</v>
      </c>
      <c r="T56" s="314"/>
      <c r="U56" s="314"/>
      <c r="V56" s="299"/>
      <c r="W56" s="300"/>
      <c r="X56" s="301"/>
      <c r="Y56" s="299"/>
      <c r="Z56" s="300"/>
      <c r="AA56" s="301"/>
      <c r="AB56" s="308"/>
      <c r="AC56" s="309"/>
      <c r="AD56" s="309"/>
      <c r="AE56" s="310"/>
    </row>
    <row r="57" spans="1:31" ht="21" customHeight="1">
      <c r="A57" s="326" t="s">
        <v>140</v>
      </c>
      <c r="B57" s="327"/>
      <c r="C57" s="328"/>
      <c r="D57" s="323">
        <v>3</v>
      </c>
      <c r="E57" s="323"/>
      <c r="F57" s="323"/>
      <c r="G57" s="324">
        <v>0</v>
      </c>
      <c r="H57" s="325"/>
      <c r="I57" s="325"/>
      <c r="J57" s="324">
        <v>0</v>
      </c>
      <c r="K57" s="325"/>
      <c r="L57" s="325"/>
      <c r="M57" s="324">
        <v>0</v>
      </c>
      <c r="N57" s="325"/>
      <c r="O57" s="325"/>
      <c r="P57" s="324">
        <v>0</v>
      </c>
      <c r="Q57" s="325"/>
      <c r="R57" s="325"/>
      <c r="S57" s="314">
        <f t="shared" si="0"/>
        <v>0</v>
      </c>
      <c r="T57" s="314"/>
      <c r="U57" s="314"/>
      <c r="V57" s="299"/>
      <c r="W57" s="300"/>
      <c r="X57" s="301"/>
      <c r="Y57" s="299"/>
      <c r="Z57" s="300"/>
      <c r="AA57" s="301"/>
      <c r="AB57" s="308"/>
      <c r="AC57" s="309"/>
      <c r="AD57" s="309"/>
      <c r="AE57" s="310"/>
    </row>
    <row r="58" spans="1:31" ht="21" customHeight="1">
      <c r="A58" s="320">
        <v>380</v>
      </c>
      <c r="B58" s="321"/>
      <c r="C58" s="322"/>
      <c r="D58" s="323">
        <v>4</v>
      </c>
      <c r="E58" s="323"/>
      <c r="F58" s="323"/>
      <c r="G58" s="324">
        <v>0</v>
      </c>
      <c r="H58" s="325"/>
      <c r="I58" s="325"/>
      <c r="J58" s="324">
        <v>0</v>
      </c>
      <c r="K58" s="325"/>
      <c r="L58" s="325"/>
      <c r="M58" s="324">
        <v>0</v>
      </c>
      <c r="N58" s="325"/>
      <c r="O58" s="325"/>
      <c r="P58" s="324">
        <v>0</v>
      </c>
      <c r="Q58" s="325"/>
      <c r="R58" s="325"/>
      <c r="S58" s="314">
        <f t="shared" si="0"/>
        <v>0</v>
      </c>
      <c r="T58" s="314"/>
      <c r="U58" s="314"/>
      <c r="V58" s="302"/>
      <c r="W58" s="303"/>
      <c r="X58" s="304"/>
      <c r="Y58" s="302"/>
      <c r="Z58" s="303"/>
      <c r="AA58" s="304"/>
      <c r="AB58" s="311"/>
      <c r="AC58" s="312"/>
      <c r="AD58" s="312"/>
      <c r="AE58" s="313"/>
    </row>
    <row r="59" spans="1:31" ht="21" customHeight="1">
      <c r="A59" s="329">
        <v>39</v>
      </c>
      <c r="B59" s="330"/>
      <c r="C59" s="331"/>
      <c r="D59" s="323" t="s">
        <v>138</v>
      </c>
      <c r="E59" s="323"/>
      <c r="F59" s="323"/>
      <c r="G59" s="324">
        <v>1E-4</v>
      </c>
      <c r="H59" s="325"/>
      <c r="I59" s="335"/>
      <c r="J59" s="324">
        <v>1E-4</v>
      </c>
      <c r="K59" s="325"/>
      <c r="L59" s="335"/>
      <c r="M59" s="324">
        <v>1E-4</v>
      </c>
      <c r="N59" s="325"/>
      <c r="O59" s="335"/>
      <c r="P59" s="324">
        <v>1E-4</v>
      </c>
      <c r="Q59" s="325"/>
      <c r="R59" s="335"/>
      <c r="S59" s="314">
        <f t="shared" si="0"/>
        <v>1E-4</v>
      </c>
      <c r="T59" s="314"/>
      <c r="U59" s="314"/>
      <c r="V59" s="296">
        <f>MAX(S60:U63)-S59</f>
        <v>-1E-4</v>
      </c>
      <c r="W59" s="297"/>
      <c r="X59" s="298"/>
      <c r="Y59" s="296">
        <f>S59-MIN(S60:U63)</f>
        <v>3.0000000000000003E-4</v>
      </c>
      <c r="Z59" s="297"/>
      <c r="AA59" s="298"/>
      <c r="AB59" s="305">
        <f t="shared" ref="AB59:AB68" si="8">_xlfn.STDEV.S(G59:R59)/SQRT(4)</f>
        <v>0</v>
      </c>
      <c r="AC59" s="306"/>
      <c r="AD59" s="306"/>
      <c r="AE59" s="307"/>
    </row>
    <row r="60" spans="1:31" ht="21" customHeight="1">
      <c r="A60" s="332"/>
      <c r="B60" s="333"/>
      <c r="C60" s="334"/>
      <c r="D60" s="323">
        <v>1</v>
      </c>
      <c r="E60" s="323"/>
      <c r="F60" s="323"/>
      <c r="G60" s="324">
        <v>-2.0000000000000001E-4</v>
      </c>
      <c r="H60" s="325"/>
      <c r="I60" s="325"/>
      <c r="J60" s="324">
        <v>-2.0000000000000001E-4</v>
      </c>
      <c r="K60" s="325"/>
      <c r="L60" s="325"/>
      <c r="M60" s="324">
        <v>-2.0000000000000001E-4</v>
      </c>
      <c r="N60" s="325"/>
      <c r="O60" s="325"/>
      <c r="P60" s="324">
        <v>-2.0000000000000001E-4</v>
      </c>
      <c r="Q60" s="325"/>
      <c r="R60" s="325"/>
      <c r="S60" s="314">
        <f t="shared" si="0"/>
        <v>-2.0000000000000001E-4</v>
      </c>
      <c r="T60" s="314"/>
      <c r="U60" s="314"/>
      <c r="V60" s="299"/>
      <c r="W60" s="300"/>
      <c r="X60" s="301"/>
      <c r="Y60" s="299"/>
      <c r="Z60" s="300"/>
      <c r="AA60" s="301"/>
      <c r="AB60" s="308"/>
      <c r="AC60" s="309"/>
      <c r="AD60" s="309"/>
      <c r="AE60" s="310"/>
    </row>
    <row r="61" spans="1:31" ht="21" customHeight="1">
      <c r="A61" s="332"/>
      <c r="B61" s="333"/>
      <c r="C61" s="334"/>
      <c r="D61" s="323">
        <v>2</v>
      </c>
      <c r="E61" s="323"/>
      <c r="F61" s="323"/>
      <c r="G61" s="324">
        <v>0</v>
      </c>
      <c r="H61" s="325"/>
      <c r="I61" s="325"/>
      <c r="J61" s="324">
        <v>0</v>
      </c>
      <c r="K61" s="325"/>
      <c r="L61" s="325"/>
      <c r="M61" s="324">
        <v>0</v>
      </c>
      <c r="N61" s="325"/>
      <c r="O61" s="325"/>
      <c r="P61" s="324">
        <v>0</v>
      </c>
      <c r="Q61" s="325"/>
      <c r="R61" s="325"/>
      <c r="S61" s="314">
        <f t="shared" si="0"/>
        <v>0</v>
      </c>
      <c r="T61" s="314"/>
      <c r="U61" s="314"/>
      <c r="V61" s="299"/>
      <c r="W61" s="300"/>
      <c r="X61" s="301"/>
      <c r="Y61" s="299"/>
      <c r="Z61" s="300"/>
      <c r="AA61" s="301"/>
      <c r="AB61" s="308"/>
      <c r="AC61" s="309"/>
      <c r="AD61" s="309"/>
      <c r="AE61" s="310"/>
    </row>
    <row r="62" spans="1:31" ht="21" customHeight="1">
      <c r="A62" s="326" t="s">
        <v>140</v>
      </c>
      <c r="B62" s="327"/>
      <c r="C62" s="328"/>
      <c r="D62" s="323">
        <v>3</v>
      </c>
      <c r="E62" s="323"/>
      <c r="F62" s="323"/>
      <c r="G62" s="324">
        <v>0</v>
      </c>
      <c r="H62" s="325"/>
      <c r="I62" s="325"/>
      <c r="J62" s="324">
        <v>0</v>
      </c>
      <c r="K62" s="325"/>
      <c r="L62" s="325"/>
      <c r="M62" s="324">
        <v>0</v>
      </c>
      <c r="N62" s="325"/>
      <c r="O62" s="325"/>
      <c r="P62" s="324">
        <v>0</v>
      </c>
      <c r="Q62" s="325"/>
      <c r="R62" s="325"/>
      <c r="S62" s="314">
        <f t="shared" si="0"/>
        <v>0</v>
      </c>
      <c r="T62" s="314"/>
      <c r="U62" s="314"/>
      <c r="V62" s="299"/>
      <c r="W62" s="300"/>
      <c r="X62" s="301"/>
      <c r="Y62" s="299"/>
      <c r="Z62" s="300"/>
      <c r="AA62" s="301"/>
      <c r="AB62" s="308"/>
      <c r="AC62" s="309"/>
      <c r="AD62" s="309"/>
      <c r="AE62" s="310"/>
    </row>
    <row r="63" spans="1:31" ht="21" customHeight="1">
      <c r="A63" s="320">
        <v>390</v>
      </c>
      <c r="B63" s="321"/>
      <c r="C63" s="322"/>
      <c r="D63" s="323">
        <v>4</v>
      </c>
      <c r="E63" s="323"/>
      <c r="F63" s="323"/>
      <c r="G63" s="324">
        <v>0</v>
      </c>
      <c r="H63" s="325"/>
      <c r="I63" s="325"/>
      <c r="J63" s="324">
        <v>0</v>
      </c>
      <c r="K63" s="325"/>
      <c r="L63" s="325"/>
      <c r="M63" s="324">
        <v>0</v>
      </c>
      <c r="N63" s="325"/>
      <c r="O63" s="325"/>
      <c r="P63" s="324">
        <v>0</v>
      </c>
      <c r="Q63" s="325"/>
      <c r="R63" s="325"/>
      <c r="S63" s="314">
        <f t="shared" si="0"/>
        <v>0</v>
      </c>
      <c r="T63" s="314"/>
      <c r="U63" s="314"/>
      <c r="V63" s="302"/>
      <c r="W63" s="303"/>
      <c r="X63" s="304"/>
      <c r="Y63" s="302"/>
      <c r="Z63" s="303"/>
      <c r="AA63" s="304"/>
      <c r="AB63" s="311"/>
      <c r="AC63" s="312"/>
      <c r="AD63" s="312"/>
      <c r="AE63" s="313"/>
    </row>
    <row r="64" spans="1:31" ht="21" customHeight="1">
      <c r="A64" s="329">
        <v>40</v>
      </c>
      <c r="B64" s="330"/>
      <c r="C64" s="331"/>
      <c r="D64" s="323" t="s">
        <v>138</v>
      </c>
      <c r="E64" s="323"/>
      <c r="F64" s="323"/>
      <c r="G64" s="324">
        <v>1E-4</v>
      </c>
      <c r="H64" s="325"/>
      <c r="I64" s="335"/>
      <c r="J64" s="324">
        <v>1E-4</v>
      </c>
      <c r="K64" s="325"/>
      <c r="L64" s="335"/>
      <c r="M64" s="324">
        <v>1E-4</v>
      </c>
      <c r="N64" s="325"/>
      <c r="O64" s="335"/>
      <c r="P64" s="324">
        <v>1E-4</v>
      </c>
      <c r="Q64" s="325"/>
      <c r="R64" s="335"/>
      <c r="S64" s="314">
        <f t="shared" si="0"/>
        <v>1E-4</v>
      </c>
      <c r="T64" s="314"/>
      <c r="U64" s="314"/>
      <c r="V64" s="296">
        <f>MAX(S65:U68)-S64</f>
        <v>-1E-4</v>
      </c>
      <c r="W64" s="297"/>
      <c r="X64" s="298"/>
      <c r="Y64" s="296">
        <f>S64-MIN(S65:U68)</f>
        <v>3.0000000000000003E-4</v>
      </c>
      <c r="Z64" s="297"/>
      <c r="AA64" s="298"/>
      <c r="AB64" s="305">
        <f t="shared" ref="AB64:AB68" si="9">_xlfn.STDEV.S(G64:R64)/SQRT(4)</f>
        <v>0</v>
      </c>
      <c r="AC64" s="306"/>
      <c r="AD64" s="306"/>
      <c r="AE64" s="307"/>
    </row>
    <row r="65" spans="1:31" ht="21" customHeight="1">
      <c r="A65" s="332"/>
      <c r="B65" s="333"/>
      <c r="C65" s="334"/>
      <c r="D65" s="323">
        <v>1</v>
      </c>
      <c r="E65" s="323"/>
      <c r="F65" s="323"/>
      <c r="G65" s="324">
        <v>-2.0000000000000001E-4</v>
      </c>
      <c r="H65" s="325"/>
      <c r="I65" s="325"/>
      <c r="J65" s="324">
        <v>-2.0000000000000001E-4</v>
      </c>
      <c r="K65" s="325"/>
      <c r="L65" s="325"/>
      <c r="M65" s="324">
        <v>-2.0000000000000001E-4</v>
      </c>
      <c r="N65" s="325"/>
      <c r="O65" s="325"/>
      <c r="P65" s="324">
        <v>-2.0000000000000001E-4</v>
      </c>
      <c r="Q65" s="325"/>
      <c r="R65" s="325"/>
      <c r="S65" s="314">
        <f t="shared" si="0"/>
        <v>-2.0000000000000001E-4</v>
      </c>
      <c r="T65" s="314"/>
      <c r="U65" s="314"/>
      <c r="V65" s="299"/>
      <c r="W65" s="300"/>
      <c r="X65" s="301"/>
      <c r="Y65" s="299"/>
      <c r="Z65" s="300"/>
      <c r="AA65" s="301"/>
      <c r="AB65" s="308"/>
      <c r="AC65" s="309"/>
      <c r="AD65" s="309"/>
      <c r="AE65" s="310"/>
    </row>
    <row r="66" spans="1:31" ht="21" customHeight="1">
      <c r="A66" s="332"/>
      <c r="B66" s="333"/>
      <c r="C66" s="334"/>
      <c r="D66" s="323">
        <v>2</v>
      </c>
      <c r="E66" s="323"/>
      <c r="F66" s="323"/>
      <c r="G66" s="324">
        <v>0</v>
      </c>
      <c r="H66" s="325"/>
      <c r="I66" s="325"/>
      <c r="J66" s="324">
        <v>0</v>
      </c>
      <c r="K66" s="325"/>
      <c r="L66" s="325"/>
      <c r="M66" s="324">
        <v>0</v>
      </c>
      <c r="N66" s="325"/>
      <c r="O66" s="325"/>
      <c r="P66" s="324">
        <v>0</v>
      </c>
      <c r="Q66" s="325"/>
      <c r="R66" s="325"/>
      <c r="S66" s="314">
        <f t="shared" si="0"/>
        <v>0</v>
      </c>
      <c r="T66" s="314"/>
      <c r="U66" s="314"/>
      <c r="V66" s="299"/>
      <c r="W66" s="300"/>
      <c r="X66" s="301"/>
      <c r="Y66" s="299"/>
      <c r="Z66" s="300"/>
      <c r="AA66" s="301"/>
      <c r="AB66" s="308"/>
      <c r="AC66" s="309"/>
      <c r="AD66" s="309"/>
      <c r="AE66" s="310"/>
    </row>
    <row r="67" spans="1:31" ht="21" customHeight="1">
      <c r="A67" s="326" t="s">
        <v>140</v>
      </c>
      <c r="B67" s="327"/>
      <c r="C67" s="328"/>
      <c r="D67" s="323">
        <v>3</v>
      </c>
      <c r="E67" s="323"/>
      <c r="F67" s="323"/>
      <c r="G67" s="324">
        <v>0</v>
      </c>
      <c r="H67" s="325"/>
      <c r="I67" s="325"/>
      <c r="J67" s="324">
        <v>0</v>
      </c>
      <c r="K67" s="325"/>
      <c r="L67" s="325"/>
      <c r="M67" s="324">
        <v>0</v>
      </c>
      <c r="N67" s="325"/>
      <c r="O67" s="325"/>
      <c r="P67" s="324">
        <v>0</v>
      </c>
      <c r="Q67" s="325"/>
      <c r="R67" s="325"/>
      <c r="S67" s="314">
        <f t="shared" si="0"/>
        <v>0</v>
      </c>
      <c r="T67" s="314"/>
      <c r="U67" s="314"/>
      <c r="V67" s="299"/>
      <c r="W67" s="300"/>
      <c r="X67" s="301"/>
      <c r="Y67" s="299"/>
      <c r="Z67" s="300"/>
      <c r="AA67" s="301"/>
      <c r="AB67" s="308"/>
      <c r="AC67" s="309"/>
      <c r="AD67" s="309"/>
      <c r="AE67" s="310"/>
    </row>
    <row r="68" spans="1:31" ht="21" customHeight="1">
      <c r="A68" s="320">
        <v>400</v>
      </c>
      <c r="B68" s="321"/>
      <c r="C68" s="322"/>
      <c r="D68" s="323">
        <v>4</v>
      </c>
      <c r="E68" s="323"/>
      <c r="F68" s="323"/>
      <c r="G68" s="324">
        <v>0</v>
      </c>
      <c r="H68" s="325"/>
      <c r="I68" s="325"/>
      <c r="J68" s="324">
        <v>0</v>
      </c>
      <c r="K68" s="325"/>
      <c r="L68" s="325"/>
      <c r="M68" s="324">
        <v>0</v>
      </c>
      <c r="N68" s="325"/>
      <c r="O68" s="325"/>
      <c r="P68" s="324">
        <v>0</v>
      </c>
      <c r="Q68" s="325"/>
      <c r="R68" s="325"/>
      <c r="S68" s="314">
        <f t="shared" si="0"/>
        <v>0</v>
      </c>
      <c r="T68" s="314"/>
      <c r="U68" s="314"/>
      <c r="V68" s="302"/>
      <c r="W68" s="303"/>
      <c r="X68" s="304"/>
      <c r="Y68" s="302"/>
      <c r="Z68" s="303"/>
      <c r="AA68" s="304"/>
      <c r="AB68" s="311"/>
      <c r="AC68" s="312"/>
      <c r="AD68" s="312"/>
      <c r="AE68" s="313"/>
    </row>
    <row r="69" spans="1:31" ht="21" customHeight="1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233"/>
      <c r="AC69" s="233"/>
      <c r="AD69" s="233"/>
      <c r="AE69" s="51"/>
    </row>
    <row r="70" spans="1:31" ht="21" customHeight="1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233"/>
      <c r="AC70" s="233"/>
      <c r="AD70" s="233"/>
      <c r="AE70" s="51"/>
    </row>
    <row r="71" spans="1:31" ht="21" customHeight="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233"/>
      <c r="AC71" s="233"/>
      <c r="AD71" s="233"/>
      <c r="AE71" s="51"/>
    </row>
    <row r="72" spans="1:31" ht="21" customHeigh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233"/>
      <c r="AC72" s="233"/>
      <c r="AD72" s="233"/>
      <c r="AE72" s="51"/>
    </row>
    <row r="73" spans="1:31" ht="21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233"/>
      <c r="AC73" s="233"/>
      <c r="AD73" s="233"/>
      <c r="AE73" s="51"/>
    </row>
    <row r="74" spans="1:31" ht="21" customHeight="1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233"/>
      <c r="AC74" s="233"/>
      <c r="AD74" s="233"/>
      <c r="AE74" s="51"/>
    </row>
    <row r="75" spans="1:31" ht="21" customHeight="1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233"/>
      <c r="AC75" s="233"/>
      <c r="AD75" s="233"/>
      <c r="AE75" s="51"/>
    </row>
    <row r="76" spans="1:31" ht="21" customHeight="1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233"/>
      <c r="AC76" s="233"/>
      <c r="AD76" s="233"/>
      <c r="AE76" s="51"/>
    </row>
    <row r="77" spans="1:31" ht="21" customHeight="1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233"/>
      <c r="AC77" s="233"/>
      <c r="AD77" s="233"/>
      <c r="AE77" s="51"/>
    </row>
    <row r="78" spans="1:31" ht="21" customHeight="1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233"/>
      <c r="AC78" s="233"/>
      <c r="AD78" s="233"/>
      <c r="AE78" s="51"/>
    </row>
    <row r="79" spans="1:31" ht="21" customHeight="1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233"/>
      <c r="AC79" s="233"/>
      <c r="AD79" s="233"/>
      <c r="AE79" s="51"/>
    </row>
    <row r="80" spans="1:31" ht="21" customHeight="1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233"/>
      <c r="AC80" s="233"/>
      <c r="AD80" s="233"/>
      <c r="AE80" s="51"/>
    </row>
    <row r="81" spans="1:31" ht="21" customHeight="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233"/>
      <c r="AC81" s="233"/>
      <c r="AD81" s="233"/>
      <c r="AE81" s="51"/>
    </row>
    <row r="82" spans="1:31" ht="21" customHeight="1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233"/>
      <c r="AC82" s="233"/>
      <c r="AD82" s="233"/>
      <c r="AE82" s="51"/>
    </row>
    <row r="83" spans="1:31" ht="21" customHeight="1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233"/>
      <c r="AC83" s="233"/>
      <c r="AD83" s="233"/>
      <c r="AE83" s="51"/>
    </row>
    <row r="84" spans="1:31" ht="21" customHeight="1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233"/>
      <c r="AC84" s="233"/>
      <c r="AD84" s="233"/>
      <c r="AE84" s="51"/>
    </row>
    <row r="85" spans="1:31" ht="21" customHeight="1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233"/>
      <c r="AC85" s="233"/>
      <c r="AD85" s="233"/>
      <c r="AE85" s="51"/>
    </row>
    <row r="86" spans="1:31" ht="21" customHeight="1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233"/>
      <c r="AC86" s="233"/>
      <c r="AD86" s="233"/>
      <c r="AE86" s="51"/>
    </row>
    <row r="87" spans="1:31" ht="21" customHeight="1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233"/>
      <c r="AC87" s="233"/>
      <c r="AD87" s="233"/>
      <c r="AE87" s="51"/>
    </row>
    <row r="88" spans="1:31" ht="21" customHeight="1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233"/>
      <c r="AC88" s="233"/>
      <c r="AD88" s="233"/>
      <c r="AE88" s="51"/>
    </row>
    <row r="89" spans="1:31" ht="21" customHeight="1">
      <c r="A89" s="55"/>
      <c r="B89" s="56"/>
      <c r="C89" s="56"/>
      <c r="D89" s="56"/>
      <c r="E89" s="56"/>
      <c r="F89" s="57"/>
      <c r="G89" s="57"/>
      <c r="H89" s="57"/>
      <c r="I89" s="57"/>
      <c r="J89" s="53"/>
      <c r="K89" s="53"/>
      <c r="L89" s="53"/>
      <c r="M89" s="53"/>
      <c r="N89" s="53"/>
      <c r="O89" s="53"/>
      <c r="P89" s="53"/>
      <c r="Q89" s="53"/>
      <c r="R89" s="53"/>
      <c r="S89" s="51"/>
      <c r="T89" s="51"/>
      <c r="U89" s="51"/>
      <c r="V89" s="51"/>
      <c r="W89" s="51"/>
      <c r="X89" s="51"/>
      <c r="Y89" s="51"/>
      <c r="Z89" s="51"/>
      <c r="AA89" s="51"/>
      <c r="AB89" s="233"/>
      <c r="AC89" s="233"/>
      <c r="AD89" s="233"/>
      <c r="AE89" s="51"/>
    </row>
    <row r="90" spans="1:31" ht="21" customHeight="1">
      <c r="A90" s="54"/>
      <c r="B90" s="51"/>
      <c r="C90" s="51"/>
      <c r="D90" s="51"/>
      <c r="E90" s="51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1"/>
      <c r="T90" s="51"/>
      <c r="U90" s="51"/>
      <c r="V90" s="51"/>
      <c r="W90" s="51"/>
      <c r="X90" s="51"/>
      <c r="Y90" s="51"/>
      <c r="Z90" s="51"/>
      <c r="AA90" s="51"/>
      <c r="AB90" s="233"/>
      <c r="AC90" s="233"/>
      <c r="AD90" s="233"/>
      <c r="AE90" s="51"/>
    </row>
    <row r="91" spans="1:31" ht="21" customHeight="1">
      <c r="A91" s="51"/>
      <c r="B91" s="51"/>
      <c r="C91" s="51"/>
      <c r="D91" s="233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233"/>
      <c r="AC91" s="233"/>
      <c r="AD91" s="233"/>
      <c r="AE91" s="51"/>
    </row>
    <row r="92" spans="1:31" ht="21" customHeight="1">
      <c r="A92" s="51"/>
      <c r="B92" s="51"/>
      <c r="C92" s="51"/>
      <c r="D92" s="233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233"/>
      <c r="AC92" s="233"/>
      <c r="AD92" s="233"/>
      <c r="AE92" s="51"/>
    </row>
    <row r="93" spans="1:31" ht="21" customHeight="1">
      <c r="A93" s="51"/>
      <c r="B93" s="51"/>
      <c r="C93" s="51"/>
      <c r="D93" s="233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233"/>
      <c r="AC93" s="233"/>
      <c r="AD93" s="233"/>
      <c r="AE93" s="51"/>
    </row>
    <row r="94" spans="1:31" ht="21" customHeight="1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233"/>
      <c r="AC94" s="233"/>
      <c r="AD94" s="233"/>
      <c r="AE94" s="51"/>
    </row>
    <row r="95" spans="1:31" ht="21" customHeight="1">
      <c r="A95" s="56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233"/>
      <c r="AC95" s="233"/>
      <c r="AD95" s="233"/>
      <c r="AE95" s="51"/>
    </row>
    <row r="96" spans="1:31" ht="21" customHeight="1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233"/>
      <c r="AC96" s="233"/>
      <c r="AD96" s="233"/>
      <c r="AE96" s="51"/>
    </row>
    <row r="97" spans="1:31" ht="21" customHeight="1">
      <c r="A97" s="56"/>
      <c r="B97" s="56"/>
      <c r="C97" s="56"/>
      <c r="D97" s="58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233"/>
      <c r="AC97" s="233"/>
      <c r="AD97" s="233"/>
      <c r="AE97" s="51"/>
    </row>
    <row r="98" spans="1:31" ht="21" customHeight="1">
      <c r="A98" s="56"/>
      <c r="B98" s="56"/>
      <c r="C98" s="56"/>
      <c r="D98" s="58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233"/>
      <c r="AC98" s="233"/>
      <c r="AD98" s="233"/>
      <c r="AE98" s="51"/>
    </row>
    <row r="99" spans="1:31" ht="21" customHeight="1">
      <c r="A99" s="51"/>
      <c r="B99" s="51"/>
      <c r="C99" s="51"/>
      <c r="D99" s="233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233"/>
      <c r="AC99" s="233"/>
      <c r="AD99" s="233"/>
      <c r="AE99" s="51"/>
    </row>
    <row r="100" spans="1:31" ht="21" customHeight="1">
      <c r="A100" s="51"/>
      <c r="B100" s="51"/>
      <c r="C100" s="51"/>
      <c r="D100" s="233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233"/>
      <c r="AC100" s="233"/>
      <c r="AD100" s="233"/>
      <c r="AE100" s="51"/>
    </row>
    <row r="101" spans="1:31" ht="21" customHeight="1">
      <c r="A101" s="51"/>
      <c r="B101" s="51"/>
      <c r="C101" s="51"/>
      <c r="D101" s="233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233"/>
      <c r="AC101" s="233"/>
      <c r="AD101" s="233"/>
      <c r="AE101" s="51"/>
    </row>
    <row r="102" spans="1:31" ht="21" customHeight="1">
      <c r="A102" s="51"/>
      <c r="B102" s="51"/>
      <c r="C102" s="51"/>
      <c r="D102" s="233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233"/>
      <c r="AC102" s="233"/>
      <c r="AD102" s="233"/>
      <c r="AE102" s="51"/>
    </row>
    <row r="103" spans="1:31" ht="21" customHeight="1">
      <c r="A103" s="51"/>
      <c r="B103" s="51"/>
      <c r="C103" s="51"/>
      <c r="D103" s="233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233"/>
      <c r="AC103" s="233"/>
      <c r="AD103" s="233"/>
      <c r="AE103" s="51"/>
    </row>
    <row r="104" spans="1:31" ht="21" customHeight="1">
      <c r="A104" s="51"/>
      <c r="B104" s="51"/>
      <c r="C104" s="51"/>
      <c r="D104" s="233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233"/>
      <c r="AC104" s="233"/>
      <c r="AD104" s="233"/>
      <c r="AE104" s="51"/>
    </row>
    <row r="105" spans="1:31" ht="21" customHeight="1">
      <c r="A105" s="51"/>
      <c r="B105" s="51"/>
      <c r="C105" s="51"/>
      <c r="D105" s="233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233"/>
      <c r="AC105" s="233"/>
      <c r="AD105" s="233"/>
      <c r="AE105" s="51"/>
    </row>
    <row r="106" spans="1:31" ht="21" customHeight="1">
      <c r="A106" s="51"/>
      <c r="B106" s="51"/>
      <c r="C106" s="51"/>
      <c r="D106" s="233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233"/>
      <c r="AC106" s="233"/>
      <c r="AD106" s="233"/>
      <c r="AE106" s="51"/>
    </row>
    <row r="107" spans="1:31" ht="21" customHeight="1">
      <c r="A107" s="51"/>
      <c r="B107" s="51"/>
      <c r="C107" s="51"/>
      <c r="D107" s="233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233"/>
      <c r="AC107" s="233"/>
      <c r="AD107" s="233"/>
      <c r="AE107" s="51"/>
    </row>
    <row r="108" spans="1:31" ht="21" customHeight="1">
      <c r="A108" s="51"/>
      <c r="B108" s="51"/>
      <c r="C108" s="51"/>
      <c r="D108" s="233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233"/>
      <c r="AC108" s="233"/>
      <c r="AD108" s="233"/>
      <c r="AE108" s="51"/>
    </row>
    <row r="109" spans="1:31" ht="21" customHeight="1">
      <c r="A109" s="51"/>
      <c r="B109" s="51"/>
      <c r="C109" s="51"/>
      <c r="D109" s="233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233"/>
      <c r="AC109" s="233"/>
      <c r="AD109" s="233"/>
      <c r="AE109" s="51"/>
    </row>
    <row r="110" spans="1:31" ht="21" customHeight="1">
      <c r="A110" s="51"/>
      <c r="B110" s="51"/>
      <c r="C110" s="51"/>
      <c r="D110" s="233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233"/>
      <c r="AC110" s="233"/>
      <c r="AD110" s="233"/>
      <c r="AE110" s="51"/>
    </row>
    <row r="111" spans="1:31" ht="21" customHeight="1">
      <c r="A111" s="51"/>
      <c r="B111" s="51"/>
      <c r="C111" s="51"/>
      <c r="D111" s="233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233"/>
      <c r="AC111" s="233"/>
      <c r="AD111" s="233"/>
      <c r="AE111" s="51"/>
    </row>
    <row r="112" spans="1:31" ht="21" customHeight="1">
      <c r="A112" s="51"/>
      <c r="B112" s="51"/>
      <c r="C112" s="51"/>
      <c r="D112" s="233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233"/>
      <c r="AC112" s="233"/>
      <c r="AD112" s="233"/>
      <c r="AE112" s="51"/>
    </row>
    <row r="113" spans="1:31" ht="21" customHeight="1">
      <c r="A113" s="51"/>
      <c r="B113" s="51"/>
      <c r="C113" s="51"/>
      <c r="D113" s="233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233"/>
      <c r="AC113" s="233"/>
      <c r="AD113" s="233"/>
      <c r="AE113" s="51"/>
    </row>
    <row r="114" spans="1:31" ht="21" customHeight="1">
      <c r="A114" s="51"/>
      <c r="B114" s="51"/>
      <c r="C114" s="51"/>
      <c r="D114" s="233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233"/>
      <c r="AC114" s="233"/>
      <c r="AD114" s="233"/>
      <c r="AE114" s="51"/>
    </row>
    <row r="115" spans="1:31" ht="21" customHeight="1">
      <c r="A115" s="51"/>
      <c r="B115" s="51"/>
      <c r="C115" s="51"/>
      <c r="D115" s="233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233"/>
      <c r="AC115" s="233"/>
      <c r="AD115" s="233"/>
      <c r="AE115" s="51"/>
    </row>
    <row r="116" spans="1:31" ht="21" customHeight="1">
      <c r="A116" s="51"/>
      <c r="B116" s="51"/>
      <c r="C116" s="51"/>
      <c r="D116" s="233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233"/>
      <c r="AC116" s="233"/>
      <c r="AD116" s="233"/>
      <c r="AE116" s="51"/>
    </row>
    <row r="117" spans="1:31" ht="21" customHeight="1">
      <c r="A117" s="51"/>
      <c r="B117" s="51"/>
      <c r="C117" s="51"/>
      <c r="D117" s="233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233"/>
      <c r="AC117" s="233"/>
      <c r="AD117" s="233"/>
      <c r="AE117" s="51"/>
    </row>
    <row r="118" spans="1:31" ht="21" customHeight="1">
      <c r="A118" s="51"/>
      <c r="B118" s="51"/>
      <c r="C118" s="51"/>
      <c r="D118" s="233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233"/>
      <c r="AC118" s="233"/>
      <c r="AD118" s="233"/>
      <c r="AE118" s="51"/>
    </row>
    <row r="119" spans="1:31" ht="21" customHeight="1">
      <c r="A119" s="51"/>
      <c r="B119" s="51"/>
      <c r="C119" s="51"/>
      <c r="D119" s="233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233"/>
      <c r="AC119" s="233"/>
      <c r="AD119" s="233"/>
      <c r="AE119" s="51"/>
    </row>
    <row r="120" spans="1:31" ht="21" customHeight="1">
      <c r="A120" s="51"/>
      <c r="B120" s="51"/>
      <c r="C120" s="51"/>
      <c r="D120" s="233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233"/>
      <c r="AC120" s="233"/>
      <c r="AD120" s="233"/>
      <c r="AE120" s="51"/>
    </row>
    <row r="121" spans="1:31" ht="21" customHeight="1">
      <c r="A121" s="51"/>
      <c r="B121" s="51"/>
      <c r="C121" s="51"/>
      <c r="D121" s="233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233"/>
      <c r="AC121" s="233"/>
      <c r="AD121" s="233"/>
      <c r="AE121" s="51"/>
    </row>
    <row r="122" spans="1:31" ht="21" customHeight="1">
      <c r="A122" s="51"/>
      <c r="B122" s="51"/>
      <c r="C122" s="51"/>
      <c r="D122" s="233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233"/>
      <c r="AC122" s="233"/>
      <c r="AD122" s="233"/>
      <c r="AE122" s="51"/>
    </row>
    <row r="123" spans="1:31" ht="21" customHeight="1">
      <c r="A123" s="51"/>
      <c r="B123" s="51"/>
      <c r="C123" s="51"/>
      <c r="D123" s="233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233"/>
      <c r="AC123" s="233"/>
      <c r="AD123" s="233"/>
      <c r="AE123" s="51"/>
    </row>
    <row r="124" spans="1:31" ht="21" customHeight="1">
      <c r="A124" s="51"/>
      <c r="B124" s="51"/>
      <c r="C124" s="51"/>
      <c r="D124" s="233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233"/>
      <c r="AC124" s="233"/>
      <c r="AD124" s="233"/>
      <c r="AE124" s="51"/>
    </row>
    <row r="125" spans="1:31" ht="21" customHeight="1">
      <c r="A125" s="51"/>
      <c r="B125" s="51"/>
      <c r="C125" s="51"/>
      <c r="D125" s="233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233"/>
      <c r="AC125" s="233"/>
      <c r="AD125" s="233"/>
      <c r="AE125" s="51"/>
    </row>
    <row r="126" spans="1:31" ht="21" customHeight="1">
      <c r="A126" s="51"/>
      <c r="B126" s="51"/>
      <c r="C126" s="51"/>
      <c r="D126" s="233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233"/>
      <c r="AC126" s="233"/>
      <c r="AD126" s="233"/>
      <c r="AE126" s="51"/>
    </row>
    <row r="127" spans="1:31" ht="21" customHeight="1">
      <c r="A127" s="51"/>
      <c r="B127" s="51"/>
      <c r="C127" s="51"/>
      <c r="D127" s="233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233"/>
      <c r="AC127" s="233"/>
      <c r="AD127" s="233"/>
      <c r="AE127" s="51"/>
    </row>
    <row r="128" spans="1:31" ht="21" customHeight="1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233"/>
      <c r="AC128" s="233"/>
      <c r="AD128" s="233"/>
      <c r="AE128" s="51"/>
    </row>
    <row r="129" spans="1:31" ht="21" customHeight="1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233"/>
      <c r="AC129" s="233"/>
      <c r="AD129" s="233"/>
      <c r="AE129" s="51"/>
    </row>
    <row r="130" spans="1:31" ht="21" customHeight="1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233"/>
      <c r="AC130" s="233"/>
      <c r="AD130" s="233"/>
      <c r="AE130" s="51"/>
    </row>
    <row r="131" spans="1:31" ht="21" customHeight="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233"/>
      <c r="AC131" s="233"/>
      <c r="AD131" s="233"/>
      <c r="AE131" s="51"/>
    </row>
    <row r="132" spans="1:31" ht="21" customHeight="1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233"/>
      <c r="AC132" s="233"/>
      <c r="AD132" s="233"/>
      <c r="AE132" s="51"/>
    </row>
    <row r="133" spans="1:31" ht="21" customHeight="1">
      <c r="A133" s="56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233"/>
      <c r="AC133" s="233"/>
      <c r="AD133" s="233"/>
      <c r="AE133" s="51"/>
    </row>
    <row r="134" spans="1:31" ht="21" customHeight="1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233"/>
      <c r="AC134" s="233"/>
      <c r="AD134" s="233"/>
      <c r="AE134" s="51"/>
    </row>
    <row r="135" spans="1:31" ht="21" customHeight="1">
      <c r="A135" s="56"/>
      <c r="B135" s="56"/>
      <c r="C135" s="56"/>
      <c r="D135" s="58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233"/>
      <c r="AC135" s="233"/>
      <c r="AD135" s="233"/>
      <c r="AE135" s="51"/>
    </row>
    <row r="136" spans="1:31" ht="21" customHeight="1">
      <c r="A136" s="56"/>
      <c r="B136" s="56"/>
      <c r="C136" s="56"/>
      <c r="D136" s="58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233"/>
      <c r="AC136" s="233"/>
      <c r="AD136" s="233"/>
      <c r="AE136" s="51"/>
    </row>
    <row r="137" spans="1:31" ht="21" customHeight="1">
      <c r="A137" s="51"/>
      <c r="B137" s="51"/>
      <c r="C137" s="51"/>
      <c r="D137" s="233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233"/>
      <c r="AC137" s="233"/>
      <c r="AD137" s="233"/>
      <c r="AE137" s="51"/>
    </row>
    <row r="138" spans="1:31" ht="21" customHeight="1">
      <c r="A138" s="51"/>
      <c r="B138" s="51"/>
      <c r="C138" s="51"/>
      <c r="D138" s="233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233"/>
      <c r="AC138" s="233"/>
      <c r="AD138" s="233"/>
      <c r="AE138" s="51"/>
    </row>
    <row r="139" spans="1:31" ht="21" customHeight="1">
      <c r="A139" s="51"/>
      <c r="B139" s="51"/>
      <c r="C139" s="51"/>
      <c r="D139" s="233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233"/>
      <c r="AC139" s="233"/>
      <c r="AD139" s="233"/>
      <c r="AE139" s="51"/>
    </row>
    <row r="140" spans="1:31" ht="21" customHeight="1">
      <c r="A140" s="51"/>
      <c r="B140" s="51"/>
      <c r="C140" s="51"/>
      <c r="D140" s="233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233"/>
      <c r="AC140" s="233"/>
      <c r="AD140" s="233"/>
      <c r="AE140" s="51"/>
    </row>
    <row r="141" spans="1:31" ht="21" customHeight="1">
      <c r="A141" s="51"/>
      <c r="B141" s="51"/>
      <c r="C141" s="51"/>
      <c r="D141" s="233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233"/>
      <c r="AC141" s="233"/>
      <c r="AD141" s="233"/>
      <c r="AE141" s="51"/>
    </row>
    <row r="142" spans="1:31" ht="21" customHeight="1">
      <c r="A142" s="51"/>
      <c r="B142" s="51"/>
      <c r="C142" s="51"/>
      <c r="D142" s="233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233"/>
      <c r="AC142" s="233"/>
      <c r="AD142" s="233"/>
      <c r="AE142" s="51"/>
    </row>
    <row r="143" spans="1:31" ht="21" customHeight="1">
      <c r="A143" s="51"/>
      <c r="B143" s="51"/>
      <c r="C143" s="51"/>
      <c r="D143" s="233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233"/>
      <c r="AC143" s="233"/>
      <c r="AD143" s="233"/>
      <c r="AE143" s="51"/>
    </row>
    <row r="144" spans="1:31" ht="21" customHeight="1">
      <c r="A144" s="51"/>
      <c r="B144" s="51"/>
      <c r="C144" s="51"/>
      <c r="D144" s="233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233"/>
      <c r="AC144" s="233"/>
      <c r="AD144" s="233"/>
      <c r="AE144" s="51"/>
    </row>
    <row r="145" spans="1:31" ht="21" customHeight="1">
      <c r="A145" s="51"/>
      <c r="B145" s="51"/>
      <c r="C145" s="51"/>
      <c r="D145" s="233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233"/>
      <c r="AC145" s="233"/>
      <c r="AD145" s="233"/>
      <c r="AE145" s="51"/>
    </row>
    <row r="146" spans="1:31" ht="21" customHeight="1">
      <c r="A146" s="51"/>
      <c r="B146" s="51"/>
      <c r="C146" s="51"/>
      <c r="D146" s="233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233"/>
      <c r="AC146" s="233"/>
      <c r="AD146" s="233"/>
      <c r="AE146" s="51"/>
    </row>
    <row r="147" spans="1:31" ht="18.75" customHeight="1">
      <c r="A147" s="51"/>
      <c r="B147" s="51"/>
      <c r="C147" s="51"/>
      <c r="D147" s="233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233"/>
      <c r="AC147" s="233"/>
      <c r="AD147" s="233"/>
      <c r="AE147" s="51"/>
    </row>
    <row r="148" spans="1:31" ht="18.75" customHeight="1">
      <c r="A148" s="51"/>
      <c r="B148" s="51"/>
      <c r="C148" s="51"/>
      <c r="D148" s="233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233"/>
      <c r="AC148" s="233"/>
      <c r="AD148" s="233"/>
      <c r="AE148" s="51"/>
    </row>
    <row r="149" spans="1:31" ht="18.75" customHeight="1">
      <c r="A149" s="51"/>
      <c r="B149" s="51"/>
      <c r="C149" s="51"/>
      <c r="D149" s="233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233"/>
      <c r="AC149" s="233"/>
      <c r="AD149" s="233"/>
      <c r="AE149" s="51"/>
    </row>
    <row r="150" spans="1:31" ht="18.75" customHeight="1">
      <c r="A150" s="51"/>
      <c r="B150" s="51"/>
      <c r="C150" s="51"/>
      <c r="D150" s="233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233"/>
      <c r="AC150" s="233"/>
      <c r="AD150" s="233"/>
      <c r="AE150" s="51"/>
    </row>
    <row r="151" spans="1:31" ht="18.75" customHeight="1">
      <c r="A151" s="51"/>
      <c r="B151" s="51"/>
      <c r="C151" s="51"/>
      <c r="D151" s="233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233"/>
      <c r="AC151" s="233"/>
      <c r="AD151" s="233"/>
      <c r="AE151" s="51"/>
    </row>
    <row r="152" spans="1:31" ht="18.75" customHeight="1">
      <c r="A152" s="51"/>
      <c r="B152" s="51"/>
      <c r="C152" s="51"/>
      <c r="D152" s="233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233"/>
      <c r="AC152" s="233"/>
      <c r="AD152" s="233"/>
      <c r="AE152" s="51"/>
    </row>
    <row r="153" spans="1:31" ht="18.75" customHeight="1">
      <c r="A153" s="51"/>
      <c r="B153" s="51"/>
      <c r="C153" s="51"/>
      <c r="D153" s="233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233"/>
      <c r="AC153" s="233"/>
      <c r="AD153" s="233"/>
      <c r="AE153" s="51"/>
    </row>
    <row r="154" spans="1:31" ht="18.75" customHeight="1">
      <c r="A154" s="51"/>
      <c r="B154" s="51"/>
      <c r="C154" s="51"/>
      <c r="D154" s="233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233"/>
      <c r="AC154" s="233"/>
      <c r="AD154" s="233"/>
      <c r="AE154" s="51"/>
    </row>
    <row r="155" spans="1:31" ht="18.75" customHeight="1">
      <c r="A155" s="51"/>
      <c r="B155" s="51"/>
      <c r="C155" s="51"/>
      <c r="D155" s="233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233"/>
      <c r="AC155" s="233"/>
      <c r="AD155" s="233"/>
      <c r="AE155" s="51"/>
    </row>
    <row r="156" spans="1:31" ht="18.75" customHeight="1">
      <c r="A156" s="51"/>
      <c r="B156" s="51"/>
      <c r="C156" s="51"/>
      <c r="D156" s="233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233"/>
      <c r="AC156" s="233"/>
      <c r="AD156" s="233"/>
      <c r="AE156" s="51"/>
    </row>
    <row r="157" spans="1:31" ht="18.75" customHeight="1">
      <c r="A157" s="51"/>
      <c r="B157" s="51"/>
      <c r="C157" s="51"/>
      <c r="D157" s="233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233"/>
      <c r="AC157" s="233"/>
      <c r="AD157" s="233"/>
      <c r="AE157" s="51"/>
    </row>
    <row r="158" spans="1:31" ht="18.75" customHeight="1">
      <c r="A158" s="51"/>
      <c r="B158" s="51"/>
      <c r="C158" s="51"/>
      <c r="D158" s="233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233"/>
      <c r="AC158" s="233"/>
      <c r="AD158" s="233"/>
      <c r="AE158" s="51"/>
    </row>
    <row r="159" spans="1:31" ht="18.75" customHeight="1">
      <c r="A159" s="51"/>
      <c r="B159" s="51"/>
      <c r="C159" s="51"/>
      <c r="D159" s="233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233"/>
      <c r="AC159" s="233"/>
      <c r="AD159" s="233"/>
      <c r="AE159" s="51"/>
    </row>
    <row r="160" spans="1:31" ht="18.75" customHeight="1">
      <c r="A160" s="51"/>
      <c r="B160" s="51"/>
      <c r="C160" s="51"/>
      <c r="D160" s="233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233"/>
      <c r="AC160" s="233"/>
      <c r="AD160" s="233"/>
      <c r="AE160" s="51"/>
    </row>
    <row r="161" spans="1:31" ht="18.75" customHeight="1">
      <c r="A161" s="51"/>
      <c r="B161" s="51"/>
      <c r="C161" s="51"/>
      <c r="D161" s="233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233"/>
      <c r="AC161" s="233"/>
      <c r="AD161" s="233"/>
      <c r="AE161" s="51"/>
    </row>
    <row r="162" spans="1:31" ht="18.75" customHeight="1">
      <c r="A162" s="51"/>
      <c r="B162" s="51"/>
      <c r="C162" s="51"/>
      <c r="D162" s="233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233"/>
      <c r="AC162" s="233"/>
      <c r="AD162" s="233"/>
      <c r="AE162" s="51"/>
    </row>
    <row r="163" spans="1:31" ht="18.75" customHeight="1">
      <c r="A163" s="51"/>
      <c r="B163" s="51"/>
      <c r="C163" s="51"/>
      <c r="D163" s="233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233"/>
      <c r="AC163" s="233"/>
      <c r="AD163" s="233"/>
      <c r="AE163" s="51"/>
    </row>
    <row r="164" spans="1:31" ht="18.75" customHeight="1">
      <c r="A164" s="51"/>
      <c r="B164" s="51"/>
      <c r="C164" s="51"/>
      <c r="D164" s="233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233"/>
      <c r="AC164" s="233"/>
      <c r="AD164" s="233"/>
      <c r="AE164" s="51"/>
    </row>
    <row r="165" spans="1:31" ht="18.75" customHeight="1">
      <c r="A165" s="51"/>
      <c r="B165" s="51"/>
      <c r="C165" s="51"/>
      <c r="D165" s="233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233"/>
      <c r="AC165" s="233"/>
      <c r="AD165" s="233"/>
      <c r="AE165" s="51"/>
    </row>
    <row r="166" spans="1:31" ht="18.75" customHeight="1">
      <c r="A166" s="51"/>
      <c r="B166" s="51"/>
      <c r="C166" s="51"/>
      <c r="D166" s="233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233"/>
      <c r="AC166" s="233"/>
      <c r="AD166" s="233"/>
      <c r="AE166" s="51"/>
    </row>
    <row r="167" spans="1:31" ht="18.75" customHeight="1">
      <c r="A167" s="51"/>
      <c r="B167" s="51"/>
      <c r="C167" s="51"/>
      <c r="D167" s="233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233"/>
      <c r="AC167" s="233"/>
      <c r="AD167" s="233"/>
      <c r="AE167" s="51"/>
    </row>
    <row r="168" spans="1:31" ht="18.75" customHeight="1">
      <c r="A168" s="51"/>
      <c r="B168" s="51"/>
      <c r="C168" s="51"/>
      <c r="D168" s="233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233"/>
      <c r="AC168" s="233"/>
      <c r="AD168" s="233"/>
      <c r="AE168" s="51"/>
    </row>
    <row r="169" spans="1:31" ht="18" customHeight="1">
      <c r="A169" s="51"/>
      <c r="B169" s="51"/>
      <c r="C169" s="51"/>
      <c r="D169" s="233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233"/>
      <c r="AC169" s="233"/>
      <c r="AD169" s="233"/>
      <c r="AE169" s="51"/>
    </row>
    <row r="170" spans="1:31" ht="6.75" customHeight="1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233"/>
      <c r="AC170" s="233"/>
      <c r="AD170" s="233"/>
      <c r="AE170" s="51"/>
    </row>
    <row r="171" spans="1:31" ht="18.75" customHeight="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233"/>
      <c r="AC171" s="233"/>
      <c r="AD171" s="233"/>
      <c r="AE171" s="51"/>
    </row>
    <row r="172" spans="1:31" ht="18.75" customHeight="1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233"/>
      <c r="AC172" s="233"/>
      <c r="AD172" s="233"/>
      <c r="AE172" s="51"/>
    </row>
    <row r="173" spans="1:31" ht="18.75" customHeight="1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233"/>
      <c r="AC173" s="233"/>
      <c r="AD173" s="233"/>
      <c r="AE173" s="51"/>
    </row>
    <row r="174" spans="1:31" ht="18.75" customHeight="1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233"/>
      <c r="AC174" s="233"/>
      <c r="AD174" s="233"/>
      <c r="AE174" s="51"/>
    </row>
    <row r="175" spans="1:31" ht="18.75" customHeight="1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233"/>
      <c r="AC175" s="233"/>
      <c r="AD175" s="233"/>
      <c r="AE175" s="51"/>
    </row>
    <row r="176" spans="1:31" ht="18.75" customHeight="1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233"/>
      <c r="AC176" s="233"/>
      <c r="AD176" s="233"/>
      <c r="AE176" s="51"/>
    </row>
    <row r="177" spans="1:31" ht="18.75" customHeight="1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233"/>
      <c r="AC177" s="233"/>
      <c r="AD177" s="233"/>
      <c r="AE177" s="51"/>
    </row>
    <row r="178" spans="1:31" ht="18.75" customHeight="1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233"/>
      <c r="AC178" s="233"/>
      <c r="AD178" s="233"/>
      <c r="AE178" s="51"/>
    </row>
    <row r="179" spans="1:31" ht="18.75" customHeight="1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233"/>
      <c r="AC179" s="233"/>
      <c r="AD179" s="233"/>
      <c r="AE179" s="51"/>
    </row>
    <row r="180" spans="1:31" ht="18.75" customHeight="1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233"/>
      <c r="AC180" s="233"/>
      <c r="AD180" s="233"/>
      <c r="AE180" s="51"/>
    </row>
    <row r="181" spans="1:31" ht="18.75" customHeight="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233"/>
      <c r="AC181" s="233"/>
      <c r="AD181" s="233"/>
      <c r="AE181" s="51"/>
    </row>
    <row r="182" spans="1:31" ht="18.75" customHeight="1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233"/>
      <c r="AC182" s="233"/>
      <c r="AD182" s="233"/>
      <c r="AE182" s="51"/>
    </row>
    <row r="183" spans="1:31" ht="18.75" customHeight="1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233"/>
      <c r="AC183" s="233"/>
      <c r="AD183" s="233"/>
      <c r="AE183" s="51"/>
    </row>
    <row r="184" spans="1:31" ht="18.75" customHeight="1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233"/>
      <c r="AC184" s="233"/>
      <c r="AD184" s="233"/>
      <c r="AE184" s="51"/>
    </row>
    <row r="185" spans="1:31" ht="18.75" customHeight="1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233"/>
      <c r="AC185" s="233"/>
      <c r="AD185" s="233"/>
      <c r="AE185" s="51"/>
    </row>
    <row r="186" spans="1:31" ht="18.75" customHeight="1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233"/>
      <c r="AC186" s="233"/>
      <c r="AD186" s="233"/>
      <c r="AE186" s="51"/>
    </row>
    <row r="187" spans="1:31" ht="18.75" customHeight="1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233"/>
      <c r="AC187" s="233"/>
      <c r="AD187" s="233"/>
      <c r="AE187" s="51"/>
    </row>
    <row r="188" spans="1:31" ht="18.75" customHeight="1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233"/>
      <c r="AC188" s="233"/>
      <c r="AD188" s="233"/>
      <c r="AE188" s="51"/>
    </row>
    <row r="189" spans="1:31" ht="18.75" customHeight="1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233"/>
      <c r="AC189" s="233"/>
      <c r="AD189" s="233"/>
      <c r="AE189" s="51"/>
    </row>
    <row r="190" spans="1:31" ht="18.75" customHeight="1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233"/>
      <c r="AC190" s="233"/>
      <c r="AD190" s="233"/>
      <c r="AE190" s="51"/>
    </row>
    <row r="191" spans="1:31" ht="18.75" customHeight="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233"/>
      <c r="AC191" s="233"/>
      <c r="AD191" s="233"/>
      <c r="AE191" s="51"/>
    </row>
    <row r="192" spans="1:31" ht="18.75" customHeight="1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233"/>
      <c r="AC192" s="233"/>
      <c r="AD192" s="233"/>
      <c r="AE192" s="51"/>
    </row>
    <row r="193" spans="1:31" ht="18.75" customHeight="1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233"/>
      <c r="AC193" s="233"/>
      <c r="AD193" s="233"/>
      <c r="AE193" s="51"/>
    </row>
    <row r="194" spans="1:31" ht="18.75" customHeight="1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233"/>
      <c r="AC194" s="233"/>
      <c r="AD194" s="233"/>
      <c r="AE194" s="51"/>
    </row>
    <row r="195" spans="1:31" ht="18.75" customHeight="1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233"/>
      <c r="AC195" s="233"/>
      <c r="AD195" s="233"/>
      <c r="AE195" s="51"/>
    </row>
    <row r="196" spans="1:31" ht="18.75" customHeight="1">
      <c r="T196" s="51"/>
      <c r="AB196" s="233"/>
      <c r="AC196" s="233"/>
      <c r="AD196" s="233"/>
    </row>
  </sheetData>
  <mergeCells count="450">
    <mergeCell ref="A1:L2"/>
    <mergeCell ref="R1:V1"/>
    <mergeCell ref="R2:U2"/>
    <mergeCell ref="AA2:AD2"/>
    <mergeCell ref="A3:L3"/>
    <mergeCell ref="A4:L4"/>
    <mergeCell ref="H10:N10"/>
    <mergeCell ref="T10:Z10"/>
    <mergeCell ref="H11:N11"/>
    <mergeCell ref="T11:Z11"/>
    <mergeCell ref="G5:AA5"/>
    <mergeCell ref="G6:L6"/>
    <mergeCell ref="R6:V6"/>
    <mergeCell ref="Z6:AC6"/>
    <mergeCell ref="E7:J7"/>
    <mergeCell ref="M7:Q7"/>
    <mergeCell ref="R7:T7"/>
    <mergeCell ref="U7:V7"/>
    <mergeCell ref="X7:Y7"/>
    <mergeCell ref="AD16:AE16"/>
    <mergeCell ref="A17:C18"/>
    <mergeCell ref="D17:F18"/>
    <mergeCell ref="G17:R17"/>
    <mergeCell ref="S17:U18"/>
    <mergeCell ref="V17:X18"/>
    <mergeCell ref="Y17:AA18"/>
    <mergeCell ref="AB17:AE18"/>
    <mergeCell ref="G18:I18"/>
    <mergeCell ref="J18:L18"/>
    <mergeCell ref="M18:O18"/>
    <mergeCell ref="P18:R18"/>
    <mergeCell ref="U16:V16"/>
    <mergeCell ref="W16:X16"/>
    <mergeCell ref="AB16:AC16"/>
    <mergeCell ref="A19:C21"/>
    <mergeCell ref="D19:F19"/>
    <mergeCell ref="G19:I19"/>
    <mergeCell ref="J19:L19"/>
    <mergeCell ref="M19:O19"/>
    <mergeCell ref="P19:R19"/>
    <mergeCell ref="D21:F21"/>
    <mergeCell ref="S19:U19"/>
    <mergeCell ref="V19:X23"/>
    <mergeCell ref="A22:C22"/>
    <mergeCell ref="A23:C23"/>
    <mergeCell ref="S23:U23"/>
    <mergeCell ref="Y19:AA23"/>
    <mergeCell ref="AB19:AE23"/>
    <mergeCell ref="D20:F20"/>
    <mergeCell ref="G20:I20"/>
    <mergeCell ref="J20:L20"/>
    <mergeCell ref="M20:O20"/>
    <mergeCell ref="P20:R20"/>
    <mergeCell ref="S20:U20"/>
    <mergeCell ref="G21:I21"/>
    <mergeCell ref="J21:L21"/>
    <mergeCell ref="M21:O21"/>
    <mergeCell ref="P21:R21"/>
    <mergeCell ref="S21:U21"/>
    <mergeCell ref="D22:F22"/>
    <mergeCell ref="G22:I22"/>
    <mergeCell ref="J22:L22"/>
    <mergeCell ref="M22:O22"/>
    <mergeCell ref="P22:R22"/>
    <mergeCell ref="S22:U22"/>
    <mergeCell ref="D23:F23"/>
    <mergeCell ref="G23:I23"/>
    <mergeCell ref="J23:L23"/>
    <mergeCell ref="M23:O23"/>
    <mergeCell ref="P23:R23"/>
    <mergeCell ref="AL24:AN24"/>
    <mergeCell ref="AO24:AQ24"/>
    <mergeCell ref="AR24:AU24"/>
    <mergeCell ref="AV24:AY24"/>
    <mergeCell ref="AZ24:BD24"/>
    <mergeCell ref="D25:F25"/>
    <mergeCell ref="G25:I25"/>
    <mergeCell ref="J25:L25"/>
    <mergeCell ref="M25:O25"/>
    <mergeCell ref="P25:R25"/>
    <mergeCell ref="S24:U24"/>
    <mergeCell ref="V24:X28"/>
    <mergeCell ref="Y24:AA28"/>
    <mergeCell ref="AB24:AE28"/>
    <mergeCell ref="AF24:AH24"/>
    <mergeCell ref="AI24:AK24"/>
    <mergeCell ref="S25:U25"/>
    <mergeCell ref="AF25:AH25"/>
    <mergeCell ref="AI25:AK25"/>
    <mergeCell ref="S26:U26"/>
    <mergeCell ref="D24:F24"/>
    <mergeCell ref="G24:I24"/>
    <mergeCell ref="J24:L24"/>
    <mergeCell ref="M24:O24"/>
    <mergeCell ref="D26:F26"/>
    <mergeCell ref="G26:I26"/>
    <mergeCell ref="J26:L26"/>
    <mergeCell ref="M26:O26"/>
    <mergeCell ref="P26:R26"/>
    <mergeCell ref="AZ26:BD26"/>
    <mergeCell ref="AF26:AH26"/>
    <mergeCell ref="AI26:AK26"/>
    <mergeCell ref="AL26:AN26"/>
    <mergeCell ref="AO26:AQ26"/>
    <mergeCell ref="AR26:AU26"/>
    <mergeCell ref="AV26:AY26"/>
    <mergeCell ref="P27:R27"/>
    <mergeCell ref="S27:U27"/>
    <mergeCell ref="AF27:AH27"/>
    <mergeCell ref="AI27:AK27"/>
    <mergeCell ref="AL25:AN25"/>
    <mergeCell ref="AO25:AQ25"/>
    <mergeCell ref="AR25:AU25"/>
    <mergeCell ref="AV25:AY25"/>
    <mergeCell ref="AZ25:BD25"/>
    <mergeCell ref="A24:C26"/>
    <mergeCell ref="P24:R24"/>
    <mergeCell ref="AL27:AN27"/>
    <mergeCell ref="AO27:AQ27"/>
    <mergeCell ref="AR27:AU27"/>
    <mergeCell ref="AV27:AY27"/>
    <mergeCell ref="AZ27:BD27"/>
    <mergeCell ref="A28:C28"/>
    <mergeCell ref="D28:F28"/>
    <mergeCell ref="G28:I28"/>
    <mergeCell ref="J28:L28"/>
    <mergeCell ref="M28:O28"/>
    <mergeCell ref="AR28:AU28"/>
    <mergeCell ref="AV28:AY28"/>
    <mergeCell ref="AZ28:BD28"/>
    <mergeCell ref="AF28:AH28"/>
    <mergeCell ref="AI28:AK28"/>
    <mergeCell ref="AL28:AN28"/>
    <mergeCell ref="AO28:AQ28"/>
    <mergeCell ref="A27:C27"/>
    <mergeCell ref="D27:F27"/>
    <mergeCell ref="G27:I27"/>
    <mergeCell ref="J27:L27"/>
    <mergeCell ref="M27:O27"/>
    <mergeCell ref="A29:C31"/>
    <mergeCell ref="D29:F29"/>
    <mergeCell ref="G29:I29"/>
    <mergeCell ref="J29:L29"/>
    <mergeCell ref="M29:O29"/>
    <mergeCell ref="P29:R29"/>
    <mergeCell ref="S29:U29"/>
    <mergeCell ref="P28:R28"/>
    <mergeCell ref="S28:U28"/>
    <mergeCell ref="AF29:AH29"/>
    <mergeCell ref="AI29:AK29"/>
    <mergeCell ref="AL29:AN29"/>
    <mergeCell ref="AF30:AH30"/>
    <mergeCell ref="AI30:AK30"/>
    <mergeCell ref="AL30:AN30"/>
    <mergeCell ref="AF31:AH31"/>
    <mergeCell ref="D31:F31"/>
    <mergeCell ref="G31:I31"/>
    <mergeCell ref="J31:L31"/>
    <mergeCell ref="M31:O31"/>
    <mergeCell ref="P31:R31"/>
    <mergeCell ref="S31:U31"/>
    <mergeCell ref="D30:F30"/>
    <mergeCell ref="G30:I30"/>
    <mergeCell ref="J30:L30"/>
    <mergeCell ref="M30:O30"/>
    <mergeCell ref="P30:R30"/>
    <mergeCell ref="S30:U30"/>
    <mergeCell ref="V29:X33"/>
    <mergeCell ref="Y29:AA33"/>
    <mergeCell ref="AB29:AE33"/>
    <mergeCell ref="AR29:AU29"/>
    <mergeCell ref="AV29:AY29"/>
    <mergeCell ref="AI31:AK31"/>
    <mergeCell ref="AL31:AN31"/>
    <mergeCell ref="AO31:AQ31"/>
    <mergeCell ref="AR31:AU31"/>
    <mergeCell ref="AV31:AY31"/>
    <mergeCell ref="AZ31:BD31"/>
    <mergeCell ref="AO30:AQ30"/>
    <mergeCell ref="AR30:AU30"/>
    <mergeCell ref="AV30:AY30"/>
    <mergeCell ref="AZ30:BD30"/>
    <mergeCell ref="AZ29:BD29"/>
    <mergeCell ref="AO29:AQ29"/>
    <mergeCell ref="S32:U32"/>
    <mergeCell ref="A33:C33"/>
    <mergeCell ref="D33:F33"/>
    <mergeCell ref="G33:I33"/>
    <mergeCell ref="J33:L33"/>
    <mergeCell ref="M33:O33"/>
    <mergeCell ref="P33:R33"/>
    <mergeCell ref="S33:U33"/>
    <mergeCell ref="A32:C32"/>
    <mergeCell ref="D32:F32"/>
    <mergeCell ref="G32:I32"/>
    <mergeCell ref="J32:L32"/>
    <mergeCell ref="M32:O32"/>
    <mergeCell ref="P32:R32"/>
    <mergeCell ref="V34:X38"/>
    <mergeCell ref="Y34:AA38"/>
    <mergeCell ref="AB34:AE38"/>
    <mergeCell ref="D35:F35"/>
    <mergeCell ref="G35:I35"/>
    <mergeCell ref="J35:L35"/>
    <mergeCell ref="M35:O35"/>
    <mergeCell ref="P35:R35"/>
    <mergeCell ref="S35:U35"/>
    <mergeCell ref="D34:F34"/>
    <mergeCell ref="G34:I34"/>
    <mergeCell ref="J34:L34"/>
    <mergeCell ref="M34:O34"/>
    <mergeCell ref="P34:R34"/>
    <mergeCell ref="D36:F36"/>
    <mergeCell ref="G36:I36"/>
    <mergeCell ref="J36:L36"/>
    <mergeCell ref="M36:O36"/>
    <mergeCell ref="P36:R36"/>
    <mergeCell ref="S36:U36"/>
    <mergeCell ref="A37:C37"/>
    <mergeCell ref="D37:F37"/>
    <mergeCell ref="G37:I37"/>
    <mergeCell ref="J37:L37"/>
    <mergeCell ref="M37:O37"/>
    <mergeCell ref="P37:R37"/>
    <mergeCell ref="S37:U37"/>
    <mergeCell ref="A34:C36"/>
    <mergeCell ref="S38:U38"/>
    <mergeCell ref="A38:C38"/>
    <mergeCell ref="D38:F38"/>
    <mergeCell ref="G38:I38"/>
    <mergeCell ref="J38:L38"/>
    <mergeCell ref="M38:O38"/>
    <mergeCell ref="P38:R38"/>
    <mergeCell ref="S34:U34"/>
    <mergeCell ref="A39:C41"/>
    <mergeCell ref="D39:F39"/>
    <mergeCell ref="G39:I39"/>
    <mergeCell ref="J39:L39"/>
    <mergeCell ref="M39:O39"/>
    <mergeCell ref="P39:R39"/>
    <mergeCell ref="S39:U39"/>
    <mergeCell ref="G41:I41"/>
    <mergeCell ref="J41:L41"/>
    <mergeCell ref="V39:X43"/>
    <mergeCell ref="Y39:AA43"/>
    <mergeCell ref="AB39:AE43"/>
    <mergeCell ref="D40:F40"/>
    <mergeCell ref="G40:I40"/>
    <mergeCell ref="J40:L40"/>
    <mergeCell ref="M40:O40"/>
    <mergeCell ref="P40:R40"/>
    <mergeCell ref="S40:U40"/>
    <mergeCell ref="D41:F41"/>
    <mergeCell ref="M41:O41"/>
    <mergeCell ref="P41:R41"/>
    <mergeCell ref="S41:U41"/>
    <mergeCell ref="A42:C42"/>
    <mergeCell ref="D42:F42"/>
    <mergeCell ref="G42:I42"/>
    <mergeCell ref="J42:L42"/>
    <mergeCell ref="M42:O42"/>
    <mergeCell ref="P42:R42"/>
    <mergeCell ref="S42:U42"/>
    <mergeCell ref="S43:U43"/>
    <mergeCell ref="A44:C46"/>
    <mergeCell ref="D44:F44"/>
    <mergeCell ref="G44:I44"/>
    <mergeCell ref="J44:L44"/>
    <mergeCell ref="M44:O44"/>
    <mergeCell ref="P44:R44"/>
    <mergeCell ref="S44:U44"/>
    <mergeCell ref="G46:I46"/>
    <mergeCell ref="J46:L46"/>
    <mergeCell ref="A43:C43"/>
    <mergeCell ref="D43:F43"/>
    <mergeCell ref="G43:I43"/>
    <mergeCell ref="J43:L43"/>
    <mergeCell ref="M43:O43"/>
    <mergeCell ref="P43:R43"/>
    <mergeCell ref="V44:X48"/>
    <mergeCell ref="Y44:AA48"/>
    <mergeCell ref="AB44:AE48"/>
    <mergeCell ref="D45:F45"/>
    <mergeCell ref="G45:I45"/>
    <mergeCell ref="J45:L45"/>
    <mergeCell ref="M45:O45"/>
    <mergeCell ref="P45:R45"/>
    <mergeCell ref="S45:U45"/>
    <mergeCell ref="D46:F46"/>
    <mergeCell ref="M46:O46"/>
    <mergeCell ref="P46:R46"/>
    <mergeCell ref="S46:U46"/>
    <mergeCell ref="A47:C47"/>
    <mergeCell ref="D47:F47"/>
    <mergeCell ref="G47:I47"/>
    <mergeCell ref="J47:L47"/>
    <mergeCell ref="M47:O47"/>
    <mergeCell ref="P47:R47"/>
    <mergeCell ref="S47:U47"/>
    <mergeCell ref="S48:U48"/>
    <mergeCell ref="A49:C51"/>
    <mergeCell ref="D49:F49"/>
    <mergeCell ref="G49:I49"/>
    <mergeCell ref="J49:L49"/>
    <mergeCell ref="M49:O49"/>
    <mergeCell ref="P49:R49"/>
    <mergeCell ref="S49:U49"/>
    <mergeCell ref="G51:I51"/>
    <mergeCell ref="J51:L51"/>
    <mergeCell ref="A48:C48"/>
    <mergeCell ref="D48:F48"/>
    <mergeCell ref="G48:I48"/>
    <mergeCell ref="J48:L48"/>
    <mergeCell ref="M48:O48"/>
    <mergeCell ref="P48:R48"/>
    <mergeCell ref="V49:X53"/>
    <mergeCell ref="Y49:AA53"/>
    <mergeCell ref="AB49:AE53"/>
    <mergeCell ref="D50:F50"/>
    <mergeCell ref="G50:I50"/>
    <mergeCell ref="J50:L50"/>
    <mergeCell ref="M50:O50"/>
    <mergeCell ref="P50:R50"/>
    <mergeCell ref="S50:U50"/>
    <mergeCell ref="D51:F51"/>
    <mergeCell ref="M51:O51"/>
    <mergeCell ref="P51:R51"/>
    <mergeCell ref="S51:U51"/>
    <mergeCell ref="A52:C52"/>
    <mergeCell ref="D52:F52"/>
    <mergeCell ref="G52:I52"/>
    <mergeCell ref="J52:L52"/>
    <mergeCell ref="M52:O52"/>
    <mergeCell ref="P52:R52"/>
    <mergeCell ref="S52:U52"/>
    <mergeCell ref="S53:U53"/>
    <mergeCell ref="A54:C56"/>
    <mergeCell ref="D54:F54"/>
    <mergeCell ref="G54:I54"/>
    <mergeCell ref="J54:L54"/>
    <mergeCell ref="M54:O54"/>
    <mergeCell ref="P54:R54"/>
    <mergeCell ref="S54:U54"/>
    <mergeCell ref="G56:I56"/>
    <mergeCell ref="J56:L56"/>
    <mergeCell ref="A53:C53"/>
    <mergeCell ref="D53:F53"/>
    <mergeCell ref="G53:I53"/>
    <mergeCell ref="J53:L53"/>
    <mergeCell ref="M53:O53"/>
    <mergeCell ref="P53:R53"/>
    <mergeCell ref="V54:X58"/>
    <mergeCell ref="Y54:AA58"/>
    <mergeCell ref="AB54:AE58"/>
    <mergeCell ref="D55:F55"/>
    <mergeCell ref="G55:I55"/>
    <mergeCell ref="J55:L55"/>
    <mergeCell ref="M55:O55"/>
    <mergeCell ref="P55:R55"/>
    <mergeCell ref="S55:U55"/>
    <mergeCell ref="D56:F56"/>
    <mergeCell ref="M56:O56"/>
    <mergeCell ref="P56:R56"/>
    <mergeCell ref="S56:U56"/>
    <mergeCell ref="A57:C57"/>
    <mergeCell ref="D57:F57"/>
    <mergeCell ref="G57:I57"/>
    <mergeCell ref="J57:L57"/>
    <mergeCell ref="M57:O57"/>
    <mergeCell ref="P57:R57"/>
    <mergeCell ref="S57:U57"/>
    <mergeCell ref="S58:U58"/>
    <mergeCell ref="A59:C61"/>
    <mergeCell ref="D59:F59"/>
    <mergeCell ref="G59:I59"/>
    <mergeCell ref="J59:L59"/>
    <mergeCell ref="M59:O59"/>
    <mergeCell ref="P59:R59"/>
    <mergeCell ref="S59:U59"/>
    <mergeCell ref="G61:I61"/>
    <mergeCell ref="J61:L61"/>
    <mergeCell ref="A58:C58"/>
    <mergeCell ref="D58:F58"/>
    <mergeCell ref="G58:I58"/>
    <mergeCell ref="J58:L58"/>
    <mergeCell ref="M58:O58"/>
    <mergeCell ref="P58:R58"/>
    <mergeCell ref="V59:X63"/>
    <mergeCell ref="Y59:AA63"/>
    <mergeCell ref="AB59:AE63"/>
    <mergeCell ref="D60:F60"/>
    <mergeCell ref="G60:I60"/>
    <mergeCell ref="J60:L60"/>
    <mergeCell ref="M60:O60"/>
    <mergeCell ref="P60:R60"/>
    <mergeCell ref="S60:U60"/>
    <mergeCell ref="D61:F61"/>
    <mergeCell ref="M61:O61"/>
    <mergeCell ref="P61:R61"/>
    <mergeCell ref="S61:U61"/>
    <mergeCell ref="A62:C62"/>
    <mergeCell ref="D62:F62"/>
    <mergeCell ref="G62:I62"/>
    <mergeCell ref="J62:L62"/>
    <mergeCell ref="M62:O62"/>
    <mergeCell ref="P62:R62"/>
    <mergeCell ref="S62:U62"/>
    <mergeCell ref="S63:U63"/>
    <mergeCell ref="A64:C66"/>
    <mergeCell ref="D64:F64"/>
    <mergeCell ref="G64:I64"/>
    <mergeCell ref="J64:L64"/>
    <mergeCell ref="M64:O64"/>
    <mergeCell ref="P64:R64"/>
    <mergeCell ref="S64:U64"/>
    <mergeCell ref="G66:I66"/>
    <mergeCell ref="J66:L66"/>
    <mergeCell ref="A63:C63"/>
    <mergeCell ref="D63:F63"/>
    <mergeCell ref="G63:I63"/>
    <mergeCell ref="J63:L63"/>
    <mergeCell ref="M63:O63"/>
    <mergeCell ref="P63:R63"/>
    <mergeCell ref="V64:X68"/>
    <mergeCell ref="Y64:AA68"/>
    <mergeCell ref="AB64:AE68"/>
    <mergeCell ref="D65:F65"/>
    <mergeCell ref="G65:I65"/>
    <mergeCell ref="J65:L65"/>
    <mergeCell ref="M65:O65"/>
    <mergeCell ref="P65:R65"/>
    <mergeCell ref="S65:U65"/>
    <mergeCell ref="D66:F66"/>
    <mergeCell ref="S68:U68"/>
    <mergeCell ref="A68:C68"/>
    <mergeCell ref="D68:F68"/>
    <mergeCell ref="G68:I68"/>
    <mergeCell ref="J68:L68"/>
    <mergeCell ref="M68:O68"/>
    <mergeCell ref="P68:R68"/>
    <mergeCell ref="M66:O66"/>
    <mergeCell ref="P66:R66"/>
    <mergeCell ref="S66:U66"/>
    <mergeCell ref="A67:C67"/>
    <mergeCell ref="D67:F67"/>
    <mergeCell ref="G67:I67"/>
    <mergeCell ref="J67:L67"/>
    <mergeCell ref="M67:O67"/>
    <mergeCell ref="P67:R67"/>
    <mergeCell ref="S67:U67"/>
  </mergeCells>
  <pageMargins left="0.19685039370078741" right="0.19685039370078741" top="0.74803149606299213" bottom="0.19685039370078741" header="0.19685039370078741" footer="0.19685039370078741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>
                <anchor moveWithCells="1">
                  <from>
                    <xdr:col>16</xdr:col>
                    <xdr:colOff>9525</xdr:colOff>
                    <xdr:row>3</xdr:row>
                    <xdr:rowOff>28575</xdr:rowOff>
                  </from>
                  <to>
                    <xdr:col>17</xdr:col>
                    <xdr:colOff>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>
                <anchor moveWithCells="1">
                  <from>
                    <xdr:col>6</xdr:col>
                    <xdr:colOff>9525</xdr:colOff>
                    <xdr:row>7</xdr:row>
                    <xdr:rowOff>104775</xdr:rowOff>
                  </from>
                  <to>
                    <xdr:col>7</xdr:col>
                    <xdr:colOff>0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>
                <anchor moveWithCells="1">
                  <from>
                    <xdr:col>10</xdr:col>
                    <xdr:colOff>9525</xdr:colOff>
                    <xdr:row>7</xdr:row>
                    <xdr:rowOff>104775</xdr:rowOff>
                  </from>
                  <to>
                    <xdr:col>11</xdr:col>
                    <xdr:colOff>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H196"/>
  <sheetViews>
    <sheetView view="pageBreakPreview" topLeftCell="A4" zoomScaleNormal="100" zoomScaleSheetLayoutView="100" workbookViewId="0">
      <selection activeCell="AB24" sqref="AB24:AE28"/>
    </sheetView>
  </sheetViews>
  <sheetFormatPr defaultColWidth="7.5703125" defaultRowHeight="18.75" customHeight="1"/>
  <cols>
    <col min="1" max="27" width="3.140625" style="52" customWidth="1"/>
    <col min="28" max="30" width="3.140625" style="62" customWidth="1"/>
    <col min="31" max="37" width="3.140625" style="52" customWidth="1"/>
    <col min="38" max="57" width="3.5703125" style="52" customWidth="1"/>
    <col min="58" max="248" width="7.5703125" style="52"/>
    <col min="249" max="249" width="1.5703125" style="52" customWidth="1"/>
    <col min="250" max="253" width="3.5703125" style="52" customWidth="1"/>
    <col min="254" max="257" width="5.42578125" style="52" customWidth="1"/>
    <col min="258" max="273" width="4" style="52" customWidth="1"/>
    <col min="274" max="275" width="3.42578125" style="52" customWidth="1"/>
    <col min="276" max="313" width="3.5703125" style="52" customWidth="1"/>
    <col min="314" max="504" width="7.5703125" style="52"/>
    <col min="505" max="505" width="1.5703125" style="52" customWidth="1"/>
    <col min="506" max="509" width="3.5703125" style="52" customWidth="1"/>
    <col min="510" max="513" width="5.42578125" style="52" customWidth="1"/>
    <col min="514" max="529" width="4" style="52" customWidth="1"/>
    <col min="530" max="531" width="3.42578125" style="52" customWidth="1"/>
    <col min="532" max="569" width="3.5703125" style="52" customWidth="1"/>
    <col min="570" max="760" width="7.5703125" style="52"/>
    <col min="761" max="761" width="1.5703125" style="52" customWidth="1"/>
    <col min="762" max="765" width="3.5703125" style="52" customWidth="1"/>
    <col min="766" max="769" width="5.42578125" style="52" customWidth="1"/>
    <col min="770" max="785" width="4" style="52" customWidth="1"/>
    <col min="786" max="787" width="3.42578125" style="52" customWidth="1"/>
    <col min="788" max="825" width="3.5703125" style="52" customWidth="1"/>
    <col min="826" max="1016" width="7.5703125" style="52"/>
    <col min="1017" max="1017" width="1.5703125" style="52" customWidth="1"/>
    <col min="1018" max="1021" width="3.5703125" style="52" customWidth="1"/>
    <col min="1022" max="1025" width="5.42578125" style="52" customWidth="1"/>
    <col min="1026" max="1041" width="4" style="52" customWidth="1"/>
    <col min="1042" max="1043" width="3.42578125" style="52" customWidth="1"/>
    <col min="1044" max="1081" width="3.5703125" style="52" customWidth="1"/>
    <col min="1082" max="1272" width="7.5703125" style="52"/>
    <col min="1273" max="1273" width="1.5703125" style="52" customWidth="1"/>
    <col min="1274" max="1277" width="3.5703125" style="52" customWidth="1"/>
    <col min="1278" max="1281" width="5.42578125" style="52" customWidth="1"/>
    <col min="1282" max="1297" width="4" style="52" customWidth="1"/>
    <col min="1298" max="1299" width="3.42578125" style="52" customWidth="1"/>
    <col min="1300" max="1337" width="3.5703125" style="52" customWidth="1"/>
    <col min="1338" max="1528" width="7.5703125" style="52"/>
    <col min="1529" max="1529" width="1.5703125" style="52" customWidth="1"/>
    <col min="1530" max="1533" width="3.5703125" style="52" customWidth="1"/>
    <col min="1534" max="1537" width="5.42578125" style="52" customWidth="1"/>
    <col min="1538" max="1553" width="4" style="52" customWidth="1"/>
    <col min="1554" max="1555" width="3.42578125" style="52" customWidth="1"/>
    <col min="1556" max="1593" width="3.5703125" style="52" customWidth="1"/>
    <col min="1594" max="1784" width="7.5703125" style="52"/>
    <col min="1785" max="1785" width="1.5703125" style="52" customWidth="1"/>
    <col min="1786" max="1789" width="3.5703125" style="52" customWidth="1"/>
    <col min="1790" max="1793" width="5.42578125" style="52" customWidth="1"/>
    <col min="1794" max="1809" width="4" style="52" customWidth="1"/>
    <col min="1810" max="1811" width="3.42578125" style="52" customWidth="1"/>
    <col min="1812" max="1849" width="3.5703125" style="52" customWidth="1"/>
    <col min="1850" max="2040" width="7.5703125" style="52"/>
    <col min="2041" max="2041" width="1.5703125" style="52" customWidth="1"/>
    <col min="2042" max="2045" width="3.5703125" style="52" customWidth="1"/>
    <col min="2046" max="2049" width="5.42578125" style="52" customWidth="1"/>
    <col min="2050" max="2065" width="4" style="52" customWidth="1"/>
    <col min="2066" max="2067" width="3.42578125" style="52" customWidth="1"/>
    <col min="2068" max="2105" width="3.5703125" style="52" customWidth="1"/>
    <col min="2106" max="2296" width="7.5703125" style="52"/>
    <col min="2297" max="2297" width="1.5703125" style="52" customWidth="1"/>
    <col min="2298" max="2301" width="3.5703125" style="52" customWidth="1"/>
    <col min="2302" max="2305" width="5.42578125" style="52" customWidth="1"/>
    <col min="2306" max="2321" width="4" style="52" customWidth="1"/>
    <col min="2322" max="2323" width="3.42578125" style="52" customWidth="1"/>
    <col min="2324" max="2361" width="3.5703125" style="52" customWidth="1"/>
    <col min="2362" max="2552" width="7.5703125" style="52"/>
    <col min="2553" max="2553" width="1.5703125" style="52" customWidth="1"/>
    <col min="2554" max="2557" width="3.5703125" style="52" customWidth="1"/>
    <col min="2558" max="2561" width="5.42578125" style="52" customWidth="1"/>
    <col min="2562" max="2577" width="4" style="52" customWidth="1"/>
    <col min="2578" max="2579" width="3.42578125" style="52" customWidth="1"/>
    <col min="2580" max="2617" width="3.5703125" style="52" customWidth="1"/>
    <col min="2618" max="2808" width="7.5703125" style="52"/>
    <col min="2809" max="2809" width="1.5703125" style="52" customWidth="1"/>
    <col min="2810" max="2813" width="3.5703125" style="52" customWidth="1"/>
    <col min="2814" max="2817" width="5.42578125" style="52" customWidth="1"/>
    <col min="2818" max="2833" width="4" style="52" customWidth="1"/>
    <col min="2834" max="2835" width="3.42578125" style="52" customWidth="1"/>
    <col min="2836" max="2873" width="3.5703125" style="52" customWidth="1"/>
    <col min="2874" max="3064" width="7.5703125" style="52"/>
    <col min="3065" max="3065" width="1.5703125" style="52" customWidth="1"/>
    <col min="3066" max="3069" width="3.5703125" style="52" customWidth="1"/>
    <col min="3070" max="3073" width="5.42578125" style="52" customWidth="1"/>
    <col min="3074" max="3089" width="4" style="52" customWidth="1"/>
    <col min="3090" max="3091" width="3.42578125" style="52" customWidth="1"/>
    <col min="3092" max="3129" width="3.5703125" style="52" customWidth="1"/>
    <col min="3130" max="3320" width="7.5703125" style="52"/>
    <col min="3321" max="3321" width="1.5703125" style="52" customWidth="1"/>
    <col min="3322" max="3325" width="3.5703125" style="52" customWidth="1"/>
    <col min="3326" max="3329" width="5.42578125" style="52" customWidth="1"/>
    <col min="3330" max="3345" width="4" style="52" customWidth="1"/>
    <col min="3346" max="3347" width="3.42578125" style="52" customWidth="1"/>
    <col min="3348" max="3385" width="3.5703125" style="52" customWidth="1"/>
    <col min="3386" max="3576" width="7.5703125" style="52"/>
    <col min="3577" max="3577" width="1.5703125" style="52" customWidth="1"/>
    <col min="3578" max="3581" width="3.5703125" style="52" customWidth="1"/>
    <col min="3582" max="3585" width="5.42578125" style="52" customWidth="1"/>
    <col min="3586" max="3601" width="4" style="52" customWidth="1"/>
    <col min="3602" max="3603" width="3.42578125" style="52" customWidth="1"/>
    <col min="3604" max="3641" width="3.5703125" style="52" customWidth="1"/>
    <col min="3642" max="3832" width="7.5703125" style="52"/>
    <col min="3833" max="3833" width="1.5703125" style="52" customWidth="1"/>
    <col min="3834" max="3837" width="3.5703125" style="52" customWidth="1"/>
    <col min="3838" max="3841" width="5.42578125" style="52" customWidth="1"/>
    <col min="3842" max="3857" width="4" style="52" customWidth="1"/>
    <col min="3858" max="3859" width="3.42578125" style="52" customWidth="1"/>
    <col min="3860" max="3897" width="3.5703125" style="52" customWidth="1"/>
    <col min="3898" max="4088" width="7.5703125" style="52"/>
    <col min="4089" max="4089" width="1.5703125" style="52" customWidth="1"/>
    <col min="4090" max="4093" width="3.5703125" style="52" customWidth="1"/>
    <col min="4094" max="4097" width="5.42578125" style="52" customWidth="1"/>
    <col min="4098" max="4113" width="4" style="52" customWidth="1"/>
    <col min="4114" max="4115" width="3.42578125" style="52" customWidth="1"/>
    <col min="4116" max="4153" width="3.5703125" style="52" customWidth="1"/>
    <col min="4154" max="4344" width="7.5703125" style="52"/>
    <col min="4345" max="4345" width="1.5703125" style="52" customWidth="1"/>
    <col min="4346" max="4349" width="3.5703125" style="52" customWidth="1"/>
    <col min="4350" max="4353" width="5.42578125" style="52" customWidth="1"/>
    <col min="4354" max="4369" width="4" style="52" customWidth="1"/>
    <col min="4370" max="4371" width="3.42578125" style="52" customWidth="1"/>
    <col min="4372" max="4409" width="3.5703125" style="52" customWidth="1"/>
    <col min="4410" max="4600" width="7.5703125" style="52"/>
    <col min="4601" max="4601" width="1.5703125" style="52" customWidth="1"/>
    <col min="4602" max="4605" width="3.5703125" style="52" customWidth="1"/>
    <col min="4606" max="4609" width="5.42578125" style="52" customWidth="1"/>
    <col min="4610" max="4625" width="4" style="52" customWidth="1"/>
    <col min="4626" max="4627" width="3.42578125" style="52" customWidth="1"/>
    <col min="4628" max="4665" width="3.5703125" style="52" customWidth="1"/>
    <col min="4666" max="4856" width="7.5703125" style="52"/>
    <col min="4857" max="4857" width="1.5703125" style="52" customWidth="1"/>
    <col min="4858" max="4861" width="3.5703125" style="52" customWidth="1"/>
    <col min="4862" max="4865" width="5.42578125" style="52" customWidth="1"/>
    <col min="4866" max="4881" width="4" style="52" customWidth="1"/>
    <col min="4882" max="4883" width="3.42578125" style="52" customWidth="1"/>
    <col min="4884" max="4921" width="3.5703125" style="52" customWidth="1"/>
    <col min="4922" max="5112" width="7.5703125" style="52"/>
    <col min="5113" max="5113" width="1.5703125" style="52" customWidth="1"/>
    <col min="5114" max="5117" width="3.5703125" style="52" customWidth="1"/>
    <col min="5118" max="5121" width="5.42578125" style="52" customWidth="1"/>
    <col min="5122" max="5137" width="4" style="52" customWidth="1"/>
    <col min="5138" max="5139" width="3.42578125" style="52" customWidth="1"/>
    <col min="5140" max="5177" width="3.5703125" style="52" customWidth="1"/>
    <col min="5178" max="5368" width="7.5703125" style="52"/>
    <col min="5369" max="5369" width="1.5703125" style="52" customWidth="1"/>
    <col min="5370" max="5373" width="3.5703125" style="52" customWidth="1"/>
    <col min="5374" max="5377" width="5.42578125" style="52" customWidth="1"/>
    <col min="5378" max="5393" width="4" style="52" customWidth="1"/>
    <col min="5394" max="5395" width="3.42578125" style="52" customWidth="1"/>
    <col min="5396" max="5433" width="3.5703125" style="52" customWidth="1"/>
    <col min="5434" max="5624" width="7.5703125" style="52"/>
    <col min="5625" max="5625" width="1.5703125" style="52" customWidth="1"/>
    <col min="5626" max="5629" width="3.5703125" style="52" customWidth="1"/>
    <col min="5630" max="5633" width="5.42578125" style="52" customWidth="1"/>
    <col min="5634" max="5649" width="4" style="52" customWidth="1"/>
    <col min="5650" max="5651" width="3.42578125" style="52" customWidth="1"/>
    <col min="5652" max="5689" width="3.5703125" style="52" customWidth="1"/>
    <col min="5690" max="5880" width="7.5703125" style="52"/>
    <col min="5881" max="5881" width="1.5703125" style="52" customWidth="1"/>
    <col min="5882" max="5885" width="3.5703125" style="52" customWidth="1"/>
    <col min="5886" max="5889" width="5.42578125" style="52" customWidth="1"/>
    <col min="5890" max="5905" width="4" style="52" customWidth="1"/>
    <col min="5906" max="5907" width="3.42578125" style="52" customWidth="1"/>
    <col min="5908" max="5945" width="3.5703125" style="52" customWidth="1"/>
    <col min="5946" max="6136" width="7.5703125" style="52"/>
    <col min="6137" max="6137" width="1.5703125" style="52" customWidth="1"/>
    <col min="6138" max="6141" width="3.5703125" style="52" customWidth="1"/>
    <col min="6142" max="6145" width="5.42578125" style="52" customWidth="1"/>
    <col min="6146" max="6161" width="4" style="52" customWidth="1"/>
    <col min="6162" max="6163" width="3.42578125" style="52" customWidth="1"/>
    <col min="6164" max="6201" width="3.5703125" style="52" customWidth="1"/>
    <col min="6202" max="6392" width="7.5703125" style="52"/>
    <col min="6393" max="6393" width="1.5703125" style="52" customWidth="1"/>
    <col min="6394" max="6397" width="3.5703125" style="52" customWidth="1"/>
    <col min="6398" max="6401" width="5.42578125" style="52" customWidth="1"/>
    <col min="6402" max="6417" width="4" style="52" customWidth="1"/>
    <col min="6418" max="6419" width="3.42578125" style="52" customWidth="1"/>
    <col min="6420" max="6457" width="3.5703125" style="52" customWidth="1"/>
    <col min="6458" max="6648" width="7.5703125" style="52"/>
    <col min="6649" max="6649" width="1.5703125" style="52" customWidth="1"/>
    <col min="6650" max="6653" width="3.5703125" style="52" customWidth="1"/>
    <col min="6654" max="6657" width="5.42578125" style="52" customWidth="1"/>
    <col min="6658" max="6673" width="4" style="52" customWidth="1"/>
    <col min="6674" max="6675" width="3.42578125" style="52" customWidth="1"/>
    <col min="6676" max="6713" width="3.5703125" style="52" customWidth="1"/>
    <col min="6714" max="6904" width="7.5703125" style="52"/>
    <col min="6905" max="6905" width="1.5703125" style="52" customWidth="1"/>
    <col min="6906" max="6909" width="3.5703125" style="52" customWidth="1"/>
    <col min="6910" max="6913" width="5.42578125" style="52" customWidth="1"/>
    <col min="6914" max="6929" width="4" style="52" customWidth="1"/>
    <col min="6930" max="6931" width="3.42578125" style="52" customWidth="1"/>
    <col min="6932" max="6969" width="3.5703125" style="52" customWidth="1"/>
    <col min="6970" max="7160" width="7.5703125" style="52"/>
    <col min="7161" max="7161" width="1.5703125" style="52" customWidth="1"/>
    <col min="7162" max="7165" width="3.5703125" style="52" customWidth="1"/>
    <col min="7166" max="7169" width="5.42578125" style="52" customWidth="1"/>
    <col min="7170" max="7185" width="4" style="52" customWidth="1"/>
    <col min="7186" max="7187" width="3.42578125" style="52" customWidth="1"/>
    <col min="7188" max="7225" width="3.5703125" style="52" customWidth="1"/>
    <col min="7226" max="7416" width="7.5703125" style="52"/>
    <col min="7417" max="7417" width="1.5703125" style="52" customWidth="1"/>
    <col min="7418" max="7421" width="3.5703125" style="52" customWidth="1"/>
    <col min="7422" max="7425" width="5.42578125" style="52" customWidth="1"/>
    <col min="7426" max="7441" width="4" style="52" customWidth="1"/>
    <col min="7442" max="7443" width="3.42578125" style="52" customWidth="1"/>
    <col min="7444" max="7481" width="3.5703125" style="52" customWidth="1"/>
    <col min="7482" max="7672" width="7.5703125" style="52"/>
    <col min="7673" max="7673" width="1.5703125" style="52" customWidth="1"/>
    <col min="7674" max="7677" width="3.5703125" style="52" customWidth="1"/>
    <col min="7678" max="7681" width="5.42578125" style="52" customWidth="1"/>
    <col min="7682" max="7697" width="4" style="52" customWidth="1"/>
    <col min="7698" max="7699" width="3.42578125" style="52" customWidth="1"/>
    <col min="7700" max="7737" width="3.5703125" style="52" customWidth="1"/>
    <col min="7738" max="7928" width="7.5703125" style="52"/>
    <col min="7929" max="7929" width="1.5703125" style="52" customWidth="1"/>
    <col min="7930" max="7933" width="3.5703125" style="52" customWidth="1"/>
    <col min="7934" max="7937" width="5.42578125" style="52" customWidth="1"/>
    <col min="7938" max="7953" width="4" style="52" customWidth="1"/>
    <col min="7954" max="7955" width="3.42578125" style="52" customWidth="1"/>
    <col min="7956" max="7993" width="3.5703125" style="52" customWidth="1"/>
    <col min="7994" max="8184" width="7.5703125" style="52"/>
    <col min="8185" max="8185" width="1.5703125" style="52" customWidth="1"/>
    <col min="8186" max="8189" width="3.5703125" style="52" customWidth="1"/>
    <col min="8190" max="8193" width="5.42578125" style="52" customWidth="1"/>
    <col min="8194" max="8209" width="4" style="52" customWidth="1"/>
    <col min="8210" max="8211" width="3.42578125" style="52" customWidth="1"/>
    <col min="8212" max="8249" width="3.5703125" style="52" customWidth="1"/>
    <col min="8250" max="8440" width="7.5703125" style="52"/>
    <col min="8441" max="8441" width="1.5703125" style="52" customWidth="1"/>
    <col min="8442" max="8445" width="3.5703125" style="52" customWidth="1"/>
    <col min="8446" max="8449" width="5.42578125" style="52" customWidth="1"/>
    <col min="8450" max="8465" width="4" style="52" customWidth="1"/>
    <col min="8466" max="8467" width="3.42578125" style="52" customWidth="1"/>
    <col min="8468" max="8505" width="3.5703125" style="52" customWidth="1"/>
    <col min="8506" max="8696" width="7.5703125" style="52"/>
    <col min="8697" max="8697" width="1.5703125" style="52" customWidth="1"/>
    <col min="8698" max="8701" width="3.5703125" style="52" customWidth="1"/>
    <col min="8702" max="8705" width="5.42578125" style="52" customWidth="1"/>
    <col min="8706" max="8721" width="4" style="52" customWidth="1"/>
    <col min="8722" max="8723" width="3.42578125" style="52" customWidth="1"/>
    <col min="8724" max="8761" width="3.5703125" style="52" customWidth="1"/>
    <col min="8762" max="8952" width="7.5703125" style="52"/>
    <col min="8953" max="8953" width="1.5703125" style="52" customWidth="1"/>
    <col min="8954" max="8957" width="3.5703125" style="52" customWidth="1"/>
    <col min="8958" max="8961" width="5.42578125" style="52" customWidth="1"/>
    <col min="8962" max="8977" width="4" style="52" customWidth="1"/>
    <col min="8978" max="8979" width="3.42578125" style="52" customWidth="1"/>
    <col min="8980" max="9017" width="3.5703125" style="52" customWidth="1"/>
    <col min="9018" max="9208" width="7.5703125" style="52"/>
    <col min="9209" max="9209" width="1.5703125" style="52" customWidth="1"/>
    <col min="9210" max="9213" width="3.5703125" style="52" customWidth="1"/>
    <col min="9214" max="9217" width="5.42578125" style="52" customWidth="1"/>
    <col min="9218" max="9233" width="4" style="52" customWidth="1"/>
    <col min="9234" max="9235" width="3.42578125" style="52" customWidth="1"/>
    <col min="9236" max="9273" width="3.5703125" style="52" customWidth="1"/>
    <col min="9274" max="9464" width="7.5703125" style="52"/>
    <col min="9465" max="9465" width="1.5703125" style="52" customWidth="1"/>
    <col min="9466" max="9469" width="3.5703125" style="52" customWidth="1"/>
    <col min="9470" max="9473" width="5.42578125" style="52" customWidth="1"/>
    <col min="9474" max="9489" width="4" style="52" customWidth="1"/>
    <col min="9490" max="9491" width="3.42578125" style="52" customWidth="1"/>
    <col min="9492" max="9529" width="3.5703125" style="52" customWidth="1"/>
    <col min="9530" max="9720" width="7.5703125" style="52"/>
    <col min="9721" max="9721" width="1.5703125" style="52" customWidth="1"/>
    <col min="9722" max="9725" width="3.5703125" style="52" customWidth="1"/>
    <col min="9726" max="9729" width="5.42578125" style="52" customWidth="1"/>
    <col min="9730" max="9745" width="4" style="52" customWidth="1"/>
    <col min="9746" max="9747" width="3.42578125" style="52" customWidth="1"/>
    <col min="9748" max="9785" width="3.5703125" style="52" customWidth="1"/>
    <col min="9786" max="9976" width="7.5703125" style="52"/>
    <col min="9977" max="9977" width="1.5703125" style="52" customWidth="1"/>
    <col min="9978" max="9981" width="3.5703125" style="52" customWidth="1"/>
    <col min="9982" max="9985" width="5.42578125" style="52" customWidth="1"/>
    <col min="9986" max="10001" width="4" style="52" customWidth="1"/>
    <col min="10002" max="10003" width="3.42578125" style="52" customWidth="1"/>
    <col min="10004" max="10041" width="3.5703125" style="52" customWidth="1"/>
    <col min="10042" max="10232" width="7.5703125" style="52"/>
    <col min="10233" max="10233" width="1.5703125" style="52" customWidth="1"/>
    <col min="10234" max="10237" width="3.5703125" style="52" customWidth="1"/>
    <col min="10238" max="10241" width="5.42578125" style="52" customWidth="1"/>
    <col min="10242" max="10257" width="4" style="52" customWidth="1"/>
    <col min="10258" max="10259" width="3.42578125" style="52" customWidth="1"/>
    <col min="10260" max="10297" width="3.5703125" style="52" customWidth="1"/>
    <col min="10298" max="10488" width="7.5703125" style="52"/>
    <col min="10489" max="10489" width="1.5703125" style="52" customWidth="1"/>
    <col min="10490" max="10493" width="3.5703125" style="52" customWidth="1"/>
    <col min="10494" max="10497" width="5.42578125" style="52" customWidth="1"/>
    <col min="10498" max="10513" width="4" style="52" customWidth="1"/>
    <col min="10514" max="10515" width="3.42578125" style="52" customWidth="1"/>
    <col min="10516" max="10553" width="3.5703125" style="52" customWidth="1"/>
    <col min="10554" max="10744" width="7.5703125" style="52"/>
    <col min="10745" max="10745" width="1.5703125" style="52" customWidth="1"/>
    <col min="10746" max="10749" width="3.5703125" style="52" customWidth="1"/>
    <col min="10750" max="10753" width="5.42578125" style="52" customWidth="1"/>
    <col min="10754" max="10769" width="4" style="52" customWidth="1"/>
    <col min="10770" max="10771" width="3.42578125" style="52" customWidth="1"/>
    <col min="10772" max="10809" width="3.5703125" style="52" customWidth="1"/>
    <col min="10810" max="11000" width="7.5703125" style="52"/>
    <col min="11001" max="11001" width="1.5703125" style="52" customWidth="1"/>
    <col min="11002" max="11005" width="3.5703125" style="52" customWidth="1"/>
    <col min="11006" max="11009" width="5.42578125" style="52" customWidth="1"/>
    <col min="11010" max="11025" width="4" style="52" customWidth="1"/>
    <col min="11026" max="11027" width="3.42578125" style="52" customWidth="1"/>
    <col min="11028" max="11065" width="3.5703125" style="52" customWidth="1"/>
    <col min="11066" max="11256" width="7.5703125" style="52"/>
    <col min="11257" max="11257" width="1.5703125" style="52" customWidth="1"/>
    <col min="11258" max="11261" width="3.5703125" style="52" customWidth="1"/>
    <col min="11262" max="11265" width="5.42578125" style="52" customWidth="1"/>
    <col min="11266" max="11281" width="4" style="52" customWidth="1"/>
    <col min="11282" max="11283" width="3.42578125" style="52" customWidth="1"/>
    <col min="11284" max="11321" width="3.5703125" style="52" customWidth="1"/>
    <col min="11322" max="11512" width="7.5703125" style="52"/>
    <col min="11513" max="11513" width="1.5703125" style="52" customWidth="1"/>
    <col min="11514" max="11517" width="3.5703125" style="52" customWidth="1"/>
    <col min="11518" max="11521" width="5.42578125" style="52" customWidth="1"/>
    <col min="11522" max="11537" width="4" style="52" customWidth="1"/>
    <col min="11538" max="11539" width="3.42578125" style="52" customWidth="1"/>
    <col min="11540" max="11577" width="3.5703125" style="52" customWidth="1"/>
    <col min="11578" max="11768" width="7.5703125" style="52"/>
    <col min="11769" max="11769" width="1.5703125" style="52" customWidth="1"/>
    <col min="11770" max="11773" width="3.5703125" style="52" customWidth="1"/>
    <col min="11774" max="11777" width="5.42578125" style="52" customWidth="1"/>
    <col min="11778" max="11793" width="4" style="52" customWidth="1"/>
    <col min="11794" max="11795" width="3.42578125" style="52" customWidth="1"/>
    <col min="11796" max="11833" width="3.5703125" style="52" customWidth="1"/>
    <col min="11834" max="12024" width="7.5703125" style="52"/>
    <col min="12025" max="12025" width="1.5703125" style="52" customWidth="1"/>
    <col min="12026" max="12029" width="3.5703125" style="52" customWidth="1"/>
    <col min="12030" max="12033" width="5.42578125" style="52" customWidth="1"/>
    <col min="12034" max="12049" width="4" style="52" customWidth="1"/>
    <col min="12050" max="12051" width="3.42578125" style="52" customWidth="1"/>
    <col min="12052" max="12089" width="3.5703125" style="52" customWidth="1"/>
    <col min="12090" max="12280" width="7.5703125" style="52"/>
    <col min="12281" max="12281" width="1.5703125" style="52" customWidth="1"/>
    <col min="12282" max="12285" width="3.5703125" style="52" customWidth="1"/>
    <col min="12286" max="12289" width="5.42578125" style="52" customWidth="1"/>
    <col min="12290" max="12305" width="4" style="52" customWidth="1"/>
    <col min="12306" max="12307" width="3.42578125" style="52" customWidth="1"/>
    <col min="12308" max="12345" width="3.5703125" style="52" customWidth="1"/>
    <col min="12346" max="12536" width="7.5703125" style="52"/>
    <col min="12537" max="12537" width="1.5703125" style="52" customWidth="1"/>
    <col min="12538" max="12541" width="3.5703125" style="52" customWidth="1"/>
    <col min="12542" max="12545" width="5.42578125" style="52" customWidth="1"/>
    <col min="12546" max="12561" width="4" style="52" customWidth="1"/>
    <col min="12562" max="12563" width="3.42578125" style="52" customWidth="1"/>
    <col min="12564" max="12601" width="3.5703125" style="52" customWidth="1"/>
    <col min="12602" max="12792" width="7.5703125" style="52"/>
    <col min="12793" max="12793" width="1.5703125" style="52" customWidth="1"/>
    <col min="12794" max="12797" width="3.5703125" style="52" customWidth="1"/>
    <col min="12798" max="12801" width="5.42578125" style="52" customWidth="1"/>
    <col min="12802" max="12817" width="4" style="52" customWidth="1"/>
    <col min="12818" max="12819" width="3.42578125" style="52" customWidth="1"/>
    <col min="12820" max="12857" width="3.5703125" style="52" customWidth="1"/>
    <col min="12858" max="13048" width="7.5703125" style="52"/>
    <col min="13049" max="13049" width="1.5703125" style="52" customWidth="1"/>
    <col min="13050" max="13053" width="3.5703125" style="52" customWidth="1"/>
    <col min="13054" max="13057" width="5.42578125" style="52" customWidth="1"/>
    <col min="13058" max="13073" width="4" style="52" customWidth="1"/>
    <col min="13074" max="13075" width="3.42578125" style="52" customWidth="1"/>
    <col min="13076" max="13113" width="3.5703125" style="52" customWidth="1"/>
    <col min="13114" max="13304" width="7.5703125" style="52"/>
    <col min="13305" max="13305" width="1.5703125" style="52" customWidth="1"/>
    <col min="13306" max="13309" width="3.5703125" style="52" customWidth="1"/>
    <col min="13310" max="13313" width="5.42578125" style="52" customWidth="1"/>
    <col min="13314" max="13329" width="4" style="52" customWidth="1"/>
    <col min="13330" max="13331" width="3.42578125" style="52" customWidth="1"/>
    <col min="13332" max="13369" width="3.5703125" style="52" customWidth="1"/>
    <col min="13370" max="13560" width="7.5703125" style="52"/>
    <col min="13561" max="13561" width="1.5703125" style="52" customWidth="1"/>
    <col min="13562" max="13565" width="3.5703125" style="52" customWidth="1"/>
    <col min="13566" max="13569" width="5.42578125" style="52" customWidth="1"/>
    <col min="13570" max="13585" width="4" style="52" customWidth="1"/>
    <col min="13586" max="13587" width="3.42578125" style="52" customWidth="1"/>
    <col min="13588" max="13625" width="3.5703125" style="52" customWidth="1"/>
    <col min="13626" max="13816" width="7.5703125" style="52"/>
    <col min="13817" max="13817" width="1.5703125" style="52" customWidth="1"/>
    <col min="13818" max="13821" width="3.5703125" style="52" customWidth="1"/>
    <col min="13822" max="13825" width="5.42578125" style="52" customWidth="1"/>
    <col min="13826" max="13841" width="4" style="52" customWidth="1"/>
    <col min="13842" max="13843" width="3.42578125" style="52" customWidth="1"/>
    <col min="13844" max="13881" width="3.5703125" style="52" customWidth="1"/>
    <col min="13882" max="14072" width="7.5703125" style="52"/>
    <col min="14073" max="14073" width="1.5703125" style="52" customWidth="1"/>
    <col min="14074" max="14077" width="3.5703125" style="52" customWidth="1"/>
    <col min="14078" max="14081" width="5.42578125" style="52" customWidth="1"/>
    <col min="14082" max="14097" width="4" style="52" customWidth="1"/>
    <col min="14098" max="14099" width="3.42578125" style="52" customWidth="1"/>
    <col min="14100" max="14137" width="3.5703125" style="52" customWidth="1"/>
    <col min="14138" max="14328" width="7.5703125" style="52"/>
    <col min="14329" max="14329" width="1.5703125" style="52" customWidth="1"/>
    <col min="14330" max="14333" width="3.5703125" style="52" customWidth="1"/>
    <col min="14334" max="14337" width="5.42578125" style="52" customWidth="1"/>
    <col min="14338" max="14353" width="4" style="52" customWidth="1"/>
    <col min="14354" max="14355" width="3.42578125" style="52" customWidth="1"/>
    <col min="14356" max="14393" width="3.5703125" style="52" customWidth="1"/>
    <col min="14394" max="14584" width="7.5703125" style="52"/>
    <col min="14585" max="14585" width="1.5703125" style="52" customWidth="1"/>
    <col min="14586" max="14589" width="3.5703125" style="52" customWidth="1"/>
    <col min="14590" max="14593" width="5.42578125" style="52" customWidth="1"/>
    <col min="14594" max="14609" width="4" style="52" customWidth="1"/>
    <col min="14610" max="14611" width="3.42578125" style="52" customWidth="1"/>
    <col min="14612" max="14649" width="3.5703125" style="52" customWidth="1"/>
    <col min="14650" max="14840" width="7.5703125" style="52"/>
    <col min="14841" max="14841" width="1.5703125" style="52" customWidth="1"/>
    <col min="14842" max="14845" width="3.5703125" style="52" customWidth="1"/>
    <col min="14846" max="14849" width="5.42578125" style="52" customWidth="1"/>
    <col min="14850" max="14865" width="4" style="52" customWidth="1"/>
    <col min="14866" max="14867" width="3.42578125" style="52" customWidth="1"/>
    <col min="14868" max="14905" width="3.5703125" style="52" customWidth="1"/>
    <col min="14906" max="15096" width="7.5703125" style="52"/>
    <col min="15097" max="15097" width="1.5703125" style="52" customWidth="1"/>
    <col min="15098" max="15101" width="3.5703125" style="52" customWidth="1"/>
    <col min="15102" max="15105" width="5.42578125" style="52" customWidth="1"/>
    <col min="15106" max="15121" width="4" style="52" customWidth="1"/>
    <col min="15122" max="15123" width="3.42578125" style="52" customWidth="1"/>
    <col min="15124" max="15161" width="3.5703125" style="52" customWidth="1"/>
    <col min="15162" max="15352" width="7.5703125" style="52"/>
    <col min="15353" max="15353" width="1.5703125" style="52" customWidth="1"/>
    <col min="15354" max="15357" width="3.5703125" style="52" customWidth="1"/>
    <col min="15358" max="15361" width="5.42578125" style="52" customWidth="1"/>
    <col min="15362" max="15377" width="4" style="52" customWidth="1"/>
    <col min="15378" max="15379" width="3.42578125" style="52" customWidth="1"/>
    <col min="15380" max="15417" width="3.5703125" style="52" customWidth="1"/>
    <col min="15418" max="15608" width="7.5703125" style="52"/>
    <col min="15609" max="15609" width="1.5703125" style="52" customWidth="1"/>
    <col min="15610" max="15613" width="3.5703125" style="52" customWidth="1"/>
    <col min="15614" max="15617" width="5.42578125" style="52" customWidth="1"/>
    <col min="15618" max="15633" width="4" style="52" customWidth="1"/>
    <col min="15634" max="15635" width="3.42578125" style="52" customWidth="1"/>
    <col min="15636" max="15673" width="3.5703125" style="52" customWidth="1"/>
    <col min="15674" max="15864" width="7.5703125" style="52"/>
    <col min="15865" max="15865" width="1.5703125" style="52" customWidth="1"/>
    <col min="15866" max="15869" width="3.5703125" style="52" customWidth="1"/>
    <col min="15870" max="15873" width="5.42578125" style="52" customWidth="1"/>
    <col min="15874" max="15889" width="4" style="52" customWidth="1"/>
    <col min="15890" max="15891" width="3.42578125" style="52" customWidth="1"/>
    <col min="15892" max="15929" width="3.5703125" style="52" customWidth="1"/>
    <col min="15930" max="16120" width="7.5703125" style="52"/>
    <col min="16121" max="16121" width="1.5703125" style="52" customWidth="1"/>
    <col min="16122" max="16125" width="3.5703125" style="52" customWidth="1"/>
    <col min="16126" max="16129" width="5.42578125" style="52" customWidth="1"/>
    <col min="16130" max="16145" width="4" style="52" customWidth="1"/>
    <col min="16146" max="16147" width="3.42578125" style="52" customWidth="1"/>
    <col min="16148" max="16185" width="3.5703125" style="52" customWidth="1"/>
    <col min="16186" max="16384" width="7.5703125" style="52"/>
  </cols>
  <sheetData>
    <row r="1" spans="1:48" ht="23.1" customHeight="1">
      <c r="A1" s="361" t="s">
        <v>53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210" t="s">
        <v>43</v>
      </c>
      <c r="N1" s="210"/>
      <c r="O1" s="210"/>
      <c r="P1" s="210"/>
      <c r="R1" s="336" t="s">
        <v>113</v>
      </c>
      <c r="S1" s="336"/>
      <c r="T1" s="336"/>
      <c r="U1" s="336"/>
      <c r="V1" s="336"/>
      <c r="W1" s="211"/>
      <c r="X1" s="210"/>
      <c r="AA1" s="211" t="s">
        <v>114</v>
      </c>
      <c r="AB1" s="52"/>
      <c r="AC1" s="234">
        <v>1</v>
      </c>
      <c r="AD1" s="212" t="s">
        <v>115</v>
      </c>
      <c r="AE1" s="234">
        <v>1</v>
      </c>
      <c r="AR1" s="211"/>
    </row>
    <row r="2" spans="1:48" ht="23.1" customHeight="1">
      <c r="A2" s="361"/>
      <c r="B2" s="361"/>
      <c r="C2" s="361"/>
      <c r="D2" s="361"/>
      <c r="E2" s="361"/>
      <c r="F2" s="361"/>
      <c r="G2" s="361"/>
      <c r="H2" s="361"/>
      <c r="I2" s="361"/>
      <c r="J2" s="361"/>
      <c r="K2" s="361"/>
      <c r="L2" s="361"/>
      <c r="M2" s="211" t="s">
        <v>54</v>
      </c>
      <c r="N2" s="210"/>
      <c r="O2" s="211"/>
      <c r="P2" s="210"/>
      <c r="R2" s="362">
        <v>42350</v>
      </c>
      <c r="S2" s="362"/>
      <c r="T2" s="362"/>
      <c r="U2" s="362"/>
      <c r="V2" s="211" t="s">
        <v>55</v>
      </c>
      <c r="Y2" s="210"/>
      <c r="Z2" s="213"/>
      <c r="AA2" s="363">
        <v>42350</v>
      </c>
      <c r="AB2" s="363"/>
      <c r="AC2" s="363"/>
      <c r="AD2" s="363"/>
      <c r="AE2" s="229"/>
      <c r="AF2" s="229"/>
      <c r="AG2" s="229"/>
    </row>
    <row r="3" spans="1:48" ht="23.1" customHeight="1">
      <c r="A3" s="364" t="s">
        <v>116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210" t="s">
        <v>56</v>
      </c>
      <c r="N3" s="210"/>
      <c r="O3" s="210"/>
      <c r="P3" s="210"/>
      <c r="Q3" s="210"/>
      <c r="S3" s="226">
        <v>20</v>
      </c>
      <c r="T3" s="227" t="s">
        <v>129</v>
      </c>
      <c r="U3" s="226">
        <v>50</v>
      </c>
      <c r="V3" s="215" t="s">
        <v>57</v>
      </c>
      <c r="W3" s="211"/>
      <c r="Y3" s="210"/>
      <c r="Z3" s="210"/>
      <c r="AA3" s="210"/>
      <c r="AB3" s="210"/>
      <c r="AC3" s="210"/>
      <c r="AD3" s="210"/>
      <c r="AE3" s="210"/>
      <c r="AF3" s="214"/>
    </row>
    <row r="4" spans="1:48" ht="23.1" customHeight="1">
      <c r="A4" s="365" t="s">
        <v>81</v>
      </c>
      <c r="B4" s="365"/>
      <c r="C4" s="365"/>
      <c r="D4" s="365"/>
      <c r="E4" s="365"/>
      <c r="F4" s="365"/>
      <c r="G4" s="365"/>
      <c r="H4" s="365"/>
      <c r="I4" s="365"/>
      <c r="J4" s="365"/>
      <c r="K4" s="365"/>
      <c r="L4" s="365"/>
      <c r="M4" s="210" t="s">
        <v>117</v>
      </c>
      <c r="N4" s="210"/>
      <c r="O4" s="210"/>
      <c r="P4" s="210"/>
      <c r="Q4" s="210"/>
      <c r="R4" s="210" t="s">
        <v>118</v>
      </c>
      <c r="S4" s="210"/>
      <c r="T4" s="210"/>
      <c r="U4" s="210"/>
      <c r="V4" s="210"/>
      <c r="W4" s="210"/>
      <c r="X4" s="210"/>
      <c r="Y4" s="210"/>
      <c r="Z4" s="210"/>
      <c r="AA4" s="210"/>
      <c r="AB4" s="210"/>
      <c r="AC4" s="210"/>
      <c r="AD4" s="210"/>
      <c r="AE4" s="210"/>
      <c r="AF4" s="214"/>
    </row>
    <row r="5" spans="1:48" s="206" customFormat="1" ht="23.1" customHeight="1">
      <c r="A5" s="207" t="s">
        <v>119</v>
      </c>
      <c r="B5" s="207"/>
      <c r="C5" s="207"/>
      <c r="D5" s="207"/>
      <c r="E5" s="207"/>
      <c r="G5" s="351" t="s">
        <v>120</v>
      </c>
      <c r="H5" s="351"/>
      <c r="I5" s="351"/>
      <c r="J5" s="351"/>
      <c r="K5" s="351"/>
      <c r="L5" s="351"/>
      <c r="M5" s="351"/>
      <c r="N5" s="351"/>
      <c r="O5" s="351"/>
      <c r="P5" s="351"/>
      <c r="Q5" s="351"/>
      <c r="R5" s="351"/>
      <c r="S5" s="351"/>
      <c r="T5" s="351"/>
      <c r="U5" s="351"/>
      <c r="V5" s="351"/>
      <c r="W5" s="351"/>
      <c r="X5" s="351"/>
      <c r="Y5" s="351"/>
      <c r="Z5" s="351"/>
      <c r="AA5" s="351"/>
      <c r="AD5" s="216"/>
      <c r="AG5" s="207"/>
      <c r="AH5" s="207"/>
      <c r="AI5" s="207"/>
    </row>
    <row r="6" spans="1:48" s="206" customFormat="1" ht="23.1" customHeight="1">
      <c r="A6" s="207" t="s">
        <v>121</v>
      </c>
      <c r="B6" s="207"/>
      <c r="C6" s="207"/>
      <c r="D6" s="207"/>
      <c r="E6" s="207"/>
      <c r="G6" s="366" t="s">
        <v>81</v>
      </c>
      <c r="H6" s="366"/>
      <c r="I6" s="366"/>
      <c r="J6" s="366"/>
      <c r="K6" s="366"/>
      <c r="L6" s="366"/>
      <c r="M6" s="217" t="s">
        <v>122</v>
      </c>
      <c r="N6" s="218"/>
      <c r="O6" s="218"/>
      <c r="R6" s="366" t="s">
        <v>123</v>
      </c>
      <c r="S6" s="366"/>
      <c r="T6" s="366"/>
      <c r="U6" s="366"/>
      <c r="V6" s="366"/>
      <c r="W6" s="217" t="s">
        <v>58</v>
      </c>
      <c r="X6" s="217"/>
      <c r="Y6" s="217"/>
      <c r="Z6" s="366">
        <v>123</v>
      </c>
      <c r="AA6" s="366"/>
      <c r="AB6" s="366"/>
      <c r="AC6" s="366"/>
    </row>
    <row r="7" spans="1:48" s="206" customFormat="1" ht="23.1" customHeight="1">
      <c r="A7" s="224" t="s">
        <v>124</v>
      </c>
      <c r="E7" s="351" t="s">
        <v>133</v>
      </c>
      <c r="F7" s="351"/>
      <c r="G7" s="351"/>
      <c r="H7" s="351"/>
      <c r="I7" s="351"/>
      <c r="J7" s="351"/>
      <c r="K7" s="224" t="s">
        <v>59</v>
      </c>
      <c r="M7" s="351">
        <v>123</v>
      </c>
      <c r="N7" s="351"/>
      <c r="O7" s="351"/>
      <c r="P7" s="351"/>
      <c r="Q7" s="351"/>
      <c r="R7" s="352" t="s">
        <v>134</v>
      </c>
      <c r="S7" s="352"/>
      <c r="T7" s="352"/>
      <c r="U7" s="353">
        <v>0</v>
      </c>
      <c r="V7" s="353"/>
      <c r="W7" s="225" t="s">
        <v>135</v>
      </c>
      <c r="X7" s="353">
        <v>300</v>
      </c>
      <c r="Y7" s="353"/>
      <c r="Z7" s="224" t="s">
        <v>75</v>
      </c>
      <c r="AA7" s="218"/>
      <c r="AB7" s="224"/>
      <c r="AC7" s="224"/>
      <c r="AD7" s="207"/>
      <c r="AE7" s="207"/>
      <c r="AF7" s="216"/>
    </row>
    <row r="8" spans="1:48" s="67" customFormat="1" ht="23.1" customHeight="1">
      <c r="A8" s="206" t="s">
        <v>125</v>
      </c>
      <c r="B8" s="206"/>
      <c r="C8" s="206"/>
      <c r="D8" s="206"/>
      <c r="E8" s="206"/>
      <c r="F8" s="219"/>
      <c r="G8" s="219"/>
      <c r="H8" s="219" t="s">
        <v>126</v>
      </c>
      <c r="J8" s="220"/>
      <c r="L8" s="219" t="s">
        <v>127</v>
      </c>
      <c r="N8" s="219"/>
      <c r="O8" s="228"/>
      <c r="P8" s="228"/>
      <c r="Q8" s="228"/>
      <c r="R8" s="228"/>
      <c r="S8" s="228"/>
      <c r="T8" s="228"/>
      <c r="U8" s="228"/>
      <c r="V8" s="228"/>
      <c r="W8" s="228"/>
      <c r="X8" s="228"/>
      <c r="Y8" s="228"/>
      <c r="Z8" s="228"/>
      <c r="AA8" s="228"/>
      <c r="AB8" s="228"/>
      <c r="AC8" s="228"/>
      <c r="AE8" s="208"/>
      <c r="AF8" s="214"/>
    </row>
    <row r="9" spans="1:48" s="67" customFormat="1" ht="9.75" customHeight="1">
      <c r="A9" s="221"/>
      <c r="B9" s="221"/>
      <c r="C9" s="221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3"/>
      <c r="Q9" s="223"/>
      <c r="R9" s="223"/>
      <c r="S9" s="223"/>
      <c r="T9" s="223"/>
      <c r="U9" s="223"/>
      <c r="V9" s="223"/>
      <c r="W9" s="223"/>
      <c r="X9" s="223"/>
      <c r="Y9" s="223"/>
      <c r="Z9" s="223"/>
      <c r="AE9" s="208"/>
      <c r="AF9" s="214"/>
    </row>
    <row r="10" spans="1:48" s="67" customFormat="1" ht="23.1" customHeight="1">
      <c r="A10" s="219" t="s">
        <v>65</v>
      </c>
      <c r="B10" s="219"/>
      <c r="C10" s="219"/>
      <c r="D10" s="219"/>
      <c r="E10" s="219"/>
      <c r="F10" s="219"/>
      <c r="G10" s="34"/>
      <c r="H10" s="346"/>
      <c r="I10" s="346"/>
      <c r="J10" s="346"/>
      <c r="K10" s="346"/>
      <c r="L10" s="346"/>
      <c r="M10" s="346"/>
      <c r="N10" s="346"/>
      <c r="Q10" s="224"/>
      <c r="R10" s="225" t="s">
        <v>128</v>
      </c>
      <c r="S10" s="225"/>
      <c r="T10" s="347"/>
      <c r="U10" s="347"/>
      <c r="V10" s="347"/>
      <c r="W10" s="347"/>
      <c r="X10" s="347"/>
      <c r="Y10" s="347"/>
      <c r="Z10" s="347"/>
      <c r="AE10" s="209"/>
    </row>
    <row r="11" spans="1:48" s="67" customFormat="1" ht="23.1" customHeight="1">
      <c r="A11" s="219" t="s">
        <v>65</v>
      </c>
      <c r="B11" s="219"/>
      <c r="C11" s="219"/>
      <c r="D11" s="219"/>
      <c r="E11" s="219"/>
      <c r="F11" s="219"/>
      <c r="G11" s="34"/>
      <c r="H11" s="346"/>
      <c r="I11" s="346"/>
      <c r="J11" s="346"/>
      <c r="K11" s="346"/>
      <c r="L11" s="346"/>
      <c r="M11" s="346"/>
      <c r="N11" s="346"/>
      <c r="Q11" s="224"/>
      <c r="R11" s="225" t="s">
        <v>128</v>
      </c>
      <c r="S11" s="225"/>
      <c r="T11" s="347"/>
      <c r="U11" s="347"/>
      <c r="V11" s="347"/>
      <c r="W11" s="347"/>
      <c r="X11" s="347"/>
      <c r="Y11" s="347"/>
      <c r="Z11" s="347"/>
      <c r="AE11" s="209"/>
    </row>
    <row r="12" spans="1:48" s="67" customFormat="1" ht="23.1" customHeight="1">
      <c r="A12" s="219"/>
      <c r="B12" s="219"/>
      <c r="C12" s="219"/>
      <c r="D12" s="219"/>
      <c r="E12" s="219"/>
      <c r="F12" s="219"/>
      <c r="G12" s="34"/>
      <c r="H12" s="238"/>
      <c r="I12" s="238"/>
      <c r="J12" s="238"/>
      <c r="K12" s="238"/>
      <c r="L12" s="238"/>
      <c r="M12" s="238"/>
      <c r="N12" s="238"/>
      <c r="Q12" s="224"/>
      <c r="R12" s="225"/>
      <c r="S12" s="225"/>
      <c r="T12" s="222"/>
      <c r="U12" s="222"/>
      <c r="V12" s="222"/>
      <c r="W12" s="222"/>
      <c r="X12" s="222"/>
      <c r="Y12" s="222"/>
      <c r="Z12" s="222"/>
      <c r="AE12" s="209"/>
    </row>
    <row r="13" spans="1:48" s="67" customFormat="1" ht="23.1" customHeight="1">
      <c r="A13" s="219"/>
      <c r="B13" s="219"/>
      <c r="C13" s="219"/>
      <c r="D13" s="219"/>
      <c r="E13" s="219"/>
      <c r="F13" s="219"/>
      <c r="G13" s="34"/>
      <c r="H13" s="238"/>
      <c r="I13" s="238"/>
      <c r="J13" s="238"/>
      <c r="K13" s="238"/>
      <c r="L13" s="238"/>
      <c r="M13" s="238"/>
      <c r="N13" s="238"/>
      <c r="Q13" s="224"/>
      <c r="R13" s="225"/>
      <c r="S13" s="225"/>
      <c r="T13" s="222"/>
      <c r="U13" s="222"/>
      <c r="V13" s="222"/>
      <c r="W13" s="222"/>
      <c r="X13" s="222"/>
      <c r="Y13" s="222"/>
      <c r="Z13" s="222"/>
      <c r="AE13" s="209"/>
    </row>
    <row r="14" spans="1:48" s="67" customFormat="1" ht="23.1" customHeight="1">
      <c r="A14" s="219"/>
      <c r="B14" s="219"/>
      <c r="C14" s="219"/>
      <c r="D14" s="219"/>
      <c r="E14" s="219"/>
      <c r="F14" s="219"/>
      <c r="G14" s="34"/>
      <c r="H14" s="238"/>
      <c r="I14" s="238"/>
      <c r="J14" s="238"/>
      <c r="K14" s="238"/>
      <c r="L14" s="238"/>
      <c r="M14" s="238"/>
      <c r="N14" s="238"/>
      <c r="Q14" s="224"/>
      <c r="R14" s="225"/>
      <c r="S14" s="225"/>
      <c r="T14" s="222"/>
      <c r="U14" s="222"/>
      <c r="V14" s="222"/>
      <c r="W14" s="222"/>
      <c r="X14" s="222"/>
      <c r="Y14" s="222"/>
      <c r="Z14" s="222"/>
      <c r="AE14" s="209"/>
    </row>
    <row r="15" spans="1:48" s="67" customFormat="1" ht="23.1" customHeight="1">
      <c r="A15" s="219"/>
      <c r="B15" s="219"/>
      <c r="C15" s="219"/>
      <c r="D15" s="219"/>
      <c r="E15" s="219"/>
      <c r="F15" s="219"/>
      <c r="G15" s="34"/>
      <c r="H15" s="238"/>
      <c r="I15" s="238"/>
      <c r="J15" s="238"/>
      <c r="K15" s="238"/>
      <c r="L15" s="238"/>
      <c r="M15" s="238"/>
      <c r="N15" s="238"/>
      <c r="Q15" s="224"/>
      <c r="R15" s="225"/>
      <c r="S15" s="225"/>
      <c r="T15" s="222"/>
      <c r="U15" s="222"/>
      <c r="V15" s="222"/>
      <c r="W15" s="222"/>
      <c r="X15" s="222"/>
      <c r="Y15" s="222"/>
      <c r="Z15" s="222"/>
      <c r="AE15" s="209"/>
    </row>
    <row r="16" spans="1:48" ht="21" customHeight="1">
      <c r="T16" s="51"/>
      <c r="U16" s="341"/>
      <c r="V16" s="341"/>
      <c r="W16" s="342"/>
      <c r="X16" s="342"/>
      <c r="AA16" s="51"/>
      <c r="AB16" s="337" t="s">
        <v>142</v>
      </c>
      <c r="AC16" s="337"/>
      <c r="AD16" s="336" t="s">
        <v>141</v>
      </c>
      <c r="AE16" s="336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</row>
    <row r="17" spans="1:60" ht="21" customHeight="1">
      <c r="A17" s="354" t="s">
        <v>136</v>
      </c>
      <c r="B17" s="355"/>
      <c r="C17" s="356"/>
      <c r="D17" s="360" t="s">
        <v>137</v>
      </c>
      <c r="E17" s="360"/>
      <c r="F17" s="360"/>
      <c r="G17" s="360" t="s">
        <v>139</v>
      </c>
      <c r="H17" s="360"/>
      <c r="I17" s="360"/>
      <c r="J17" s="360"/>
      <c r="K17" s="360"/>
      <c r="L17" s="360"/>
      <c r="M17" s="360"/>
      <c r="N17" s="360"/>
      <c r="O17" s="360"/>
      <c r="P17" s="360"/>
      <c r="Q17" s="360"/>
      <c r="R17" s="360"/>
      <c r="S17" s="343" t="s">
        <v>147</v>
      </c>
      <c r="T17" s="343"/>
      <c r="U17" s="343"/>
      <c r="V17" s="319" t="s">
        <v>145</v>
      </c>
      <c r="W17" s="319"/>
      <c r="X17" s="319"/>
      <c r="Y17" s="319" t="s">
        <v>146</v>
      </c>
      <c r="Z17" s="319"/>
      <c r="AA17" s="319"/>
      <c r="AB17" s="315" t="s">
        <v>13</v>
      </c>
      <c r="AC17" s="315"/>
      <c r="AD17" s="315"/>
      <c r="AE17" s="316"/>
    </row>
    <row r="18" spans="1:60" ht="21" customHeight="1">
      <c r="A18" s="357"/>
      <c r="B18" s="358"/>
      <c r="C18" s="359"/>
      <c r="D18" s="360"/>
      <c r="E18" s="360"/>
      <c r="F18" s="360"/>
      <c r="G18" s="348" t="s">
        <v>60</v>
      </c>
      <c r="H18" s="349"/>
      <c r="I18" s="350"/>
      <c r="J18" s="348" t="s">
        <v>61</v>
      </c>
      <c r="K18" s="349"/>
      <c r="L18" s="350"/>
      <c r="M18" s="348" t="s">
        <v>62</v>
      </c>
      <c r="N18" s="349"/>
      <c r="O18" s="350"/>
      <c r="P18" s="348" t="s">
        <v>63</v>
      </c>
      <c r="Q18" s="349"/>
      <c r="R18" s="350"/>
      <c r="S18" s="343"/>
      <c r="T18" s="343"/>
      <c r="U18" s="343"/>
      <c r="V18" s="319"/>
      <c r="W18" s="319"/>
      <c r="X18" s="319"/>
      <c r="Y18" s="319"/>
      <c r="Z18" s="319"/>
      <c r="AA18" s="319"/>
      <c r="AB18" s="317"/>
      <c r="AC18" s="317"/>
      <c r="AD18" s="317"/>
      <c r="AE18" s="318"/>
    </row>
    <row r="19" spans="1:60" ht="21" customHeight="1">
      <c r="A19" s="329">
        <v>41</v>
      </c>
      <c r="B19" s="330"/>
      <c r="C19" s="331"/>
      <c r="D19" s="323" t="s">
        <v>138</v>
      </c>
      <c r="E19" s="323"/>
      <c r="F19" s="323"/>
      <c r="G19" s="324">
        <v>1E-4</v>
      </c>
      <c r="H19" s="325"/>
      <c r="I19" s="335"/>
      <c r="J19" s="324">
        <v>1E-4</v>
      </c>
      <c r="K19" s="325"/>
      <c r="L19" s="335"/>
      <c r="M19" s="324">
        <v>1E-4</v>
      </c>
      <c r="N19" s="325"/>
      <c r="O19" s="335"/>
      <c r="P19" s="324">
        <v>1E-4</v>
      </c>
      <c r="Q19" s="325"/>
      <c r="R19" s="335"/>
      <c r="S19" s="314">
        <f>AVERAGE(G19:R19)</f>
        <v>1E-4</v>
      </c>
      <c r="T19" s="344"/>
      <c r="U19" s="345"/>
      <c r="V19" s="296">
        <f>MAX(S20:U23)-S19</f>
        <v>-1E-4</v>
      </c>
      <c r="W19" s="297"/>
      <c r="X19" s="298"/>
      <c r="Y19" s="296">
        <f>S19-MIN(S20:U23)</f>
        <v>3.0000000000000003E-4</v>
      </c>
      <c r="Z19" s="297"/>
      <c r="AA19" s="298"/>
      <c r="AB19" s="305">
        <f>_xlfn.STDEV.S(G19:R19)/SQRT(4)</f>
        <v>0</v>
      </c>
      <c r="AC19" s="306"/>
      <c r="AD19" s="306"/>
      <c r="AE19" s="307"/>
    </row>
    <row r="20" spans="1:60" ht="21" customHeight="1">
      <c r="A20" s="332"/>
      <c r="B20" s="333"/>
      <c r="C20" s="334"/>
      <c r="D20" s="323">
        <v>1</v>
      </c>
      <c r="E20" s="323"/>
      <c r="F20" s="323"/>
      <c r="G20" s="324">
        <v>-2.0000000000000001E-4</v>
      </c>
      <c r="H20" s="325"/>
      <c r="I20" s="325"/>
      <c r="J20" s="324">
        <v>-2.0000000000000001E-4</v>
      </c>
      <c r="K20" s="325"/>
      <c r="L20" s="325"/>
      <c r="M20" s="324">
        <v>-2.0000000000000001E-4</v>
      </c>
      <c r="N20" s="325"/>
      <c r="O20" s="325"/>
      <c r="P20" s="324">
        <v>-2.0000000000000001E-4</v>
      </c>
      <c r="Q20" s="325"/>
      <c r="R20" s="325"/>
      <c r="S20" s="314">
        <f t="shared" ref="S20:S68" si="0">AVERAGE(G20:R20)</f>
        <v>-2.0000000000000001E-4</v>
      </c>
      <c r="T20" s="314"/>
      <c r="U20" s="314"/>
      <c r="V20" s="299"/>
      <c r="W20" s="300"/>
      <c r="X20" s="301"/>
      <c r="Y20" s="299"/>
      <c r="Z20" s="300"/>
      <c r="AA20" s="301"/>
      <c r="AB20" s="308"/>
      <c r="AC20" s="309"/>
      <c r="AD20" s="309"/>
      <c r="AE20" s="310"/>
    </row>
    <row r="21" spans="1:60" ht="21" customHeight="1">
      <c r="A21" s="332"/>
      <c r="B21" s="333"/>
      <c r="C21" s="334"/>
      <c r="D21" s="323">
        <v>2</v>
      </c>
      <c r="E21" s="323"/>
      <c r="F21" s="323"/>
      <c r="G21" s="324">
        <v>0</v>
      </c>
      <c r="H21" s="325"/>
      <c r="I21" s="325"/>
      <c r="J21" s="324">
        <v>0</v>
      </c>
      <c r="K21" s="325"/>
      <c r="L21" s="325"/>
      <c r="M21" s="324">
        <v>0</v>
      </c>
      <c r="N21" s="325"/>
      <c r="O21" s="325"/>
      <c r="P21" s="324">
        <v>0</v>
      </c>
      <c r="Q21" s="325"/>
      <c r="R21" s="325"/>
      <c r="S21" s="314">
        <f t="shared" si="0"/>
        <v>0</v>
      </c>
      <c r="T21" s="314"/>
      <c r="U21" s="314"/>
      <c r="V21" s="299"/>
      <c r="W21" s="300"/>
      <c r="X21" s="301"/>
      <c r="Y21" s="299"/>
      <c r="Z21" s="300"/>
      <c r="AA21" s="301"/>
      <c r="AB21" s="308"/>
      <c r="AC21" s="309"/>
      <c r="AD21" s="309"/>
      <c r="AE21" s="310"/>
    </row>
    <row r="22" spans="1:60" ht="21" customHeight="1">
      <c r="A22" s="326" t="s">
        <v>140</v>
      </c>
      <c r="B22" s="327"/>
      <c r="C22" s="328"/>
      <c r="D22" s="323">
        <v>3</v>
      </c>
      <c r="E22" s="323"/>
      <c r="F22" s="323"/>
      <c r="G22" s="324">
        <v>0</v>
      </c>
      <c r="H22" s="325"/>
      <c r="I22" s="325"/>
      <c r="J22" s="324">
        <v>0</v>
      </c>
      <c r="K22" s="325"/>
      <c r="L22" s="325"/>
      <c r="M22" s="324">
        <v>0</v>
      </c>
      <c r="N22" s="325"/>
      <c r="O22" s="325"/>
      <c r="P22" s="324">
        <v>0</v>
      </c>
      <c r="Q22" s="325"/>
      <c r="R22" s="325"/>
      <c r="S22" s="314">
        <f t="shared" si="0"/>
        <v>0</v>
      </c>
      <c r="T22" s="314"/>
      <c r="U22" s="314"/>
      <c r="V22" s="299"/>
      <c r="W22" s="300"/>
      <c r="X22" s="301"/>
      <c r="Y22" s="299"/>
      <c r="Z22" s="300"/>
      <c r="AA22" s="301"/>
      <c r="AB22" s="308"/>
      <c r="AC22" s="309"/>
      <c r="AD22" s="309"/>
      <c r="AE22" s="310"/>
    </row>
    <row r="23" spans="1:60" ht="21" customHeight="1">
      <c r="A23" s="320">
        <v>410</v>
      </c>
      <c r="B23" s="321"/>
      <c r="C23" s="322"/>
      <c r="D23" s="323">
        <v>4</v>
      </c>
      <c r="E23" s="323"/>
      <c r="F23" s="323"/>
      <c r="G23" s="324">
        <v>0</v>
      </c>
      <c r="H23" s="325"/>
      <c r="I23" s="325"/>
      <c r="J23" s="324">
        <v>0</v>
      </c>
      <c r="K23" s="325"/>
      <c r="L23" s="325"/>
      <c r="M23" s="324">
        <v>0</v>
      </c>
      <c r="N23" s="325"/>
      <c r="O23" s="325"/>
      <c r="P23" s="324">
        <v>0</v>
      </c>
      <c r="Q23" s="325"/>
      <c r="R23" s="325"/>
      <c r="S23" s="314">
        <f t="shared" si="0"/>
        <v>0</v>
      </c>
      <c r="T23" s="314"/>
      <c r="U23" s="314"/>
      <c r="V23" s="302"/>
      <c r="W23" s="303"/>
      <c r="X23" s="304"/>
      <c r="Y23" s="302"/>
      <c r="Z23" s="303"/>
      <c r="AA23" s="304"/>
      <c r="AB23" s="311"/>
      <c r="AC23" s="312"/>
      <c r="AD23" s="312"/>
      <c r="AE23" s="313"/>
    </row>
    <row r="24" spans="1:60" ht="21" customHeight="1">
      <c r="A24" s="329">
        <v>42</v>
      </c>
      <c r="B24" s="330"/>
      <c r="C24" s="331"/>
      <c r="D24" s="323" t="s">
        <v>138</v>
      </c>
      <c r="E24" s="323"/>
      <c r="F24" s="323"/>
      <c r="G24" s="324">
        <v>1E-4</v>
      </c>
      <c r="H24" s="325"/>
      <c r="I24" s="335"/>
      <c r="J24" s="324">
        <v>1E-4</v>
      </c>
      <c r="K24" s="325"/>
      <c r="L24" s="335"/>
      <c r="M24" s="324">
        <v>1E-4</v>
      </c>
      <c r="N24" s="325"/>
      <c r="O24" s="335"/>
      <c r="P24" s="324">
        <v>1E-4</v>
      </c>
      <c r="Q24" s="325"/>
      <c r="R24" s="335"/>
      <c r="S24" s="314">
        <f t="shared" si="0"/>
        <v>1E-4</v>
      </c>
      <c r="T24" s="314"/>
      <c r="U24" s="314"/>
      <c r="V24" s="296">
        <f>MAX(S25:U28)-S24</f>
        <v>-1E-4</v>
      </c>
      <c r="W24" s="297"/>
      <c r="X24" s="298"/>
      <c r="Y24" s="296">
        <f>S24-MIN(S25:U28)</f>
        <v>3.0000000000000003E-4</v>
      </c>
      <c r="Z24" s="297"/>
      <c r="AA24" s="298"/>
      <c r="AB24" s="305">
        <f t="shared" ref="AB24:AB68" si="1">_xlfn.STDEV.S(G24:R24)/SQRT(4)</f>
        <v>0</v>
      </c>
      <c r="AC24" s="306"/>
      <c r="AD24" s="306"/>
      <c r="AE24" s="307"/>
      <c r="AF24" s="300"/>
      <c r="AG24" s="300"/>
      <c r="AH24" s="300"/>
      <c r="AI24" s="300"/>
      <c r="AJ24" s="300"/>
      <c r="AK24" s="300"/>
      <c r="AL24" s="300"/>
      <c r="AM24" s="300"/>
      <c r="AN24" s="300"/>
      <c r="AO24" s="300"/>
      <c r="AP24" s="300"/>
      <c r="AQ24" s="300"/>
      <c r="AR24" s="339"/>
      <c r="AS24" s="339"/>
      <c r="AT24" s="339"/>
      <c r="AU24" s="339"/>
      <c r="AV24" s="338"/>
      <c r="AW24" s="338"/>
      <c r="AX24" s="338"/>
      <c r="AY24" s="338"/>
      <c r="AZ24" s="340"/>
      <c r="BA24" s="340"/>
      <c r="BB24" s="340"/>
      <c r="BC24" s="340"/>
      <c r="BD24" s="340"/>
      <c r="BE24" s="51"/>
      <c r="BF24" s="51"/>
      <c r="BG24" s="51"/>
      <c r="BH24" s="51"/>
    </row>
    <row r="25" spans="1:60" ht="21" customHeight="1">
      <c r="A25" s="332"/>
      <c r="B25" s="333"/>
      <c r="C25" s="334"/>
      <c r="D25" s="323">
        <v>1</v>
      </c>
      <c r="E25" s="323"/>
      <c r="F25" s="323"/>
      <c r="G25" s="324">
        <v>-2.0000000000000001E-4</v>
      </c>
      <c r="H25" s="325"/>
      <c r="I25" s="325"/>
      <c r="J25" s="324">
        <v>-2.0000000000000001E-4</v>
      </c>
      <c r="K25" s="325"/>
      <c r="L25" s="325"/>
      <c r="M25" s="324">
        <v>-2.0000000000000001E-4</v>
      </c>
      <c r="N25" s="325"/>
      <c r="O25" s="325"/>
      <c r="P25" s="324">
        <v>-2.0000000000000001E-4</v>
      </c>
      <c r="Q25" s="325"/>
      <c r="R25" s="325"/>
      <c r="S25" s="314">
        <f t="shared" si="0"/>
        <v>-2.0000000000000001E-4</v>
      </c>
      <c r="T25" s="314"/>
      <c r="U25" s="314"/>
      <c r="V25" s="299"/>
      <c r="W25" s="300"/>
      <c r="X25" s="301"/>
      <c r="Y25" s="299"/>
      <c r="Z25" s="300"/>
      <c r="AA25" s="301"/>
      <c r="AB25" s="308"/>
      <c r="AC25" s="309"/>
      <c r="AD25" s="309"/>
      <c r="AE25" s="310"/>
      <c r="AF25" s="300"/>
      <c r="AG25" s="300"/>
      <c r="AH25" s="300"/>
      <c r="AI25" s="300"/>
      <c r="AJ25" s="300"/>
      <c r="AK25" s="300"/>
      <c r="AL25" s="300"/>
      <c r="AM25" s="300"/>
      <c r="AN25" s="300"/>
      <c r="AO25" s="300"/>
      <c r="AP25" s="300"/>
      <c r="AQ25" s="300"/>
      <c r="AR25" s="339"/>
      <c r="AS25" s="339"/>
      <c r="AT25" s="339"/>
      <c r="AU25" s="339"/>
      <c r="AV25" s="338"/>
      <c r="AW25" s="338"/>
      <c r="AX25" s="338"/>
      <c r="AY25" s="338"/>
      <c r="AZ25" s="340"/>
      <c r="BA25" s="340"/>
      <c r="BB25" s="340"/>
      <c r="BC25" s="340"/>
      <c r="BD25" s="340"/>
      <c r="BE25" s="51"/>
      <c r="BF25" s="51"/>
      <c r="BG25" s="51"/>
      <c r="BH25" s="51"/>
    </row>
    <row r="26" spans="1:60" ht="21" customHeight="1">
      <c r="A26" s="332"/>
      <c r="B26" s="333"/>
      <c r="C26" s="334"/>
      <c r="D26" s="323">
        <v>2</v>
      </c>
      <c r="E26" s="323"/>
      <c r="F26" s="323"/>
      <c r="G26" s="324">
        <v>0</v>
      </c>
      <c r="H26" s="325"/>
      <c r="I26" s="325"/>
      <c r="J26" s="324">
        <v>0</v>
      </c>
      <c r="K26" s="325"/>
      <c r="L26" s="325"/>
      <c r="M26" s="324">
        <v>0</v>
      </c>
      <c r="N26" s="325"/>
      <c r="O26" s="325"/>
      <c r="P26" s="324">
        <v>0</v>
      </c>
      <c r="Q26" s="325"/>
      <c r="R26" s="325"/>
      <c r="S26" s="314">
        <f t="shared" si="0"/>
        <v>0</v>
      </c>
      <c r="T26" s="314"/>
      <c r="U26" s="314"/>
      <c r="V26" s="299"/>
      <c r="W26" s="300"/>
      <c r="X26" s="301"/>
      <c r="Y26" s="299"/>
      <c r="Z26" s="300"/>
      <c r="AA26" s="301"/>
      <c r="AB26" s="308"/>
      <c r="AC26" s="309"/>
      <c r="AD26" s="309"/>
      <c r="AE26" s="310"/>
      <c r="AF26" s="300"/>
      <c r="AG26" s="300"/>
      <c r="AH26" s="300"/>
      <c r="AI26" s="300"/>
      <c r="AJ26" s="300"/>
      <c r="AK26" s="300"/>
      <c r="AL26" s="300"/>
      <c r="AM26" s="300"/>
      <c r="AN26" s="300"/>
      <c r="AO26" s="300"/>
      <c r="AP26" s="300"/>
      <c r="AQ26" s="300"/>
      <c r="AR26" s="339"/>
      <c r="AS26" s="339"/>
      <c r="AT26" s="339"/>
      <c r="AU26" s="339"/>
      <c r="AV26" s="338"/>
      <c r="AW26" s="338"/>
      <c r="AX26" s="338"/>
      <c r="AY26" s="338"/>
      <c r="AZ26" s="340"/>
      <c r="BA26" s="340"/>
      <c r="BB26" s="340"/>
      <c r="BC26" s="340"/>
      <c r="BD26" s="340"/>
      <c r="BE26" s="51"/>
      <c r="BF26" s="51"/>
      <c r="BG26" s="51"/>
      <c r="BH26" s="51"/>
    </row>
    <row r="27" spans="1:60" ht="21" customHeight="1">
      <c r="A27" s="326" t="s">
        <v>140</v>
      </c>
      <c r="B27" s="327"/>
      <c r="C27" s="328"/>
      <c r="D27" s="323">
        <v>3</v>
      </c>
      <c r="E27" s="323"/>
      <c r="F27" s="323"/>
      <c r="G27" s="324">
        <v>0</v>
      </c>
      <c r="H27" s="325"/>
      <c r="I27" s="325"/>
      <c r="J27" s="324">
        <v>0</v>
      </c>
      <c r="K27" s="325"/>
      <c r="L27" s="325"/>
      <c r="M27" s="324">
        <v>0</v>
      </c>
      <c r="N27" s="325"/>
      <c r="O27" s="325"/>
      <c r="P27" s="324">
        <v>0</v>
      </c>
      <c r="Q27" s="325"/>
      <c r="R27" s="325"/>
      <c r="S27" s="314">
        <f t="shared" si="0"/>
        <v>0</v>
      </c>
      <c r="T27" s="314"/>
      <c r="U27" s="314"/>
      <c r="V27" s="299"/>
      <c r="W27" s="300"/>
      <c r="X27" s="301"/>
      <c r="Y27" s="299"/>
      <c r="Z27" s="300"/>
      <c r="AA27" s="301"/>
      <c r="AB27" s="308"/>
      <c r="AC27" s="309"/>
      <c r="AD27" s="309"/>
      <c r="AE27" s="310"/>
      <c r="AF27" s="300"/>
      <c r="AG27" s="300"/>
      <c r="AH27" s="300"/>
      <c r="AI27" s="300"/>
      <c r="AJ27" s="300"/>
      <c r="AK27" s="300"/>
      <c r="AL27" s="300"/>
      <c r="AM27" s="300"/>
      <c r="AN27" s="300"/>
      <c r="AO27" s="300"/>
      <c r="AP27" s="300"/>
      <c r="AQ27" s="300"/>
      <c r="AR27" s="339"/>
      <c r="AS27" s="339"/>
      <c r="AT27" s="339"/>
      <c r="AU27" s="339"/>
      <c r="AV27" s="338"/>
      <c r="AW27" s="338"/>
      <c r="AX27" s="338"/>
      <c r="AY27" s="338"/>
      <c r="AZ27" s="340"/>
      <c r="BA27" s="340"/>
      <c r="BB27" s="340"/>
      <c r="BC27" s="340"/>
      <c r="BD27" s="340"/>
      <c r="BE27" s="51"/>
      <c r="BF27" s="51"/>
      <c r="BG27" s="51"/>
      <c r="BH27" s="51"/>
    </row>
    <row r="28" spans="1:60" ht="21" customHeight="1">
      <c r="A28" s="320">
        <v>420</v>
      </c>
      <c r="B28" s="321"/>
      <c r="C28" s="322"/>
      <c r="D28" s="323">
        <v>4</v>
      </c>
      <c r="E28" s="323"/>
      <c r="F28" s="323"/>
      <c r="G28" s="324">
        <v>0</v>
      </c>
      <c r="H28" s="325"/>
      <c r="I28" s="325"/>
      <c r="J28" s="324">
        <v>0</v>
      </c>
      <c r="K28" s="325"/>
      <c r="L28" s="325"/>
      <c r="M28" s="324">
        <v>0</v>
      </c>
      <c r="N28" s="325"/>
      <c r="O28" s="325"/>
      <c r="P28" s="324">
        <v>0</v>
      </c>
      <c r="Q28" s="325"/>
      <c r="R28" s="325"/>
      <c r="S28" s="314">
        <f t="shared" si="0"/>
        <v>0</v>
      </c>
      <c r="T28" s="314"/>
      <c r="U28" s="314"/>
      <c r="V28" s="302"/>
      <c r="W28" s="303"/>
      <c r="X28" s="304"/>
      <c r="Y28" s="302"/>
      <c r="Z28" s="303"/>
      <c r="AA28" s="304"/>
      <c r="AB28" s="311"/>
      <c r="AC28" s="312"/>
      <c r="AD28" s="312"/>
      <c r="AE28" s="313"/>
      <c r="AF28" s="300"/>
      <c r="AG28" s="300"/>
      <c r="AH28" s="300"/>
      <c r="AI28" s="300"/>
      <c r="AJ28" s="300"/>
      <c r="AK28" s="300"/>
      <c r="AL28" s="300"/>
      <c r="AM28" s="300"/>
      <c r="AN28" s="300"/>
      <c r="AO28" s="300"/>
      <c r="AP28" s="300"/>
      <c r="AQ28" s="300"/>
      <c r="AR28" s="339"/>
      <c r="AS28" s="339"/>
      <c r="AT28" s="339"/>
      <c r="AU28" s="339"/>
      <c r="AV28" s="338"/>
      <c r="AW28" s="338"/>
      <c r="AX28" s="338"/>
      <c r="AY28" s="338"/>
      <c r="AZ28" s="340"/>
      <c r="BA28" s="340"/>
      <c r="BB28" s="340"/>
      <c r="BC28" s="340"/>
      <c r="BD28" s="340"/>
      <c r="BE28" s="51"/>
      <c r="BF28" s="51"/>
      <c r="BG28" s="51"/>
      <c r="BH28" s="51"/>
    </row>
    <row r="29" spans="1:60" ht="21" customHeight="1">
      <c r="A29" s="329">
        <v>43</v>
      </c>
      <c r="B29" s="330"/>
      <c r="C29" s="331"/>
      <c r="D29" s="323" t="s">
        <v>138</v>
      </c>
      <c r="E29" s="323"/>
      <c r="F29" s="323"/>
      <c r="G29" s="324">
        <v>1E-4</v>
      </c>
      <c r="H29" s="325"/>
      <c r="I29" s="335"/>
      <c r="J29" s="324">
        <v>1E-4</v>
      </c>
      <c r="K29" s="325"/>
      <c r="L29" s="335"/>
      <c r="M29" s="324">
        <v>1E-4</v>
      </c>
      <c r="N29" s="325"/>
      <c r="O29" s="335"/>
      <c r="P29" s="324">
        <v>1E-4</v>
      </c>
      <c r="Q29" s="325"/>
      <c r="R29" s="335"/>
      <c r="S29" s="314">
        <f t="shared" si="0"/>
        <v>1E-4</v>
      </c>
      <c r="T29" s="314"/>
      <c r="U29" s="314"/>
      <c r="V29" s="296">
        <f>MAX(S30:U33)-S29</f>
        <v>-1E-4</v>
      </c>
      <c r="W29" s="297"/>
      <c r="X29" s="298"/>
      <c r="Y29" s="296">
        <f>S29-MIN(S30:U33)</f>
        <v>3.0000000000000003E-4</v>
      </c>
      <c r="Z29" s="297"/>
      <c r="AA29" s="298"/>
      <c r="AB29" s="305">
        <f t="shared" ref="AB29:AB68" si="2">_xlfn.STDEV.S(G29:R29)/SQRT(4)</f>
        <v>0</v>
      </c>
      <c r="AC29" s="306"/>
      <c r="AD29" s="306"/>
      <c r="AE29" s="307"/>
      <c r="AF29" s="300"/>
      <c r="AG29" s="300"/>
      <c r="AH29" s="300"/>
      <c r="AI29" s="300"/>
      <c r="AJ29" s="300"/>
      <c r="AK29" s="300"/>
      <c r="AL29" s="300"/>
      <c r="AM29" s="300"/>
      <c r="AN29" s="300"/>
      <c r="AO29" s="300"/>
      <c r="AP29" s="300"/>
      <c r="AQ29" s="300"/>
      <c r="AR29" s="339"/>
      <c r="AS29" s="339"/>
      <c r="AT29" s="339"/>
      <c r="AU29" s="339"/>
      <c r="AV29" s="338"/>
      <c r="AW29" s="338"/>
      <c r="AX29" s="338"/>
      <c r="AY29" s="338"/>
      <c r="AZ29" s="340"/>
      <c r="BA29" s="340"/>
      <c r="BB29" s="340"/>
      <c r="BC29" s="340"/>
      <c r="BD29" s="340"/>
      <c r="BE29" s="51"/>
      <c r="BF29" s="51"/>
      <c r="BG29" s="51"/>
      <c r="BH29" s="51"/>
    </row>
    <row r="30" spans="1:60" ht="21" customHeight="1">
      <c r="A30" s="332"/>
      <c r="B30" s="333"/>
      <c r="C30" s="334"/>
      <c r="D30" s="323">
        <v>1</v>
      </c>
      <c r="E30" s="323"/>
      <c r="F30" s="323"/>
      <c r="G30" s="324">
        <v>-2.0000000000000001E-4</v>
      </c>
      <c r="H30" s="325"/>
      <c r="I30" s="325"/>
      <c r="J30" s="324">
        <v>-2.0000000000000001E-4</v>
      </c>
      <c r="K30" s="325"/>
      <c r="L30" s="325"/>
      <c r="M30" s="324">
        <v>-2.0000000000000001E-4</v>
      </c>
      <c r="N30" s="325"/>
      <c r="O30" s="325"/>
      <c r="P30" s="324">
        <v>-2.0000000000000001E-4</v>
      </c>
      <c r="Q30" s="325"/>
      <c r="R30" s="325"/>
      <c r="S30" s="314">
        <f t="shared" si="0"/>
        <v>-2.0000000000000001E-4</v>
      </c>
      <c r="T30" s="314"/>
      <c r="U30" s="314"/>
      <c r="V30" s="299"/>
      <c r="W30" s="300"/>
      <c r="X30" s="301"/>
      <c r="Y30" s="299"/>
      <c r="Z30" s="300"/>
      <c r="AA30" s="301"/>
      <c r="AB30" s="308"/>
      <c r="AC30" s="309"/>
      <c r="AD30" s="309"/>
      <c r="AE30" s="310"/>
      <c r="AF30" s="300"/>
      <c r="AG30" s="300"/>
      <c r="AH30" s="300"/>
      <c r="AI30" s="300"/>
      <c r="AJ30" s="300"/>
      <c r="AK30" s="300"/>
      <c r="AL30" s="300"/>
      <c r="AM30" s="300"/>
      <c r="AN30" s="300"/>
      <c r="AO30" s="300"/>
      <c r="AP30" s="300"/>
      <c r="AQ30" s="300"/>
      <c r="AR30" s="339"/>
      <c r="AS30" s="339"/>
      <c r="AT30" s="339"/>
      <c r="AU30" s="339"/>
      <c r="AV30" s="338"/>
      <c r="AW30" s="338"/>
      <c r="AX30" s="338"/>
      <c r="AY30" s="338"/>
      <c r="AZ30" s="340"/>
      <c r="BA30" s="340"/>
      <c r="BB30" s="340"/>
      <c r="BC30" s="340"/>
      <c r="BD30" s="340"/>
      <c r="BE30" s="51"/>
      <c r="BF30" s="51"/>
      <c r="BG30" s="51"/>
      <c r="BH30" s="51"/>
    </row>
    <row r="31" spans="1:60" ht="21" customHeight="1">
      <c r="A31" s="332"/>
      <c r="B31" s="333"/>
      <c r="C31" s="334"/>
      <c r="D31" s="323">
        <v>2</v>
      </c>
      <c r="E31" s="323"/>
      <c r="F31" s="323"/>
      <c r="G31" s="324">
        <v>0</v>
      </c>
      <c r="H31" s="325"/>
      <c r="I31" s="325"/>
      <c r="J31" s="324">
        <v>0</v>
      </c>
      <c r="K31" s="325"/>
      <c r="L31" s="325"/>
      <c r="M31" s="324">
        <v>0</v>
      </c>
      <c r="N31" s="325"/>
      <c r="O31" s="325"/>
      <c r="P31" s="324">
        <v>0</v>
      </c>
      <c r="Q31" s="325"/>
      <c r="R31" s="325"/>
      <c r="S31" s="314">
        <f t="shared" si="0"/>
        <v>0</v>
      </c>
      <c r="T31" s="314"/>
      <c r="U31" s="314"/>
      <c r="V31" s="299"/>
      <c r="W31" s="300"/>
      <c r="X31" s="301"/>
      <c r="Y31" s="299"/>
      <c r="Z31" s="300"/>
      <c r="AA31" s="301"/>
      <c r="AB31" s="308"/>
      <c r="AC31" s="309"/>
      <c r="AD31" s="309"/>
      <c r="AE31" s="310"/>
      <c r="AF31" s="300"/>
      <c r="AG31" s="300"/>
      <c r="AH31" s="300"/>
      <c r="AI31" s="300"/>
      <c r="AJ31" s="300"/>
      <c r="AK31" s="300"/>
      <c r="AL31" s="300"/>
      <c r="AM31" s="300"/>
      <c r="AN31" s="300"/>
      <c r="AO31" s="300"/>
      <c r="AP31" s="300"/>
      <c r="AQ31" s="300"/>
      <c r="AR31" s="339"/>
      <c r="AS31" s="339"/>
      <c r="AT31" s="339"/>
      <c r="AU31" s="339"/>
      <c r="AV31" s="338"/>
      <c r="AW31" s="338"/>
      <c r="AX31" s="338"/>
      <c r="AY31" s="338"/>
      <c r="AZ31" s="340"/>
      <c r="BA31" s="340"/>
      <c r="BB31" s="340"/>
      <c r="BC31" s="340"/>
      <c r="BD31" s="340"/>
      <c r="BE31" s="51"/>
      <c r="BF31" s="51"/>
      <c r="BG31" s="51"/>
      <c r="BH31" s="51"/>
    </row>
    <row r="32" spans="1:60" ht="21" customHeight="1">
      <c r="A32" s="326" t="s">
        <v>140</v>
      </c>
      <c r="B32" s="327"/>
      <c r="C32" s="328"/>
      <c r="D32" s="323">
        <v>3</v>
      </c>
      <c r="E32" s="323"/>
      <c r="F32" s="323"/>
      <c r="G32" s="324">
        <v>0</v>
      </c>
      <c r="H32" s="325"/>
      <c r="I32" s="325"/>
      <c r="J32" s="324">
        <v>0</v>
      </c>
      <c r="K32" s="325"/>
      <c r="L32" s="325"/>
      <c r="M32" s="324">
        <v>0</v>
      </c>
      <c r="N32" s="325"/>
      <c r="O32" s="325"/>
      <c r="P32" s="324">
        <v>0</v>
      </c>
      <c r="Q32" s="325"/>
      <c r="R32" s="325"/>
      <c r="S32" s="314">
        <f t="shared" si="0"/>
        <v>0</v>
      </c>
      <c r="T32" s="314"/>
      <c r="U32" s="314"/>
      <c r="V32" s="299"/>
      <c r="W32" s="300"/>
      <c r="X32" s="301"/>
      <c r="Y32" s="299"/>
      <c r="Z32" s="300"/>
      <c r="AA32" s="301"/>
      <c r="AB32" s="308"/>
      <c r="AC32" s="309"/>
      <c r="AD32" s="309"/>
      <c r="AE32" s="310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</row>
    <row r="33" spans="1:31" ht="21" customHeight="1">
      <c r="A33" s="320">
        <v>430</v>
      </c>
      <c r="B33" s="321"/>
      <c r="C33" s="322"/>
      <c r="D33" s="323">
        <v>4</v>
      </c>
      <c r="E33" s="323"/>
      <c r="F33" s="323"/>
      <c r="G33" s="324">
        <v>0</v>
      </c>
      <c r="H33" s="325"/>
      <c r="I33" s="325"/>
      <c r="J33" s="324">
        <v>0</v>
      </c>
      <c r="K33" s="325"/>
      <c r="L33" s="325"/>
      <c r="M33" s="324">
        <v>0</v>
      </c>
      <c r="N33" s="325"/>
      <c r="O33" s="325"/>
      <c r="P33" s="324">
        <v>0</v>
      </c>
      <c r="Q33" s="325"/>
      <c r="R33" s="325"/>
      <c r="S33" s="314">
        <f t="shared" si="0"/>
        <v>0</v>
      </c>
      <c r="T33" s="314"/>
      <c r="U33" s="314"/>
      <c r="V33" s="302"/>
      <c r="W33" s="303"/>
      <c r="X33" s="304"/>
      <c r="Y33" s="302"/>
      <c r="Z33" s="303"/>
      <c r="AA33" s="304"/>
      <c r="AB33" s="311"/>
      <c r="AC33" s="312"/>
      <c r="AD33" s="312"/>
      <c r="AE33" s="313"/>
    </row>
    <row r="34" spans="1:31" ht="21" customHeight="1">
      <c r="A34" s="329">
        <v>44</v>
      </c>
      <c r="B34" s="330"/>
      <c r="C34" s="331"/>
      <c r="D34" s="323" t="s">
        <v>138</v>
      </c>
      <c r="E34" s="323"/>
      <c r="F34" s="323"/>
      <c r="G34" s="324">
        <v>1E-4</v>
      </c>
      <c r="H34" s="325"/>
      <c r="I34" s="335"/>
      <c r="J34" s="324">
        <v>1E-4</v>
      </c>
      <c r="K34" s="325"/>
      <c r="L34" s="335"/>
      <c r="M34" s="324">
        <v>1E-4</v>
      </c>
      <c r="N34" s="325"/>
      <c r="O34" s="335"/>
      <c r="P34" s="324">
        <v>1E-4</v>
      </c>
      <c r="Q34" s="325"/>
      <c r="R34" s="335"/>
      <c r="S34" s="314">
        <f t="shared" si="0"/>
        <v>1E-4</v>
      </c>
      <c r="T34" s="314"/>
      <c r="U34" s="314"/>
      <c r="V34" s="296">
        <f>MAX(S35:U38)-S34</f>
        <v>-1E-4</v>
      </c>
      <c r="W34" s="297"/>
      <c r="X34" s="298"/>
      <c r="Y34" s="296">
        <f>S34-MIN(S35:U38)</f>
        <v>3.0000000000000003E-4</v>
      </c>
      <c r="Z34" s="297"/>
      <c r="AA34" s="298"/>
      <c r="AB34" s="305">
        <f t="shared" ref="AB34:AB68" si="3">_xlfn.STDEV.S(G34:R34)/SQRT(4)</f>
        <v>0</v>
      </c>
      <c r="AC34" s="306"/>
      <c r="AD34" s="306"/>
      <c r="AE34" s="307"/>
    </row>
    <row r="35" spans="1:31" ht="21" customHeight="1">
      <c r="A35" s="332"/>
      <c r="B35" s="333"/>
      <c r="C35" s="334"/>
      <c r="D35" s="323">
        <v>1</v>
      </c>
      <c r="E35" s="323"/>
      <c r="F35" s="323"/>
      <c r="G35" s="324">
        <v>-2.0000000000000001E-4</v>
      </c>
      <c r="H35" s="325"/>
      <c r="I35" s="325"/>
      <c r="J35" s="324">
        <v>-2.0000000000000001E-4</v>
      </c>
      <c r="K35" s="325"/>
      <c r="L35" s="325"/>
      <c r="M35" s="324">
        <v>-2.0000000000000001E-4</v>
      </c>
      <c r="N35" s="325"/>
      <c r="O35" s="325"/>
      <c r="P35" s="324">
        <v>-2.0000000000000001E-4</v>
      </c>
      <c r="Q35" s="325"/>
      <c r="R35" s="325"/>
      <c r="S35" s="314">
        <f t="shared" si="0"/>
        <v>-2.0000000000000001E-4</v>
      </c>
      <c r="T35" s="314"/>
      <c r="U35" s="314"/>
      <c r="V35" s="299"/>
      <c r="W35" s="300"/>
      <c r="X35" s="301"/>
      <c r="Y35" s="299"/>
      <c r="Z35" s="300"/>
      <c r="AA35" s="301"/>
      <c r="AB35" s="308"/>
      <c r="AC35" s="309"/>
      <c r="AD35" s="309"/>
      <c r="AE35" s="310"/>
    </row>
    <row r="36" spans="1:31" ht="21" customHeight="1">
      <c r="A36" s="332"/>
      <c r="B36" s="333"/>
      <c r="C36" s="334"/>
      <c r="D36" s="323">
        <v>2</v>
      </c>
      <c r="E36" s="323"/>
      <c r="F36" s="323"/>
      <c r="G36" s="324">
        <v>0</v>
      </c>
      <c r="H36" s="325"/>
      <c r="I36" s="325"/>
      <c r="J36" s="324">
        <v>0</v>
      </c>
      <c r="K36" s="325"/>
      <c r="L36" s="325"/>
      <c r="M36" s="324">
        <v>0</v>
      </c>
      <c r="N36" s="325"/>
      <c r="O36" s="325"/>
      <c r="P36" s="324">
        <v>0</v>
      </c>
      <c r="Q36" s="325"/>
      <c r="R36" s="325"/>
      <c r="S36" s="314">
        <f t="shared" si="0"/>
        <v>0</v>
      </c>
      <c r="T36" s="314"/>
      <c r="U36" s="314"/>
      <c r="V36" s="299"/>
      <c r="W36" s="300"/>
      <c r="X36" s="301"/>
      <c r="Y36" s="299"/>
      <c r="Z36" s="300"/>
      <c r="AA36" s="301"/>
      <c r="AB36" s="308"/>
      <c r="AC36" s="309"/>
      <c r="AD36" s="309"/>
      <c r="AE36" s="310"/>
    </row>
    <row r="37" spans="1:31" ht="21" customHeight="1">
      <c r="A37" s="326" t="s">
        <v>140</v>
      </c>
      <c r="B37" s="327"/>
      <c r="C37" s="328"/>
      <c r="D37" s="323">
        <v>3</v>
      </c>
      <c r="E37" s="323"/>
      <c r="F37" s="323"/>
      <c r="G37" s="324">
        <v>0</v>
      </c>
      <c r="H37" s="325"/>
      <c r="I37" s="325"/>
      <c r="J37" s="324">
        <v>0</v>
      </c>
      <c r="K37" s="325"/>
      <c r="L37" s="325"/>
      <c r="M37" s="324">
        <v>0</v>
      </c>
      <c r="N37" s="325"/>
      <c r="O37" s="325"/>
      <c r="P37" s="324">
        <v>0</v>
      </c>
      <c r="Q37" s="325"/>
      <c r="R37" s="325"/>
      <c r="S37" s="314">
        <f t="shared" si="0"/>
        <v>0</v>
      </c>
      <c r="T37" s="314"/>
      <c r="U37" s="314"/>
      <c r="V37" s="299"/>
      <c r="W37" s="300"/>
      <c r="X37" s="301"/>
      <c r="Y37" s="299"/>
      <c r="Z37" s="300"/>
      <c r="AA37" s="301"/>
      <c r="AB37" s="308"/>
      <c r="AC37" s="309"/>
      <c r="AD37" s="309"/>
      <c r="AE37" s="310"/>
    </row>
    <row r="38" spans="1:31" ht="21" customHeight="1">
      <c r="A38" s="320">
        <v>440</v>
      </c>
      <c r="B38" s="321"/>
      <c r="C38" s="322"/>
      <c r="D38" s="323">
        <v>4</v>
      </c>
      <c r="E38" s="323"/>
      <c r="F38" s="323"/>
      <c r="G38" s="324">
        <v>0</v>
      </c>
      <c r="H38" s="325"/>
      <c r="I38" s="325"/>
      <c r="J38" s="324">
        <v>0</v>
      </c>
      <c r="K38" s="325"/>
      <c r="L38" s="325"/>
      <c r="M38" s="324">
        <v>0</v>
      </c>
      <c r="N38" s="325"/>
      <c r="O38" s="325"/>
      <c r="P38" s="324">
        <v>0</v>
      </c>
      <c r="Q38" s="325"/>
      <c r="R38" s="325"/>
      <c r="S38" s="314">
        <f t="shared" si="0"/>
        <v>0</v>
      </c>
      <c r="T38" s="314"/>
      <c r="U38" s="314"/>
      <c r="V38" s="302"/>
      <c r="W38" s="303"/>
      <c r="X38" s="304"/>
      <c r="Y38" s="302"/>
      <c r="Z38" s="303"/>
      <c r="AA38" s="304"/>
      <c r="AB38" s="311"/>
      <c r="AC38" s="312"/>
      <c r="AD38" s="312"/>
      <c r="AE38" s="313"/>
    </row>
    <row r="39" spans="1:31" ht="21" customHeight="1">
      <c r="A39" s="329">
        <v>45</v>
      </c>
      <c r="B39" s="330"/>
      <c r="C39" s="331"/>
      <c r="D39" s="323" t="s">
        <v>138</v>
      </c>
      <c r="E39" s="323"/>
      <c r="F39" s="323"/>
      <c r="G39" s="324">
        <v>1E-4</v>
      </c>
      <c r="H39" s="325"/>
      <c r="I39" s="335"/>
      <c r="J39" s="324">
        <v>1E-4</v>
      </c>
      <c r="K39" s="325"/>
      <c r="L39" s="335"/>
      <c r="M39" s="324">
        <v>1E-4</v>
      </c>
      <c r="N39" s="325"/>
      <c r="O39" s="335"/>
      <c r="P39" s="324">
        <v>1E-4</v>
      </c>
      <c r="Q39" s="325"/>
      <c r="R39" s="335"/>
      <c r="S39" s="314">
        <f t="shared" si="0"/>
        <v>1E-4</v>
      </c>
      <c r="T39" s="314"/>
      <c r="U39" s="314"/>
      <c r="V39" s="296">
        <f>MAX(S40:U43)-S39</f>
        <v>-1E-4</v>
      </c>
      <c r="W39" s="297"/>
      <c r="X39" s="298"/>
      <c r="Y39" s="296">
        <f>S39-MIN(S40:U43)</f>
        <v>3.0000000000000003E-4</v>
      </c>
      <c r="Z39" s="297"/>
      <c r="AA39" s="298"/>
      <c r="AB39" s="305">
        <f t="shared" ref="AB39:AB68" si="4">_xlfn.STDEV.S(G39:R39)/SQRT(4)</f>
        <v>0</v>
      </c>
      <c r="AC39" s="306"/>
      <c r="AD39" s="306"/>
      <c r="AE39" s="307"/>
    </row>
    <row r="40" spans="1:31" ht="21" customHeight="1">
      <c r="A40" s="332"/>
      <c r="B40" s="333"/>
      <c r="C40" s="334"/>
      <c r="D40" s="323">
        <v>1</v>
      </c>
      <c r="E40" s="323"/>
      <c r="F40" s="323"/>
      <c r="G40" s="324">
        <v>-2.0000000000000001E-4</v>
      </c>
      <c r="H40" s="325"/>
      <c r="I40" s="325"/>
      <c r="J40" s="324">
        <v>-2.0000000000000001E-4</v>
      </c>
      <c r="K40" s="325"/>
      <c r="L40" s="325"/>
      <c r="M40" s="324">
        <v>-2.0000000000000001E-4</v>
      </c>
      <c r="N40" s="325"/>
      <c r="O40" s="325"/>
      <c r="P40" s="324">
        <v>-2.0000000000000001E-4</v>
      </c>
      <c r="Q40" s="325"/>
      <c r="R40" s="325"/>
      <c r="S40" s="314">
        <f t="shared" si="0"/>
        <v>-2.0000000000000001E-4</v>
      </c>
      <c r="T40" s="314"/>
      <c r="U40" s="314"/>
      <c r="V40" s="299"/>
      <c r="W40" s="300"/>
      <c r="X40" s="301"/>
      <c r="Y40" s="299"/>
      <c r="Z40" s="300"/>
      <c r="AA40" s="301"/>
      <c r="AB40" s="308"/>
      <c r="AC40" s="309"/>
      <c r="AD40" s="309"/>
      <c r="AE40" s="310"/>
    </row>
    <row r="41" spans="1:31" ht="21" customHeight="1">
      <c r="A41" s="332"/>
      <c r="B41" s="333"/>
      <c r="C41" s="334"/>
      <c r="D41" s="323">
        <v>2</v>
      </c>
      <c r="E41" s="323"/>
      <c r="F41" s="323"/>
      <c r="G41" s="324">
        <v>0</v>
      </c>
      <c r="H41" s="325"/>
      <c r="I41" s="325"/>
      <c r="J41" s="324">
        <v>0</v>
      </c>
      <c r="K41" s="325"/>
      <c r="L41" s="325"/>
      <c r="M41" s="324">
        <v>0</v>
      </c>
      <c r="N41" s="325"/>
      <c r="O41" s="325"/>
      <c r="P41" s="324">
        <v>0</v>
      </c>
      <c r="Q41" s="325"/>
      <c r="R41" s="325"/>
      <c r="S41" s="314">
        <f t="shared" si="0"/>
        <v>0</v>
      </c>
      <c r="T41" s="314"/>
      <c r="U41" s="314"/>
      <c r="V41" s="299"/>
      <c r="W41" s="300"/>
      <c r="X41" s="301"/>
      <c r="Y41" s="299"/>
      <c r="Z41" s="300"/>
      <c r="AA41" s="301"/>
      <c r="AB41" s="308"/>
      <c r="AC41" s="309"/>
      <c r="AD41" s="309"/>
      <c r="AE41" s="310"/>
    </row>
    <row r="42" spans="1:31" ht="21" customHeight="1">
      <c r="A42" s="326" t="s">
        <v>140</v>
      </c>
      <c r="B42" s="327"/>
      <c r="C42" s="328"/>
      <c r="D42" s="323">
        <v>3</v>
      </c>
      <c r="E42" s="323"/>
      <c r="F42" s="323"/>
      <c r="G42" s="324">
        <v>0</v>
      </c>
      <c r="H42" s="325"/>
      <c r="I42" s="325"/>
      <c r="J42" s="324">
        <v>0</v>
      </c>
      <c r="K42" s="325"/>
      <c r="L42" s="325"/>
      <c r="M42" s="324">
        <v>0</v>
      </c>
      <c r="N42" s="325"/>
      <c r="O42" s="325"/>
      <c r="P42" s="324">
        <v>0</v>
      </c>
      <c r="Q42" s="325"/>
      <c r="R42" s="325"/>
      <c r="S42" s="314">
        <f t="shared" si="0"/>
        <v>0</v>
      </c>
      <c r="T42" s="314"/>
      <c r="U42" s="314"/>
      <c r="V42" s="299"/>
      <c r="W42" s="300"/>
      <c r="X42" s="301"/>
      <c r="Y42" s="299"/>
      <c r="Z42" s="300"/>
      <c r="AA42" s="301"/>
      <c r="AB42" s="308"/>
      <c r="AC42" s="309"/>
      <c r="AD42" s="309"/>
      <c r="AE42" s="310"/>
    </row>
    <row r="43" spans="1:31" ht="21" customHeight="1">
      <c r="A43" s="320">
        <v>450</v>
      </c>
      <c r="B43" s="321"/>
      <c r="C43" s="322"/>
      <c r="D43" s="323">
        <v>4</v>
      </c>
      <c r="E43" s="323"/>
      <c r="F43" s="323"/>
      <c r="G43" s="324">
        <v>0</v>
      </c>
      <c r="H43" s="325"/>
      <c r="I43" s="325"/>
      <c r="J43" s="324">
        <v>0</v>
      </c>
      <c r="K43" s="325"/>
      <c r="L43" s="325"/>
      <c r="M43" s="324">
        <v>0</v>
      </c>
      <c r="N43" s="325"/>
      <c r="O43" s="325"/>
      <c r="P43" s="324">
        <v>0</v>
      </c>
      <c r="Q43" s="325"/>
      <c r="R43" s="325"/>
      <c r="S43" s="314">
        <f t="shared" si="0"/>
        <v>0</v>
      </c>
      <c r="T43" s="314"/>
      <c r="U43" s="314"/>
      <c r="V43" s="302"/>
      <c r="W43" s="303"/>
      <c r="X43" s="304"/>
      <c r="Y43" s="302"/>
      <c r="Z43" s="303"/>
      <c r="AA43" s="304"/>
      <c r="AB43" s="311"/>
      <c r="AC43" s="312"/>
      <c r="AD43" s="312"/>
      <c r="AE43" s="313"/>
    </row>
    <row r="44" spans="1:31" ht="21" customHeight="1">
      <c r="A44" s="329">
        <v>46</v>
      </c>
      <c r="B44" s="330"/>
      <c r="C44" s="331"/>
      <c r="D44" s="323" t="s">
        <v>138</v>
      </c>
      <c r="E44" s="323"/>
      <c r="F44" s="323"/>
      <c r="G44" s="324">
        <v>1E-4</v>
      </c>
      <c r="H44" s="325"/>
      <c r="I44" s="335"/>
      <c r="J44" s="324">
        <v>1E-4</v>
      </c>
      <c r="K44" s="325"/>
      <c r="L44" s="335"/>
      <c r="M44" s="324">
        <v>1E-4</v>
      </c>
      <c r="N44" s="325"/>
      <c r="O44" s="335"/>
      <c r="P44" s="324">
        <v>1E-4</v>
      </c>
      <c r="Q44" s="325"/>
      <c r="R44" s="335"/>
      <c r="S44" s="314">
        <f t="shared" si="0"/>
        <v>1E-4</v>
      </c>
      <c r="T44" s="314"/>
      <c r="U44" s="314"/>
      <c r="V44" s="296">
        <f>MAX(S45:U48)-S44</f>
        <v>-1E-4</v>
      </c>
      <c r="W44" s="297"/>
      <c r="X44" s="298"/>
      <c r="Y44" s="296">
        <f>S44-MIN(S45:U48)</f>
        <v>3.0000000000000003E-4</v>
      </c>
      <c r="Z44" s="297"/>
      <c r="AA44" s="298"/>
      <c r="AB44" s="305">
        <f t="shared" ref="AB44:AB68" si="5">_xlfn.STDEV.S(G44:R44)/SQRT(4)</f>
        <v>0</v>
      </c>
      <c r="AC44" s="306"/>
      <c r="AD44" s="306"/>
      <c r="AE44" s="307"/>
    </row>
    <row r="45" spans="1:31" ht="21" customHeight="1">
      <c r="A45" s="332"/>
      <c r="B45" s="333"/>
      <c r="C45" s="334"/>
      <c r="D45" s="323">
        <v>1</v>
      </c>
      <c r="E45" s="323"/>
      <c r="F45" s="323"/>
      <c r="G45" s="324">
        <v>-2.0000000000000001E-4</v>
      </c>
      <c r="H45" s="325"/>
      <c r="I45" s="325"/>
      <c r="J45" s="324">
        <v>-2.0000000000000001E-4</v>
      </c>
      <c r="K45" s="325"/>
      <c r="L45" s="325"/>
      <c r="M45" s="324">
        <v>-2.0000000000000001E-4</v>
      </c>
      <c r="N45" s="325"/>
      <c r="O45" s="325"/>
      <c r="P45" s="324">
        <v>-2.0000000000000001E-4</v>
      </c>
      <c r="Q45" s="325"/>
      <c r="R45" s="325"/>
      <c r="S45" s="314">
        <f t="shared" si="0"/>
        <v>-2.0000000000000001E-4</v>
      </c>
      <c r="T45" s="314"/>
      <c r="U45" s="314"/>
      <c r="V45" s="299"/>
      <c r="W45" s="300"/>
      <c r="X45" s="301"/>
      <c r="Y45" s="299"/>
      <c r="Z45" s="300"/>
      <c r="AA45" s="301"/>
      <c r="AB45" s="308"/>
      <c r="AC45" s="309"/>
      <c r="AD45" s="309"/>
      <c r="AE45" s="310"/>
    </row>
    <row r="46" spans="1:31" ht="21" customHeight="1">
      <c r="A46" s="332"/>
      <c r="B46" s="333"/>
      <c r="C46" s="334"/>
      <c r="D46" s="323">
        <v>2</v>
      </c>
      <c r="E46" s="323"/>
      <c r="F46" s="323"/>
      <c r="G46" s="324">
        <v>0</v>
      </c>
      <c r="H46" s="325"/>
      <c r="I46" s="325"/>
      <c r="J46" s="324">
        <v>0</v>
      </c>
      <c r="K46" s="325"/>
      <c r="L46" s="325"/>
      <c r="M46" s="324">
        <v>0</v>
      </c>
      <c r="N46" s="325"/>
      <c r="O46" s="325"/>
      <c r="P46" s="324">
        <v>0</v>
      </c>
      <c r="Q46" s="325"/>
      <c r="R46" s="325"/>
      <c r="S46" s="314">
        <f t="shared" si="0"/>
        <v>0</v>
      </c>
      <c r="T46" s="314"/>
      <c r="U46" s="314"/>
      <c r="V46" s="299"/>
      <c r="W46" s="300"/>
      <c r="X46" s="301"/>
      <c r="Y46" s="299"/>
      <c r="Z46" s="300"/>
      <c r="AA46" s="301"/>
      <c r="AB46" s="308"/>
      <c r="AC46" s="309"/>
      <c r="AD46" s="309"/>
      <c r="AE46" s="310"/>
    </row>
    <row r="47" spans="1:31" ht="21" customHeight="1">
      <c r="A47" s="326" t="s">
        <v>140</v>
      </c>
      <c r="B47" s="327"/>
      <c r="C47" s="328"/>
      <c r="D47" s="323">
        <v>3</v>
      </c>
      <c r="E47" s="323"/>
      <c r="F47" s="323"/>
      <c r="G47" s="324">
        <v>0</v>
      </c>
      <c r="H47" s="325"/>
      <c r="I47" s="325"/>
      <c r="J47" s="324">
        <v>0</v>
      </c>
      <c r="K47" s="325"/>
      <c r="L47" s="325"/>
      <c r="M47" s="324">
        <v>0</v>
      </c>
      <c r="N47" s="325"/>
      <c r="O47" s="325"/>
      <c r="P47" s="324">
        <v>0</v>
      </c>
      <c r="Q47" s="325"/>
      <c r="R47" s="325"/>
      <c r="S47" s="314">
        <f t="shared" si="0"/>
        <v>0</v>
      </c>
      <c r="T47" s="314"/>
      <c r="U47" s="314"/>
      <c r="V47" s="299"/>
      <c r="W47" s="300"/>
      <c r="X47" s="301"/>
      <c r="Y47" s="299"/>
      <c r="Z47" s="300"/>
      <c r="AA47" s="301"/>
      <c r="AB47" s="308"/>
      <c r="AC47" s="309"/>
      <c r="AD47" s="309"/>
      <c r="AE47" s="310"/>
    </row>
    <row r="48" spans="1:31" ht="21" customHeight="1">
      <c r="A48" s="320">
        <v>460</v>
      </c>
      <c r="B48" s="321"/>
      <c r="C48" s="322"/>
      <c r="D48" s="323">
        <v>4</v>
      </c>
      <c r="E48" s="323"/>
      <c r="F48" s="323"/>
      <c r="G48" s="324">
        <v>0</v>
      </c>
      <c r="H48" s="325"/>
      <c r="I48" s="325"/>
      <c r="J48" s="324">
        <v>0</v>
      </c>
      <c r="K48" s="325"/>
      <c r="L48" s="325"/>
      <c r="M48" s="324">
        <v>0</v>
      </c>
      <c r="N48" s="325"/>
      <c r="O48" s="325"/>
      <c r="P48" s="324">
        <v>0</v>
      </c>
      <c r="Q48" s="325"/>
      <c r="R48" s="325"/>
      <c r="S48" s="314">
        <f t="shared" si="0"/>
        <v>0</v>
      </c>
      <c r="T48" s="314"/>
      <c r="U48" s="314"/>
      <c r="V48" s="302"/>
      <c r="W48" s="303"/>
      <c r="X48" s="304"/>
      <c r="Y48" s="302"/>
      <c r="Z48" s="303"/>
      <c r="AA48" s="304"/>
      <c r="AB48" s="311"/>
      <c r="AC48" s="312"/>
      <c r="AD48" s="312"/>
      <c r="AE48" s="313"/>
    </row>
    <row r="49" spans="1:31" ht="21" customHeight="1">
      <c r="A49" s="329">
        <v>47</v>
      </c>
      <c r="B49" s="330"/>
      <c r="C49" s="331"/>
      <c r="D49" s="323" t="s">
        <v>138</v>
      </c>
      <c r="E49" s="323"/>
      <c r="F49" s="323"/>
      <c r="G49" s="324">
        <v>1E-4</v>
      </c>
      <c r="H49" s="325"/>
      <c r="I49" s="335"/>
      <c r="J49" s="324">
        <v>1E-4</v>
      </c>
      <c r="K49" s="325"/>
      <c r="L49" s="335"/>
      <c r="M49" s="324">
        <v>1E-4</v>
      </c>
      <c r="N49" s="325"/>
      <c r="O49" s="335"/>
      <c r="P49" s="324">
        <v>1E-4</v>
      </c>
      <c r="Q49" s="325"/>
      <c r="R49" s="335"/>
      <c r="S49" s="314">
        <f t="shared" si="0"/>
        <v>1E-4</v>
      </c>
      <c r="T49" s="314"/>
      <c r="U49" s="314"/>
      <c r="V49" s="296">
        <f>MAX(S50:U53)-S49</f>
        <v>-1E-4</v>
      </c>
      <c r="W49" s="297"/>
      <c r="X49" s="298"/>
      <c r="Y49" s="296">
        <f>S49-MIN(S50:U53)</f>
        <v>3.0000000000000003E-4</v>
      </c>
      <c r="Z49" s="297"/>
      <c r="AA49" s="298"/>
      <c r="AB49" s="305">
        <f t="shared" ref="AB49:AB68" si="6">_xlfn.STDEV.S(G49:R49)/SQRT(4)</f>
        <v>0</v>
      </c>
      <c r="AC49" s="306"/>
      <c r="AD49" s="306"/>
      <c r="AE49" s="307"/>
    </row>
    <row r="50" spans="1:31" ht="21" customHeight="1">
      <c r="A50" s="332"/>
      <c r="B50" s="333"/>
      <c r="C50" s="334"/>
      <c r="D50" s="323">
        <v>1</v>
      </c>
      <c r="E50" s="323"/>
      <c r="F50" s="323"/>
      <c r="G50" s="324">
        <v>-2.0000000000000001E-4</v>
      </c>
      <c r="H50" s="325"/>
      <c r="I50" s="325"/>
      <c r="J50" s="324">
        <v>-2.0000000000000001E-4</v>
      </c>
      <c r="K50" s="325"/>
      <c r="L50" s="325"/>
      <c r="M50" s="324">
        <v>-2.0000000000000001E-4</v>
      </c>
      <c r="N50" s="325"/>
      <c r="O50" s="325"/>
      <c r="P50" s="324">
        <v>-2.0000000000000001E-4</v>
      </c>
      <c r="Q50" s="325"/>
      <c r="R50" s="325"/>
      <c r="S50" s="314">
        <f t="shared" si="0"/>
        <v>-2.0000000000000001E-4</v>
      </c>
      <c r="T50" s="314"/>
      <c r="U50" s="314"/>
      <c r="V50" s="299"/>
      <c r="W50" s="300"/>
      <c r="X50" s="301"/>
      <c r="Y50" s="299"/>
      <c r="Z50" s="300"/>
      <c r="AA50" s="301"/>
      <c r="AB50" s="308"/>
      <c r="AC50" s="309"/>
      <c r="AD50" s="309"/>
      <c r="AE50" s="310"/>
    </row>
    <row r="51" spans="1:31" ht="21" customHeight="1">
      <c r="A51" s="332"/>
      <c r="B51" s="333"/>
      <c r="C51" s="334"/>
      <c r="D51" s="323">
        <v>2</v>
      </c>
      <c r="E51" s="323"/>
      <c r="F51" s="323"/>
      <c r="G51" s="324">
        <v>0</v>
      </c>
      <c r="H51" s="325"/>
      <c r="I51" s="325"/>
      <c r="J51" s="324">
        <v>0</v>
      </c>
      <c r="K51" s="325"/>
      <c r="L51" s="325"/>
      <c r="M51" s="324">
        <v>0</v>
      </c>
      <c r="N51" s="325"/>
      <c r="O51" s="325"/>
      <c r="P51" s="324">
        <v>0</v>
      </c>
      <c r="Q51" s="325"/>
      <c r="R51" s="325"/>
      <c r="S51" s="314">
        <f t="shared" si="0"/>
        <v>0</v>
      </c>
      <c r="T51" s="314"/>
      <c r="U51" s="314"/>
      <c r="V51" s="299"/>
      <c r="W51" s="300"/>
      <c r="X51" s="301"/>
      <c r="Y51" s="299"/>
      <c r="Z51" s="300"/>
      <c r="AA51" s="301"/>
      <c r="AB51" s="308"/>
      <c r="AC51" s="309"/>
      <c r="AD51" s="309"/>
      <c r="AE51" s="310"/>
    </row>
    <row r="52" spans="1:31" ht="21" customHeight="1">
      <c r="A52" s="326" t="s">
        <v>140</v>
      </c>
      <c r="B52" s="327"/>
      <c r="C52" s="328"/>
      <c r="D52" s="323">
        <v>3</v>
      </c>
      <c r="E52" s="323"/>
      <c r="F52" s="323"/>
      <c r="G52" s="324">
        <v>0</v>
      </c>
      <c r="H52" s="325"/>
      <c r="I52" s="325"/>
      <c r="J52" s="324">
        <v>0</v>
      </c>
      <c r="K52" s="325"/>
      <c r="L52" s="325"/>
      <c r="M52" s="324">
        <v>0</v>
      </c>
      <c r="N52" s="325"/>
      <c r="O52" s="325"/>
      <c r="P52" s="324">
        <v>0</v>
      </c>
      <c r="Q52" s="325"/>
      <c r="R52" s="325"/>
      <c r="S52" s="314">
        <f t="shared" si="0"/>
        <v>0</v>
      </c>
      <c r="T52" s="314"/>
      <c r="U52" s="314"/>
      <c r="V52" s="299"/>
      <c r="W52" s="300"/>
      <c r="X52" s="301"/>
      <c r="Y52" s="299"/>
      <c r="Z52" s="300"/>
      <c r="AA52" s="301"/>
      <c r="AB52" s="308"/>
      <c r="AC52" s="309"/>
      <c r="AD52" s="309"/>
      <c r="AE52" s="310"/>
    </row>
    <row r="53" spans="1:31" ht="21" customHeight="1">
      <c r="A53" s="320">
        <v>470</v>
      </c>
      <c r="B53" s="321"/>
      <c r="C53" s="322"/>
      <c r="D53" s="323">
        <v>4</v>
      </c>
      <c r="E53" s="323"/>
      <c r="F53" s="323"/>
      <c r="G53" s="324">
        <v>0</v>
      </c>
      <c r="H53" s="325"/>
      <c r="I53" s="325"/>
      <c r="J53" s="324">
        <v>0</v>
      </c>
      <c r="K53" s="325"/>
      <c r="L53" s="325"/>
      <c r="M53" s="324">
        <v>0</v>
      </c>
      <c r="N53" s="325"/>
      <c r="O53" s="325"/>
      <c r="P53" s="324">
        <v>0</v>
      </c>
      <c r="Q53" s="325"/>
      <c r="R53" s="325"/>
      <c r="S53" s="314">
        <f t="shared" si="0"/>
        <v>0</v>
      </c>
      <c r="T53" s="314"/>
      <c r="U53" s="314"/>
      <c r="V53" s="302"/>
      <c r="W53" s="303"/>
      <c r="X53" s="304"/>
      <c r="Y53" s="302"/>
      <c r="Z53" s="303"/>
      <c r="AA53" s="304"/>
      <c r="AB53" s="311"/>
      <c r="AC53" s="312"/>
      <c r="AD53" s="312"/>
      <c r="AE53" s="313"/>
    </row>
    <row r="54" spans="1:31" ht="21" customHeight="1">
      <c r="A54" s="329">
        <v>48</v>
      </c>
      <c r="B54" s="330"/>
      <c r="C54" s="331"/>
      <c r="D54" s="323" t="s">
        <v>138</v>
      </c>
      <c r="E54" s="323"/>
      <c r="F54" s="323"/>
      <c r="G54" s="324">
        <v>1E-4</v>
      </c>
      <c r="H54" s="325"/>
      <c r="I54" s="335"/>
      <c r="J54" s="324">
        <v>1E-4</v>
      </c>
      <c r="K54" s="325"/>
      <c r="L54" s="335"/>
      <c r="M54" s="324">
        <v>1E-4</v>
      </c>
      <c r="N54" s="325"/>
      <c r="O54" s="335"/>
      <c r="P54" s="324">
        <v>1E-4</v>
      </c>
      <c r="Q54" s="325"/>
      <c r="R54" s="335"/>
      <c r="S54" s="314">
        <f t="shared" si="0"/>
        <v>1E-4</v>
      </c>
      <c r="T54" s="314"/>
      <c r="U54" s="314"/>
      <c r="V54" s="296">
        <f>MAX(S55:U58)-S54</f>
        <v>-1E-4</v>
      </c>
      <c r="W54" s="297"/>
      <c r="X54" s="298"/>
      <c r="Y54" s="296">
        <f>S54-MIN(S55:U58)</f>
        <v>3.0000000000000003E-4</v>
      </c>
      <c r="Z54" s="297"/>
      <c r="AA54" s="298"/>
      <c r="AB54" s="305">
        <f t="shared" ref="AB54:AB68" si="7">_xlfn.STDEV.S(G54:R54)/SQRT(4)</f>
        <v>0</v>
      </c>
      <c r="AC54" s="306"/>
      <c r="AD54" s="306"/>
      <c r="AE54" s="307"/>
    </row>
    <row r="55" spans="1:31" ht="21" customHeight="1">
      <c r="A55" s="332"/>
      <c r="B55" s="333"/>
      <c r="C55" s="334"/>
      <c r="D55" s="323">
        <v>1</v>
      </c>
      <c r="E55" s="323"/>
      <c r="F55" s="323"/>
      <c r="G55" s="324">
        <v>-2.0000000000000001E-4</v>
      </c>
      <c r="H55" s="325"/>
      <c r="I55" s="325"/>
      <c r="J55" s="324">
        <v>-2.0000000000000001E-4</v>
      </c>
      <c r="K55" s="325"/>
      <c r="L55" s="325"/>
      <c r="M55" s="324">
        <v>-2.0000000000000001E-4</v>
      </c>
      <c r="N55" s="325"/>
      <c r="O55" s="325"/>
      <c r="P55" s="324">
        <v>-2.0000000000000001E-4</v>
      </c>
      <c r="Q55" s="325"/>
      <c r="R55" s="325"/>
      <c r="S55" s="314">
        <f t="shared" si="0"/>
        <v>-2.0000000000000001E-4</v>
      </c>
      <c r="T55" s="314"/>
      <c r="U55" s="314"/>
      <c r="V55" s="299"/>
      <c r="W55" s="300"/>
      <c r="X55" s="301"/>
      <c r="Y55" s="299"/>
      <c r="Z55" s="300"/>
      <c r="AA55" s="301"/>
      <c r="AB55" s="308"/>
      <c r="AC55" s="309"/>
      <c r="AD55" s="309"/>
      <c r="AE55" s="310"/>
    </row>
    <row r="56" spans="1:31" ht="21" customHeight="1">
      <c r="A56" s="332"/>
      <c r="B56" s="333"/>
      <c r="C56" s="334"/>
      <c r="D56" s="323">
        <v>2</v>
      </c>
      <c r="E56" s="323"/>
      <c r="F56" s="323"/>
      <c r="G56" s="324">
        <v>0</v>
      </c>
      <c r="H56" s="325"/>
      <c r="I56" s="325"/>
      <c r="J56" s="324">
        <v>0</v>
      </c>
      <c r="K56" s="325"/>
      <c r="L56" s="325"/>
      <c r="M56" s="324">
        <v>0</v>
      </c>
      <c r="N56" s="325"/>
      <c r="O56" s="325"/>
      <c r="P56" s="324">
        <v>0</v>
      </c>
      <c r="Q56" s="325"/>
      <c r="R56" s="325"/>
      <c r="S56" s="314">
        <f t="shared" si="0"/>
        <v>0</v>
      </c>
      <c r="T56" s="314"/>
      <c r="U56" s="314"/>
      <c r="V56" s="299"/>
      <c r="W56" s="300"/>
      <c r="X56" s="301"/>
      <c r="Y56" s="299"/>
      <c r="Z56" s="300"/>
      <c r="AA56" s="301"/>
      <c r="AB56" s="308"/>
      <c r="AC56" s="309"/>
      <c r="AD56" s="309"/>
      <c r="AE56" s="310"/>
    </row>
    <row r="57" spans="1:31" ht="21" customHeight="1">
      <c r="A57" s="326" t="s">
        <v>140</v>
      </c>
      <c r="B57" s="327"/>
      <c r="C57" s="328"/>
      <c r="D57" s="323">
        <v>3</v>
      </c>
      <c r="E57" s="323"/>
      <c r="F57" s="323"/>
      <c r="G57" s="324">
        <v>0</v>
      </c>
      <c r="H57" s="325"/>
      <c r="I57" s="325"/>
      <c r="J57" s="324">
        <v>0</v>
      </c>
      <c r="K57" s="325"/>
      <c r="L57" s="325"/>
      <c r="M57" s="324">
        <v>0</v>
      </c>
      <c r="N57" s="325"/>
      <c r="O57" s="325"/>
      <c r="P57" s="324">
        <v>0</v>
      </c>
      <c r="Q57" s="325"/>
      <c r="R57" s="325"/>
      <c r="S57" s="314">
        <f t="shared" si="0"/>
        <v>0</v>
      </c>
      <c r="T57" s="314"/>
      <c r="U57" s="314"/>
      <c r="V57" s="299"/>
      <c r="W57" s="300"/>
      <c r="X57" s="301"/>
      <c r="Y57" s="299"/>
      <c r="Z57" s="300"/>
      <c r="AA57" s="301"/>
      <c r="AB57" s="308"/>
      <c r="AC57" s="309"/>
      <c r="AD57" s="309"/>
      <c r="AE57" s="310"/>
    </row>
    <row r="58" spans="1:31" ht="21" customHeight="1">
      <c r="A58" s="320">
        <v>480</v>
      </c>
      <c r="B58" s="321"/>
      <c r="C58" s="322"/>
      <c r="D58" s="323">
        <v>4</v>
      </c>
      <c r="E58" s="323"/>
      <c r="F58" s="323"/>
      <c r="G58" s="324">
        <v>0</v>
      </c>
      <c r="H58" s="325"/>
      <c r="I58" s="325"/>
      <c r="J58" s="324">
        <v>0</v>
      </c>
      <c r="K58" s="325"/>
      <c r="L58" s="325"/>
      <c r="M58" s="324">
        <v>0</v>
      </c>
      <c r="N58" s="325"/>
      <c r="O58" s="325"/>
      <c r="P58" s="324">
        <v>0</v>
      </c>
      <c r="Q58" s="325"/>
      <c r="R58" s="325"/>
      <c r="S58" s="314">
        <f t="shared" si="0"/>
        <v>0</v>
      </c>
      <c r="T58" s="314"/>
      <c r="U58" s="314"/>
      <c r="V58" s="302"/>
      <c r="W58" s="303"/>
      <c r="X58" s="304"/>
      <c r="Y58" s="302"/>
      <c r="Z58" s="303"/>
      <c r="AA58" s="304"/>
      <c r="AB58" s="311"/>
      <c r="AC58" s="312"/>
      <c r="AD58" s="312"/>
      <c r="AE58" s="313"/>
    </row>
    <row r="59" spans="1:31" ht="21" customHeight="1">
      <c r="A59" s="329">
        <v>49</v>
      </c>
      <c r="B59" s="330"/>
      <c r="C59" s="331"/>
      <c r="D59" s="323" t="s">
        <v>138</v>
      </c>
      <c r="E59" s="323"/>
      <c r="F59" s="323"/>
      <c r="G59" s="324">
        <v>1E-4</v>
      </c>
      <c r="H59" s="325"/>
      <c r="I59" s="335"/>
      <c r="J59" s="324">
        <v>1E-4</v>
      </c>
      <c r="K59" s="325"/>
      <c r="L59" s="335"/>
      <c r="M59" s="324">
        <v>1E-4</v>
      </c>
      <c r="N59" s="325"/>
      <c r="O59" s="335"/>
      <c r="P59" s="324">
        <v>1E-4</v>
      </c>
      <c r="Q59" s="325"/>
      <c r="R59" s="335"/>
      <c r="S59" s="314">
        <f t="shared" si="0"/>
        <v>1E-4</v>
      </c>
      <c r="T59" s="314"/>
      <c r="U59" s="314"/>
      <c r="V59" s="296">
        <f>MAX(S60:U63)-S59</f>
        <v>-1E-4</v>
      </c>
      <c r="W59" s="297"/>
      <c r="X59" s="298"/>
      <c r="Y59" s="296">
        <f>S59-MIN(S60:U63)</f>
        <v>3.0000000000000003E-4</v>
      </c>
      <c r="Z59" s="297"/>
      <c r="AA59" s="298"/>
      <c r="AB59" s="305">
        <f t="shared" ref="AB59:AB68" si="8">_xlfn.STDEV.S(G59:R59)/SQRT(4)</f>
        <v>0</v>
      </c>
      <c r="AC59" s="306"/>
      <c r="AD59" s="306"/>
      <c r="AE59" s="307"/>
    </row>
    <row r="60" spans="1:31" ht="21" customHeight="1">
      <c r="A60" s="332"/>
      <c r="B60" s="333"/>
      <c r="C60" s="334"/>
      <c r="D60" s="323">
        <v>1</v>
      </c>
      <c r="E60" s="323"/>
      <c r="F60" s="323"/>
      <c r="G60" s="324">
        <v>-2.0000000000000001E-4</v>
      </c>
      <c r="H60" s="325"/>
      <c r="I60" s="325"/>
      <c r="J60" s="324">
        <v>-2.0000000000000001E-4</v>
      </c>
      <c r="K60" s="325"/>
      <c r="L60" s="325"/>
      <c r="M60" s="324">
        <v>-2.0000000000000001E-4</v>
      </c>
      <c r="N60" s="325"/>
      <c r="O60" s="325"/>
      <c r="P60" s="324">
        <v>-2.0000000000000001E-4</v>
      </c>
      <c r="Q60" s="325"/>
      <c r="R60" s="325"/>
      <c r="S60" s="314">
        <f t="shared" si="0"/>
        <v>-2.0000000000000001E-4</v>
      </c>
      <c r="T60" s="314"/>
      <c r="U60" s="314"/>
      <c r="V60" s="299"/>
      <c r="W60" s="300"/>
      <c r="X60" s="301"/>
      <c r="Y60" s="299"/>
      <c r="Z60" s="300"/>
      <c r="AA60" s="301"/>
      <c r="AB60" s="308"/>
      <c r="AC60" s="309"/>
      <c r="AD60" s="309"/>
      <c r="AE60" s="310"/>
    </row>
    <row r="61" spans="1:31" ht="21" customHeight="1">
      <c r="A61" s="332"/>
      <c r="B61" s="333"/>
      <c r="C61" s="334"/>
      <c r="D61" s="323">
        <v>2</v>
      </c>
      <c r="E61" s="323"/>
      <c r="F61" s="323"/>
      <c r="G61" s="324">
        <v>0</v>
      </c>
      <c r="H61" s="325"/>
      <c r="I61" s="325"/>
      <c r="J61" s="324">
        <v>0</v>
      </c>
      <c r="K61" s="325"/>
      <c r="L61" s="325"/>
      <c r="M61" s="324">
        <v>0</v>
      </c>
      <c r="N61" s="325"/>
      <c r="O61" s="325"/>
      <c r="P61" s="324">
        <v>0</v>
      </c>
      <c r="Q61" s="325"/>
      <c r="R61" s="325"/>
      <c r="S61" s="314">
        <f t="shared" si="0"/>
        <v>0</v>
      </c>
      <c r="T61" s="314"/>
      <c r="U61" s="314"/>
      <c r="V61" s="299"/>
      <c r="W61" s="300"/>
      <c r="X61" s="301"/>
      <c r="Y61" s="299"/>
      <c r="Z61" s="300"/>
      <c r="AA61" s="301"/>
      <c r="AB61" s="308"/>
      <c r="AC61" s="309"/>
      <c r="AD61" s="309"/>
      <c r="AE61" s="310"/>
    </row>
    <row r="62" spans="1:31" ht="21" customHeight="1">
      <c r="A62" s="326" t="s">
        <v>140</v>
      </c>
      <c r="B62" s="327"/>
      <c r="C62" s="328"/>
      <c r="D62" s="323">
        <v>3</v>
      </c>
      <c r="E62" s="323"/>
      <c r="F62" s="323"/>
      <c r="G62" s="324">
        <v>0</v>
      </c>
      <c r="H62" s="325"/>
      <c r="I62" s="325"/>
      <c r="J62" s="324">
        <v>0</v>
      </c>
      <c r="K62" s="325"/>
      <c r="L62" s="325"/>
      <c r="M62" s="324">
        <v>0</v>
      </c>
      <c r="N62" s="325"/>
      <c r="O62" s="325"/>
      <c r="P62" s="324">
        <v>0</v>
      </c>
      <c r="Q62" s="325"/>
      <c r="R62" s="325"/>
      <c r="S62" s="314">
        <f t="shared" si="0"/>
        <v>0</v>
      </c>
      <c r="T62" s="314"/>
      <c r="U62" s="314"/>
      <c r="V62" s="299"/>
      <c r="W62" s="300"/>
      <c r="X62" s="301"/>
      <c r="Y62" s="299"/>
      <c r="Z62" s="300"/>
      <c r="AA62" s="301"/>
      <c r="AB62" s="308"/>
      <c r="AC62" s="309"/>
      <c r="AD62" s="309"/>
      <c r="AE62" s="310"/>
    </row>
    <row r="63" spans="1:31" ht="21" customHeight="1">
      <c r="A63" s="320">
        <v>490</v>
      </c>
      <c r="B63" s="321"/>
      <c r="C63" s="322"/>
      <c r="D63" s="323">
        <v>4</v>
      </c>
      <c r="E63" s="323"/>
      <c r="F63" s="323"/>
      <c r="G63" s="324">
        <v>0</v>
      </c>
      <c r="H63" s="325"/>
      <c r="I63" s="325"/>
      <c r="J63" s="324">
        <v>0</v>
      </c>
      <c r="K63" s="325"/>
      <c r="L63" s="325"/>
      <c r="M63" s="324">
        <v>0</v>
      </c>
      <c r="N63" s="325"/>
      <c r="O63" s="325"/>
      <c r="P63" s="324">
        <v>0</v>
      </c>
      <c r="Q63" s="325"/>
      <c r="R63" s="325"/>
      <c r="S63" s="314">
        <f t="shared" si="0"/>
        <v>0</v>
      </c>
      <c r="T63" s="314"/>
      <c r="U63" s="314"/>
      <c r="V63" s="302"/>
      <c r="W63" s="303"/>
      <c r="X63" s="304"/>
      <c r="Y63" s="302"/>
      <c r="Z63" s="303"/>
      <c r="AA63" s="304"/>
      <c r="AB63" s="311"/>
      <c r="AC63" s="312"/>
      <c r="AD63" s="312"/>
      <c r="AE63" s="313"/>
    </row>
    <row r="64" spans="1:31" ht="21" customHeight="1">
      <c r="A64" s="329">
        <v>50</v>
      </c>
      <c r="B64" s="330"/>
      <c r="C64" s="331"/>
      <c r="D64" s="323" t="s">
        <v>138</v>
      </c>
      <c r="E64" s="323"/>
      <c r="F64" s="323"/>
      <c r="G64" s="324">
        <v>1E-4</v>
      </c>
      <c r="H64" s="325"/>
      <c r="I64" s="335"/>
      <c r="J64" s="324">
        <v>1E-4</v>
      </c>
      <c r="K64" s="325"/>
      <c r="L64" s="335"/>
      <c r="M64" s="324">
        <v>1E-4</v>
      </c>
      <c r="N64" s="325"/>
      <c r="O64" s="335"/>
      <c r="P64" s="324">
        <v>1E-4</v>
      </c>
      <c r="Q64" s="325"/>
      <c r="R64" s="335"/>
      <c r="S64" s="314">
        <f t="shared" si="0"/>
        <v>1E-4</v>
      </c>
      <c r="T64" s="314"/>
      <c r="U64" s="314"/>
      <c r="V64" s="296">
        <f>MAX(S65:U68)-S64</f>
        <v>-1E-4</v>
      </c>
      <c r="W64" s="297"/>
      <c r="X64" s="298"/>
      <c r="Y64" s="296">
        <f>S64-MIN(S65:U68)</f>
        <v>3.0000000000000003E-4</v>
      </c>
      <c r="Z64" s="297"/>
      <c r="AA64" s="298"/>
      <c r="AB64" s="305">
        <f t="shared" ref="AB64:AB68" si="9">_xlfn.STDEV.S(G64:R64)/SQRT(4)</f>
        <v>0</v>
      </c>
      <c r="AC64" s="306"/>
      <c r="AD64" s="306"/>
      <c r="AE64" s="307"/>
    </row>
    <row r="65" spans="1:31" ht="21" customHeight="1">
      <c r="A65" s="332"/>
      <c r="B65" s="333"/>
      <c r="C65" s="334"/>
      <c r="D65" s="323">
        <v>1</v>
      </c>
      <c r="E65" s="323"/>
      <c r="F65" s="323"/>
      <c r="G65" s="324">
        <v>-2.0000000000000001E-4</v>
      </c>
      <c r="H65" s="325"/>
      <c r="I65" s="325"/>
      <c r="J65" s="324">
        <v>-2.0000000000000001E-4</v>
      </c>
      <c r="K65" s="325"/>
      <c r="L65" s="325"/>
      <c r="M65" s="324">
        <v>-2.0000000000000001E-4</v>
      </c>
      <c r="N65" s="325"/>
      <c r="O65" s="325"/>
      <c r="P65" s="324">
        <v>-2.0000000000000001E-4</v>
      </c>
      <c r="Q65" s="325"/>
      <c r="R65" s="325"/>
      <c r="S65" s="314">
        <f t="shared" si="0"/>
        <v>-2.0000000000000001E-4</v>
      </c>
      <c r="T65" s="314"/>
      <c r="U65" s="314"/>
      <c r="V65" s="299"/>
      <c r="W65" s="300"/>
      <c r="X65" s="301"/>
      <c r="Y65" s="299"/>
      <c r="Z65" s="300"/>
      <c r="AA65" s="301"/>
      <c r="AB65" s="308"/>
      <c r="AC65" s="309"/>
      <c r="AD65" s="309"/>
      <c r="AE65" s="310"/>
    </row>
    <row r="66" spans="1:31" ht="21" customHeight="1">
      <c r="A66" s="332"/>
      <c r="B66" s="333"/>
      <c r="C66" s="334"/>
      <c r="D66" s="323">
        <v>2</v>
      </c>
      <c r="E66" s="323"/>
      <c r="F66" s="323"/>
      <c r="G66" s="324">
        <v>0</v>
      </c>
      <c r="H66" s="325"/>
      <c r="I66" s="325"/>
      <c r="J66" s="324">
        <v>0</v>
      </c>
      <c r="K66" s="325"/>
      <c r="L66" s="325"/>
      <c r="M66" s="324">
        <v>0</v>
      </c>
      <c r="N66" s="325"/>
      <c r="O66" s="325"/>
      <c r="P66" s="324">
        <v>0</v>
      </c>
      <c r="Q66" s="325"/>
      <c r="R66" s="325"/>
      <c r="S66" s="314">
        <f t="shared" si="0"/>
        <v>0</v>
      </c>
      <c r="T66" s="314"/>
      <c r="U66" s="314"/>
      <c r="V66" s="299"/>
      <c r="W66" s="300"/>
      <c r="X66" s="301"/>
      <c r="Y66" s="299"/>
      <c r="Z66" s="300"/>
      <c r="AA66" s="301"/>
      <c r="AB66" s="308"/>
      <c r="AC66" s="309"/>
      <c r="AD66" s="309"/>
      <c r="AE66" s="310"/>
    </row>
    <row r="67" spans="1:31" ht="21" customHeight="1">
      <c r="A67" s="326" t="s">
        <v>140</v>
      </c>
      <c r="B67" s="327"/>
      <c r="C67" s="328"/>
      <c r="D67" s="323">
        <v>3</v>
      </c>
      <c r="E67" s="323"/>
      <c r="F67" s="323"/>
      <c r="G67" s="324">
        <v>0</v>
      </c>
      <c r="H67" s="325"/>
      <c r="I67" s="325"/>
      <c r="J67" s="324">
        <v>0</v>
      </c>
      <c r="K67" s="325"/>
      <c r="L67" s="325"/>
      <c r="M67" s="324">
        <v>0</v>
      </c>
      <c r="N67" s="325"/>
      <c r="O67" s="325"/>
      <c r="P67" s="324">
        <v>0</v>
      </c>
      <c r="Q67" s="325"/>
      <c r="R67" s="325"/>
      <c r="S67" s="314">
        <f t="shared" si="0"/>
        <v>0</v>
      </c>
      <c r="T67" s="314"/>
      <c r="U67" s="314"/>
      <c r="V67" s="299"/>
      <c r="W67" s="300"/>
      <c r="X67" s="301"/>
      <c r="Y67" s="299"/>
      <c r="Z67" s="300"/>
      <c r="AA67" s="301"/>
      <c r="AB67" s="308"/>
      <c r="AC67" s="309"/>
      <c r="AD67" s="309"/>
      <c r="AE67" s="310"/>
    </row>
    <row r="68" spans="1:31" ht="21" customHeight="1">
      <c r="A68" s="320">
        <v>500</v>
      </c>
      <c r="B68" s="321"/>
      <c r="C68" s="322"/>
      <c r="D68" s="323">
        <v>4</v>
      </c>
      <c r="E68" s="323"/>
      <c r="F68" s="323"/>
      <c r="G68" s="324">
        <v>0</v>
      </c>
      <c r="H68" s="325"/>
      <c r="I68" s="325"/>
      <c r="J68" s="324">
        <v>0</v>
      </c>
      <c r="K68" s="325"/>
      <c r="L68" s="325"/>
      <c r="M68" s="324">
        <v>0</v>
      </c>
      <c r="N68" s="325"/>
      <c r="O68" s="325"/>
      <c r="P68" s="324">
        <v>0</v>
      </c>
      <c r="Q68" s="325"/>
      <c r="R68" s="325"/>
      <c r="S68" s="314">
        <f t="shared" si="0"/>
        <v>0</v>
      </c>
      <c r="T68" s="314"/>
      <c r="U68" s="314"/>
      <c r="V68" s="302"/>
      <c r="W68" s="303"/>
      <c r="X68" s="304"/>
      <c r="Y68" s="302"/>
      <c r="Z68" s="303"/>
      <c r="AA68" s="304"/>
      <c r="AB68" s="311"/>
      <c r="AC68" s="312"/>
      <c r="AD68" s="312"/>
      <c r="AE68" s="313"/>
    </row>
    <row r="69" spans="1:31" ht="21" customHeight="1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233"/>
      <c r="AC69" s="233"/>
      <c r="AD69" s="233"/>
      <c r="AE69" s="51"/>
    </row>
    <row r="70" spans="1:31" ht="21" customHeight="1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233"/>
      <c r="AC70" s="233"/>
      <c r="AD70" s="233"/>
      <c r="AE70" s="51"/>
    </row>
    <row r="71" spans="1:31" ht="21" customHeight="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233"/>
      <c r="AC71" s="233"/>
      <c r="AD71" s="233"/>
      <c r="AE71" s="51"/>
    </row>
    <row r="72" spans="1:31" ht="21" customHeigh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233"/>
      <c r="AC72" s="233"/>
      <c r="AD72" s="233"/>
      <c r="AE72" s="51"/>
    </row>
    <row r="73" spans="1:31" ht="21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233"/>
      <c r="AC73" s="233"/>
      <c r="AD73" s="233"/>
      <c r="AE73" s="51"/>
    </row>
    <row r="74" spans="1:31" ht="21" customHeight="1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233"/>
      <c r="AC74" s="233"/>
      <c r="AD74" s="233"/>
      <c r="AE74" s="51"/>
    </row>
    <row r="75" spans="1:31" ht="21" customHeight="1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233"/>
      <c r="AC75" s="233"/>
      <c r="AD75" s="233"/>
      <c r="AE75" s="51"/>
    </row>
    <row r="76" spans="1:31" ht="21" customHeight="1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233"/>
      <c r="AC76" s="233"/>
      <c r="AD76" s="233"/>
      <c r="AE76" s="51"/>
    </row>
    <row r="77" spans="1:31" ht="21" customHeight="1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233"/>
      <c r="AC77" s="233"/>
      <c r="AD77" s="233"/>
      <c r="AE77" s="51"/>
    </row>
    <row r="78" spans="1:31" ht="21" customHeight="1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233"/>
      <c r="AC78" s="233"/>
      <c r="AD78" s="233"/>
      <c r="AE78" s="51"/>
    </row>
    <row r="79" spans="1:31" ht="21" customHeight="1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233"/>
      <c r="AC79" s="233"/>
      <c r="AD79" s="233"/>
      <c r="AE79" s="51"/>
    </row>
    <row r="80" spans="1:31" ht="21" customHeight="1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233"/>
      <c r="AC80" s="233"/>
      <c r="AD80" s="233"/>
      <c r="AE80" s="51"/>
    </row>
    <row r="81" spans="1:31" ht="21" customHeight="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233"/>
      <c r="AC81" s="233"/>
      <c r="AD81" s="233"/>
      <c r="AE81" s="51"/>
    </row>
    <row r="82" spans="1:31" ht="21" customHeight="1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233"/>
      <c r="AC82" s="233"/>
      <c r="AD82" s="233"/>
      <c r="AE82" s="51"/>
    </row>
    <row r="83" spans="1:31" ht="21" customHeight="1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233"/>
      <c r="AC83" s="233"/>
      <c r="AD83" s="233"/>
      <c r="AE83" s="51"/>
    </row>
    <row r="84" spans="1:31" ht="21" customHeight="1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233"/>
      <c r="AC84" s="233"/>
      <c r="AD84" s="233"/>
      <c r="AE84" s="51"/>
    </row>
    <row r="85" spans="1:31" ht="21" customHeight="1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233"/>
      <c r="AC85" s="233"/>
      <c r="AD85" s="233"/>
      <c r="AE85" s="51"/>
    </row>
    <row r="86" spans="1:31" ht="21" customHeight="1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233"/>
      <c r="AC86" s="233"/>
      <c r="AD86" s="233"/>
      <c r="AE86" s="51"/>
    </row>
    <row r="87" spans="1:31" ht="21" customHeight="1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233"/>
      <c r="AC87" s="233"/>
      <c r="AD87" s="233"/>
      <c r="AE87" s="51"/>
    </row>
    <row r="88" spans="1:31" ht="21" customHeight="1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233"/>
      <c r="AC88" s="233"/>
      <c r="AD88" s="233"/>
      <c r="AE88" s="51"/>
    </row>
    <row r="89" spans="1:31" ht="21" customHeight="1">
      <c r="A89" s="55"/>
      <c r="B89" s="56"/>
      <c r="C89" s="56"/>
      <c r="D89" s="56"/>
      <c r="E89" s="56"/>
      <c r="F89" s="57"/>
      <c r="G89" s="57"/>
      <c r="H89" s="57"/>
      <c r="I89" s="57"/>
      <c r="J89" s="53"/>
      <c r="K89" s="53"/>
      <c r="L89" s="53"/>
      <c r="M89" s="53"/>
      <c r="N89" s="53"/>
      <c r="O89" s="53"/>
      <c r="P89" s="53"/>
      <c r="Q89" s="53"/>
      <c r="R89" s="53"/>
      <c r="S89" s="51"/>
      <c r="T89" s="51"/>
      <c r="U89" s="51"/>
      <c r="V89" s="51"/>
      <c r="W89" s="51"/>
      <c r="X89" s="51"/>
      <c r="Y89" s="51"/>
      <c r="Z89" s="51"/>
      <c r="AA89" s="51"/>
      <c r="AB89" s="233"/>
      <c r="AC89" s="233"/>
      <c r="AD89" s="233"/>
      <c r="AE89" s="51"/>
    </row>
    <row r="90" spans="1:31" ht="21" customHeight="1">
      <c r="A90" s="54"/>
      <c r="B90" s="51"/>
      <c r="C90" s="51"/>
      <c r="D90" s="51"/>
      <c r="E90" s="51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1"/>
      <c r="T90" s="51"/>
      <c r="U90" s="51"/>
      <c r="V90" s="51"/>
      <c r="W90" s="51"/>
      <c r="X90" s="51"/>
      <c r="Y90" s="51"/>
      <c r="Z90" s="51"/>
      <c r="AA90" s="51"/>
      <c r="AB90" s="233"/>
      <c r="AC90" s="233"/>
      <c r="AD90" s="233"/>
      <c r="AE90" s="51"/>
    </row>
    <row r="91" spans="1:31" ht="21" customHeight="1">
      <c r="A91" s="51"/>
      <c r="B91" s="51"/>
      <c r="C91" s="51"/>
      <c r="D91" s="233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233"/>
      <c r="AC91" s="233"/>
      <c r="AD91" s="233"/>
      <c r="AE91" s="51"/>
    </row>
    <row r="92" spans="1:31" ht="21" customHeight="1">
      <c r="A92" s="51"/>
      <c r="B92" s="51"/>
      <c r="C92" s="51"/>
      <c r="D92" s="233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233"/>
      <c r="AC92" s="233"/>
      <c r="AD92" s="233"/>
      <c r="AE92" s="51"/>
    </row>
    <row r="93" spans="1:31" ht="21" customHeight="1">
      <c r="A93" s="51"/>
      <c r="B93" s="51"/>
      <c r="C93" s="51"/>
      <c r="D93" s="233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233"/>
      <c r="AC93" s="233"/>
      <c r="AD93" s="233"/>
      <c r="AE93" s="51"/>
    </row>
    <row r="94" spans="1:31" ht="21" customHeight="1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233"/>
      <c r="AC94" s="233"/>
      <c r="AD94" s="233"/>
      <c r="AE94" s="51"/>
    </row>
    <row r="95" spans="1:31" ht="21" customHeight="1">
      <c r="A95" s="56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233"/>
      <c r="AC95" s="233"/>
      <c r="AD95" s="233"/>
      <c r="AE95" s="51"/>
    </row>
    <row r="96" spans="1:31" ht="21" customHeight="1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233"/>
      <c r="AC96" s="233"/>
      <c r="AD96" s="233"/>
      <c r="AE96" s="51"/>
    </row>
    <row r="97" spans="1:31" ht="21" customHeight="1">
      <c r="A97" s="56"/>
      <c r="B97" s="56"/>
      <c r="C97" s="56"/>
      <c r="D97" s="58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233"/>
      <c r="AC97" s="233"/>
      <c r="AD97" s="233"/>
      <c r="AE97" s="51"/>
    </row>
    <row r="98" spans="1:31" ht="21" customHeight="1">
      <c r="A98" s="56"/>
      <c r="B98" s="56"/>
      <c r="C98" s="56"/>
      <c r="D98" s="58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233"/>
      <c r="AC98" s="233"/>
      <c r="AD98" s="233"/>
      <c r="AE98" s="51"/>
    </row>
    <row r="99" spans="1:31" ht="21" customHeight="1">
      <c r="A99" s="51"/>
      <c r="B99" s="51"/>
      <c r="C99" s="51"/>
      <c r="D99" s="233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233"/>
      <c r="AC99" s="233"/>
      <c r="AD99" s="233"/>
      <c r="AE99" s="51"/>
    </row>
    <row r="100" spans="1:31" ht="21" customHeight="1">
      <c r="A100" s="51"/>
      <c r="B100" s="51"/>
      <c r="C100" s="51"/>
      <c r="D100" s="233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233"/>
      <c r="AC100" s="233"/>
      <c r="AD100" s="233"/>
      <c r="AE100" s="51"/>
    </row>
    <row r="101" spans="1:31" ht="21" customHeight="1">
      <c r="A101" s="51"/>
      <c r="B101" s="51"/>
      <c r="C101" s="51"/>
      <c r="D101" s="233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233"/>
      <c r="AC101" s="233"/>
      <c r="AD101" s="233"/>
      <c r="AE101" s="51"/>
    </row>
    <row r="102" spans="1:31" ht="21" customHeight="1">
      <c r="A102" s="51"/>
      <c r="B102" s="51"/>
      <c r="C102" s="51"/>
      <c r="D102" s="233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233"/>
      <c r="AC102" s="233"/>
      <c r="AD102" s="233"/>
      <c r="AE102" s="51"/>
    </row>
    <row r="103" spans="1:31" ht="21" customHeight="1">
      <c r="A103" s="51"/>
      <c r="B103" s="51"/>
      <c r="C103" s="51"/>
      <c r="D103" s="233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233"/>
      <c r="AC103" s="233"/>
      <c r="AD103" s="233"/>
      <c r="AE103" s="51"/>
    </row>
    <row r="104" spans="1:31" ht="21" customHeight="1">
      <c r="A104" s="51"/>
      <c r="B104" s="51"/>
      <c r="C104" s="51"/>
      <c r="D104" s="233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233"/>
      <c r="AC104" s="233"/>
      <c r="AD104" s="233"/>
      <c r="AE104" s="51"/>
    </row>
    <row r="105" spans="1:31" ht="21" customHeight="1">
      <c r="A105" s="51"/>
      <c r="B105" s="51"/>
      <c r="C105" s="51"/>
      <c r="D105" s="233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233"/>
      <c r="AC105" s="233"/>
      <c r="AD105" s="233"/>
      <c r="AE105" s="51"/>
    </row>
    <row r="106" spans="1:31" ht="21" customHeight="1">
      <c r="A106" s="51"/>
      <c r="B106" s="51"/>
      <c r="C106" s="51"/>
      <c r="D106" s="233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233"/>
      <c r="AC106" s="233"/>
      <c r="AD106" s="233"/>
      <c r="AE106" s="51"/>
    </row>
    <row r="107" spans="1:31" ht="21" customHeight="1">
      <c r="A107" s="51"/>
      <c r="B107" s="51"/>
      <c r="C107" s="51"/>
      <c r="D107" s="233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233"/>
      <c r="AC107" s="233"/>
      <c r="AD107" s="233"/>
      <c r="AE107" s="51"/>
    </row>
    <row r="108" spans="1:31" ht="21" customHeight="1">
      <c r="A108" s="51"/>
      <c r="B108" s="51"/>
      <c r="C108" s="51"/>
      <c r="D108" s="233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233"/>
      <c r="AC108" s="233"/>
      <c r="AD108" s="233"/>
      <c r="AE108" s="51"/>
    </row>
    <row r="109" spans="1:31" ht="21" customHeight="1">
      <c r="A109" s="51"/>
      <c r="B109" s="51"/>
      <c r="C109" s="51"/>
      <c r="D109" s="233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233"/>
      <c r="AC109" s="233"/>
      <c r="AD109" s="233"/>
      <c r="AE109" s="51"/>
    </row>
    <row r="110" spans="1:31" ht="21" customHeight="1">
      <c r="A110" s="51"/>
      <c r="B110" s="51"/>
      <c r="C110" s="51"/>
      <c r="D110" s="233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233"/>
      <c r="AC110" s="233"/>
      <c r="AD110" s="233"/>
      <c r="AE110" s="51"/>
    </row>
    <row r="111" spans="1:31" ht="21" customHeight="1">
      <c r="A111" s="51"/>
      <c r="B111" s="51"/>
      <c r="C111" s="51"/>
      <c r="D111" s="233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233"/>
      <c r="AC111" s="233"/>
      <c r="AD111" s="233"/>
      <c r="AE111" s="51"/>
    </row>
    <row r="112" spans="1:31" ht="21" customHeight="1">
      <c r="A112" s="51"/>
      <c r="B112" s="51"/>
      <c r="C112" s="51"/>
      <c r="D112" s="233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233"/>
      <c r="AC112" s="233"/>
      <c r="AD112" s="233"/>
      <c r="AE112" s="51"/>
    </row>
    <row r="113" spans="1:31" ht="21" customHeight="1">
      <c r="A113" s="51"/>
      <c r="B113" s="51"/>
      <c r="C113" s="51"/>
      <c r="D113" s="233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233"/>
      <c r="AC113" s="233"/>
      <c r="AD113" s="233"/>
      <c r="AE113" s="51"/>
    </row>
    <row r="114" spans="1:31" ht="21" customHeight="1">
      <c r="A114" s="51"/>
      <c r="B114" s="51"/>
      <c r="C114" s="51"/>
      <c r="D114" s="233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233"/>
      <c r="AC114" s="233"/>
      <c r="AD114" s="233"/>
      <c r="AE114" s="51"/>
    </row>
    <row r="115" spans="1:31" ht="21" customHeight="1">
      <c r="A115" s="51"/>
      <c r="B115" s="51"/>
      <c r="C115" s="51"/>
      <c r="D115" s="233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233"/>
      <c r="AC115" s="233"/>
      <c r="AD115" s="233"/>
      <c r="AE115" s="51"/>
    </row>
    <row r="116" spans="1:31" ht="21" customHeight="1">
      <c r="A116" s="51"/>
      <c r="B116" s="51"/>
      <c r="C116" s="51"/>
      <c r="D116" s="233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233"/>
      <c r="AC116" s="233"/>
      <c r="AD116" s="233"/>
      <c r="AE116" s="51"/>
    </row>
    <row r="117" spans="1:31" ht="21" customHeight="1">
      <c r="A117" s="51"/>
      <c r="B117" s="51"/>
      <c r="C117" s="51"/>
      <c r="D117" s="233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233"/>
      <c r="AC117" s="233"/>
      <c r="AD117" s="233"/>
      <c r="AE117" s="51"/>
    </row>
    <row r="118" spans="1:31" ht="21" customHeight="1">
      <c r="A118" s="51"/>
      <c r="B118" s="51"/>
      <c r="C118" s="51"/>
      <c r="D118" s="233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233"/>
      <c r="AC118" s="233"/>
      <c r="AD118" s="233"/>
      <c r="AE118" s="51"/>
    </row>
    <row r="119" spans="1:31" ht="21" customHeight="1">
      <c r="A119" s="51"/>
      <c r="B119" s="51"/>
      <c r="C119" s="51"/>
      <c r="D119" s="233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233"/>
      <c r="AC119" s="233"/>
      <c r="AD119" s="233"/>
      <c r="AE119" s="51"/>
    </row>
    <row r="120" spans="1:31" ht="21" customHeight="1">
      <c r="A120" s="51"/>
      <c r="B120" s="51"/>
      <c r="C120" s="51"/>
      <c r="D120" s="233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233"/>
      <c r="AC120" s="233"/>
      <c r="AD120" s="233"/>
      <c r="AE120" s="51"/>
    </row>
    <row r="121" spans="1:31" ht="21" customHeight="1">
      <c r="A121" s="51"/>
      <c r="B121" s="51"/>
      <c r="C121" s="51"/>
      <c r="D121" s="233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233"/>
      <c r="AC121" s="233"/>
      <c r="AD121" s="233"/>
      <c r="AE121" s="51"/>
    </row>
    <row r="122" spans="1:31" ht="21" customHeight="1">
      <c r="A122" s="51"/>
      <c r="B122" s="51"/>
      <c r="C122" s="51"/>
      <c r="D122" s="233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233"/>
      <c r="AC122" s="233"/>
      <c r="AD122" s="233"/>
      <c r="AE122" s="51"/>
    </row>
    <row r="123" spans="1:31" ht="21" customHeight="1">
      <c r="A123" s="51"/>
      <c r="B123" s="51"/>
      <c r="C123" s="51"/>
      <c r="D123" s="233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233"/>
      <c r="AC123" s="233"/>
      <c r="AD123" s="233"/>
      <c r="AE123" s="51"/>
    </row>
    <row r="124" spans="1:31" ht="21" customHeight="1">
      <c r="A124" s="51"/>
      <c r="B124" s="51"/>
      <c r="C124" s="51"/>
      <c r="D124" s="233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233"/>
      <c r="AC124" s="233"/>
      <c r="AD124" s="233"/>
      <c r="AE124" s="51"/>
    </row>
    <row r="125" spans="1:31" ht="21" customHeight="1">
      <c r="A125" s="51"/>
      <c r="B125" s="51"/>
      <c r="C125" s="51"/>
      <c r="D125" s="233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233"/>
      <c r="AC125" s="233"/>
      <c r="AD125" s="233"/>
      <c r="AE125" s="51"/>
    </row>
    <row r="126" spans="1:31" ht="21" customHeight="1">
      <c r="A126" s="51"/>
      <c r="B126" s="51"/>
      <c r="C126" s="51"/>
      <c r="D126" s="233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233"/>
      <c r="AC126" s="233"/>
      <c r="AD126" s="233"/>
      <c r="AE126" s="51"/>
    </row>
    <row r="127" spans="1:31" ht="21" customHeight="1">
      <c r="A127" s="51"/>
      <c r="B127" s="51"/>
      <c r="C127" s="51"/>
      <c r="D127" s="233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233"/>
      <c r="AC127" s="233"/>
      <c r="AD127" s="233"/>
      <c r="AE127" s="51"/>
    </row>
    <row r="128" spans="1:31" ht="21" customHeight="1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233"/>
      <c r="AC128" s="233"/>
      <c r="AD128" s="233"/>
      <c r="AE128" s="51"/>
    </row>
    <row r="129" spans="1:31" ht="21" customHeight="1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233"/>
      <c r="AC129" s="233"/>
      <c r="AD129" s="233"/>
      <c r="AE129" s="51"/>
    </row>
    <row r="130" spans="1:31" ht="21" customHeight="1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233"/>
      <c r="AC130" s="233"/>
      <c r="AD130" s="233"/>
      <c r="AE130" s="51"/>
    </row>
    <row r="131" spans="1:31" ht="21" customHeight="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233"/>
      <c r="AC131" s="233"/>
      <c r="AD131" s="233"/>
      <c r="AE131" s="51"/>
    </row>
    <row r="132" spans="1:31" ht="21" customHeight="1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233"/>
      <c r="AC132" s="233"/>
      <c r="AD132" s="233"/>
      <c r="AE132" s="51"/>
    </row>
    <row r="133" spans="1:31" ht="21" customHeight="1">
      <c r="A133" s="56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233"/>
      <c r="AC133" s="233"/>
      <c r="AD133" s="233"/>
      <c r="AE133" s="51"/>
    </row>
    <row r="134" spans="1:31" ht="21" customHeight="1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233"/>
      <c r="AC134" s="233"/>
      <c r="AD134" s="233"/>
      <c r="AE134" s="51"/>
    </row>
    <row r="135" spans="1:31" ht="21" customHeight="1">
      <c r="A135" s="56"/>
      <c r="B135" s="56"/>
      <c r="C135" s="56"/>
      <c r="D135" s="58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233"/>
      <c r="AC135" s="233"/>
      <c r="AD135" s="233"/>
      <c r="AE135" s="51"/>
    </row>
    <row r="136" spans="1:31" ht="21" customHeight="1">
      <c r="A136" s="56"/>
      <c r="B136" s="56"/>
      <c r="C136" s="56"/>
      <c r="D136" s="58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233"/>
      <c r="AC136" s="233"/>
      <c r="AD136" s="233"/>
      <c r="AE136" s="51"/>
    </row>
    <row r="137" spans="1:31" ht="21" customHeight="1">
      <c r="A137" s="51"/>
      <c r="B137" s="51"/>
      <c r="C137" s="51"/>
      <c r="D137" s="233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233"/>
      <c r="AC137" s="233"/>
      <c r="AD137" s="233"/>
      <c r="AE137" s="51"/>
    </row>
    <row r="138" spans="1:31" ht="21" customHeight="1">
      <c r="A138" s="51"/>
      <c r="B138" s="51"/>
      <c r="C138" s="51"/>
      <c r="D138" s="233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233"/>
      <c r="AC138" s="233"/>
      <c r="AD138" s="233"/>
      <c r="AE138" s="51"/>
    </row>
    <row r="139" spans="1:31" ht="21" customHeight="1">
      <c r="A139" s="51"/>
      <c r="B139" s="51"/>
      <c r="C139" s="51"/>
      <c r="D139" s="233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233"/>
      <c r="AC139" s="233"/>
      <c r="AD139" s="233"/>
      <c r="AE139" s="51"/>
    </row>
    <row r="140" spans="1:31" ht="21" customHeight="1">
      <c r="A140" s="51"/>
      <c r="B140" s="51"/>
      <c r="C140" s="51"/>
      <c r="D140" s="233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233"/>
      <c r="AC140" s="233"/>
      <c r="AD140" s="233"/>
      <c r="AE140" s="51"/>
    </row>
    <row r="141" spans="1:31" ht="21" customHeight="1">
      <c r="A141" s="51"/>
      <c r="B141" s="51"/>
      <c r="C141" s="51"/>
      <c r="D141" s="233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233"/>
      <c r="AC141" s="233"/>
      <c r="AD141" s="233"/>
      <c r="AE141" s="51"/>
    </row>
    <row r="142" spans="1:31" ht="21" customHeight="1">
      <c r="A142" s="51"/>
      <c r="B142" s="51"/>
      <c r="C142" s="51"/>
      <c r="D142" s="233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233"/>
      <c r="AC142" s="233"/>
      <c r="AD142" s="233"/>
      <c r="AE142" s="51"/>
    </row>
    <row r="143" spans="1:31" ht="21" customHeight="1">
      <c r="A143" s="51"/>
      <c r="B143" s="51"/>
      <c r="C143" s="51"/>
      <c r="D143" s="233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233"/>
      <c r="AC143" s="233"/>
      <c r="AD143" s="233"/>
      <c r="AE143" s="51"/>
    </row>
    <row r="144" spans="1:31" ht="21" customHeight="1">
      <c r="A144" s="51"/>
      <c r="B144" s="51"/>
      <c r="C144" s="51"/>
      <c r="D144" s="233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233"/>
      <c r="AC144" s="233"/>
      <c r="AD144" s="233"/>
      <c r="AE144" s="51"/>
    </row>
    <row r="145" spans="1:31" ht="21" customHeight="1">
      <c r="A145" s="51"/>
      <c r="B145" s="51"/>
      <c r="C145" s="51"/>
      <c r="D145" s="233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233"/>
      <c r="AC145" s="233"/>
      <c r="AD145" s="233"/>
      <c r="AE145" s="51"/>
    </row>
    <row r="146" spans="1:31" ht="21" customHeight="1">
      <c r="A146" s="51"/>
      <c r="B146" s="51"/>
      <c r="C146" s="51"/>
      <c r="D146" s="233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233"/>
      <c r="AC146" s="233"/>
      <c r="AD146" s="233"/>
      <c r="AE146" s="51"/>
    </row>
    <row r="147" spans="1:31" ht="18.75" customHeight="1">
      <c r="A147" s="51"/>
      <c r="B147" s="51"/>
      <c r="C147" s="51"/>
      <c r="D147" s="233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233"/>
      <c r="AC147" s="233"/>
      <c r="AD147" s="233"/>
      <c r="AE147" s="51"/>
    </row>
    <row r="148" spans="1:31" ht="18.75" customHeight="1">
      <c r="A148" s="51"/>
      <c r="B148" s="51"/>
      <c r="C148" s="51"/>
      <c r="D148" s="233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233"/>
      <c r="AC148" s="233"/>
      <c r="AD148" s="233"/>
      <c r="AE148" s="51"/>
    </row>
    <row r="149" spans="1:31" ht="18.75" customHeight="1">
      <c r="A149" s="51"/>
      <c r="B149" s="51"/>
      <c r="C149" s="51"/>
      <c r="D149" s="233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233"/>
      <c r="AC149" s="233"/>
      <c r="AD149" s="233"/>
      <c r="AE149" s="51"/>
    </row>
    <row r="150" spans="1:31" ht="18.75" customHeight="1">
      <c r="A150" s="51"/>
      <c r="B150" s="51"/>
      <c r="C150" s="51"/>
      <c r="D150" s="233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233"/>
      <c r="AC150" s="233"/>
      <c r="AD150" s="233"/>
      <c r="AE150" s="51"/>
    </row>
    <row r="151" spans="1:31" ht="18.75" customHeight="1">
      <c r="A151" s="51"/>
      <c r="B151" s="51"/>
      <c r="C151" s="51"/>
      <c r="D151" s="233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233"/>
      <c r="AC151" s="233"/>
      <c r="AD151" s="233"/>
      <c r="AE151" s="51"/>
    </row>
    <row r="152" spans="1:31" ht="18.75" customHeight="1">
      <c r="A152" s="51"/>
      <c r="B152" s="51"/>
      <c r="C152" s="51"/>
      <c r="D152" s="233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233"/>
      <c r="AC152" s="233"/>
      <c r="AD152" s="233"/>
      <c r="AE152" s="51"/>
    </row>
    <row r="153" spans="1:31" ht="18.75" customHeight="1">
      <c r="A153" s="51"/>
      <c r="B153" s="51"/>
      <c r="C153" s="51"/>
      <c r="D153" s="233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233"/>
      <c r="AC153" s="233"/>
      <c r="AD153" s="233"/>
      <c r="AE153" s="51"/>
    </row>
    <row r="154" spans="1:31" ht="18.75" customHeight="1">
      <c r="A154" s="51"/>
      <c r="B154" s="51"/>
      <c r="C154" s="51"/>
      <c r="D154" s="233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233"/>
      <c r="AC154" s="233"/>
      <c r="AD154" s="233"/>
      <c r="AE154" s="51"/>
    </row>
    <row r="155" spans="1:31" ht="18.75" customHeight="1">
      <c r="A155" s="51"/>
      <c r="B155" s="51"/>
      <c r="C155" s="51"/>
      <c r="D155" s="233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233"/>
      <c r="AC155" s="233"/>
      <c r="AD155" s="233"/>
      <c r="AE155" s="51"/>
    </row>
    <row r="156" spans="1:31" ht="18.75" customHeight="1">
      <c r="A156" s="51"/>
      <c r="B156" s="51"/>
      <c r="C156" s="51"/>
      <c r="D156" s="233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233"/>
      <c r="AC156" s="233"/>
      <c r="AD156" s="233"/>
      <c r="AE156" s="51"/>
    </row>
    <row r="157" spans="1:31" ht="18.75" customHeight="1">
      <c r="A157" s="51"/>
      <c r="B157" s="51"/>
      <c r="C157" s="51"/>
      <c r="D157" s="233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233"/>
      <c r="AC157" s="233"/>
      <c r="AD157" s="233"/>
      <c r="AE157" s="51"/>
    </row>
    <row r="158" spans="1:31" ht="18.75" customHeight="1">
      <c r="A158" s="51"/>
      <c r="B158" s="51"/>
      <c r="C158" s="51"/>
      <c r="D158" s="233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233"/>
      <c r="AC158" s="233"/>
      <c r="AD158" s="233"/>
      <c r="AE158" s="51"/>
    </row>
    <row r="159" spans="1:31" ht="18.75" customHeight="1">
      <c r="A159" s="51"/>
      <c r="B159" s="51"/>
      <c r="C159" s="51"/>
      <c r="D159" s="233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233"/>
      <c r="AC159" s="233"/>
      <c r="AD159" s="233"/>
      <c r="AE159" s="51"/>
    </row>
    <row r="160" spans="1:31" ht="18.75" customHeight="1">
      <c r="A160" s="51"/>
      <c r="B160" s="51"/>
      <c r="C160" s="51"/>
      <c r="D160" s="233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233"/>
      <c r="AC160" s="233"/>
      <c r="AD160" s="233"/>
      <c r="AE160" s="51"/>
    </row>
    <row r="161" spans="1:31" ht="18.75" customHeight="1">
      <c r="A161" s="51"/>
      <c r="B161" s="51"/>
      <c r="C161" s="51"/>
      <c r="D161" s="233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233"/>
      <c r="AC161" s="233"/>
      <c r="AD161" s="233"/>
      <c r="AE161" s="51"/>
    </row>
    <row r="162" spans="1:31" ht="18.75" customHeight="1">
      <c r="A162" s="51"/>
      <c r="B162" s="51"/>
      <c r="C162" s="51"/>
      <c r="D162" s="233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233"/>
      <c r="AC162" s="233"/>
      <c r="AD162" s="233"/>
      <c r="AE162" s="51"/>
    </row>
    <row r="163" spans="1:31" ht="18.75" customHeight="1">
      <c r="A163" s="51"/>
      <c r="B163" s="51"/>
      <c r="C163" s="51"/>
      <c r="D163" s="233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233"/>
      <c r="AC163" s="233"/>
      <c r="AD163" s="233"/>
      <c r="AE163" s="51"/>
    </row>
    <row r="164" spans="1:31" ht="18.75" customHeight="1">
      <c r="A164" s="51"/>
      <c r="B164" s="51"/>
      <c r="C164" s="51"/>
      <c r="D164" s="233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233"/>
      <c r="AC164" s="233"/>
      <c r="AD164" s="233"/>
      <c r="AE164" s="51"/>
    </row>
    <row r="165" spans="1:31" ht="18.75" customHeight="1">
      <c r="A165" s="51"/>
      <c r="B165" s="51"/>
      <c r="C165" s="51"/>
      <c r="D165" s="233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233"/>
      <c r="AC165" s="233"/>
      <c r="AD165" s="233"/>
      <c r="AE165" s="51"/>
    </row>
    <row r="166" spans="1:31" ht="18.75" customHeight="1">
      <c r="A166" s="51"/>
      <c r="B166" s="51"/>
      <c r="C166" s="51"/>
      <c r="D166" s="233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233"/>
      <c r="AC166" s="233"/>
      <c r="AD166" s="233"/>
      <c r="AE166" s="51"/>
    </row>
    <row r="167" spans="1:31" ht="18.75" customHeight="1">
      <c r="A167" s="51"/>
      <c r="B167" s="51"/>
      <c r="C167" s="51"/>
      <c r="D167" s="233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233"/>
      <c r="AC167" s="233"/>
      <c r="AD167" s="233"/>
      <c r="AE167" s="51"/>
    </row>
    <row r="168" spans="1:31" ht="18.75" customHeight="1">
      <c r="A168" s="51"/>
      <c r="B168" s="51"/>
      <c r="C168" s="51"/>
      <c r="D168" s="233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233"/>
      <c r="AC168" s="233"/>
      <c r="AD168" s="233"/>
      <c r="AE168" s="51"/>
    </row>
    <row r="169" spans="1:31" ht="18" customHeight="1">
      <c r="A169" s="51"/>
      <c r="B169" s="51"/>
      <c r="C169" s="51"/>
      <c r="D169" s="233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233"/>
      <c r="AC169" s="233"/>
      <c r="AD169" s="233"/>
      <c r="AE169" s="51"/>
    </row>
    <row r="170" spans="1:31" ht="6.75" customHeight="1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233"/>
      <c r="AC170" s="233"/>
      <c r="AD170" s="233"/>
      <c r="AE170" s="51"/>
    </row>
    <row r="171" spans="1:31" ht="18.75" customHeight="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233"/>
      <c r="AC171" s="233"/>
      <c r="AD171" s="233"/>
      <c r="AE171" s="51"/>
    </row>
    <row r="172" spans="1:31" ht="18.75" customHeight="1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233"/>
      <c r="AC172" s="233"/>
      <c r="AD172" s="233"/>
      <c r="AE172" s="51"/>
    </row>
    <row r="173" spans="1:31" ht="18.75" customHeight="1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233"/>
      <c r="AC173" s="233"/>
      <c r="AD173" s="233"/>
      <c r="AE173" s="51"/>
    </row>
    <row r="174" spans="1:31" ht="18.75" customHeight="1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233"/>
      <c r="AC174" s="233"/>
      <c r="AD174" s="233"/>
      <c r="AE174" s="51"/>
    </row>
    <row r="175" spans="1:31" ht="18.75" customHeight="1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233"/>
      <c r="AC175" s="233"/>
      <c r="AD175" s="233"/>
      <c r="AE175" s="51"/>
    </row>
    <row r="176" spans="1:31" ht="18.75" customHeight="1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233"/>
      <c r="AC176" s="233"/>
      <c r="AD176" s="233"/>
      <c r="AE176" s="51"/>
    </row>
    <row r="177" spans="1:31" ht="18.75" customHeight="1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233"/>
      <c r="AC177" s="233"/>
      <c r="AD177" s="233"/>
      <c r="AE177" s="51"/>
    </row>
    <row r="178" spans="1:31" ht="18.75" customHeight="1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233"/>
      <c r="AC178" s="233"/>
      <c r="AD178" s="233"/>
      <c r="AE178" s="51"/>
    </row>
    <row r="179" spans="1:31" ht="18.75" customHeight="1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233"/>
      <c r="AC179" s="233"/>
      <c r="AD179" s="233"/>
      <c r="AE179" s="51"/>
    </row>
    <row r="180" spans="1:31" ht="18.75" customHeight="1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233"/>
      <c r="AC180" s="233"/>
      <c r="AD180" s="233"/>
      <c r="AE180" s="51"/>
    </row>
    <row r="181" spans="1:31" ht="18.75" customHeight="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233"/>
      <c r="AC181" s="233"/>
      <c r="AD181" s="233"/>
      <c r="AE181" s="51"/>
    </row>
    <row r="182" spans="1:31" ht="18.75" customHeight="1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233"/>
      <c r="AC182" s="233"/>
      <c r="AD182" s="233"/>
      <c r="AE182" s="51"/>
    </row>
    <row r="183" spans="1:31" ht="18.75" customHeight="1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233"/>
      <c r="AC183" s="233"/>
      <c r="AD183" s="233"/>
      <c r="AE183" s="51"/>
    </row>
    <row r="184" spans="1:31" ht="18.75" customHeight="1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233"/>
      <c r="AC184" s="233"/>
      <c r="AD184" s="233"/>
      <c r="AE184" s="51"/>
    </row>
    <row r="185" spans="1:31" ht="18.75" customHeight="1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233"/>
      <c r="AC185" s="233"/>
      <c r="AD185" s="233"/>
      <c r="AE185" s="51"/>
    </row>
    <row r="186" spans="1:31" ht="18.75" customHeight="1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233"/>
      <c r="AC186" s="233"/>
      <c r="AD186" s="233"/>
      <c r="AE186" s="51"/>
    </row>
    <row r="187" spans="1:31" ht="18.75" customHeight="1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233"/>
      <c r="AC187" s="233"/>
      <c r="AD187" s="233"/>
      <c r="AE187" s="51"/>
    </row>
    <row r="188" spans="1:31" ht="18.75" customHeight="1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233"/>
      <c r="AC188" s="233"/>
      <c r="AD188" s="233"/>
      <c r="AE188" s="51"/>
    </row>
    <row r="189" spans="1:31" ht="18.75" customHeight="1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233"/>
      <c r="AC189" s="233"/>
      <c r="AD189" s="233"/>
      <c r="AE189" s="51"/>
    </row>
    <row r="190" spans="1:31" ht="18.75" customHeight="1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233"/>
      <c r="AC190" s="233"/>
      <c r="AD190" s="233"/>
      <c r="AE190" s="51"/>
    </row>
    <row r="191" spans="1:31" ht="18.75" customHeight="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233"/>
      <c r="AC191" s="233"/>
      <c r="AD191" s="233"/>
      <c r="AE191" s="51"/>
    </row>
    <row r="192" spans="1:31" ht="18.75" customHeight="1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233"/>
      <c r="AC192" s="233"/>
      <c r="AD192" s="233"/>
      <c r="AE192" s="51"/>
    </row>
    <row r="193" spans="1:31" ht="18.75" customHeight="1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233"/>
      <c r="AC193" s="233"/>
      <c r="AD193" s="233"/>
      <c r="AE193" s="51"/>
    </row>
    <row r="194" spans="1:31" ht="18.75" customHeight="1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233"/>
      <c r="AC194" s="233"/>
      <c r="AD194" s="233"/>
      <c r="AE194" s="51"/>
    </row>
    <row r="195" spans="1:31" ht="18.75" customHeight="1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233"/>
      <c r="AC195" s="233"/>
      <c r="AD195" s="233"/>
      <c r="AE195" s="51"/>
    </row>
    <row r="196" spans="1:31" ht="18.75" customHeight="1">
      <c r="T196" s="51"/>
      <c r="AB196" s="233"/>
      <c r="AC196" s="233"/>
      <c r="AD196" s="233"/>
    </row>
  </sheetData>
  <mergeCells count="450">
    <mergeCell ref="A1:L2"/>
    <mergeCell ref="R1:V1"/>
    <mergeCell ref="R2:U2"/>
    <mergeCell ref="AA2:AD2"/>
    <mergeCell ref="A3:L3"/>
    <mergeCell ref="A4:L4"/>
    <mergeCell ref="H10:N10"/>
    <mergeCell ref="T10:Z10"/>
    <mergeCell ref="H11:N11"/>
    <mergeCell ref="T11:Z11"/>
    <mergeCell ref="G5:AA5"/>
    <mergeCell ref="G6:L6"/>
    <mergeCell ref="R6:V6"/>
    <mergeCell ref="Z6:AC6"/>
    <mergeCell ref="E7:J7"/>
    <mergeCell ref="M7:Q7"/>
    <mergeCell ref="R7:T7"/>
    <mergeCell ref="U7:V7"/>
    <mergeCell ref="X7:Y7"/>
    <mergeCell ref="AD16:AE16"/>
    <mergeCell ref="A17:C18"/>
    <mergeCell ref="D17:F18"/>
    <mergeCell ref="G17:R17"/>
    <mergeCell ref="S17:U18"/>
    <mergeCell ref="V17:X18"/>
    <mergeCell ref="Y17:AA18"/>
    <mergeCell ref="AB17:AE18"/>
    <mergeCell ref="G18:I18"/>
    <mergeCell ref="J18:L18"/>
    <mergeCell ref="M18:O18"/>
    <mergeCell ref="P18:R18"/>
    <mergeCell ref="U16:V16"/>
    <mergeCell ref="W16:X16"/>
    <mergeCell ref="AB16:AC16"/>
    <mergeCell ref="A19:C21"/>
    <mergeCell ref="D19:F19"/>
    <mergeCell ref="G19:I19"/>
    <mergeCell ref="J19:L19"/>
    <mergeCell ref="M19:O19"/>
    <mergeCell ref="P19:R19"/>
    <mergeCell ref="D21:F21"/>
    <mergeCell ref="S19:U19"/>
    <mergeCell ref="V19:X23"/>
    <mergeCell ref="A22:C22"/>
    <mergeCell ref="A23:C23"/>
    <mergeCell ref="S23:U23"/>
    <mergeCell ref="Y19:AA23"/>
    <mergeCell ref="AB19:AE23"/>
    <mergeCell ref="D20:F20"/>
    <mergeCell ref="G20:I20"/>
    <mergeCell ref="J20:L20"/>
    <mergeCell ref="M20:O20"/>
    <mergeCell ref="P20:R20"/>
    <mergeCell ref="S20:U20"/>
    <mergeCell ref="G21:I21"/>
    <mergeCell ref="J21:L21"/>
    <mergeCell ref="M21:O21"/>
    <mergeCell ref="P21:R21"/>
    <mergeCell ref="S21:U21"/>
    <mergeCell ref="D22:F22"/>
    <mergeCell ref="G22:I22"/>
    <mergeCell ref="J22:L22"/>
    <mergeCell ref="M22:O22"/>
    <mergeCell ref="P22:R22"/>
    <mergeCell ref="S22:U22"/>
    <mergeCell ref="D23:F23"/>
    <mergeCell ref="G23:I23"/>
    <mergeCell ref="J23:L23"/>
    <mergeCell ref="M23:O23"/>
    <mergeCell ref="P23:R23"/>
    <mergeCell ref="AL24:AN24"/>
    <mergeCell ref="AO24:AQ24"/>
    <mergeCell ref="AR24:AU24"/>
    <mergeCell ref="AV24:AY24"/>
    <mergeCell ref="AZ24:BD24"/>
    <mergeCell ref="D25:F25"/>
    <mergeCell ref="G25:I25"/>
    <mergeCell ref="J25:L25"/>
    <mergeCell ref="M25:O25"/>
    <mergeCell ref="P25:R25"/>
    <mergeCell ref="S24:U24"/>
    <mergeCell ref="V24:X28"/>
    <mergeCell ref="Y24:AA28"/>
    <mergeCell ref="AB24:AE28"/>
    <mergeCell ref="AF24:AH24"/>
    <mergeCell ref="AI24:AK24"/>
    <mergeCell ref="S25:U25"/>
    <mergeCell ref="AF25:AH25"/>
    <mergeCell ref="AI25:AK25"/>
    <mergeCell ref="S26:U26"/>
    <mergeCell ref="D24:F24"/>
    <mergeCell ref="G24:I24"/>
    <mergeCell ref="J24:L24"/>
    <mergeCell ref="M24:O24"/>
    <mergeCell ref="D26:F26"/>
    <mergeCell ref="G26:I26"/>
    <mergeCell ref="J26:L26"/>
    <mergeCell ref="M26:O26"/>
    <mergeCell ref="P26:R26"/>
    <mergeCell ref="AZ26:BD26"/>
    <mergeCell ref="AF26:AH26"/>
    <mergeCell ref="AI26:AK26"/>
    <mergeCell ref="AL26:AN26"/>
    <mergeCell ref="AO26:AQ26"/>
    <mergeCell ref="AR26:AU26"/>
    <mergeCell ref="AV26:AY26"/>
    <mergeCell ref="P27:R27"/>
    <mergeCell ref="S27:U27"/>
    <mergeCell ref="AF27:AH27"/>
    <mergeCell ref="AI27:AK27"/>
    <mergeCell ref="AL25:AN25"/>
    <mergeCell ref="AO25:AQ25"/>
    <mergeCell ref="AR25:AU25"/>
    <mergeCell ref="AV25:AY25"/>
    <mergeCell ref="AZ25:BD25"/>
    <mergeCell ref="A24:C26"/>
    <mergeCell ref="P24:R24"/>
    <mergeCell ref="AL27:AN27"/>
    <mergeCell ref="AO27:AQ27"/>
    <mergeCell ref="AR27:AU27"/>
    <mergeCell ref="AV27:AY27"/>
    <mergeCell ref="AZ27:BD27"/>
    <mergeCell ref="A28:C28"/>
    <mergeCell ref="D28:F28"/>
    <mergeCell ref="G28:I28"/>
    <mergeCell ref="J28:L28"/>
    <mergeCell ref="M28:O28"/>
    <mergeCell ref="AR28:AU28"/>
    <mergeCell ref="AV28:AY28"/>
    <mergeCell ref="AZ28:BD28"/>
    <mergeCell ref="AF28:AH28"/>
    <mergeCell ref="AI28:AK28"/>
    <mergeCell ref="AL28:AN28"/>
    <mergeCell ref="AO28:AQ28"/>
    <mergeCell ref="A27:C27"/>
    <mergeCell ref="D27:F27"/>
    <mergeCell ref="G27:I27"/>
    <mergeCell ref="J27:L27"/>
    <mergeCell ref="M27:O27"/>
    <mergeCell ref="A29:C31"/>
    <mergeCell ref="D29:F29"/>
    <mergeCell ref="G29:I29"/>
    <mergeCell ref="J29:L29"/>
    <mergeCell ref="M29:O29"/>
    <mergeCell ref="P29:R29"/>
    <mergeCell ref="S29:U29"/>
    <mergeCell ref="P28:R28"/>
    <mergeCell ref="S28:U28"/>
    <mergeCell ref="AF29:AH29"/>
    <mergeCell ref="AI29:AK29"/>
    <mergeCell ref="AL29:AN29"/>
    <mergeCell ref="AF30:AH30"/>
    <mergeCell ref="AI30:AK30"/>
    <mergeCell ref="AL30:AN30"/>
    <mergeCell ref="AF31:AH31"/>
    <mergeCell ref="D31:F31"/>
    <mergeCell ref="G31:I31"/>
    <mergeCell ref="J31:L31"/>
    <mergeCell ref="M31:O31"/>
    <mergeCell ref="P31:R31"/>
    <mergeCell ref="S31:U31"/>
    <mergeCell ref="D30:F30"/>
    <mergeCell ref="G30:I30"/>
    <mergeCell ref="J30:L30"/>
    <mergeCell ref="M30:O30"/>
    <mergeCell ref="P30:R30"/>
    <mergeCell ref="S30:U30"/>
    <mergeCell ref="V29:X33"/>
    <mergeCell ref="Y29:AA33"/>
    <mergeCell ref="AB29:AE33"/>
    <mergeCell ref="AR29:AU29"/>
    <mergeCell ref="AV29:AY29"/>
    <mergeCell ref="AI31:AK31"/>
    <mergeCell ref="AL31:AN31"/>
    <mergeCell ref="AO31:AQ31"/>
    <mergeCell ref="AR31:AU31"/>
    <mergeCell ref="AV31:AY31"/>
    <mergeCell ref="AZ31:BD31"/>
    <mergeCell ref="AO30:AQ30"/>
    <mergeCell ref="AR30:AU30"/>
    <mergeCell ref="AV30:AY30"/>
    <mergeCell ref="AZ30:BD30"/>
    <mergeCell ref="AZ29:BD29"/>
    <mergeCell ref="AO29:AQ29"/>
    <mergeCell ref="S32:U32"/>
    <mergeCell ref="A33:C33"/>
    <mergeCell ref="D33:F33"/>
    <mergeCell ref="G33:I33"/>
    <mergeCell ref="J33:L33"/>
    <mergeCell ref="M33:O33"/>
    <mergeCell ref="P33:R33"/>
    <mergeCell ref="S33:U33"/>
    <mergeCell ref="A32:C32"/>
    <mergeCell ref="D32:F32"/>
    <mergeCell ref="G32:I32"/>
    <mergeCell ref="J32:L32"/>
    <mergeCell ref="M32:O32"/>
    <mergeCell ref="P32:R32"/>
    <mergeCell ref="V34:X38"/>
    <mergeCell ref="Y34:AA38"/>
    <mergeCell ref="AB34:AE38"/>
    <mergeCell ref="D35:F35"/>
    <mergeCell ref="G35:I35"/>
    <mergeCell ref="J35:L35"/>
    <mergeCell ref="M35:O35"/>
    <mergeCell ref="P35:R35"/>
    <mergeCell ref="S35:U35"/>
    <mergeCell ref="D34:F34"/>
    <mergeCell ref="G34:I34"/>
    <mergeCell ref="J34:L34"/>
    <mergeCell ref="M34:O34"/>
    <mergeCell ref="P34:R34"/>
    <mergeCell ref="D36:F36"/>
    <mergeCell ref="G36:I36"/>
    <mergeCell ref="J36:L36"/>
    <mergeCell ref="M36:O36"/>
    <mergeCell ref="P36:R36"/>
    <mergeCell ref="S36:U36"/>
    <mergeCell ref="A37:C37"/>
    <mergeCell ref="D37:F37"/>
    <mergeCell ref="G37:I37"/>
    <mergeCell ref="J37:L37"/>
    <mergeCell ref="M37:O37"/>
    <mergeCell ref="P37:R37"/>
    <mergeCell ref="S37:U37"/>
    <mergeCell ref="A34:C36"/>
    <mergeCell ref="S38:U38"/>
    <mergeCell ref="A38:C38"/>
    <mergeCell ref="D38:F38"/>
    <mergeCell ref="G38:I38"/>
    <mergeCell ref="J38:L38"/>
    <mergeCell ref="M38:O38"/>
    <mergeCell ref="P38:R38"/>
    <mergeCell ref="S34:U34"/>
    <mergeCell ref="A39:C41"/>
    <mergeCell ref="D39:F39"/>
    <mergeCell ref="G39:I39"/>
    <mergeCell ref="J39:L39"/>
    <mergeCell ref="M39:O39"/>
    <mergeCell ref="P39:R39"/>
    <mergeCell ref="S39:U39"/>
    <mergeCell ref="G41:I41"/>
    <mergeCell ref="J41:L41"/>
    <mergeCell ref="V39:X43"/>
    <mergeCell ref="Y39:AA43"/>
    <mergeCell ref="AB39:AE43"/>
    <mergeCell ref="D40:F40"/>
    <mergeCell ref="G40:I40"/>
    <mergeCell ref="J40:L40"/>
    <mergeCell ref="M40:O40"/>
    <mergeCell ref="P40:R40"/>
    <mergeCell ref="S40:U40"/>
    <mergeCell ref="D41:F41"/>
    <mergeCell ref="M41:O41"/>
    <mergeCell ref="P41:R41"/>
    <mergeCell ref="S41:U41"/>
    <mergeCell ref="A42:C42"/>
    <mergeCell ref="D42:F42"/>
    <mergeCell ref="G42:I42"/>
    <mergeCell ref="J42:L42"/>
    <mergeCell ref="M42:O42"/>
    <mergeCell ref="P42:R42"/>
    <mergeCell ref="S42:U42"/>
    <mergeCell ref="S43:U43"/>
    <mergeCell ref="A44:C46"/>
    <mergeCell ref="D44:F44"/>
    <mergeCell ref="G44:I44"/>
    <mergeCell ref="J44:L44"/>
    <mergeCell ref="M44:O44"/>
    <mergeCell ref="P44:R44"/>
    <mergeCell ref="S44:U44"/>
    <mergeCell ref="G46:I46"/>
    <mergeCell ref="J46:L46"/>
    <mergeCell ref="A43:C43"/>
    <mergeCell ref="D43:F43"/>
    <mergeCell ref="G43:I43"/>
    <mergeCell ref="J43:L43"/>
    <mergeCell ref="M43:O43"/>
    <mergeCell ref="P43:R43"/>
    <mergeCell ref="V44:X48"/>
    <mergeCell ref="Y44:AA48"/>
    <mergeCell ref="AB44:AE48"/>
    <mergeCell ref="D45:F45"/>
    <mergeCell ref="G45:I45"/>
    <mergeCell ref="J45:L45"/>
    <mergeCell ref="M45:O45"/>
    <mergeCell ref="P45:R45"/>
    <mergeCell ref="S45:U45"/>
    <mergeCell ref="D46:F46"/>
    <mergeCell ref="M46:O46"/>
    <mergeCell ref="P46:R46"/>
    <mergeCell ref="S46:U46"/>
    <mergeCell ref="A47:C47"/>
    <mergeCell ref="D47:F47"/>
    <mergeCell ref="G47:I47"/>
    <mergeCell ref="J47:L47"/>
    <mergeCell ref="M47:O47"/>
    <mergeCell ref="P47:R47"/>
    <mergeCell ref="S47:U47"/>
    <mergeCell ref="S48:U48"/>
    <mergeCell ref="A49:C51"/>
    <mergeCell ref="D49:F49"/>
    <mergeCell ref="G49:I49"/>
    <mergeCell ref="J49:L49"/>
    <mergeCell ref="M49:O49"/>
    <mergeCell ref="P49:R49"/>
    <mergeCell ref="S49:U49"/>
    <mergeCell ref="G51:I51"/>
    <mergeCell ref="J51:L51"/>
    <mergeCell ref="A48:C48"/>
    <mergeCell ref="D48:F48"/>
    <mergeCell ref="G48:I48"/>
    <mergeCell ref="J48:L48"/>
    <mergeCell ref="M48:O48"/>
    <mergeCell ref="P48:R48"/>
    <mergeCell ref="V49:X53"/>
    <mergeCell ref="Y49:AA53"/>
    <mergeCell ref="AB49:AE53"/>
    <mergeCell ref="D50:F50"/>
    <mergeCell ref="G50:I50"/>
    <mergeCell ref="J50:L50"/>
    <mergeCell ref="M50:O50"/>
    <mergeCell ref="P50:R50"/>
    <mergeCell ref="S50:U50"/>
    <mergeCell ref="D51:F51"/>
    <mergeCell ref="M51:O51"/>
    <mergeCell ref="P51:R51"/>
    <mergeCell ref="S51:U51"/>
    <mergeCell ref="A52:C52"/>
    <mergeCell ref="D52:F52"/>
    <mergeCell ref="G52:I52"/>
    <mergeCell ref="J52:L52"/>
    <mergeCell ref="M52:O52"/>
    <mergeCell ref="P52:R52"/>
    <mergeCell ref="S52:U52"/>
    <mergeCell ref="S53:U53"/>
    <mergeCell ref="A54:C56"/>
    <mergeCell ref="D54:F54"/>
    <mergeCell ref="G54:I54"/>
    <mergeCell ref="J54:L54"/>
    <mergeCell ref="M54:O54"/>
    <mergeCell ref="P54:R54"/>
    <mergeCell ref="S54:U54"/>
    <mergeCell ref="G56:I56"/>
    <mergeCell ref="J56:L56"/>
    <mergeCell ref="A53:C53"/>
    <mergeCell ref="D53:F53"/>
    <mergeCell ref="G53:I53"/>
    <mergeCell ref="J53:L53"/>
    <mergeCell ref="M53:O53"/>
    <mergeCell ref="P53:R53"/>
    <mergeCell ref="V54:X58"/>
    <mergeCell ref="Y54:AA58"/>
    <mergeCell ref="AB54:AE58"/>
    <mergeCell ref="D55:F55"/>
    <mergeCell ref="G55:I55"/>
    <mergeCell ref="J55:L55"/>
    <mergeCell ref="M55:O55"/>
    <mergeCell ref="P55:R55"/>
    <mergeCell ref="S55:U55"/>
    <mergeCell ref="D56:F56"/>
    <mergeCell ref="M56:O56"/>
    <mergeCell ref="P56:R56"/>
    <mergeCell ref="S56:U56"/>
    <mergeCell ref="A57:C57"/>
    <mergeCell ref="D57:F57"/>
    <mergeCell ref="G57:I57"/>
    <mergeCell ref="J57:L57"/>
    <mergeCell ref="M57:O57"/>
    <mergeCell ref="P57:R57"/>
    <mergeCell ref="S57:U57"/>
    <mergeCell ref="S58:U58"/>
    <mergeCell ref="A59:C61"/>
    <mergeCell ref="D59:F59"/>
    <mergeCell ref="G59:I59"/>
    <mergeCell ref="J59:L59"/>
    <mergeCell ref="M59:O59"/>
    <mergeCell ref="P59:R59"/>
    <mergeCell ref="S59:U59"/>
    <mergeCell ref="G61:I61"/>
    <mergeCell ref="J61:L61"/>
    <mergeCell ref="A58:C58"/>
    <mergeCell ref="D58:F58"/>
    <mergeCell ref="G58:I58"/>
    <mergeCell ref="J58:L58"/>
    <mergeCell ref="M58:O58"/>
    <mergeCell ref="P58:R58"/>
    <mergeCell ref="V59:X63"/>
    <mergeCell ref="Y59:AA63"/>
    <mergeCell ref="AB59:AE63"/>
    <mergeCell ref="D60:F60"/>
    <mergeCell ref="G60:I60"/>
    <mergeCell ref="J60:L60"/>
    <mergeCell ref="M60:O60"/>
    <mergeCell ref="P60:R60"/>
    <mergeCell ref="S60:U60"/>
    <mergeCell ref="D61:F61"/>
    <mergeCell ref="M61:O61"/>
    <mergeCell ref="P61:R61"/>
    <mergeCell ref="S61:U61"/>
    <mergeCell ref="A62:C62"/>
    <mergeCell ref="D62:F62"/>
    <mergeCell ref="G62:I62"/>
    <mergeCell ref="J62:L62"/>
    <mergeCell ref="M62:O62"/>
    <mergeCell ref="P62:R62"/>
    <mergeCell ref="S62:U62"/>
    <mergeCell ref="S63:U63"/>
    <mergeCell ref="A64:C66"/>
    <mergeCell ref="D64:F64"/>
    <mergeCell ref="G64:I64"/>
    <mergeCell ref="J64:L64"/>
    <mergeCell ref="M64:O64"/>
    <mergeCell ref="P64:R64"/>
    <mergeCell ref="S64:U64"/>
    <mergeCell ref="G66:I66"/>
    <mergeCell ref="J66:L66"/>
    <mergeCell ref="A63:C63"/>
    <mergeCell ref="D63:F63"/>
    <mergeCell ref="G63:I63"/>
    <mergeCell ref="J63:L63"/>
    <mergeCell ref="M63:O63"/>
    <mergeCell ref="P63:R63"/>
    <mergeCell ref="V64:X68"/>
    <mergeCell ref="Y64:AA68"/>
    <mergeCell ref="AB64:AE68"/>
    <mergeCell ref="D65:F65"/>
    <mergeCell ref="G65:I65"/>
    <mergeCell ref="J65:L65"/>
    <mergeCell ref="M65:O65"/>
    <mergeCell ref="P65:R65"/>
    <mergeCell ref="S65:U65"/>
    <mergeCell ref="D66:F66"/>
    <mergeCell ref="S68:U68"/>
    <mergeCell ref="A68:C68"/>
    <mergeCell ref="D68:F68"/>
    <mergeCell ref="G68:I68"/>
    <mergeCell ref="J68:L68"/>
    <mergeCell ref="M68:O68"/>
    <mergeCell ref="P68:R68"/>
    <mergeCell ref="M66:O66"/>
    <mergeCell ref="P66:R66"/>
    <mergeCell ref="S66:U66"/>
    <mergeCell ref="A67:C67"/>
    <mergeCell ref="D67:F67"/>
    <mergeCell ref="G67:I67"/>
    <mergeCell ref="J67:L67"/>
    <mergeCell ref="M67:O67"/>
    <mergeCell ref="P67:R67"/>
    <mergeCell ref="S67:U67"/>
  </mergeCells>
  <pageMargins left="0.19685039370078741" right="0.19685039370078741" top="0.74803149606299213" bottom="0.19685039370078741" header="0.19685039370078741" footer="0.19685039370078741"/>
  <pageSetup paperSize="9" orientation="portrait" r:id="rId1"/>
  <rowBreaks count="1" manualBreakCount="1">
    <brk id="33" max="30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>
                <anchor moveWithCells="1">
                  <from>
                    <xdr:col>16</xdr:col>
                    <xdr:colOff>9525</xdr:colOff>
                    <xdr:row>3</xdr:row>
                    <xdr:rowOff>28575</xdr:rowOff>
                  </from>
                  <to>
                    <xdr:col>17</xdr:col>
                    <xdr:colOff>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>
                <anchor moveWithCells="1">
                  <from>
                    <xdr:col>6</xdr:col>
                    <xdr:colOff>9525</xdr:colOff>
                    <xdr:row>7</xdr:row>
                    <xdr:rowOff>104775</xdr:rowOff>
                  </from>
                  <to>
                    <xdr:col>7</xdr:col>
                    <xdr:colOff>0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>
                <anchor moveWithCells="1">
                  <from>
                    <xdr:col>10</xdr:col>
                    <xdr:colOff>9525</xdr:colOff>
                    <xdr:row>7</xdr:row>
                    <xdr:rowOff>104775</xdr:rowOff>
                  </from>
                  <to>
                    <xdr:col>11</xdr:col>
                    <xdr:colOff>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IV44"/>
  <sheetViews>
    <sheetView view="pageBreakPreview" topLeftCell="A13" zoomScaleNormal="100" zoomScaleSheetLayoutView="100" workbookViewId="0">
      <selection activeCell="Y64" sqref="Y64:AA68"/>
    </sheetView>
  </sheetViews>
  <sheetFormatPr defaultColWidth="9.140625" defaultRowHeight="20.25"/>
  <cols>
    <col min="1" max="14" width="3.7109375" style="3" customWidth="1"/>
    <col min="15" max="28" width="3.42578125" style="3" customWidth="1"/>
    <col min="29" max="31" width="3.7109375" style="3" customWidth="1"/>
    <col min="32" max="256" width="9.140625" style="3"/>
    <col min="257" max="270" width="3.7109375" style="3" customWidth="1"/>
    <col min="271" max="284" width="3.42578125" style="3" customWidth="1"/>
    <col min="285" max="287" width="3.7109375" style="3" customWidth="1"/>
    <col min="288" max="512" width="9.140625" style="3"/>
    <col min="513" max="526" width="3.7109375" style="3" customWidth="1"/>
    <col min="527" max="540" width="3.42578125" style="3" customWidth="1"/>
    <col min="541" max="543" width="3.7109375" style="3" customWidth="1"/>
    <col min="544" max="768" width="9.140625" style="3"/>
    <col min="769" max="782" width="3.7109375" style="3" customWidth="1"/>
    <col min="783" max="796" width="3.42578125" style="3" customWidth="1"/>
    <col min="797" max="799" width="3.7109375" style="3" customWidth="1"/>
    <col min="800" max="1024" width="9.140625" style="3"/>
    <col min="1025" max="1038" width="3.7109375" style="3" customWidth="1"/>
    <col min="1039" max="1052" width="3.42578125" style="3" customWidth="1"/>
    <col min="1053" max="1055" width="3.7109375" style="3" customWidth="1"/>
    <col min="1056" max="1280" width="9.140625" style="3"/>
    <col min="1281" max="1294" width="3.7109375" style="3" customWidth="1"/>
    <col min="1295" max="1308" width="3.42578125" style="3" customWidth="1"/>
    <col min="1309" max="1311" width="3.7109375" style="3" customWidth="1"/>
    <col min="1312" max="1536" width="9.140625" style="3"/>
    <col min="1537" max="1550" width="3.7109375" style="3" customWidth="1"/>
    <col min="1551" max="1564" width="3.42578125" style="3" customWidth="1"/>
    <col min="1565" max="1567" width="3.7109375" style="3" customWidth="1"/>
    <col min="1568" max="1792" width="9.140625" style="3"/>
    <col min="1793" max="1806" width="3.7109375" style="3" customWidth="1"/>
    <col min="1807" max="1820" width="3.42578125" style="3" customWidth="1"/>
    <col min="1821" max="1823" width="3.7109375" style="3" customWidth="1"/>
    <col min="1824" max="2048" width="9.140625" style="3"/>
    <col min="2049" max="2062" width="3.7109375" style="3" customWidth="1"/>
    <col min="2063" max="2076" width="3.42578125" style="3" customWidth="1"/>
    <col min="2077" max="2079" width="3.7109375" style="3" customWidth="1"/>
    <col min="2080" max="2304" width="9.140625" style="3"/>
    <col min="2305" max="2318" width="3.7109375" style="3" customWidth="1"/>
    <col min="2319" max="2332" width="3.42578125" style="3" customWidth="1"/>
    <col min="2333" max="2335" width="3.7109375" style="3" customWidth="1"/>
    <col min="2336" max="2560" width="9.140625" style="3"/>
    <col min="2561" max="2574" width="3.7109375" style="3" customWidth="1"/>
    <col min="2575" max="2588" width="3.42578125" style="3" customWidth="1"/>
    <col min="2589" max="2591" width="3.7109375" style="3" customWidth="1"/>
    <col min="2592" max="2816" width="9.140625" style="3"/>
    <col min="2817" max="2830" width="3.7109375" style="3" customWidth="1"/>
    <col min="2831" max="2844" width="3.42578125" style="3" customWidth="1"/>
    <col min="2845" max="2847" width="3.7109375" style="3" customWidth="1"/>
    <col min="2848" max="3072" width="9.140625" style="3"/>
    <col min="3073" max="3086" width="3.7109375" style="3" customWidth="1"/>
    <col min="3087" max="3100" width="3.42578125" style="3" customWidth="1"/>
    <col min="3101" max="3103" width="3.7109375" style="3" customWidth="1"/>
    <col min="3104" max="3328" width="9.140625" style="3"/>
    <col min="3329" max="3342" width="3.7109375" style="3" customWidth="1"/>
    <col min="3343" max="3356" width="3.42578125" style="3" customWidth="1"/>
    <col min="3357" max="3359" width="3.7109375" style="3" customWidth="1"/>
    <col min="3360" max="3584" width="9.140625" style="3"/>
    <col min="3585" max="3598" width="3.7109375" style="3" customWidth="1"/>
    <col min="3599" max="3612" width="3.42578125" style="3" customWidth="1"/>
    <col min="3613" max="3615" width="3.7109375" style="3" customWidth="1"/>
    <col min="3616" max="3840" width="9.140625" style="3"/>
    <col min="3841" max="3854" width="3.7109375" style="3" customWidth="1"/>
    <col min="3855" max="3868" width="3.42578125" style="3" customWidth="1"/>
    <col min="3869" max="3871" width="3.7109375" style="3" customWidth="1"/>
    <col min="3872" max="4096" width="9.140625" style="3"/>
    <col min="4097" max="4110" width="3.7109375" style="3" customWidth="1"/>
    <col min="4111" max="4124" width="3.42578125" style="3" customWidth="1"/>
    <col min="4125" max="4127" width="3.7109375" style="3" customWidth="1"/>
    <col min="4128" max="4352" width="9.140625" style="3"/>
    <col min="4353" max="4366" width="3.7109375" style="3" customWidth="1"/>
    <col min="4367" max="4380" width="3.42578125" style="3" customWidth="1"/>
    <col min="4381" max="4383" width="3.7109375" style="3" customWidth="1"/>
    <col min="4384" max="4608" width="9.140625" style="3"/>
    <col min="4609" max="4622" width="3.7109375" style="3" customWidth="1"/>
    <col min="4623" max="4636" width="3.42578125" style="3" customWidth="1"/>
    <col min="4637" max="4639" width="3.7109375" style="3" customWidth="1"/>
    <col min="4640" max="4864" width="9.140625" style="3"/>
    <col min="4865" max="4878" width="3.7109375" style="3" customWidth="1"/>
    <col min="4879" max="4892" width="3.42578125" style="3" customWidth="1"/>
    <col min="4893" max="4895" width="3.7109375" style="3" customWidth="1"/>
    <col min="4896" max="5120" width="9.140625" style="3"/>
    <col min="5121" max="5134" width="3.7109375" style="3" customWidth="1"/>
    <col min="5135" max="5148" width="3.42578125" style="3" customWidth="1"/>
    <col min="5149" max="5151" width="3.7109375" style="3" customWidth="1"/>
    <col min="5152" max="5376" width="9.140625" style="3"/>
    <col min="5377" max="5390" width="3.7109375" style="3" customWidth="1"/>
    <col min="5391" max="5404" width="3.42578125" style="3" customWidth="1"/>
    <col min="5405" max="5407" width="3.7109375" style="3" customWidth="1"/>
    <col min="5408" max="5632" width="9.140625" style="3"/>
    <col min="5633" max="5646" width="3.7109375" style="3" customWidth="1"/>
    <col min="5647" max="5660" width="3.42578125" style="3" customWidth="1"/>
    <col min="5661" max="5663" width="3.7109375" style="3" customWidth="1"/>
    <col min="5664" max="5888" width="9.140625" style="3"/>
    <col min="5889" max="5902" width="3.7109375" style="3" customWidth="1"/>
    <col min="5903" max="5916" width="3.42578125" style="3" customWidth="1"/>
    <col min="5917" max="5919" width="3.7109375" style="3" customWidth="1"/>
    <col min="5920" max="6144" width="9.140625" style="3"/>
    <col min="6145" max="6158" width="3.7109375" style="3" customWidth="1"/>
    <col min="6159" max="6172" width="3.42578125" style="3" customWidth="1"/>
    <col min="6173" max="6175" width="3.7109375" style="3" customWidth="1"/>
    <col min="6176" max="6400" width="9.140625" style="3"/>
    <col min="6401" max="6414" width="3.7109375" style="3" customWidth="1"/>
    <col min="6415" max="6428" width="3.42578125" style="3" customWidth="1"/>
    <col min="6429" max="6431" width="3.7109375" style="3" customWidth="1"/>
    <col min="6432" max="6656" width="9.140625" style="3"/>
    <col min="6657" max="6670" width="3.7109375" style="3" customWidth="1"/>
    <col min="6671" max="6684" width="3.42578125" style="3" customWidth="1"/>
    <col min="6685" max="6687" width="3.7109375" style="3" customWidth="1"/>
    <col min="6688" max="6912" width="9.140625" style="3"/>
    <col min="6913" max="6926" width="3.7109375" style="3" customWidth="1"/>
    <col min="6927" max="6940" width="3.42578125" style="3" customWidth="1"/>
    <col min="6941" max="6943" width="3.7109375" style="3" customWidth="1"/>
    <col min="6944" max="7168" width="9.140625" style="3"/>
    <col min="7169" max="7182" width="3.7109375" style="3" customWidth="1"/>
    <col min="7183" max="7196" width="3.42578125" style="3" customWidth="1"/>
    <col min="7197" max="7199" width="3.7109375" style="3" customWidth="1"/>
    <col min="7200" max="7424" width="9.140625" style="3"/>
    <col min="7425" max="7438" width="3.7109375" style="3" customWidth="1"/>
    <col min="7439" max="7452" width="3.42578125" style="3" customWidth="1"/>
    <col min="7453" max="7455" width="3.7109375" style="3" customWidth="1"/>
    <col min="7456" max="7680" width="9.140625" style="3"/>
    <col min="7681" max="7694" width="3.7109375" style="3" customWidth="1"/>
    <col min="7695" max="7708" width="3.42578125" style="3" customWidth="1"/>
    <col min="7709" max="7711" width="3.7109375" style="3" customWidth="1"/>
    <col min="7712" max="7936" width="9.140625" style="3"/>
    <col min="7937" max="7950" width="3.7109375" style="3" customWidth="1"/>
    <col min="7951" max="7964" width="3.42578125" style="3" customWidth="1"/>
    <col min="7965" max="7967" width="3.7109375" style="3" customWidth="1"/>
    <col min="7968" max="8192" width="9.140625" style="3"/>
    <col min="8193" max="8206" width="3.7109375" style="3" customWidth="1"/>
    <col min="8207" max="8220" width="3.42578125" style="3" customWidth="1"/>
    <col min="8221" max="8223" width="3.7109375" style="3" customWidth="1"/>
    <col min="8224" max="8448" width="9.140625" style="3"/>
    <col min="8449" max="8462" width="3.7109375" style="3" customWidth="1"/>
    <col min="8463" max="8476" width="3.42578125" style="3" customWidth="1"/>
    <col min="8477" max="8479" width="3.7109375" style="3" customWidth="1"/>
    <col min="8480" max="8704" width="9.140625" style="3"/>
    <col min="8705" max="8718" width="3.7109375" style="3" customWidth="1"/>
    <col min="8719" max="8732" width="3.42578125" style="3" customWidth="1"/>
    <col min="8733" max="8735" width="3.7109375" style="3" customWidth="1"/>
    <col min="8736" max="8960" width="9.140625" style="3"/>
    <col min="8961" max="8974" width="3.7109375" style="3" customWidth="1"/>
    <col min="8975" max="8988" width="3.42578125" style="3" customWidth="1"/>
    <col min="8989" max="8991" width="3.7109375" style="3" customWidth="1"/>
    <col min="8992" max="9216" width="9.140625" style="3"/>
    <col min="9217" max="9230" width="3.7109375" style="3" customWidth="1"/>
    <col min="9231" max="9244" width="3.42578125" style="3" customWidth="1"/>
    <col min="9245" max="9247" width="3.7109375" style="3" customWidth="1"/>
    <col min="9248" max="9472" width="9.140625" style="3"/>
    <col min="9473" max="9486" width="3.7109375" style="3" customWidth="1"/>
    <col min="9487" max="9500" width="3.42578125" style="3" customWidth="1"/>
    <col min="9501" max="9503" width="3.7109375" style="3" customWidth="1"/>
    <col min="9504" max="9728" width="9.140625" style="3"/>
    <col min="9729" max="9742" width="3.7109375" style="3" customWidth="1"/>
    <col min="9743" max="9756" width="3.42578125" style="3" customWidth="1"/>
    <col min="9757" max="9759" width="3.7109375" style="3" customWidth="1"/>
    <col min="9760" max="9984" width="9.140625" style="3"/>
    <col min="9985" max="9998" width="3.7109375" style="3" customWidth="1"/>
    <col min="9999" max="10012" width="3.42578125" style="3" customWidth="1"/>
    <col min="10013" max="10015" width="3.7109375" style="3" customWidth="1"/>
    <col min="10016" max="10240" width="9.140625" style="3"/>
    <col min="10241" max="10254" width="3.7109375" style="3" customWidth="1"/>
    <col min="10255" max="10268" width="3.42578125" style="3" customWidth="1"/>
    <col min="10269" max="10271" width="3.7109375" style="3" customWidth="1"/>
    <col min="10272" max="10496" width="9.140625" style="3"/>
    <col min="10497" max="10510" width="3.7109375" style="3" customWidth="1"/>
    <col min="10511" max="10524" width="3.42578125" style="3" customWidth="1"/>
    <col min="10525" max="10527" width="3.7109375" style="3" customWidth="1"/>
    <col min="10528" max="10752" width="9.140625" style="3"/>
    <col min="10753" max="10766" width="3.7109375" style="3" customWidth="1"/>
    <col min="10767" max="10780" width="3.42578125" style="3" customWidth="1"/>
    <col min="10781" max="10783" width="3.7109375" style="3" customWidth="1"/>
    <col min="10784" max="11008" width="9.140625" style="3"/>
    <col min="11009" max="11022" width="3.7109375" style="3" customWidth="1"/>
    <col min="11023" max="11036" width="3.42578125" style="3" customWidth="1"/>
    <col min="11037" max="11039" width="3.7109375" style="3" customWidth="1"/>
    <col min="11040" max="11264" width="9.140625" style="3"/>
    <col min="11265" max="11278" width="3.7109375" style="3" customWidth="1"/>
    <col min="11279" max="11292" width="3.42578125" style="3" customWidth="1"/>
    <col min="11293" max="11295" width="3.7109375" style="3" customWidth="1"/>
    <col min="11296" max="11520" width="9.140625" style="3"/>
    <col min="11521" max="11534" width="3.7109375" style="3" customWidth="1"/>
    <col min="11535" max="11548" width="3.42578125" style="3" customWidth="1"/>
    <col min="11549" max="11551" width="3.7109375" style="3" customWidth="1"/>
    <col min="11552" max="11776" width="9.140625" style="3"/>
    <col min="11777" max="11790" width="3.7109375" style="3" customWidth="1"/>
    <col min="11791" max="11804" width="3.42578125" style="3" customWidth="1"/>
    <col min="11805" max="11807" width="3.7109375" style="3" customWidth="1"/>
    <col min="11808" max="12032" width="9.140625" style="3"/>
    <col min="12033" max="12046" width="3.7109375" style="3" customWidth="1"/>
    <col min="12047" max="12060" width="3.42578125" style="3" customWidth="1"/>
    <col min="12061" max="12063" width="3.7109375" style="3" customWidth="1"/>
    <col min="12064" max="12288" width="9.140625" style="3"/>
    <col min="12289" max="12302" width="3.7109375" style="3" customWidth="1"/>
    <col min="12303" max="12316" width="3.42578125" style="3" customWidth="1"/>
    <col min="12317" max="12319" width="3.7109375" style="3" customWidth="1"/>
    <col min="12320" max="12544" width="9.140625" style="3"/>
    <col min="12545" max="12558" width="3.7109375" style="3" customWidth="1"/>
    <col min="12559" max="12572" width="3.42578125" style="3" customWidth="1"/>
    <col min="12573" max="12575" width="3.7109375" style="3" customWidth="1"/>
    <col min="12576" max="12800" width="9.140625" style="3"/>
    <col min="12801" max="12814" width="3.7109375" style="3" customWidth="1"/>
    <col min="12815" max="12828" width="3.42578125" style="3" customWidth="1"/>
    <col min="12829" max="12831" width="3.7109375" style="3" customWidth="1"/>
    <col min="12832" max="13056" width="9.140625" style="3"/>
    <col min="13057" max="13070" width="3.7109375" style="3" customWidth="1"/>
    <col min="13071" max="13084" width="3.42578125" style="3" customWidth="1"/>
    <col min="13085" max="13087" width="3.7109375" style="3" customWidth="1"/>
    <col min="13088" max="13312" width="9.140625" style="3"/>
    <col min="13313" max="13326" width="3.7109375" style="3" customWidth="1"/>
    <col min="13327" max="13340" width="3.42578125" style="3" customWidth="1"/>
    <col min="13341" max="13343" width="3.7109375" style="3" customWidth="1"/>
    <col min="13344" max="13568" width="9.140625" style="3"/>
    <col min="13569" max="13582" width="3.7109375" style="3" customWidth="1"/>
    <col min="13583" max="13596" width="3.42578125" style="3" customWidth="1"/>
    <col min="13597" max="13599" width="3.7109375" style="3" customWidth="1"/>
    <col min="13600" max="13824" width="9.140625" style="3"/>
    <col min="13825" max="13838" width="3.7109375" style="3" customWidth="1"/>
    <col min="13839" max="13852" width="3.42578125" style="3" customWidth="1"/>
    <col min="13853" max="13855" width="3.7109375" style="3" customWidth="1"/>
    <col min="13856" max="14080" width="9.140625" style="3"/>
    <col min="14081" max="14094" width="3.7109375" style="3" customWidth="1"/>
    <col min="14095" max="14108" width="3.42578125" style="3" customWidth="1"/>
    <col min="14109" max="14111" width="3.7109375" style="3" customWidth="1"/>
    <col min="14112" max="14336" width="9.140625" style="3"/>
    <col min="14337" max="14350" width="3.7109375" style="3" customWidth="1"/>
    <col min="14351" max="14364" width="3.42578125" style="3" customWidth="1"/>
    <col min="14365" max="14367" width="3.7109375" style="3" customWidth="1"/>
    <col min="14368" max="14592" width="9.140625" style="3"/>
    <col min="14593" max="14606" width="3.7109375" style="3" customWidth="1"/>
    <col min="14607" max="14620" width="3.42578125" style="3" customWidth="1"/>
    <col min="14621" max="14623" width="3.7109375" style="3" customWidth="1"/>
    <col min="14624" max="14848" width="9.140625" style="3"/>
    <col min="14849" max="14862" width="3.7109375" style="3" customWidth="1"/>
    <col min="14863" max="14876" width="3.42578125" style="3" customWidth="1"/>
    <col min="14877" max="14879" width="3.7109375" style="3" customWidth="1"/>
    <col min="14880" max="15104" width="9.140625" style="3"/>
    <col min="15105" max="15118" width="3.7109375" style="3" customWidth="1"/>
    <col min="15119" max="15132" width="3.42578125" style="3" customWidth="1"/>
    <col min="15133" max="15135" width="3.7109375" style="3" customWidth="1"/>
    <col min="15136" max="15360" width="9.140625" style="3"/>
    <col min="15361" max="15374" width="3.7109375" style="3" customWidth="1"/>
    <col min="15375" max="15388" width="3.42578125" style="3" customWidth="1"/>
    <col min="15389" max="15391" width="3.7109375" style="3" customWidth="1"/>
    <col min="15392" max="15616" width="9.140625" style="3"/>
    <col min="15617" max="15630" width="3.7109375" style="3" customWidth="1"/>
    <col min="15631" max="15644" width="3.42578125" style="3" customWidth="1"/>
    <col min="15645" max="15647" width="3.7109375" style="3" customWidth="1"/>
    <col min="15648" max="15872" width="9.140625" style="3"/>
    <col min="15873" max="15886" width="3.7109375" style="3" customWidth="1"/>
    <col min="15887" max="15900" width="3.42578125" style="3" customWidth="1"/>
    <col min="15901" max="15903" width="3.7109375" style="3" customWidth="1"/>
    <col min="15904" max="16128" width="9.140625" style="3"/>
    <col min="16129" max="16142" width="3.7109375" style="3" customWidth="1"/>
    <col min="16143" max="16156" width="3.42578125" style="3" customWidth="1"/>
    <col min="16157" max="16159" width="3.7109375" style="3" customWidth="1"/>
    <col min="16160" max="16384" width="9.140625" style="3"/>
  </cols>
  <sheetData>
    <row r="1" spans="1:256" ht="12.95" customHeight="1"/>
    <row r="2" spans="1:256" ht="12.95" customHeight="1"/>
    <row r="3" spans="1:256" ht="35.25" customHeight="1">
      <c r="A3" s="370" t="s">
        <v>28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  <c r="R3" s="370"/>
      <c r="S3" s="370"/>
      <c r="T3" s="370"/>
      <c r="U3" s="370"/>
      <c r="V3" s="370"/>
      <c r="W3" s="370"/>
      <c r="X3" s="370"/>
      <c r="Y3" s="370"/>
      <c r="Z3" s="370"/>
      <c r="AA3" s="370"/>
      <c r="AB3" s="370"/>
      <c r="AC3" s="370"/>
    </row>
    <row r="4" spans="1:256" ht="19.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</row>
    <row r="5" spans="1:256" ht="24" customHeight="1">
      <c r="A5" s="5"/>
      <c r="B5" s="5"/>
      <c r="C5" s="158" t="s">
        <v>20</v>
      </c>
      <c r="D5" s="158"/>
      <c r="E5" s="159"/>
      <c r="F5" s="158"/>
      <c r="G5" s="159"/>
      <c r="H5" s="159"/>
      <c r="I5" s="160" t="s">
        <v>17</v>
      </c>
      <c r="J5" s="161" t="str">
        <f>'Data Record (10ชิ้น)'!R1</f>
        <v>SPR15120023-1</v>
      </c>
      <c r="K5" s="162"/>
      <c r="L5" s="162"/>
      <c r="M5" s="161"/>
      <c r="N5" s="161"/>
      <c r="O5" s="161"/>
      <c r="P5" s="161"/>
      <c r="Q5" s="161"/>
      <c r="R5" s="162"/>
      <c r="S5" s="162"/>
      <c r="T5" s="162"/>
      <c r="U5" s="162"/>
      <c r="V5" s="162"/>
      <c r="W5" s="162"/>
      <c r="X5" s="9"/>
      <c r="Y5" s="163" t="s">
        <v>155</v>
      </c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</row>
    <row r="6" spans="1:256" ht="24" customHeight="1">
      <c r="A6" s="5"/>
      <c r="B6" s="5"/>
      <c r="C6" s="159"/>
      <c r="D6" s="159"/>
      <c r="E6" s="159"/>
      <c r="F6" s="158"/>
      <c r="G6" s="164"/>
      <c r="H6" s="164"/>
      <c r="I6" s="158"/>
      <c r="J6" s="161"/>
      <c r="K6" s="162"/>
      <c r="L6" s="162"/>
      <c r="M6" s="161"/>
      <c r="N6" s="161"/>
      <c r="O6" s="161"/>
      <c r="P6" s="161"/>
      <c r="Q6" s="161"/>
      <c r="R6" s="162"/>
      <c r="S6" s="162"/>
      <c r="T6" s="162"/>
      <c r="U6" s="162"/>
      <c r="V6" s="162"/>
      <c r="W6" s="162"/>
      <c r="X6" s="162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</row>
    <row r="7" spans="1:256" ht="24" customHeight="1">
      <c r="A7" s="5"/>
      <c r="B7" s="5"/>
      <c r="C7" s="165" t="s">
        <v>1</v>
      </c>
      <c r="D7" s="165"/>
      <c r="E7" s="159"/>
      <c r="F7" s="159"/>
      <c r="G7" s="159"/>
      <c r="H7" s="159"/>
      <c r="I7" s="160" t="s">
        <v>17</v>
      </c>
      <c r="J7" s="166" t="str">
        <f>'Data Record (10ชิ้น)'!$G$5</f>
        <v>LG</v>
      </c>
      <c r="K7" s="162"/>
      <c r="L7" s="162"/>
      <c r="M7" s="167"/>
      <c r="N7" s="167"/>
      <c r="O7" s="167"/>
      <c r="P7" s="167"/>
      <c r="Q7" s="167"/>
      <c r="R7" s="167"/>
      <c r="S7" s="167"/>
      <c r="T7" s="167"/>
      <c r="U7" s="167"/>
      <c r="V7" s="168"/>
      <c r="W7" s="168"/>
      <c r="X7" s="168"/>
      <c r="Y7" s="11"/>
      <c r="Z7" s="11"/>
      <c r="AA7" s="11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</row>
    <row r="8" spans="1:256" ht="24" customHeight="1">
      <c r="A8" s="5"/>
      <c r="B8" s="5"/>
      <c r="C8" s="159"/>
      <c r="D8" s="165"/>
      <c r="E8" s="165"/>
      <c r="F8" s="159"/>
      <c r="G8" s="159"/>
      <c r="H8" s="159"/>
      <c r="I8" s="160"/>
      <c r="J8" s="169"/>
      <c r="K8" s="162"/>
      <c r="L8" s="166"/>
      <c r="M8" s="170"/>
      <c r="N8" s="170"/>
      <c r="O8" s="167"/>
      <c r="P8" s="167"/>
      <c r="Q8" s="167"/>
      <c r="R8" s="167"/>
      <c r="S8" s="167"/>
      <c r="T8" s="167"/>
      <c r="U8" s="167"/>
      <c r="V8" s="167"/>
      <c r="W8" s="168"/>
      <c r="X8" s="168"/>
      <c r="Y8" s="10"/>
      <c r="Z8" s="10"/>
      <c r="AA8" s="10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</row>
    <row r="9" spans="1:256" ht="24" customHeight="1">
      <c r="A9" s="5"/>
      <c r="B9" s="5"/>
      <c r="C9" s="25"/>
      <c r="D9" s="60"/>
      <c r="E9" s="60"/>
      <c r="F9" s="25"/>
      <c r="G9" s="25"/>
      <c r="H9" s="25"/>
      <c r="I9" s="25"/>
      <c r="J9" s="21"/>
      <c r="K9" s="9"/>
      <c r="L9" s="21"/>
      <c r="M9" s="171"/>
      <c r="N9" s="171"/>
      <c r="O9" s="22"/>
      <c r="P9" s="22"/>
      <c r="Q9" s="22"/>
      <c r="R9" s="22"/>
      <c r="S9" s="22"/>
      <c r="T9" s="22"/>
      <c r="U9" s="22"/>
      <c r="V9" s="22"/>
      <c r="W9" s="23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</row>
    <row r="10" spans="1:256" ht="15" customHeight="1">
      <c r="A10" s="7"/>
      <c r="B10" s="7"/>
      <c r="C10" s="172"/>
      <c r="D10" s="172"/>
      <c r="E10" s="172"/>
      <c r="F10" s="172"/>
      <c r="G10" s="172"/>
      <c r="H10" s="173"/>
      <c r="I10" s="172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74"/>
      <c r="V10" s="174"/>
      <c r="W10" s="19"/>
      <c r="X10" s="175"/>
      <c r="Y10" s="176"/>
      <c r="Z10" s="176"/>
      <c r="AA10" s="176"/>
      <c r="AB10" s="114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  <c r="IK10" s="11"/>
      <c r="IL10" s="11"/>
      <c r="IM10" s="11"/>
      <c r="IN10" s="11"/>
      <c r="IO10" s="11"/>
      <c r="IP10" s="11"/>
      <c r="IQ10" s="11"/>
      <c r="IR10" s="11"/>
      <c r="IS10" s="11"/>
      <c r="IT10" s="11"/>
      <c r="IU10" s="11"/>
      <c r="IV10" s="11"/>
    </row>
    <row r="11" spans="1:256" ht="15" customHeight="1">
      <c r="A11" s="5"/>
      <c r="B11" s="5"/>
      <c r="C11" s="60"/>
      <c r="D11" s="60"/>
      <c r="E11" s="60"/>
      <c r="F11" s="60"/>
      <c r="G11" s="60"/>
      <c r="H11" s="177"/>
      <c r="I11" s="178"/>
      <c r="J11" s="23"/>
      <c r="K11" s="171"/>
      <c r="L11" s="22"/>
      <c r="M11" s="22"/>
      <c r="N11" s="22"/>
      <c r="O11" s="22"/>
      <c r="P11" s="22"/>
      <c r="Q11" s="22"/>
      <c r="R11" s="22"/>
      <c r="S11" s="22"/>
      <c r="T11" s="22"/>
      <c r="U11" s="23"/>
      <c r="V11" s="23"/>
      <c r="W11" s="20"/>
      <c r="X11" s="9"/>
      <c r="Y11" s="12"/>
      <c r="Z11" s="12"/>
      <c r="AA11" s="12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</row>
    <row r="12" spans="1:256" ht="24" customHeight="1">
      <c r="A12" s="5"/>
      <c r="B12" s="5"/>
      <c r="C12" s="165" t="s">
        <v>18</v>
      </c>
      <c r="D12" s="60"/>
      <c r="E12" s="60"/>
      <c r="F12" s="60"/>
      <c r="G12" s="25"/>
      <c r="H12" s="25"/>
      <c r="I12" s="177" t="s">
        <v>17</v>
      </c>
      <c r="J12" s="166" t="str">
        <f>'Data Record (10ชิ้น)'!$G$6</f>
        <v>Gauge Block</v>
      </c>
      <c r="K12" s="166"/>
      <c r="L12" s="166"/>
      <c r="M12" s="166"/>
      <c r="N12" s="166"/>
      <c r="O12" s="166"/>
      <c r="P12" s="17"/>
      <c r="Q12" s="21"/>
      <c r="R12" s="21"/>
      <c r="S12" s="21"/>
      <c r="T12" s="21"/>
      <c r="U12" s="21"/>
      <c r="V12" s="21"/>
      <c r="W12" s="21"/>
      <c r="X12" s="13"/>
      <c r="Y12" s="13"/>
      <c r="Z12" s="13"/>
      <c r="AA12" s="13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</row>
    <row r="13" spans="1:256" ht="24" customHeight="1">
      <c r="A13" s="5"/>
      <c r="B13" s="5"/>
      <c r="C13" s="179" t="s">
        <v>2</v>
      </c>
      <c r="D13" s="60"/>
      <c r="E13" s="60"/>
      <c r="F13" s="60"/>
      <c r="G13" s="25"/>
      <c r="H13" s="25"/>
      <c r="I13" s="177" t="s">
        <v>17</v>
      </c>
      <c r="J13" s="166" t="str">
        <f>'Data Record (10ชิ้น)'!$R$6</f>
        <v>Mittutoyo</v>
      </c>
      <c r="K13" s="162"/>
      <c r="L13" s="166"/>
      <c r="M13" s="17"/>
      <c r="N13" s="17"/>
      <c r="O13" s="9"/>
      <c r="P13" s="17"/>
      <c r="Q13" s="21"/>
      <c r="R13" s="21"/>
      <c r="S13" s="17"/>
      <c r="T13" s="17"/>
      <c r="U13" s="17"/>
      <c r="V13" s="17"/>
      <c r="W13" s="17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</row>
    <row r="14" spans="1:256" ht="24" customHeight="1">
      <c r="A14" s="5"/>
      <c r="B14" s="5"/>
      <c r="C14" s="165" t="s">
        <v>3</v>
      </c>
      <c r="D14" s="60"/>
      <c r="E14" s="60"/>
      <c r="F14" s="60"/>
      <c r="G14" s="25"/>
      <c r="H14" s="25"/>
      <c r="I14" s="177" t="s">
        <v>17</v>
      </c>
      <c r="J14" s="374">
        <f>'Data Record (10ชิ้น)'!$Z$6</f>
        <v>123</v>
      </c>
      <c r="K14" s="374"/>
      <c r="L14" s="374"/>
      <c r="M14" s="17"/>
      <c r="N14" s="17"/>
      <c r="O14" s="9"/>
      <c r="P14" s="17"/>
      <c r="Q14" s="21"/>
      <c r="R14" s="21"/>
      <c r="S14" s="21"/>
      <c r="T14" s="21"/>
      <c r="U14" s="21"/>
      <c r="V14" s="60"/>
      <c r="W14" s="17"/>
      <c r="X14" s="13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</row>
    <row r="15" spans="1:256" ht="24" customHeight="1">
      <c r="A15" s="5"/>
      <c r="B15" s="5"/>
      <c r="C15" s="165" t="s">
        <v>19</v>
      </c>
      <c r="D15" s="60"/>
      <c r="E15" s="60"/>
      <c r="F15" s="60"/>
      <c r="G15" s="25"/>
      <c r="H15" s="25"/>
      <c r="I15" s="177" t="s">
        <v>17</v>
      </c>
      <c r="J15" s="371" t="str">
        <f>'Data Record (10ชิ้น)'!$E$7</f>
        <v>sdfdthj</v>
      </c>
      <c r="K15" s="371"/>
      <c r="L15" s="371"/>
      <c r="M15" s="180"/>
      <c r="N15" s="180"/>
      <c r="O15" s="9"/>
      <c r="P15" s="17"/>
      <c r="Q15" s="17"/>
      <c r="R15" s="21"/>
      <c r="S15" s="17"/>
      <c r="T15" s="17"/>
      <c r="U15" s="17"/>
      <c r="V15" s="17"/>
      <c r="W15" s="17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</row>
    <row r="16" spans="1:256" ht="24" customHeight="1">
      <c r="A16" s="5"/>
      <c r="B16" s="5"/>
      <c r="C16" s="165" t="s">
        <v>25</v>
      </c>
      <c r="D16" s="60"/>
      <c r="E16" s="60"/>
      <c r="F16" s="60"/>
      <c r="G16" s="25"/>
      <c r="H16" s="25"/>
      <c r="I16" s="177" t="s">
        <v>17</v>
      </c>
      <c r="J16" s="375">
        <f>'Data Record (10ชิ้น)'!$M$7</f>
        <v>123</v>
      </c>
      <c r="K16" s="375"/>
      <c r="L16" s="375"/>
      <c r="M16" s="375"/>
      <c r="N16" s="17"/>
      <c r="O16" s="9"/>
      <c r="P16" s="17"/>
      <c r="Q16" s="17"/>
      <c r="R16" s="21"/>
      <c r="S16" s="21"/>
      <c r="T16" s="21"/>
      <c r="U16" s="21"/>
      <c r="V16" s="24"/>
      <c r="W16" s="17"/>
      <c r="X16" s="13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</row>
    <row r="17" spans="1:256" ht="18.75" customHeight="1">
      <c r="A17" s="5"/>
      <c r="B17" s="5"/>
      <c r="C17" s="60"/>
      <c r="D17" s="60"/>
      <c r="E17" s="60"/>
      <c r="F17" s="60"/>
      <c r="G17" s="25"/>
      <c r="H17" s="25"/>
      <c r="I17" s="24"/>
      <c r="J17" s="181"/>
      <c r="K17" s="17"/>
      <c r="L17" s="17"/>
      <c r="M17" s="21"/>
      <c r="N17" s="21"/>
      <c r="O17" s="9"/>
      <c r="P17" s="17"/>
      <c r="Q17" s="21"/>
      <c r="R17" s="21"/>
      <c r="S17" s="21"/>
      <c r="T17" s="24"/>
      <c r="U17" s="17"/>
      <c r="V17" s="21"/>
      <c r="W17" s="17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</row>
    <row r="18" spans="1:256" ht="24" customHeight="1">
      <c r="A18" s="5"/>
      <c r="B18" s="5"/>
      <c r="C18" s="165" t="s">
        <v>6</v>
      </c>
      <c r="D18" s="165"/>
      <c r="E18" s="60"/>
      <c r="F18" s="60"/>
      <c r="G18" s="60"/>
      <c r="H18" s="60"/>
      <c r="I18" s="66"/>
      <c r="J18" s="21"/>
      <c r="K18" s="21"/>
      <c r="L18" s="25"/>
      <c r="M18" s="182"/>
      <c r="N18" s="182"/>
      <c r="O18" s="9"/>
      <c r="P18" s="9"/>
      <c r="Q18" s="9"/>
      <c r="R18" s="9"/>
      <c r="S18" s="9"/>
      <c r="T18" s="9"/>
      <c r="U18" s="9"/>
      <c r="V18" s="9"/>
      <c r="W18" s="17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</row>
    <row r="19" spans="1:256" ht="24" customHeight="1">
      <c r="A19" s="5"/>
      <c r="B19" s="5"/>
      <c r="C19" s="165" t="s">
        <v>7</v>
      </c>
      <c r="D19" s="165"/>
      <c r="E19" s="60"/>
      <c r="F19" s="60"/>
      <c r="G19" s="25"/>
      <c r="H19" s="25"/>
      <c r="J19" s="183" t="s">
        <v>17</v>
      </c>
      <c r="K19" s="184" t="s">
        <v>98</v>
      </c>
      <c r="L19" s="162"/>
      <c r="M19" s="182"/>
      <c r="N19" s="9"/>
      <c r="Q19" s="179" t="s">
        <v>4</v>
      </c>
      <c r="R19" s="185"/>
      <c r="S19" s="25"/>
      <c r="T19" s="9"/>
      <c r="U19" s="9"/>
      <c r="Y19" s="177" t="s">
        <v>17</v>
      </c>
      <c r="Z19" s="372">
        <f>'Data Record (10ชิ้น)'!$R$2</f>
        <v>42350</v>
      </c>
      <c r="AA19" s="372"/>
      <c r="AB19" s="372"/>
      <c r="AC19" s="372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</row>
    <row r="20" spans="1:256" ht="24" customHeight="1">
      <c r="A20" s="5"/>
      <c r="B20" s="5"/>
      <c r="C20" s="165" t="s">
        <v>8</v>
      </c>
      <c r="D20" s="158"/>
      <c r="E20" s="186"/>
      <c r="F20" s="186"/>
      <c r="G20" s="25"/>
      <c r="H20" s="25"/>
      <c r="J20" s="187" t="s">
        <v>17</v>
      </c>
      <c r="K20" s="188" t="s">
        <v>99</v>
      </c>
      <c r="L20" s="162"/>
      <c r="M20" s="189"/>
      <c r="N20" s="9"/>
      <c r="Q20" s="179" t="s">
        <v>5</v>
      </c>
      <c r="R20" s="190"/>
      <c r="S20" s="25"/>
      <c r="T20" s="9"/>
      <c r="U20" s="9"/>
      <c r="Y20" s="177" t="s">
        <v>17</v>
      </c>
      <c r="Z20" s="372">
        <f>'Data Record (10ชิ้น)'!$AA$2</f>
        <v>42350</v>
      </c>
      <c r="AA20" s="372"/>
      <c r="AB20" s="372"/>
      <c r="AC20" s="372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</row>
    <row r="21" spans="1:256" ht="24" customHeight="1">
      <c r="A21" s="5"/>
      <c r="B21" s="5"/>
      <c r="C21" s="165" t="s">
        <v>24</v>
      </c>
      <c r="D21" s="158"/>
      <c r="E21" s="186"/>
      <c r="F21" s="186"/>
      <c r="G21" s="25"/>
      <c r="H21" s="25"/>
      <c r="J21" s="187" t="s">
        <v>17</v>
      </c>
      <c r="K21" s="184" t="s">
        <v>26</v>
      </c>
      <c r="L21" s="162"/>
      <c r="M21" s="21"/>
      <c r="N21" s="9"/>
      <c r="Q21" s="158" t="s">
        <v>40</v>
      </c>
      <c r="R21" s="186"/>
      <c r="S21" s="25"/>
      <c r="T21" s="9"/>
      <c r="U21" s="9"/>
      <c r="Y21" s="177" t="s">
        <v>17</v>
      </c>
      <c r="Z21" s="373">
        <f>Z20+365</f>
        <v>42715</v>
      </c>
      <c r="AA21" s="373"/>
      <c r="AB21" s="373"/>
      <c r="AC21" s="373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</row>
    <row r="22" spans="1:256" ht="24" customHeight="1">
      <c r="A22" s="5"/>
      <c r="B22" s="5"/>
      <c r="C22" s="165" t="s">
        <v>100</v>
      </c>
      <c r="D22" s="162"/>
      <c r="E22" s="9"/>
      <c r="F22" s="9"/>
      <c r="G22" s="9"/>
      <c r="H22" s="9"/>
      <c r="J22" s="187" t="s">
        <v>17</v>
      </c>
      <c r="K22" s="162" t="s">
        <v>156</v>
      </c>
      <c r="L22" s="162"/>
      <c r="M22" s="17"/>
      <c r="N22" s="17"/>
      <c r="O22" s="9"/>
      <c r="P22" s="17"/>
      <c r="R22" s="26"/>
      <c r="S22" s="17"/>
      <c r="T22" s="17"/>
      <c r="U22" s="17"/>
      <c r="V22" s="17"/>
      <c r="W22" s="17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</row>
    <row r="23" spans="1:256" ht="18.75" customHeight="1">
      <c r="A23" s="5"/>
      <c r="B23" s="5"/>
      <c r="C23" s="9"/>
      <c r="D23" s="9"/>
      <c r="E23" s="9"/>
      <c r="F23" s="9"/>
      <c r="G23" s="9"/>
      <c r="H23" s="9"/>
      <c r="I23" s="9"/>
      <c r="J23" s="9"/>
      <c r="K23" s="9"/>
      <c r="L23" s="9"/>
      <c r="M23" s="17"/>
      <c r="N23" s="17"/>
      <c r="O23" s="9"/>
      <c r="P23" s="17"/>
      <c r="Q23" s="17"/>
      <c r="R23" s="17"/>
      <c r="S23" s="17"/>
      <c r="T23" s="17"/>
      <c r="U23" s="17"/>
      <c r="V23" s="17"/>
      <c r="W23" s="17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</row>
    <row r="24" spans="1:256" ht="24" customHeight="1">
      <c r="A24" s="5"/>
      <c r="B24" s="5"/>
      <c r="C24" s="25" t="s">
        <v>22</v>
      </c>
      <c r="D24" s="18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191"/>
      <c r="X24" s="14"/>
      <c r="Y24" s="192"/>
      <c r="Z24" s="192"/>
      <c r="AA24" s="192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</row>
    <row r="25" spans="1:256" ht="24" customHeight="1">
      <c r="A25" s="5"/>
      <c r="B25" s="5"/>
      <c r="C25" s="193" t="s">
        <v>101</v>
      </c>
      <c r="D25" s="9"/>
      <c r="E25" s="9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5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</row>
    <row r="26" spans="1:256" ht="24" customHeight="1">
      <c r="A26" s="5"/>
      <c r="B26" s="5"/>
      <c r="C26" s="193" t="s">
        <v>102</v>
      </c>
      <c r="D26" s="17"/>
      <c r="E26" s="5"/>
      <c r="F26" s="5"/>
      <c r="G26" s="5"/>
      <c r="H26" s="132"/>
      <c r="I26" s="132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5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</row>
    <row r="27" spans="1:256" ht="24" customHeight="1">
      <c r="A27" s="5"/>
      <c r="B27" s="5"/>
      <c r="C27" s="193" t="s">
        <v>103</v>
      </c>
      <c r="D27" s="17"/>
      <c r="E27" s="132"/>
      <c r="F27" s="132"/>
      <c r="G27" s="132"/>
      <c r="H27" s="132"/>
      <c r="I27" s="132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5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</row>
    <row r="28" spans="1:256" ht="24" customHeight="1">
      <c r="A28" s="5"/>
      <c r="B28" s="5"/>
      <c r="C28" s="193" t="s">
        <v>104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5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</row>
    <row r="29" spans="1:256" ht="24" customHeight="1">
      <c r="A29" s="5"/>
      <c r="B29" s="5"/>
      <c r="C29" s="193" t="s">
        <v>105</v>
      </c>
      <c r="D29" s="17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</row>
    <row r="30" spans="1:256" ht="24" customHeight="1">
      <c r="A30" s="5"/>
      <c r="B30" s="5"/>
      <c r="C30" s="193" t="s">
        <v>106</v>
      </c>
      <c r="D30" s="9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5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</row>
    <row r="31" spans="1:256" ht="23.1" customHeight="1">
      <c r="A31" s="5"/>
      <c r="B31" s="5"/>
      <c r="C31" s="112"/>
      <c r="D31" s="112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5"/>
      <c r="V31" s="5"/>
      <c r="W31" s="9"/>
      <c r="X31" s="9"/>
      <c r="Y31" s="9"/>
      <c r="Z31" s="9"/>
      <c r="AA31" s="9"/>
      <c r="AB31" s="9"/>
      <c r="AC31" s="9"/>
      <c r="AD31" s="9"/>
      <c r="AE31" s="194"/>
      <c r="AF31" s="195"/>
      <c r="AG31" s="52"/>
      <c r="AH31" s="52"/>
      <c r="AI31" s="52"/>
      <c r="AJ31" s="52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</row>
    <row r="32" spans="1:256" ht="23.1" customHeight="1">
      <c r="A32" s="5"/>
      <c r="B32" s="5"/>
      <c r="C32" s="112"/>
      <c r="D32" s="112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5"/>
      <c r="V32" s="5"/>
      <c r="W32" s="9"/>
      <c r="X32" s="9"/>
      <c r="Y32" s="9"/>
      <c r="Z32" s="9"/>
      <c r="AA32" s="9"/>
      <c r="AB32" s="9"/>
      <c r="AC32" s="9"/>
      <c r="AD32" s="9"/>
      <c r="AE32" s="194"/>
      <c r="AF32" s="195"/>
      <c r="AG32" s="52"/>
      <c r="AH32" s="52"/>
      <c r="AI32" s="52"/>
      <c r="AJ32" s="52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</row>
    <row r="33" spans="1:256" ht="23.1" customHeight="1">
      <c r="A33" s="5"/>
      <c r="B33" s="5"/>
      <c r="C33" s="112"/>
      <c r="D33" s="112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5"/>
      <c r="V33" s="5"/>
      <c r="W33" s="9"/>
      <c r="X33" s="9"/>
      <c r="Y33" s="9"/>
      <c r="Z33" s="9"/>
      <c r="AA33" s="9"/>
      <c r="AB33" s="9"/>
      <c r="AC33" s="9"/>
      <c r="AD33" s="9"/>
      <c r="AE33" s="194"/>
      <c r="AF33" s="195"/>
      <c r="AG33" s="52"/>
      <c r="AH33" s="52"/>
      <c r="AI33" s="52"/>
      <c r="AJ33" s="52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</row>
    <row r="34" spans="1:256" ht="23.1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9"/>
      <c r="X34" s="9"/>
      <c r="Y34" s="9"/>
      <c r="Z34" s="9"/>
      <c r="AA34" s="9"/>
      <c r="AB34" s="9"/>
      <c r="AC34" s="9"/>
      <c r="AD34" s="9"/>
      <c r="AE34" s="194"/>
      <c r="AF34" s="195"/>
      <c r="AG34" s="52"/>
      <c r="AH34" s="52"/>
      <c r="AI34" s="52"/>
      <c r="AJ34" s="52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</row>
    <row r="35" spans="1:256" ht="24" customHeight="1">
      <c r="A35" s="5"/>
      <c r="B35" s="5"/>
      <c r="C35" s="158" t="s">
        <v>107</v>
      </c>
      <c r="D35" s="162"/>
      <c r="E35" s="162"/>
      <c r="F35" s="162"/>
      <c r="G35" s="177" t="s">
        <v>17</v>
      </c>
      <c r="H35" s="376">
        <f>Z20+1</f>
        <v>42351</v>
      </c>
      <c r="I35" s="376"/>
      <c r="J35" s="376"/>
      <c r="K35" s="376"/>
      <c r="L35" s="162"/>
      <c r="M35" s="162"/>
      <c r="N35" s="158"/>
      <c r="P35" s="158" t="s">
        <v>21</v>
      </c>
      <c r="Q35" s="158"/>
      <c r="R35" s="162"/>
      <c r="S35" s="161"/>
      <c r="U35" s="231"/>
      <c r="V35" s="231"/>
      <c r="W35" s="197"/>
      <c r="X35" s="197"/>
      <c r="Y35" s="197"/>
      <c r="Z35" s="197"/>
      <c r="AA35" s="197"/>
      <c r="AB35" s="114"/>
      <c r="AC35" s="9"/>
      <c r="AD35" s="9"/>
      <c r="AE35" s="194"/>
      <c r="AF35" s="195"/>
      <c r="AG35" s="52"/>
      <c r="AH35" s="52"/>
      <c r="AI35" s="52"/>
      <c r="AJ35" s="52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</row>
    <row r="36" spans="1:256" ht="9.9499999999999993" customHeight="1">
      <c r="A36" s="5"/>
      <c r="B36" s="5"/>
      <c r="C36" s="158"/>
      <c r="D36" s="162"/>
      <c r="E36" s="162"/>
      <c r="F36" s="162"/>
      <c r="G36" s="177"/>
      <c r="H36" s="230"/>
      <c r="I36" s="230"/>
      <c r="J36" s="230"/>
      <c r="K36" s="196"/>
      <c r="L36" s="162"/>
      <c r="M36" s="162"/>
      <c r="N36" s="158"/>
      <c r="O36" s="158"/>
      <c r="P36" s="158"/>
      <c r="Q36" s="158"/>
      <c r="R36" s="162"/>
      <c r="S36" s="161"/>
      <c r="T36" s="161"/>
      <c r="U36" s="161"/>
      <c r="V36" s="161"/>
      <c r="W36" s="161"/>
      <c r="X36" s="161"/>
      <c r="Y36" s="11"/>
      <c r="Z36" s="9"/>
      <c r="AA36" s="9"/>
      <c r="AB36" s="9"/>
      <c r="AC36" s="9"/>
      <c r="AD36" s="9"/>
      <c r="AE36" s="194"/>
      <c r="AF36" s="195"/>
      <c r="AG36" s="52"/>
      <c r="AH36" s="52"/>
      <c r="AI36" s="52"/>
      <c r="AJ36" s="52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</row>
    <row r="37" spans="1:256" ht="24" customHeight="1">
      <c r="A37" s="15"/>
      <c r="B37" s="15"/>
      <c r="C37" s="158" t="s">
        <v>108</v>
      </c>
      <c r="D37" s="158"/>
      <c r="E37" s="158"/>
      <c r="F37" s="162"/>
      <c r="G37" s="177" t="s">
        <v>17</v>
      </c>
      <c r="H37" s="198" t="str">
        <f>D41</f>
        <v>Ms. Arunkamon Raramanus</v>
      </c>
      <c r="I37" s="162"/>
      <c r="J37" s="199"/>
      <c r="K37" s="162"/>
      <c r="L37" s="162"/>
      <c r="M37" s="162"/>
      <c r="N37" s="162"/>
      <c r="O37" s="162"/>
      <c r="P37" s="200"/>
      <c r="Q37" s="201">
        <v>3</v>
      </c>
      <c r="R37" s="162"/>
      <c r="U37" s="369" t="str">
        <f>IF(Q37=1,"( Mr.Sombut Srikampa )",IF(Q37=3,"( Mr. Natthaphol Boonmee )"))</f>
        <v>( Mr. Natthaphol Boonmee )</v>
      </c>
      <c r="V37" s="369"/>
      <c r="W37" s="369"/>
      <c r="X37" s="369"/>
      <c r="Y37" s="369"/>
      <c r="Z37" s="369"/>
      <c r="AA37" s="369"/>
      <c r="AB37" s="369"/>
      <c r="AC37" s="9"/>
      <c r="AD37" s="9"/>
      <c r="AE37" s="194"/>
      <c r="AF37" s="195"/>
      <c r="AG37" s="52"/>
      <c r="AH37" s="52"/>
      <c r="AI37" s="52"/>
      <c r="AJ37" s="52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  <c r="IH37" s="9"/>
      <c r="II37" s="9"/>
      <c r="IJ37" s="9"/>
      <c r="IK37" s="9"/>
      <c r="IL37" s="9"/>
      <c r="IM37" s="9"/>
      <c r="IN37" s="9"/>
      <c r="IO37" s="9"/>
      <c r="IP37" s="9"/>
      <c r="IQ37" s="9"/>
      <c r="IR37" s="9"/>
      <c r="IS37" s="9"/>
      <c r="IT37" s="9"/>
      <c r="IU37" s="9"/>
      <c r="IV37" s="9"/>
    </row>
    <row r="38" spans="1:256" ht="21" customHeight="1">
      <c r="A38" s="5"/>
      <c r="B38" s="5"/>
      <c r="C38" s="162"/>
      <c r="D38" s="162"/>
      <c r="E38" s="162"/>
      <c r="F38" s="162"/>
      <c r="G38" s="162"/>
      <c r="H38" s="196"/>
      <c r="I38" s="196"/>
      <c r="J38" s="196"/>
      <c r="K38" s="162"/>
      <c r="L38" s="162"/>
      <c r="M38" s="161"/>
      <c r="N38" s="161"/>
      <c r="O38" s="162"/>
      <c r="P38" s="162"/>
      <c r="Q38" s="162"/>
      <c r="R38" s="162"/>
      <c r="U38" s="368" t="s">
        <v>9</v>
      </c>
      <c r="V38" s="368"/>
      <c r="W38" s="368"/>
      <c r="X38" s="368"/>
      <c r="Y38" s="368"/>
      <c r="Z38" s="368"/>
      <c r="AA38" s="368"/>
      <c r="AB38" s="368"/>
      <c r="AC38" s="202"/>
      <c r="AD38" s="203"/>
      <c r="AE38" s="204"/>
      <c r="AF38" s="204"/>
      <c r="AG38" s="204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  <c r="ID38" s="9"/>
      <c r="IE38" s="9"/>
      <c r="IF38" s="9"/>
      <c r="IG38" s="9"/>
      <c r="IH38" s="9"/>
      <c r="II38" s="9"/>
      <c r="IJ38" s="9"/>
      <c r="IK38" s="9"/>
      <c r="IL38" s="9"/>
      <c r="IM38" s="9"/>
      <c r="IN38" s="9"/>
      <c r="IO38" s="9"/>
      <c r="IP38" s="9"/>
      <c r="IQ38" s="9"/>
      <c r="IR38" s="9"/>
      <c r="IS38" s="9"/>
      <c r="IT38" s="9"/>
      <c r="IU38" s="9"/>
      <c r="IV38" s="9"/>
    </row>
    <row r="39" spans="1:256">
      <c r="A39" s="5"/>
      <c r="B39" s="5"/>
      <c r="C39" s="9"/>
      <c r="D39" s="9"/>
      <c r="E39" s="20"/>
      <c r="F39" s="20"/>
      <c r="G39" s="20"/>
      <c r="H39" s="20"/>
      <c r="I39" s="20"/>
      <c r="J39" s="9"/>
      <c r="K39" s="9"/>
      <c r="L39" s="7"/>
      <c r="M39" s="5"/>
      <c r="N39" s="5"/>
      <c r="O39" s="5"/>
      <c r="P39" s="66"/>
      <c r="Q39" s="66"/>
      <c r="R39" s="66"/>
      <c r="S39" s="66"/>
      <c r="T39" s="66"/>
      <c r="U39" s="4"/>
      <c r="V39" s="16"/>
      <c r="W39" s="16"/>
      <c r="X39" s="16"/>
      <c r="Y39" s="16"/>
      <c r="Z39" s="16"/>
      <c r="AA39" s="16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9"/>
      <c r="HT39" s="9"/>
      <c r="HU39" s="9"/>
      <c r="HV39" s="9"/>
      <c r="HW39" s="9"/>
      <c r="HX39" s="9"/>
      <c r="HY39" s="9"/>
      <c r="HZ39" s="9"/>
      <c r="IA39" s="9"/>
      <c r="IB39" s="9"/>
      <c r="IC39" s="9"/>
      <c r="ID39" s="9"/>
      <c r="IE39" s="9"/>
      <c r="IF39" s="9"/>
      <c r="IG39" s="9"/>
      <c r="IH39" s="9"/>
      <c r="II39" s="9"/>
      <c r="IJ39" s="9"/>
      <c r="IK39" s="9"/>
      <c r="IL39" s="9"/>
      <c r="IM39" s="9"/>
      <c r="IN39" s="9"/>
      <c r="IO39" s="9"/>
      <c r="IP39" s="9"/>
      <c r="IQ39" s="9"/>
      <c r="IR39" s="9"/>
      <c r="IS39" s="9"/>
      <c r="IT39" s="9"/>
      <c r="IU39" s="9"/>
      <c r="IV39" s="9"/>
    </row>
    <row r="40" spans="1:256">
      <c r="A40" s="367"/>
      <c r="B40" s="367"/>
      <c r="C40" s="367"/>
      <c r="D40" s="367"/>
      <c r="E40" s="367"/>
      <c r="F40" s="367"/>
      <c r="G40" s="367"/>
      <c r="H40" s="367"/>
      <c r="I40" s="367"/>
      <c r="J40" s="367"/>
      <c r="K40" s="367"/>
      <c r="L40" s="367"/>
      <c r="M40" s="367"/>
      <c r="N40" s="367"/>
      <c r="O40" s="367"/>
      <c r="P40" s="367"/>
      <c r="Q40" s="367"/>
      <c r="R40" s="367"/>
      <c r="S40" s="367"/>
      <c r="T40" s="367"/>
      <c r="U40" s="367"/>
      <c r="V40" s="367"/>
      <c r="W40" s="63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9"/>
      <c r="HS40" s="9"/>
      <c r="HT40" s="9"/>
      <c r="HU40" s="9"/>
      <c r="HV40" s="9"/>
      <c r="HW40" s="9"/>
      <c r="HX40" s="9"/>
      <c r="HY40" s="9"/>
      <c r="HZ40" s="9"/>
      <c r="IA40" s="9"/>
      <c r="IB40" s="9"/>
      <c r="IC40" s="9"/>
      <c r="ID40" s="9"/>
      <c r="IE40" s="9"/>
      <c r="IF40" s="9"/>
      <c r="IG40" s="9"/>
      <c r="IH40" s="9"/>
      <c r="II40" s="9"/>
      <c r="IJ40" s="9"/>
      <c r="IK40" s="9"/>
      <c r="IL40" s="9"/>
      <c r="IM40" s="9"/>
      <c r="IN40" s="9"/>
      <c r="IO40" s="9"/>
      <c r="IP40" s="9"/>
      <c r="IQ40" s="9"/>
      <c r="IR40" s="9"/>
      <c r="IS40" s="9"/>
      <c r="IT40" s="9"/>
      <c r="IU40" s="9"/>
      <c r="IV40" s="9"/>
    </row>
    <row r="41" spans="1:256" ht="21.75">
      <c r="C41" s="131">
        <v>11</v>
      </c>
      <c r="D41" s="202" t="s">
        <v>109</v>
      </c>
      <c r="T41" s="110">
        <v>1</v>
      </c>
      <c r="U41" s="205" t="s">
        <v>110</v>
      </c>
    </row>
    <row r="42" spans="1:256" ht="21.75">
      <c r="T42" s="130">
        <v>3</v>
      </c>
      <c r="U42" s="202" t="s">
        <v>111</v>
      </c>
    </row>
    <row r="43" spans="1:256" ht="21.75">
      <c r="T43" s="130"/>
      <c r="U43" s="202"/>
    </row>
    <row r="44" spans="1:256" ht="21.75">
      <c r="T44" s="131"/>
      <c r="U44" s="202"/>
    </row>
  </sheetData>
  <mergeCells count="11">
    <mergeCell ref="A40:V40"/>
    <mergeCell ref="U38:AB38"/>
    <mergeCell ref="U37:AB37"/>
    <mergeCell ref="A3:AC3"/>
    <mergeCell ref="J15:L15"/>
    <mergeCell ref="Z19:AC19"/>
    <mergeCell ref="Z20:AC20"/>
    <mergeCell ref="Z21:AC21"/>
    <mergeCell ref="J14:L14"/>
    <mergeCell ref="J16:M16"/>
    <mergeCell ref="H35:K35"/>
  </mergeCells>
  <pageMargins left="0.51181102362204722" right="0.31496062992125984" top="0.98425196850393704" bottom="0.19685039370078741" header="0.31496062992125984" footer="0.11811023622047245"/>
  <pageSetup paperSize="9" scale="91" orientation="portrait" horizontalDpi="1200" verticalDpi="1200" r:id="rId1"/>
  <headerFooter>
    <oddFooter>&amp;R&amp;"Gulim,Regular"&amp;10SP-FM-04-15 Rev.0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J61"/>
  <sheetViews>
    <sheetView showWhiteSpace="0" view="pageBreakPreview" zoomScaleNormal="100" zoomScaleSheetLayoutView="100" workbookViewId="0">
      <selection activeCell="Y64" sqref="Y64:AA68"/>
    </sheetView>
  </sheetViews>
  <sheetFormatPr defaultColWidth="10.42578125" defaultRowHeight="20.25"/>
  <cols>
    <col min="1" max="22" width="4.28515625" style="3" customWidth="1"/>
    <col min="23" max="23" width="4.85546875" style="3" customWidth="1"/>
    <col min="24" max="29" width="5.28515625" style="3" customWidth="1"/>
    <col min="30" max="256" width="10.42578125" style="3"/>
    <col min="257" max="278" width="4.28515625" style="3" customWidth="1"/>
    <col min="279" max="279" width="4.85546875" style="3" customWidth="1"/>
    <col min="280" max="285" width="5.28515625" style="3" customWidth="1"/>
    <col min="286" max="512" width="10.42578125" style="3"/>
    <col min="513" max="534" width="4.28515625" style="3" customWidth="1"/>
    <col min="535" max="535" width="4.85546875" style="3" customWidth="1"/>
    <col min="536" max="541" width="5.28515625" style="3" customWidth="1"/>
    <col min="542" max="768" width="10.42578125" style="3"/>
    <col min="769" max="790" width="4.28515625" style="3" customWidth="1"/>
    <col min="791" max="791" width="4.85546875" style="3" customWidth="1"/>
    <col min="792" max="797" width="5.28515625" style="3" customWidth="1"/>
    <col min="798" max="1024" width="10.42578125" style="3"/>
    <col min="1025" max="1046" width="4.28515625" style="3" customWidth="1"/>
    <col min="1047" max="1047" width="4.85546875" style="3" customWidth="1"/>
    <col min="1048" max="1053" width="5.28515625" style="3" customWidth="1"/>
    <col min="1054" max="1280" width="10.42578125" style="3"/>
    <col min="1281" max="1302" width="4.28515625" style="3" customWidth="1"/>
    <col min="1303" max="1303" width="4.85546875" style="3" customWidth="1"/>
    <col min="1304" max="1309" width="5.28515625" style="3" customWidth="1"/>
    <col min="1310" max="1536" width="10.42578125" style="3"/>
    <col min="1537" max="1558" width="4.28515625" style="3" customWidth="1"/>
    <col min="1559" max="1559" width="4.85546875" style="3" customWidth="1"/>
    <col min="1560" max="1565" width="5.28515625" style="3" customWidth="1"/>
    <col min="1566" max="1792" width="10.42578125" style="3"/>
    <col min="1793" max="1814" width="4.28515625" style="3" customWidth="1"/>
    <col min="1815" max="1815" width="4.85546875" style="3" customWidth="1"/>
    <col min="1816" max="1821" width="5.28515625" style="3" customWidth="1"/>
    <col min="1822" max="2048" width="10.42578125" style="3"/>
    <col min="2049" max="2070" width="4.28515625" style="3" customWidth="1"/>
    <col min="2071" max="2071" width="4.85546875" style="3" customWidth="1"/>
    <col min="2072" max="2077" width="5.28515625" style="3" customWidth="1"/>
    <col min="2078" max="2304" width="10.42578125" style="3"/>
    <col min="2305" max="2326" width="4.28515625" style="3" customWidth="1"/>
    <col min="2327" max="2327" width="4.85546875" style="3" customWidth="1"/>
    <col min="2328" max="2333" width="5.28515625" style="3" customWidth="1"/>
    <col min="2334" max="2560" width="10.42578125" style="3"/>
    <col min="2561" max="2582" width="4.28515625" style="3" customWidth="1"/>
    <col min="2583" max="2583" width="4.85546875" style="3" customWidth="1"/>
    <col min="2584" max="2589" width="5.28515625" style="3" customWidth="1"/>
    <col min="2590" max="2816" width="10.42578125" style="3"/>
    <col min="2817" max="2838" width="4.28515625" style="3" customWidth="1"/>
    <col min="2839" max="2839" width="4.85546875" style="3" customWidth="1"/>
    <col min="2840" max="2845" width="5.28515625" style="3" customWidth="1"/>
    <col min="2846" max="3072" width="10.42578125" style="3"/>
    <col min="3073" max="3094" width="4.28515625" style="3" customWidth="1"/>
    <col min="3095" max="3095" width="4.85546875" style="3" customWidth="1"/>
    <col min="3096" max="3101" width="5.28515625" style="3" customWidth="1"/>
    <col min="3102" max="3328" width="10.42578125" style="3"/>
    <col min="3329" max="3350" width="4.28515625" style="3" customWidth="1"/>
    <col min="3351" max="3351" width="4.85546875" style="3" customWidth="1"/>
    <col min="3352" max="3357" width="5.28515625" style="3" customWidth="1"/>
    <col min="3358" max="3584" width="10.42578125" style="3"/>
    <col min="3585" max="3606" width="4.28515625" style="3" customWidth="1"/>
    <col min="3607" max="3607" width="4.85546875" style="3" customWidth="1"/>
    <col min="3608" max="3613" width="5.28515625" style="3" customWidth="1"/>
    <col min="3614" max="3840" width="10.42578125" style="3"/>
    <col min="3841" max="3862" width="4.28515625" style="3" customWidth="1"/>
    <col min="3863" max="3863" width="4.85546875" style="3" customWidth="1"/>
    <col min="3864" max="3869" width="5.28515625" style="3" customWidth="1"/>
    <col min="3870" max="4096" width="10.42578125" style="3"/>
    <col min="4097" max="4118" width="4.28515625" style="3" customWidth="1"/>
    <col min="4119" max="4119" width="4.85546875" style="3" customWidth="1"/>
    <col min="4120" max="4125" width="5.28515625" style="3" customWidth="1"/>
    <col min="4126" max="4352" width="10.42578125" style="3"/>
    <col min="4353" max="4374" width="4.28515625" style="3" customWidth="1"/>
    <col min="4375" max="4375" width="4.85546875" style="3" customWidth="1"/>
    <col min="4376" max="4381" width="5.28515625" style="3" customWidth="1"/>
    <col min="4382" max="4608" width="10.42578125" style="3"/>
    <col min="4609" max="4630" width="4.28515625" style="3" customWidth="1"/>
    <col min="4631" max="4631" width="4.85546875" style="3" customWidth="1"/>
    <col min="4632" max="4637" width="5.28515625" style="3" customWidth="1"/>
    <col min="4638" max="4864" width="10.42578125" style="3"/>
    <col min="4865" max="4886" width="4.28515625" style="3" customWidth="1"/>
    <col min="4887" max="4887" width="4.85546875" style="3" customWidth="1"/>
    <col min="4888" max="4893" width="5.28515625" style="3" customWidth="1"/>
    <col min="4894" max="5120" width="10.42578125" style="3"/>
    <col min="5121" max="5142" width="4.28515625" style="3" customWidth="1"/>
    <col min="5143" max="5143" width="4.85546875" style="3" customWidth="1"/>
    <col min="5144" max="5149" width="5.28515625" style="3" customWidth="1"/>
    <col min="5150" max="5376" width="10.42578125" style="3"/>
    <col min="5377" max="5398" width="4.28515625" style="3" customWidth="1"/>
    <col min="5399" max="5399" width="4.85546875" style="3" customWidth="1"/>
    <col min="5400" max="5405" width="5.28515625" style="3" customWidth="1"/>
    <col min="5406" max="5632" width="10.42578125" style="3"/>
    <col min="5633" max="5654" width="4.28515625" style="3" customWidth="1"/>
    <col min="5655" max="5655" width="4.85546875" style="3" customWidth="1"/>
    <col min="5656" max="5661" width="5.28515625" style="3" customWidth="1"/>
    <col min="5662" max="5888" width="10.42578125" style="3"/>
    <col min="5889" max="5910" width="4.28515625" style="3" customWidth="1"/>
    <col min="5911" max="5911" width="4.85546875" style="3" customWidth="1"/>
    <col min="5912" max="5917" width="5.28515625" style="3" customWidth="1"/>
    <col min="5918" max="6144" width="10.42578125" style="3"/>
    <col min="6145" max="6166" width="4.28515625" style="3" customWidth="1"/>
    <col min="6167" max="6167" width="4.85546875" style="3" customWidth="1"/>
    <col min="6168" max="6173" width="5.28515625" style="3" customWidth="1"/>
    <col min="6174" max="6400" width="10.42578125" style="3"/>
    <col min="6401" max="6422" width="4.28515625" style="3" customWidth="1"/>
    <col min="6423" max="6423" width="4.85546875" style="3" customWidth="1"/>
    <col min="6424" max="6429" width="5.28515625" style="3" customWidth="1"/>
    <col min="6430" max="6656" width="10.42578125" style="3"/>
    <col min="6657" max="6678" width="4.28515625" style="3" customWidth="1"/>
    <col min="6679" max="6679" width="4.85546875" style="3" customWidth="1"/>
    <col min="6680" max="6685" width="5.28515625" style="3" customWidth="1"/>
    <col min="6686" max="6912" width="10.42578125" style="3"/>
    <col min="6913" max="6934" width="4.28515625" style="3" customWidth="1"/>
    <col min="6935" max="6935" width="4.85546875" style="3" customWidth="1"/>
    <col min="6936" max="6941" width="5.28515625" style="3" customWidth="1"/>
    <col min="6942" max="7168" width="10.42578125" style="3"/>
    <col min="7169" max="7190" width="4.28515625" style="3" customWidth="1"/>
    <col min="7191" max="7191" width="4.85546875" style="3" customWidth="1"/>
    <col min="7192" max="7197" width="5.28515625" style="3" customWidth="1"/>
    <col min="7198" max="7424" width="10.42578125" style="3"/>
    <col min="7425" max="7446" width="4.28515625" style="3" customWidth="1"/>
    <col min="7447" max="7447" width="4.85546875" style="3" customWidth="1"/>
    <col min="7448" max="7453" width="5.28515625" style="3" customWidth="1"/>
    <col min="7454" max="7680" width="10.42578125" style="3"/>
    <col min="7681" max="7702" width="4.28515625" style="3" customWidth="1"/>
    <col min="7703" max="7703" width="4.85546875" style="3" customWidth="1"/>
    <col min="7704" max="7709" width="5.28515625" style="3" customWidth="1"/>
    <col min="7710" max="7936" width="10.42578125" style="3"/>
    <col min="7937" max="7958" width="4.28515625" style="3" customWidth="1"/>
    <col min="7959" max="7959" width="4.85546875" style="3" customWidth="1"/>
    <col min="7960" max="7965" width="5.28515625" style="3" customWidth="1"/>
    <col min="7966" max="8192" width="10.42578125" style="3"/>
    <col min="8193" max="8214" width="4.28515625" style="3" customWidth="1"/>
    <col min="8215" max="8215" width="4.85546875" style="3" customWidth="1"/>
    <col min="8216" max="8221" width="5.28515625" style="3" customWidth="1"/>
    <col min="8222" max="8448" width="10.42578125" style="3"/>
    <col min="8449" max="8470" width="4.28515625" style="3" customWidth="1"/>
    <col min="8471" max="8471" width="4.85546875" style="3" customWidth="1"/>
    <col min="8472" max="8477" width="5.28515625" style="3" customWidth="1"/>
    <col min="8478" max="8704" width="10.42578125" style="3"/>
    <col min="8705" max="8726" width="4.28515625" style="3" customWidth="1"/>
    <col min="8727" max="8727" width="4.85546875" style="3" customWidth="1"/>
    <col min="8728" max="8733" width="5.28515625" style="3" customWidth="1"/>
    <col min="8734" max="8960" width="10.42578125" style="3"/>
    <col min="8961" max="8982" width="4.28515625" style="3" customWidth="1"/>
    <col min="8983" max="8983" width="4.85546875" style="3" customWidth="1"/>
    <col min="8984" max="8989" width="5.28515625" style="3" customWidth="1"/>
    <col min="8990" max="9216" width="10.42578125" style="3"/>
    <col min="9217" max="9238" width="4.28515625" style="3" customWidth="1"/>
    <col min="9239" max="9239" width="4.85546875" style="3" customWidth="1"/>
    <col min="9240" max="9245" width="5.28515625" style="3" customWidth="1"/>
    <col min="9246" max="9472" width="10.42578125" style="3"/>
    <col min="9473" max="9494" width="4.28515625" style="3" customWidth="1"/>
    <col min="9495" max="9495" width="4.85546875" style="3" customWidth="1"/>
    <col min="9496" max="9501" width="5.28515625" style="3" customWidth="1"/>
    <col min="9502" max="9728" width="10.42578125" style="3"/>
    <col min="9729" max="9750" width="4.28515625" style="3" customWidth="1"/>
    <col min="9751" max="9751" width="4.85546875" style="3" customWidth="1"/>
    <col min="9752" max="9757" width="5.28515625" style="3" customWidth="1"/>
    <col min="9758" max="9984" width="10.42578125" style="3"/>
    <col min="9985" max="10006" width="4.28515625" style="3" customWidth="1"/>
    <col min="10007" max="10007" width="4.85546875" style="3" customWidth="1"/>
    <col min="10008" max="10013" width="5.28515625" style="3" customWidth="1"/>
    <col min="10014" max="10240" width="10.42578125" style="3"/>
    <col min="10241" max="10262" width="4.28515625" style="3" customWidth="1"/>
    <col min="10263" max="10263" width="4.85546875" style="3" customWidth="1"/>
    <col min="10264" max="10269" width="5.28515625" style="3" customWidth="1"/>
    <col min="10270" max="10496" width="10.42578125" style="3"/>
    <col min="10497" max="10518" width="4.28515625" style="3" customWidth="1"/>
    <col min="10519" max="10519" width="4.85546875" style="3" customWidth="1"/>
    <col min="10520" max="10525" width="5.28515625" style="3" customWidth="1"/>
    <col min="10526" max="10752" width="10.42578125" style="3"/>
    <col min="10753" max="10774" width="4.28515625" style="3" customWidth="1"/>
    <col min="10775" max="10775" width="4.85546875" style="3" customWidth="1"/>
    <col min="10776" max="10781" width="5.28515625" style="3" customWidth="1"/>
    <col min="10782" max="11008" width="10.42578125" style="3"/>
    <col min="11009" max="11030" width="4.28515625" style="3" customWidth="1"/>
    <col min="11031" max="11031" width="4.85546875" style="3" customWidth="1"/>
    <col min="11032" max="11037" width="5.28515625" style="3" customWidth="1"/>
    <col min="11038" max="11264" width="10.42578125" style="3"/>
    <col min="11265" max="11286" width="4.28515625" style="3" customWidth="1"/>
    <col min="11287" max="11287" width="4.85546875" style="3" customWidth="1"/>
    <col min="11288" max="11293" width="5.28515625" style="3" customWidth="1"/>
    <col min="11294" max="11520" width="10.42578125" style="3"/>
    <col min="11521" max="11542" width="4.28515625" style="3" customWidth="1"/>
    <col min="11543" max="11543" width="4.85546875" style="3" customWidth="1"/>
    <col min="11544" max="11549" width="5.28515625" style="3" customWidth="1"/>
    <col min="11550" max="11776" width="10.42578125" style="3"/>
    <col min="11777" max="11798" width="4.28515625" style="3" customWidth="1"/>
    <col min="11799" max="11799" width="4.85546875" style="3" customWidth="1"/>
    <col min="11800" max="11805" width="5.28515625" style="3" customWidth="1"/>
    <col min="11806" max="12032" width="10.42578125" style="3"/>
    <col min="12033" max="12054" width="4.28515625" style="3" customWidth="1"/>
    <col min="12055" max="12055" width="4.85546875" style="3" customWidth="1"/>
    <col min="12056" max="12061" width="5.28515625" style="3" customWidth="1"/>
    <col min="12062" max="12288" width="10.42578125" style="3"/>
    <col min="12289" max="12310" width="4.28515625" style="3" customWidth="1"/>
    <col min="12311" max="12311" width="4.85546875" style="3" customWidth="1"/>
    <col min="12312" max="12317" width="5.28515625" style="3" customWidth="1"/>
    <col min="12318" max="12544" width="10.42578125" style="3"/>
    <col min="12545" max="12566" width="4.28515625" style="3" customWidth="1"/>
    <col min="12567" max="12567" width="4.85546875" style="3" customWidth="1"/>
    <col min="12568" max="12573" width="5.28515625" style="3" customWidth="1"/>
    <col min="12574" max="12800" width="10.42578125" style="3"/>
    <col min="12801" max="12822" width="4.28515625" style="3" customWidth="1"/>
    <col min="12823" max="12823" width="4.85546875" style="3" customWidth="1"/>
    <col min="12824" max="12829" width="5.28515625" style="3" customWidth="1"/>
    <col min="12830" max="13056" width="10.42578125" style="3"/>
    <col min="13057" max="13078" width="4.28515625" style="3" customWidth="1"/>
    <col min="13079" max="13079" width="4.85546875" style="3" customWidth="1"/>
    <col min="13080" max="13085" width="5.28515625" style="3" customWidth="1"/>
    <col min="13086" max="13312" width="10.42578125" style="3"/>
    <col min="13313" max="13334" width="4.28515625" style="3" customWidth="1"/>
    <col min="13335" max="13335" width="4.85546875" style="3" customWidth="1"/>
    <col min="13336" max="13341" width="5.28515625" style="3" customWidth="1"/>
    <col min="13342" max="13568" width="10.42578125" style="3"/>
    <col min="13569" max="13590" width="4.28515625" style="3" customWidth="1"/>
    <col min="13591" max="13591" width="4.85546875" style="3" customWidth="1"/>
    <col min="13592" max="13597" width="5.28515625" style="3" customWidth="1"/>
    <col min="13598" max="13824" width="10.42578125" style="3"/>
    <col min="13825" max="13846" width="4.28515625" style="3" customWidth="1"/>
    <col min="13847" max="13847" width="4.85546875" style="3" customWidth="1"/>
    <col min="13848" max="13853" width="5.28515625" style="3" customWidth="1"/>
    <col min="13854" max="14080" width="10.42578125" style="3"/>
    <col min="14081" max="14102" width="4.28515625" style="3" customWidth="1"/>
    <col min="14103" max="14103" width="4.85546875" style="3" customWidth="1"/>
    <col min="14104" max="14109" width="5.28515625" style="3" customWidth="1"/>
    <col min="14110" max="14336" width="10.42578125" style="3"/>
    <col min="14337" max="14358" width="4.28515625" style="3" customWidth="1"/>
    <col min="14359" max="14359" width="4.85546875" style="3" customWidth="1"/>
    <col min="14360" max="14365" width="5.28515625" style="3" customWidth="1"/>
    <col min="14366" max="14592" width="10.42578125" style="3"/>
    <col min="14593" max="14614" width="4.28515625" style="3" customWidth="1"/>
    <col min="14615" max="14615" width="4.85546875" style="3" customWidth="1"/>
    <col min="14616" max="14621" width="5.28515625" style="3" customWidth="1"/>
    <col min="14622" max="14848" width="10.42578125" style="3"/>
    <col min="14849" max="14870" width="4.28515625" style="3" customWidth="1"/>
    <col min="14871" max="14871" width="4.85546875" style="3" customWidth="1"/>
    <col min="14872" max="14877" width="5.28515625" style="3" customWidth="1"/>
    <col min="14878" max="15104" width="10.42578125" style="3"/>
    <col min="15105" max="15126" width="4.28515625" style="3" customWidth="1"/>
    <col min="15127" max="15127" width="4.85546875" style="3" customWidth="1"/>
    <col min="15128" max="15133" width="5.28515625" style="3" customWidth="1"/>
    <col min="15134" max="15360" width="10.42578125" style="3"/>
    <col min="15361" max="15382" width="4.28515625" style="3" customWidth="1"/>
    <col min="15383" max="15383" width="4.85546875" style="3" customWidth="1"/>
    <col min="15384" max="15389" width="5.28515625" style="3" customWidth="1"/>
    <col min="15390" max="15616" width="10.42578125" style="3"/>
    <col min="15617" max="15638" width="4.28515625" style="3" customWidth="1"/>
    <col min="15639" max="15639" width="4.85546875" style="3" customWidth="1"/>
    <col min="15640" max="15645" width="5.28515625" style="3" customWidth="1"/>
    <col min="15646" max="15872" width="10.42578125" style="3"/>
    <col min="15873" max="15894" width="4.28515625" style="3" customWidth="1"/>
    <col min="15895" max="15895" width="4.85546875" style="3" customWidth="1"/>
    <col min="15896" max="15901" width="5.28515625" style="3" customWidth="1"/>
    <col min="15902" max="16128" width="10.42578125" style="3"/>
    <col min="16129" max="16150" width="4.28515625" style="3" customWidth="1"/>
    <col min="16151" max="16151" width="4.85546875" style="3" customWidth="1"/>
    <col min="16152" max="16157" width="5.28515625" style="3" customWidth="1"/>
    <col min="16158" max="16384" width="10.42578125" style="3"/>
  </cols>
  <sheetData>
    <row r="1" spans="1:36" s="239" customFormat="1" ht="14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36" s="239" customForma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36" s="239" customFormat="1" ht="34.5" customHeight="1">
      <c r="A3" s="390" t="s">
        <v>80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  <c r="R3" s="390"/>
      <c r="S3" s="390"/>
      <c r="T3" s="390"/>
      <c r="U3" s="390"/>
      <c r="V3" s="390"/>
    </row>
    <row r="4" spans="1:36" s="239" customFormat="1" ht="18.9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9"/>
      <c r="V4" s="9"/>
    </row>
    <row r="5" spans="1:36" s="239" customFormat="1" ht="17.850000000000001" customHeight="1">
      <c r="A5" s="5"/>
      <c r="B5" s="186" t="s">
        <v>20</v>
      </c>
      <c r="C5" s="186"/>
      <c r="D5" s="25"/>
      <c r="E5" s="186"/>
      <c r="F5" s="3"/>
      <c r="G5" s="183" t="s">
        <v>17</v>
      </c>
      <c r="H5" s="20" t="str">
        <f>Certificate!J5</f>
        <v>SPR15120023-1</v>
      </c>
      <c r="I5" s="17"/>
      <c r="J5" s="17"/>
      <c r="K5" s="17"/>
      <c r="L5" s="20"/>
      <c r="M5" s="20"/>
      <c r="N5" s="20"/>
      <c r="O5" s="20"/>
      <c r="P5" s="17"/>
      <c r="Q5" s="17"/>
      <c r="R5" s="3"/>
      <c r="S5" s="25" t="s">
        <v>154</v>
      </c>
      <c r="T5" s="3"/>
      <c r="U5" s="25"/>
      <c r="V5" s="25"/>
    </row>
    <row r="6" spans="1:36" s="239" customFormat="1" ht="18.95" customHeight="1">
      <c r="A6" s="5"/>
      <c r="B6" s="240"/>
      <c r="C6" s="241"/>
      <c r="D6" s="241"/>
      <c r="E6" s="4"/>
      <c r="F6" s="242"/>
      <c r="G6" s="242"/>
      <c r="H6" s="242"/>
      <c r="I6" s="243"/>
      <c r="J6" s="111"/>
      <c r="K6" s="112"/>
      <c r="L6" s="111"/>
      <c r="M6" s="111"/>
      <c r="N6" s="20"/>
      <c r="O6" s="20"/>
      <c r="P6" s="17"/>
      <c r="Q6" s="17"/>
      <c r="R6" s="17"/>
      <c r="S6" s="3"/>
      <c r="T6" s="3"/>
      <c r="U6" s="3"/>
      <c r="V6" s="9"/>
    </row>
    <row r="7" spans="1:36" s="239" customFormat="1" ht="17.850000000000001" customHeight="1">
      <c r="A7" s="5"/>
      <c r="B7" s="244"/>
      <c r="C7" s="6"/>
      <c r="D7" s="241"/>
      <c r="E7" s="241"/>
      <c r="F7" s="241"/>
      <c r="G7" s="241"/>
      <c r="H7" s="241"/>
      <c r="I7" s="110"/>
      <c r="J7" s="245"/>
      <c r="K7" s="112"/>
      <c r="L7" s="246"/>
      <c r="M7" s="246"/>
      <c r="N7" s="22"/>
      <c r="O7" s="22"/>
      <c r="P7" s="22"/>
      <c r="Q7" s="22"/>
      <c r="R7" s="22"/>
      <c r="S7" s="22"/>
      <c r="T7" s="23"/>
      <c r="U7" s="23"/>
      <c r="V7" s="10"/>
    </row>
    <row r="8" spans="1:36" s="239" customFormat="1" ht="14.1" customHeight="1">
      <c r="A8" s="5"/>
      <c r="B8" s="240"/>
      <c r="C8" s="6"/>
      <c r="D8" s="6"/>
      <c r="E8" s="241"/>
      <c r="F8" s="241"/>
      <c r="G8" s="391" t="s">
        <v>112</v>
      </c>
      <c r="H8" s="391"/>
      <c r="I8" s="391"/>
      <c r="J8" s="391"/>
      <c r="K8" s="391"/>
      <c r="L8" s="391"/>
      <c r="M8" s="391"/>
      <c r="N8" s="391"/>
      <c r="O8" s="391"/>
      <c r="P8" s="391"/>
      <c r="Q8" s="22"/>
      <c r="R8" s="22"/>
      <c r="S8" s="22"/>
      <c r="T8" s="22"/>
      <c r="U8" s="23"/>
      <c r="V8" s="10"/>
    </row>
    <row r="9" spans="1:36" s="239" customFormat="1" ht="14.1" customHeight="1">
      <c r="A9" s="5"/>
      <c r="B9" s="240"/>
      <c r="C9" s="6"/>
      <c r="D9" s="6"/>
      <c r="E9" s="241"/>
      <c r="F9" s="241"/>
      <c r="G9" s="391"/>
      <c r="H9" s="391"/>
      <c r="I9" s="391"/>
      <c r="J9" s="391"/>
      <c r="K9" s="391"/>
      <c r="L9" s="391"/>
      <c r="M9" s="391"/>
      <c r="N9" s="391"/>
      <c r="O9" s="391"/>
      <c r="P9" s="391"/>
      <c r="Q9" s="22"/>
      <c r="R9" s="22"/>
      <c r="S9" s="22"/>
      <c r="T9" s="22"/>
      <c r="U9" s="23"/>
      <c r="V9" s="10"/>
    </row>
    <row r="10" spans="1:36" s="11" customFormat="1" ht="18.95" customHeight="1">
      <c r="A10" s="7"/>
      <c r="B10" s="247"/>
      <c r="C10" s="248"/>
      <c r="D10" s="248"/>
      <c r="E10" s="248"/>
      <c r="F10" s="248"/>
      <c r="G10" s="249"/>
      <c r="H10" s="250"/>
      <c r="I10" s="251"/>
      <c r="J10" s="251"/>
      <c r="K10" s="251"/>
      <c r="L10" s="251"/>
      <c r="M10" s="251"/>
      <c r="N10" s="19"/>
      <c r="O10" s="19"/>
      <c r="P10" s="19"/>
      <c r="Q10" s="252"/>
      <c r="R10" s="7"/>
      <c r="S10" s="253"/>
      <c r="T10" s="10"/>
      <c r="V10" s="254"/>
      <c r="W10" s="255"/>
    </row>
    <row r="11" spans="1:36" s="17" customFormat="1" ht="21" customHeight="1">
      <c r="B11" s="379" t="s">
        <v>18</v>
      </c>
      <c r="C11" s="380"/>
      <c r="D11" s="380"/>
      <c r="E11" s="380"/>
      <c r="F11" s="380"/>
      <c r="G11" s="381"/>
      <c r="H11" s="392" t="s">
        <v>3</v>
      </c>
      <c r="I11" s="392"/>
      <c r="J11" s="392"/>
      <c r="K11" s="392"/>
      <c r="L11" s="379" t="s">
        <v>27</v>
      </c>
      <c r="M11" s="380"/>
      <c r="N11" s="381"/>
      <c r="O11" s="379" t="s">
        <v>0</v>
      </c>
      <c r="P11" s="380"/>
      <c r="Q11" s="380"/>
      <c r="R11" s="381"/>
      <c r="S11" s="392" t="s">
        <v>23</v>
      </c>
      <c r="T11" s="392"/>
      <c r="U11" s="392"/>
      <c r="V11" s="392"/>
      <c r="W11" s="193"/>
    </row>
    <row r="12" spans="1:36" s="17" customFormat="1" ht="21" customHeight="1">
      <c r="B12" s="386" t="s">
        <v>143</v>
      </c>
      <c r="C12" s="387"/>
      <c r="D12" s="387"/>
      <c r="E12" s="387"/>
      <c r="F12" s="387"/>
      <c r="G12" s="387"/>
      <c r="H12" s="387" t="s">
        <v>29</v>
      </c>
      <c r="I12" s="387"/>
      <c r="J12" s="387"/>
      <c r="K12" s="387"/>
      <c r="L12" s="388" t="s">
        <v>30</v>
      </c>
      <c r="M12" s="388"/>
      <c r="N12" s="388"/>
      <c r="O12" s="387" t="s">
        <v>144</v>
      </c>
      <c r="P12" s="387"/>
      <c r="Q12" s="387"/>
      <c r="R12" s="387"/>
      <c r="S12" s="389">
        <v>42853</v>
      </c>
      <c r="T12" s="389"/>
      <c r="U12" s="389"/>
      <c r="V12" s="389"/>
      <c r="W12" s="21"/>
      <c r="X12" s="21"/>
      <c r="Y12" s="21"/>
      <c r="Z12" s="27"/>
    </row>
    <row r="13" spans="1:36" s="17" customFormat="1" ht="16.5" customHeight="1">
      <c r="B13" s="387"/>
      <c r="C13" s="387"/>
      <c r="D13" s="387"/>
      <c r="E13" s="387"/>
      <c r="F13" s="387"/>
      <c r="G13" s="387"/>
      <c r="H13" s="387"/>
      <c r="I13" s="387"/>
      <c r="J13" s="387"/>
      <c r="K13" s="387"/>
      <c r="L13" s="388"/>
      <c r="M13" s="388"/>
      <c r="N13" s="388"/>
      <c r="O13" s="387"/>
      <c r="P13" s="387"/>
      <c r="Q13" s="387"/>
      <c r="R13" s="387"/>
      <c r="S13" s="389"/>
      <c r="T13" s="389"/>
      <c r="U13" s="389"/>
      <c r="V13" s="389"/>
      <c r="AH13" s="21"/>
      <c r="AI13" s="21"/>
    </row>
    <row r="14" spans="1:36" s="17" customFormat="1" ht="16.5" customHeight="1">
      <c r="B14" s="185" t="s">
        <v>52</v>
      </c>
      <c r="C14" s="66"/>
      <c r="D14" s="66"/>
      <c r="E14" s="66"/>
      <c r="F14" s="66"/>
      <c r="G14" s="66"/>
      <c r="H14" s="66"/>
      <c r="I14" s="66"/>
      <c r="J14" s="66"/>
      <c r="AI14" s="21"/>
      <c r="AJ14" s="21"/>
    </row>
    <row r="15" spans="1:36" s="17" customFormat="1" ht="16.5" customHeight="1">
      <c r="C15" s="17" t="s">
        <v>41</v>
      </c>
      <c r="P15" s="21"/>
      <c r="Q15" s="21"/>
      <c r="R15" s="21"/>
      <c r="S15" s="21"/>
      <c r="T15" s="24"/>
      <c r="V15" s="21"/>
      <c r="AI15" s="21"/>
      <c r="AJ15" s="21"/>
    </row>
    <row r="16" spans="1:36" s="17" customFormat="1" ht="18.95" customHeight="1">
      <c r="B16" s="18" t="s">
        <v>42</v>
      </c>
      <c r="C16" s="235"/>
      <c r="D16" s="235"/>
      <c r="E16" s="235"/>
      <c r="F16" s="235"/>
      <c r="G16" s="235"/>
      <c r="H16" s="235"/>
      <c r="P16" s="21"/>
      <c r="Q16" s="21"/>
      <c r="R16" s="24"/>
      <c r="T16" s="21"/>
      <c r="AG16" s="21"/>
      <c r="AH16" s="21"/>
    </row>
    <row r="17" spans="1:35" s="9" customFormat="1" ht="16.5" customHeight="1">
      <c r="A17" s="5"/>
      <c r="B17" s="256"/>
      <c r="C17" s="257"/>
      <c r="D17" s="241"/>
      <c r="E17" s="258"/>
      <c r="F17" s="241"/>
      <c r="G17" s="241"/>
      <c r="H17" s="241"/>
      <c r="I17" s="259"/>
      <c r="J17" s="377"/>
      <c r="K17" s="378"/>
      <c r="L17" s="378"/>
      <c r="M17" s="378"/>
      <c r="O17" s="21"/>
      <c r="P17" s="21"/>
      <c r="Q17" s="21"/>
      <c r="R17" s="24"/>
      <c r="S17" s="5"/>
      <c r="T17" s="260"/>
      <c r="U17" s="5"/>
      <c r="Y17" s="261"/>
      <c r="Z17" s="262"/>
      <c r="AF17" s="263"/>
      <c r="AG17" s="263"/>
      <c r="AH17" s="263"/>
    </row>
    <row r="18" spans="1:35" s="9" customFormat="1" ht="16.5" customHeight="1">
      <c r="A18" s="5"/>
      <c r="B18" s="256"/>
      <c r="C18" s="257"/>
      <c r="D18" s="241"/>
      <c r="E18" s="59"/>
      <c r="F18" s="241"/>
      <c r="G18" s="241"/>
      <c r="H18" s="241"/>
      <c r="I18" s="259"/>
      <c r="J18" s="377"/>
      <c r="K18" s="378"/>
      <c r="L18" s="378"/>
      <c r="M18" s="378"/>
      <c r="O18" s="21"/>
      <c r="P18" s="21"/>
      <c r="Q18" s="21"/>
      <c r="R18" s="24"/>
      <c r="S18" s="5"/>
      <c r="T18" s="260"/>
      <c r="U18" s="5"/>
      <c r="AG18" s="13"/>
      <c r="AH18" s="13"/>
    </row>
    <row r="19" spans="1:35" s="9" customFormat="1" ht="16.5" customHeight="1">
      <c r="A19" s="5"/>
      <c r="B19" s="264"/>
      <c r="C19" s="257"/>
      <c r="D19" s="241"/>
      <c r="E19" s="4"/>
      <c r="F19" s="241"/>
      <c r="G19" s="241"/>
      <c r="H19" s="241"/>
      <c r="I19" s="259"/>
      <c r="J19" s="378"/>
      <c r="K19" s="378"/>
      <c r="L19" s="378"/>
      <c r="M19" s="378"/>
      <c r="O19" s="21"/>
      <c r="P19" s="21"/>
      <c r="Q19" s="21"/>
      <c r="R19" s="24"/>
      <c r="S19" s="5"/>
      <c r="T19" s="260"/>
      <c r="U19" s="5"/>
      <c r="AG19" s="13"/>
      <c r="AH19" s="13"/>
    </row>
    <row r="20" spans="1:35" s="9" customFormat="1" ht="18.95" customHeight="1">
      <c r="A20" s="5"/>
      <c r="B20" s="264"/>
      <c r="C20" s="257"/>
      <c r="D20" s="241"/>
      <c r="E20" s="4"/>
      <c r="F20" s="241"/>
      <c r="G20" s="257"/>
      <c r="H20" s="265"/>
      <c r="I20" s="266"/>
      <c r="J20" s="266"/>
      <c r="K20" s="266"/>
      <c r="L20" s="245"/>
      <c r="M20" s="245"/>
      <c r="O20" s="21"/>
      <c r="P20" s="24"/>
      <c r="Q20" s="5"/>
      <c r="R20" s="260"/>
      <c r="S20" s="5"/>
      <c r="AF20" s="13"/>
    </row>
    <row r="21" spans="1:35" s="9" customFormat="1" ht="16.5" customHeight="1">
      <c r="A21" s="5"/>
      <c r="B21" s="244"/>
      <c r="C21" s="6"/>
      <c r="D21" s="6"/>
      <c r="E21" s="6"/>
      <c r="F21" s="6"/>
      <c r="G21" s="6"/>
      <c r="H21" s="267"/>
      <c r="I21" s="130"/>
      <c r="J21" s="245"/>
      <c r="K21" s="245"/>
      <c r="L21" s="268"/>
      <c r="M21" s="112"/>
      <c r="O21" s="26"/>
      <c r="P21" s="26"/>
      <c r="Q21" s="5"/>
      <c r="R21" s="5"/>
      <c r="S21" s="5"/>
      <c r="AF21" s="269"/>
      <c r="AG21" s="269"/>
    </row>
    <row r="22" spans="1:35" s="9" customFormat="1" ht="16.5" customHeight="1">
      <c r="A22" s="5"/>
      <c r="B22" s="244"/>
      <c r="C22" s="6"/>
      <c r="D22" s="6"/>
      <c r="E22" s="6"/>
      <c r="F22" s="241"/>
      <c r="G22" s="241"/>
      <c r="H22" s="241"/>
      <c r="I22" s="110"/>
      <c r="J22" s="270"/>
      <c r="K22" s="112"/>
      <c r="L22" s="112"/>
      <c r="M22" s="112"/>
      <c r="O22" s="17"/>
      <c r="P22" s="17"/>
      <c r="Q22" s="17"/>
      <c r="R22" s="17"/>
      <c r="S22" s="5"/>
      <c r="T22" s="5"/>
      <c r="U22" s="5"/>
      <c r="AG22" s="271"/>
      <c r="AH22" s="272"/>
      <c r="AI22" s="11"/>
    </row>
    <row r="23" spans="1:35" s="9" customFormat="1" ht="16.5" customHeight="1">
      <c r="A23" s="5"/>
      <c r="B23" s="244"/>
      <c r="C23" s="4"/>
      <c r="D23" s="4"/>
      <c r="E23" s="4"/>
      <c r="F23" s="241"/>
      <c r="G23" s="241"/>
      <c r="H23" s="241"/>
      <c r="I23" s="273"/>
      <c r="J23" s="270"/>
      <c r="K23" s="112"/>
      <c r="L23" s="112"/>
      <c r="M23" s="112"/>
      <c r="O23" s="17"/>
      <c r="P23" s="17"/>
      <c r="Q23" s="17"/>
      <c r="R23" s="17"/>
      <c r="S23" s="5"/>
      <c r="T23" s="5"/>
      <c r="U23" s="5"/>
      <c r="V23" s="11"/>
      <c r="W23" s="11"/>
      <c r="AC23" s="274"/>
      <c r="AD23" s="274"/>
      <c r="AE23" s="274"/>
      <c r="AF23" s="274"/>
      <c r="AG23" s="271"/>
      <c r="AH23" s="272"/>
      <c r="AI23" s="11"/>
    </row>
    <row r="24" spans="1:35" s="9" customFormat="1" ht="16.5" customHeight="1">
      <c r="A24" s="5"/>
      <c r="B24" s="244"/>
      <c r="C24" s="4"/>
      <c r="D24" s="4"/>
      <c r="E24" s="4"/>
      <c r="F24" s="241"/>
      <c r="G24" s="241"/>
      <c r="H24" s="241"/>
      <c r="I24" s="273"/>
      <c r="J24" s="270"/>
      <c r="K24" s="112"/>
      <c r="L24" s="112"/>
      <c r="M24" s="112"/>
      <c r="O24" s="17"/>
      <c r="P24" s="17"/>
      <c r="Q24" s="17"/>
      <c r="R24" s="17"/>
      <c r="S24" s="5"/>
      <c r="T24" s="5"/>
      <c r="U24" s="5"/>
      <c r="V24" s="11"/>
      <c r="W24" s="11"/>
      <c r="AC24" s="274"/>
      <c r="AD24" s="274"/>
      <c r="AE24" s="274"/>
      <c r="AF24" s="274"/>
      <c r="AG24" s="271"/>
      <c r="AH24" s="272"/>
      <c r="AI24" s="11"/>
    </row>
    <row r="25" spans="1:35" s="9" customFormat="1" ht="18.95" customHeight="1">
      <c r="A25" s="5"/>
      <c r="B25" s="240"/>
      <c r="C25" s="241"/>
      <c r="D25" s="4"/>
      <c r="E25" s="4"/>
      <c r="F25" s="4"/>
      <c r="G25" s="4"/>
      <c r="H25" s="242"/>
      <c r="I25" s="112"/>
      <c r="J25" s="112"/>
      <c r="K25" s="112"/>
      <c r="L25" s="112"/>
      <c r="M25" s="112"/>
      <c r="N25" s="260"/>
      <c r="O25" s="5"/>
      <c r="P25" s="5"/>
      <c r="Q25" s="5"/>
      <c r="R25" s="5"/>
      <c r="S25" s="5"/>
      <c r="T25" s="5"/>
      <c r="U25" s="11"/>
      <c r="V25" s="11"/>
      <c r="AA25" s="274"/>
      <c r="AB25" s="274"/>
      <c r="AC25" s="274"/>
      <c r="AD25" s="274"/>
      <c r="AE25" s="274"/>
      <c r="AF25" s="271"/>
      <c r="AG25" s="272"/>
      <c r="AH25" s="11"/>
    </row>
    <row r="26" spans="1:35" s="9" customFormat="1" ht="16.5" customHeight="1">
      <c r="A26" s="7"/>
      <c r="B26" s="264"/>
      <c r="C26" s="241"/>
      <c r="D26" s="4"/>
      <c r="E26" s="4"/>
      <c r="F26" s="4"/>
      <c r="G26" s="4"/>
      <c r="H26" s="275"/>
      <c r="I26" s="276"/>
      <c r="J26" s="275"/>
      <c r="K26" s="275"/>
      <c r="L26" s="275"/>
      <c r="M26" s="276"/>
      <c r="N26" s="275"/>
      <c r="O26" s="275"/>
      <c r="P26" s="275"/>
      <c r="Q26" s="275"/>
      <c r="R26" s="275"/>
      <c r="S26" s="275"/>
      <c r="T26" s="276"/>
    </row>
    <row r="27" spans="1:35" s="9" customFormat="1" ht="16.5" customHeight="1">
      <c r="A27" s="5"/>
      <c r="V27" s="277"/>
    </row>
    <row r="28" spans="1:35" s="9" customFormat="1" ht="16.5" customHeight="1">
      <c r="A28" s="5"/>
      <c r="V28" s="277"/>
    </row>
    <row r="29" spans="1:35" s="9" customFormat="1" ht="18.95" customHeight="1">
      <c r="A29" s="5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14"/>
      <c r="W29" s="14"/>
      <c r="X29" s="192"/>
      <c r="Y29" s="192"/>
    </row>
    <row r="30" spans="1:35" s="9" customFormat="1" ht="16.5" customHeight="1">
      <c r="A30" s="5"/>
      <c r="P30" s="278"/>
      <c r="Q30" s="278"/>
      <c r="R30" s="278"/>
      <c r="S30" s="278"/>
      <c r="T30" s="278"/>
      <c r="U30" s="14"/>
      <c r="V30" s="14"/>
      <c r="W30" s="192"/>
      <c r="X30" s="192"/>
    </row>
    <row r="31" spans="1:35" s="9" customFormat="1" ht="16.5" customHeight="1">
      <c r="A31" s="5"/>
      <c r="P31" s="17"/>
      <c r="Q31" s="17"/>
      <c r="R31" s="17"/>
      <c r="S31" s="17"/>
      <c r="T31" s="5"/>
    </row>
    <row r="32" spans="1:35" s="9" customFormat="1" ht="16.5" customHeight="1">
      <c r="A32" s="5"/>
      <c r="P32" s="17"/>
      <c r="Q32" s="17"/>
      <c r="R32" s="17"/>
      <c r="S32" s="17"/>
      <c r="T32" s="5"/>
    </row>
    <row r="33" spans="1:26" s="9" customFormat="1" ht="18.95" customHeight="1">
      <c r="A33" s="5"/>
      <c r="B33" s="18"/>
      <c r="C33" s="235"/>
      <c r="D33" s="235"/>
      <c r="E33" s="235"/>
      <c r="F33" s="235"/>
      <c r="G33" s="235"/>
      <c r="H33" s="235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5"/>
    </row>
    <row r="34" spans="1:26" s="9" customFormat="1" ht="16.5" customHeight="1">
      <c r="A34" s="5"/>
      <c r="B34" s="264"/>
      <c r="C34" s="113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7"/>
    </row>
    <row r="35" spans="1:26" s="9" customFormat="1" ht="16.5" customHeight="1">
      <c r="A35" s="5"/>
      <c r="B35" s="111"/>
      <c r="C35" s="111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7"/>
      <c r="T35" s="7"/>
    </row>
    <row r="36" spans="1:26" s="9" customFormat="1" ht="16.5" customHeight="1">
      <c r="A36" s="5"/>
      <c r="B36" s="279"/>
      <c r="C36" s="131"/>
      <c r="D36" s="235"/>
      <c r="E36" s="235"/>
      <c r="F36" s="235"/>
      <c r="G36" s="235"/>
      <c r="H36" s="235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7"/>
      <c r="T36" s="7"/>
    </row>
    <row r="37" spans="1:26" s="9" customFormat="1" ht="18.95" customHeight="1">
      <c r="A37" s="5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spans="1:26" s="9" customFormat="1" ht="16.5" customHeight="1">
      <c r="A38" s="5"/>
      <c r="B38" s="264"/>
      <c r="C38" s="11"/>
      <c r="D38" s="11"/>
      <c r="E38" s="11"/>
      <c r="F38" s="382"/>
      <c r="G38" s="382"/>
      <c r="H38" s="382"/>
      <c r="I38" s="382"/>
      <c r="J38" s="280"/>
      <c r="K38" s="11"/>
      <c r="L38" s="383"/>
      <c r="M38" s="383"/>
      <c r="N38" s="383"/>
      <c r="O38" s="383"/>
      <c r="P38" s="20"/>
      <c r="Q38" s="20"/>
      <c r="R38" s="20"/>
      <c r="S38" s="20"/>
      <c r="T38" s="20"/>
    </row>
    <row r="39" spans="1:26" s="9" customFormat="1" ht="14.1" customHeight="1">
      <c r="A39" s="15"/>
      <c r="B39" s="11"/>
      <c r="C39" s="11"/>
      <c r="D39" s="11"/>
      <c r="E39" s="11"/>
      <c r="F39" s="111"/>
      <c r="G39" s="111"/>
      <c r="H39" s="111"/>
      <c r="I39" s="131"/>
      <c r="J39" s="7"/>
      <c r="K39" s="11"/>
      <c r="L39" s="7"/>
      <c r="M39" s="7"/>
      <c r="N39" s="281"/>
      <c r="O39" s="282"/>
      <c r="P39" s="131"/>
      <c r="Q39" s="131"/>
      <c r="R39" s="131"/>
      <c r="S39" s="131"/>
      <c r="T39" s="131"/>
      <c r="U39" s="16"/>
      <c r="V39" s="16"/>
      <c r="W39" s="16"/>
      <c r="X39" s="16"/>
      <c r="Y39" s="16"/>
      <c r="Z39" s="16"/>
    </row>
    <row r="40" spans="1:26" s="9" customFormat="1" ht="16.5" customHeight="1">
      <c r="A40" s="5"/>
      <c r="B40" s="264"/>
      <c r="C40" s="4"/>
      <c r="D40" s="4"/>
      <c r="E40" s="11"/>
      <c r="F40" s="111"/>
      <c r="G40" s="283"/>
      <c r="H40" s="283"/>
      <c r="I40" s="283"/>
      <c r="J40" s="11"/>
      <c r="K40" s="11"/>
      <c r="L40" s="7"/>
      <c r="M40" s="7"/>
      <c r="N40" s="7"/>
      <c r="O40" s="7"/>
      <c r="P40" s="384"/>
      <c r="Q40" s="384"/>
      <c r="R40" s="384"/>
      <c r="S40" s="384"/>
      <c r="T40" s="384"/>
      <c r="U40" s="16"/>
      <c r="V40" s="16"/>
      <c r="W40" s="16"/>
      <c r="X40" s="16"/>
      <c r="Y40" s="16"/>
      <c r="Z40" s="16"/>
    </row>
    <row r="41" spans="1:26" s="9" customFormat="1" ht="18.95" customHeight="1">
      <c r="A41" s="5"/>
      <c r="D41" s="385"/>
      <c r="E41" s="385"/>
      <c r="F41" s="385"/>
      <c r="G41" s="385"/>
      <c r="H41" s="385"/>
      <c r="K41" s="7"/>
      <c r="L41" s="5"/>
      <c r="M41" s="5"/>
      <c r="N41" s="66"/>
      <c r="O41" s="66"/>
      <c r="P41" s="66"/>
      <c r="Q41" s="66"/>
      <c r="R41" s="66"/>
      <c r="S41" s="4"/>
      <c r="T41" s="16"/>
      <c r="U41" s="16"/>
      <c r="V41" s="16"/>
      <c r="W41" s="16"/>
      <c r="X41" s="16"/>
      <c r="Y41" s="16"/>
    </row>
    <row r="42" spans="1:26" s="9" customFormat="1" ht="16.5" customHeight="1">
      <c r="A42" s="367"/>
      <c r="B42" s="367"/>
      <c r="C42" s="367"/>
      <c r="D42" s="367"/>
      <c r="E42" s="367"/>
      <c r="F42" s="367"/>
      <c r="G42" s="367"/>
      <c r="H42" s="367"/>
      <c r="I42" s="367"/>
      <c r="J42" s="367"/>
      <c r="K42" s="367"/>
      <c r="L42" s="367"/>
      <c r="M42" s="367"/>
      <c r="N42" s="367"/>
      <c r="O42" s="367"/>
      <c r="P42" s="367"/>
      <c r="Q42" s="367"/>
      <c r="R42" s="367"/>
      <c r="S42" s="367"/>
      <c r="T42" s="367"/>
      <c r="U42" s="63"/>
    </row>
    <row r="43" spans="1:26" ht="18.75" customHeight="1"/>
    <row r="44" spans="1:26" ht="18.75" customHeight="1"/>
    <row r="45" spans="1:26" ht="18.75" customHeight="1"/>
    <row r="46" spans="1:26" ht="18.75" customHeight="1"/>
    <row r="47" spans="1:26" ht="18.75" customHeight="1"/>
    <row r="48" spans="1:2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</sheetData>
  <mergeCells count="20">
    <mergeCell ref="A3:V3"/>
    <mergeCell ref="G8:P9"/>
    <mergeCell ref="H11:K11"/>
    <mergeCell ref="L11:N11"/>
    <mergeCell ref="O11:R11"/>
    <mergeCell ref="S11:V11"/>
    <mergeCell ref="J17:M17"/>
    <mergeCell ref="B11:G11"/>
    <mergeCell ref="A42:T42"/>
    <mergeCell ref="J18:M18"/>
    <mergeCell ref="J19:M19"/>
    <mergeCell ref="F38:I38"/>
    <mergeCell ref="L38:O38"/>
    <mergeCell ref="P40:T40"/>
    <mergeCell ref="D41:H41"/>
    <mergeCell ref="B12:G13"/>
    <mergeCell ref="H12:K13"/>
    <mergeCell ref="L12:N13"/>
    <mergeCell ref="O12:R13"/>
    <mergeCell ref="S12:V13"/>
  </mergeCells>
  <pageMargins left="0.31496062992125984" right="0.31496062992125984" top="0.98425196850393704" bottom="0.19685039370078741" header="0.31496062992125984" footer="0.31496062992125984"/>
  <pageSetup paperSize="9" orientation="portrait" r:id="rId1"/>
  <headerFooter alignWithMargins="0">
    <oddFooter>&amp;R&amp;"Gulim,Regular"&amp;10SP-FM-04-15 Rev.0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Y60"/>
  <sheetViews>
    <sheetView view="pageBreakPreview" topLeftCell="A7" zoomScaleNormal="100" zoomScaleSheetLayoutView="100" workbookViewId="0">
      <selection activeCell="O12" sqref="O12:Q12"/>
    </sheetView>
  </sheetViews>
  <sheetFormatPr defaultColWidth="9.140625" defaultRowHeight="12"/>
  <cols>
    <col min="1" max="1" width="3.85546875" style="27" customWidth="1"/>
    <col min="2" max="23" width="4.140625" style="27" customWidth="1"/>
    <col min="24" max="27" width="4.42578125" style="27" customWidth="1"/>
    <col min="28" max="51" width="4.140625" style="27" customWidth="1"/>
    <col min="52" max="16384" width="9.140625" style="27"/>
  </cols>
  <sheetData>
    <row r="1" spans="1:51" ht="18" customHeight="1"/>
    <row r="2" spans="1:51" s="21" customFormat="1" ht="18" customHeight="1"/>
    <row r="3" spans="1:51" s="21" customFormat="1" ht="34.5" customHeight="1">
      <c r="A3" s="414" t="s">
        <v>31</v>
      </c>
      <c r="B3" s="414"/>
      <c r="C3" s="414"/>
      <c r="D3" s="414"/>
      <c r="E3" s="414"/>
      <c r="F3" s="414"/>
      <c r="G3" s="414"/>
      <c r="H3" s="414"/>
      <c r="I3" s="414"/>
      <c r="J3" s="414"/>
      <c r="K3" s="414"/>
      <c r="L3" s="414"/>
      <c r="M3" s="414"/>
      <c r="N3" s="414"/>
      <c r="O3" s="414"/>
      <c r="P3" s="414"/>
      <c r="Q3" s="414"/>
      <c r="R3" s="414"/>
      <c r="S3" s="414"/>
      <c r="T3" s="414"/>
      <c r="U3" s="414"/>
      <c r="V3" s="414"/>
      <c r="W3" s="414"/>
      <c r="X3" s="64"/>
    </row>
    <row r="4" spans="1:51" s="21" customFormat="1" ht="17.100000000000001" customHeight="1"/>
    <row r="5" spans="1:51" ht="17.100000000000001" customHeight="1">
      <c r="B5" s="6" t="s">
        <v>43</v>
      </c>
      <c r="C5" s="6"/>
      <c r="D5" s="6"/>
      <c r="E5" s="6"/>
      <c r="G5" s="415" t="str">
        <f>Report!H5</f>
        <v>SPR15120023-1</v>
      </c>
      <c r="H5" s="415"/>
      <c r="I5" s="415"/>
      <c r="J5" s="415"/>
      <c r="K5" s="415"/>
      <c r="O5" s="28"/>
      <c r="P5" s="28"/>
      <c r="U5" s="25" t="s">
        <v>153</v>
      </c>
      <c r="W5" s="25"/>
    </row>
    <row r="6" spans="1:51" ht="17.100000000000001" customHeight="1">
      <c r="B6" s="59"/>
      <c r="C6" s="59"/>
      <c r="D6" s="59"/>
      <c r="E6" s="59"/>
      <c r="F6" s="59"/>
      <c r="G6" s="236"/>
      <c r="H6" s="236"/>
      <c r="I6" s="236"/>
      <c r="J6" s="236"/>
      <c r="O6" s="28"/>
      <c r="P6" s="28"/>
      <c r="T6" s="25"/>
      <c r="U6" s="25"/>
      <c r="V6" s="25"/>
      <c r="X6" s="25"/>
    </row>
    <row r="7" spans="1:51" ht="17.100000000000001" customHeight="1">
      <c r="B7" s="31"/>
      <c r="C7" s="21"/>
      <c r="S7" s="429" t="s">
        <v>142</v>
      </c>
      <c r="T7" s="429"/>
      <c r="U7" s="32" t="s">
        <v>75</v>
      </c>
      <c r="V7" s="32"/>
      <c r="X7" s="33"/>
      <c r="Y7" s="33"/>
      <c r="Z7" s="33"/>
      <c r="AA7" s="33"/>
      <c r="AB7" s="33"/>
      <c r="AC7" s="33"/>
      <c r="AD7" s="33"/>
      <c r="AE7" s="33"/>
    </row>
    <row r="8" spans="1:51" ht="18.95" customHeight="1">
      <c r="C8" s="416" t="s">
        <v>157</v>
      </c>
      <c r="D8" s="417"/>
      <c r="E8" s="418"/>
      <c r="F8" s="416" t="s">
        <v>27</v>
      </c>
      <c r="G8" s="417"/>
      <c r="H8" s="418"/>
      <c r="I8" s="422" t="s">
        <v>147</v>
      </c>
      <c r="J8" s="422"/>
      <c r="K8" s="422"/>
      <c r="L8" s="422" t="s">
        <v>145</v>
      </c>
      <c r="M8" s="422"/>
      <c r="N8" s="422"/>
      <c r="O8" s="422" t="s">
        <v>146</v>
      </c>
      <c r="P8" s="422"/>
      <c r="Q8" s="422"/>
      <c r="R8" s="423" t="s">
        <v>148</v>
      </c>
      <c r="S8" s="424"/>
      <c r="T8" s="424"/>
      <c r="U8" s="425"/>
      <c r="X8" s="33"/>
      <c r="Y8" s="33"/>
    </row>
    <row r="9" spans="1:51" ht="18.95" customHeight="1">
      <c r="C9" s="419"/>
      <c r="D9" s="420"/>
      <c r="E9" s="421"/>
      <c r="F9" s="419"/>
      <c r="G9" s="420"/>
      <c r="H9" s="421"/>
      <c r="I9" s="422"/>
      <c r="J9" s="422"/>
      <c r="K9" s="422"/>
      <c r="L9" s="422"/>
      <c r="M9" s="422"/>
      <c r="N9" s="422"/>
      <c r="O9" s="422"/>
      <c r="P9" s="422"/>
      <c r="Q9" s="422"/>
      <c r="R9" s="426"/>
      <c r="S9" s="427"/>
      <c r="T9" s="427"/>
      <c r="U9" s="428"/>
      <c r="X9" s="33"/>
    </row>
    <row r="10" spans="1:51" s="37" customFormat="1" ht="21" customHeight="1">
      <c r="C10" s="405">
        <f>'Data Record (10ชิ้น)'!A19</f>
        <v>1</v>
      </c>
      <c r="D10" s="406"/>
      <c r="E10" s="407"/>
      <c r="F10" s="405">
        <f>'Data Record (10ชิ้น)'!A23</f>
        <v>11</v>
      </c>
      <c r="G10" s="406"/>
      <c r="H10" s="407"/>
      <c r="I10" s="408">
        <f>'Data Record (10ชิ้น)'!$S$19</f>
        <v>1E-4</v>
      </c>
      <c r="J10" s="409"/>
      <c r="K10" s="410"/>
      <c r="L10" s="408">
        <f>'Data Record (10ชิ้น)'!$V$19</f>
        <v>-1E-4</v>
      </c>
      <c r="M10" s="409"/>
      <c r="N10" s="410"/>
      <c r="O10" s="408">
        <f>'Data Record (10ชิ้น)'!$Y$19</f>
        <v>3.0000000000000003E-4</v>
      </c>
      <c r="P10" s="409"/>
      <c r="Q10" s="410"/>
      <c r="R10" s="411">
        <f>'Uncertainty Budget'!T7</f>
        <v>0.22629552948891116</v>
      </c>
      <c r="S10" s="412"/>
      <c r="T10" s="412"/>
      <c r="U10" s="413"/>
    </row>
    <row r="11" spans="1:51" s="37" customFormat="1" ht="21" customHeight="1">
      <c r="C11" s="393">
        <f>'Data Record (10ชิ้น)'!A24</f>
        <v>2</v>
      </c>
      <c r="D11" s="394"/>
      <c r="E11" s="395"/>
      <c r="F11" s="393">
        <f>'Data Record (10ชิ้น)'!A28</f>
        <v>22</v>
      </c>
      <c r="G11" s="394"/>
      <c r="H11" s="395"/>
      <c r="I11" s="396">
        <f>'Data Record (10ชิ้น)'!$S$24</f>
        <v>1E-4</v>
      </c>
      <c r="J11" s="397"/>
      <c r="K11" s="398"/>
      <c r="L11" s="396">
        <f>'Data Record (10ชิ้น)'!$V$24</f>
        <v>-1E-4</v>
      </c>
      <c r="M11" s="397"/>
      <c r="N11" s="398"/>
      <c r="O11" s="396">
        <f>'Data Record (10ชิ้น)'!$Y$24</f>
        <v>3.0000000000000003E-4</v>
      </c>
      <c r="P11" s="397"/>
      <c r="Q11" s="398"/>
      <c r="R11" s="402">
        <f>'Uncertainty Budget'!T8</f>
        <v>0.22008786124333768</v>
      </c>
      <c r="S11" s="403"/>
      <c r="T11" s="403"/>
      <c r="U11" s="404"/>
    </row>
    <row r="12" spans="1:51" s="38" customFormat="1" ht="21" customHeight="1">
      <c r="C12" s="393">
        <f>'Data Record (10ชิ้น)'!A29</f>
        <v>3</v>
      </c>
      <c r="D12" s="394"/>
      <c r="E12" s="395"/>
      <c r="F12" s="393">
        <f>'Data Record (10ชิ้น)'!A33</f>
        <v>33</v>
      </c>
      <c r="G12" s="394"/>
      <c r="H12" s="395"/>
      <c r="I12" s="396">
        <f>'Data Record (10ชิ้น)'!$S$29</f>
        <v>1E-4</v>
      </c>
      <c r="J12" s="397"/>
      <c r="K12" s="398"/>
      <c r="L12" s="396">
        <f>'Data Record (10ชิ้น)'!$V$29</f>
        <v>-1E-4</v>
      </c>
      <c r="M12" s="397"/>
      <c r="N12" s="398"/>
      <c r="O12" s="396">
        <f>'Data Record (10ชิ้น)'!$Y$29</f>
        <v>3.0000000000000003E-4</v>
      </c>
      <c r="P12" s="397"/>
      <c r="Q12" s="398"/>
      <c r="R12" s="402">
        <f>'Uncertainty Budget'!T9</f>
        <v>0.22208181675529703</v>
      </c>
      <c r="S12" s="403"/>
      <c r="T12" s="403"/>
      <c r="U12" s="404"/>
      <c r="W12" s="40"/>
      <c r="Y12" s="41"/>
      <c r="AU12" s="39"/>
      <c r="AV12" s="39"/>
      <c r="AW12" s="39"/>
      <c r="AX12" s="39"/>
      <c r="AY12" s="39"/>
    </row>
    <row r="13" spans="1:51" s="38" customFormat="1" ht="21" customHeight="1">
      <c r="C13" s="393">
        <f>'Data Record (10ชิ้น)'!A34</f>
        <v>4</v>
      </c>
      <c r="D13" s="394"/>
      <c r="E13" s="395"/>
      <c r="F13" s="393">
        <f>'Data Record (10ชิ้น)'!A38</f>
        <v>44</v>
      </c>
      <c r="G13" s="394"/>
      <c r="H13" s="395"/>
      <c r="I13" s="396">
        <f>'Data Record (10ชิ้น)'!$S$34</f>
        <v>1E-4</v>
      </c>
      <c r="J13" s="397"/>
      <c r="K13" s="398"/>
      <c r="L13" s="396">
        <f>'Data Record (10ชิ้น)'!$V$34</f>
        <v>-1E-4</v>
      </c>
      <c r="M13" s="397"/>
      <c r="N13" s="398"/>
      <c r="O13" s="396">
        <f>'Data Record (10ชิ้น)'!$Y$34</f>
        <v>3.0000000000000003E-4</v>
      </c>
      <c r="P13" s="397"/>
      <c r="Q13" s="398"/>
      <c r="R13" s="402">
        <f>'Uncertainty Budget'!T10</f>
        <v>0.22484364938033419</v>
      </c>
      <c r="S13" s="403"/>
      <c r="T13" s="403"/>
      <c r="U13" s="404"/>
      <c r="W13" s="42"/>
      <c r="Y13" s="41"/>
      <c r="AU13" s="39"/>
      <c r="AV13" s="39"/>
      <c r="AW13" s="39"/>
      <c r="AX13" s="39"/>
      <c r="AY13" s="39"/>
    </row>
    <row r="14" spans="1:51" s="38" customFormat="1" ht="21" customHeight="1">
      <c r="C14" s="393">
        <f>'Data Record (10ชิ้น)'!A39</f>
        <v>5</v>
      </c>
      <c r="D14" s="394"/>
      <c r="E14" s="395"/>
      <c r="F14" s="393">
        <f>'Data Record (10ชิ้น)'!A43</f>
        <v>55</v>
      </c>
      <c r="G14" s="394"/>
      <c r="H14" s="395"/>
      <c r="I14" s="396">
        <f>'Data Record (10ชิ้น)'!$S$39</f>
        <v>1E-4</v>
      </c>
      <c r="J14" s="397"/>
      <c r="K14" s="398"/>
      <c r="L14" s="396">
        <f>'Data Record (10ชิ้น)'!$V$39</f>
        <v>-1E-4</v>
      </c>
      <c r="M14" s="397"/>
      <c r="N14" s="398"/>
      <c r="O14" s="396">
        <f>'Data Record (10ชิ้น)'!$Y$39</f>
        <v>3.0000000000000003E-4</v>
      </c>
      <c r="P14" s="397"/>
      <c r="Q14" s="398"/>
      <c r="R14" s="402">
        <f>'Uncertainty Budget'!T11</f>
        <v>0.22834549845938865</v>
      </c>
      <c r="S14" s="403"/>
      <c r="T14" s="403"/>
      <c r="U14" s="404"/>
      <c r="W14" s="42"/>
      <c r="Y14" s="41"/>
      <c r="AU14" s="39"/>
      <c r="AV14" s="39"/>
      <c r="AW14" s="39"/>
      <c r="AX14" s="39"/>
      <c r="AY14" s="39"/>
    </row>
    <row r="15" spans="1:51" s="38" customFormat="1" ht="21" customHeight="1">
      <c r="C15" s="393">
        <f>'Data Record (10ชิ้น)'!$A$44</f>
        <v>6</v>
      </c>
      <c r="D15" s="394"/>
      <c r="E15" s="395"/>
      <c r="F15" s="393">
        <f>'Data Record (10ชิ้น)'!$A$48</f>
        <v>66</v>
      </c>
      <c r="G15" s="394"/>
      <c r="H15" s="395"/>
      <c r="I15" s="396">
        <f>'Data Record (10ชิ้น)'!$S$44</f>
        <v>1E-4</v>
      </c>
      <c r="J15" s="397"/>
      <c r="K15" s="398"/>
      <c r="L15" s="396">
        <f>'Data Record (10ชิ้น)'!$V$44</f>
        <v>-1E-4</v>
      </c>
      <c r="M15" s="397"/>
      <c r="N15" s="398"/>
      <c r="O15" s="396">
        <f>'Data Record (10ชิ้น)'!$Y$44</f>
        <v>3.0000000000000003E-4</v>
      </c>
      <c r="P15" s="397"/>
      <c r="Q15" s="398"/>
      <c r="R15" s="402">
        <f>'Uncertainty Budget'!T12</f>
        <v>0.23255393639612582</v>
      </c>
      <c r="S15" s="403"/>
      <c r="T15" s="403"/>
      <c r="U15" s="404"/>
      <c r="W15" s="40"/>
      <c r="Y15" s="39"/>
      <c r="Z15" s="39"/>
      <c r="AU15" s="39"/>
      <c r="AV15" s="39"/>
      <c r="AW15" s="39"/>
      <c r="AX15" s="39"/>
      <c r="AY15" s="39"/>
    </row>
    <row r="16" spans="1:51" s="38" customFormat="1" ht="21" customHeight="1">
      <c r="C16" s="393">
        <f>'Data Record (10ชิ้น)'!$A$49</f>
        <v>7</v>
      </c>
      <c r="D16" s="394"/>
      <c r="E16" s="395"/>
      <c r="F16" s="393">
        <f>'Data Record (10ชิ้น)'!$A$53</f>
        <v>77</v>
      </c>
      <c r="G16" s="394"/>
      <c r="H16" s="395"/>
      <c r="I16" s="396">
        <f>'Data Record (10ชิ้น)'!$S$49</f>
        <v>1E-4</v>
      </c>
      <c r="J16" s="397"/>
      <c r="K16" s="398"/>
      <c r="L16" s="396">
        <f>'Data Record (10ชิ้น)'!$V$49</f>
        <v>-1E-4</v>
      </c>
      <c r="M16" s="397"/>
      <c r="N16" s="398"/>
      <c r="O16" s="396">
        <f>'Data Record (10ชิ้น)'!$Y$49</f>
        <v>3.0000000000000003E-4</v>
      </c>
      <c r="P16" s="397"/>
      <c r="Q16" s="398"/>
      <c r="R16" s="402">
        <f>'Uncertainty Budget'!T13</f>
        <v>0.23743139359963894</v>
      </c>
      <c r="S16" s="403"/>
      <c r="T16" s="403"/>
      <c r="U16" s="404"/>
      <c r="W16" s="40"/>
      <c r="Y16" s="39"/>
      <c r="Z16" s="39"/>
      <c r="AU16" s="39"/>
      <c r="AV16" s="39"/>
      <c r="AW16" s="39"/>
      <c r="AX16" s="39"/>
      <c r="AY16" s="39"/>
    </row>
    <row r="17" spans="1:51" s="38" customFormat="1" ht="21" customHeight="1">
      <c r="C17" s="393">
        <f>'Data Record (10ชิ้น)'!$A$54</f>
        <v>8</v>
      </c>
      <c r="D17" s="394"/>
      <c r="E17" s="395"/>
      <c r="F17" s="393">
        <f>'Data Record (10ชิ้น)'!$A$58</f>
        <v>88</v>
      </c>
      <c r="G17" s="394"/>
      <c r="H17" s="395"/>
      <c r="I17" s="396">
        <f>'Data Record (10ชิ้น)'!$S$54</f>
        <v>1E-4</v>
      </c>
      <c r="J17" s="397"/>
      <c r="K17" s="398"/>
      <c r="L17" s="396">
        <f>'Data Record (10ชิ้น)'!$V$54</f>
        <v>-1E-4</v>
      </c>
      <c r="M17" s="397"/>
      <c r="N17" s="398"/>
      <c r="O17" s="396">
        <f>'Data Record (10ชิ้น)'!$Y$54</f>
        <v>3.0000000000000003E-4</v>
      </c>
      <c r="P17" s="397"/>
      <c r="Q17" s="398"/>
      <c r="R17" s="402">
        <f>'Uncertainty Budget'!T14</f>
        <v>0.24293757771630689</v>
      </c>
      <c r="S17" s="403"/>
      <c r="T17" s="403"/>
      <c r="U17" s="404"/>
      <c r="W17" s="40"/>
      <c r="Y17" s="39"/>
      <c r="Z17" s="39"/>
      <c r="AU17" s="39"/>
      <c r="AV17" s="39"/>
      <c r="AW17" s="39"/>
      <c r="AX17" s="39"/>
      <c r="AY17" s="39"/>
    </row>
    <row r="18" spans="1:51" s="38" customFormat="1" ht="21" customHeight="1">
      <c r="A18" s="43"/>
      <c r="C18" s="393">
        <f>'Data Record (10ชิ้น)'!$A$59</f>
        <v>9</v>
      </c>
      <c r="D18" s="394"/>
      <c r="E18" s="395"/>
      <c r="F18" s="393">
        <f>'Data Record (10ชิ้น)'!$A$63</f>
        <v>99</v>
      </c>
      <c r="G18" s="394"/>
      <c r="H18" s="395"/>
      <c r="I18" s="396">
        <f>'Data Record (10ชิ้น)'!$S$59</f>
        <v>1E-4</v>
      </c>
      <c r="J18" s="397"/>
      <c r="K18" s="398"/>
      <c r="L18" s="396">
        <f>'Data Record (10ชิ้น)'!$V$59</f>
        <v>-1E-4</v>
      </c>
      <c r="M18" s="397"/>
      <c r="N18" s="398"/>
      <c r="O18" s="396">
        <f>'Data Record (10ชิ้น)'!$Y$59</f>
        <v>3.0000000000000003E-4</v>
      </c>
      <c r="P18" s="397"/>
      <c r="Q18" s="398"/>
      <c r="R18" s="402">
        <f>'Uncertainty Budget'!T15</f>
        <v>0.24903078792256456</v>
      </c>
      <c r="S18" s="403"/>
      <c r="T18" s="403"/>
      <c r="U18" s="404"/>
      <c r="W18" s="39"/>
      <c r="X18" s="39"/>
      <c r="AS18" s="39"/>
      <c r="AT18" s="39"/>
      <c r="AU18" s="39"/>
      <c r="AV18" s="39"/>
      <c r="AW18" s="39"/>
    </row>
    <row r="19" spans="1:51" s="38" customFormat="1" ht="21" customHeight="1">
      <c r="A19" s="43"/>
      <c r="C19" s="393">
        <f>'Data Record (10ชิ้น)'!$A$64</f>
        <v>10</v>
      </c>
      <c r="D19" s="394"/>
      <c r="E19" s="395"/>
      <c r="F19" s="393">
        <f>'Data Record (10ชิ้น)'!$A$68</f>
        <v>100</v>
      </c>
      <c r="G19" s="394"/>
      <c r="H19" s="395"/>
      <c r="I19" s="396">
        <f>'Data Record (10ชิ้น)'!$S$64</f>
        <v>1E-4</v>
      </c>
      <c r="J19" s="397"/>
      <c r="K19" s="398"/>
      <c r="L19" s="396">
        <f>'Data Record (10ชิ้น)'!$V$64</f>
        <v>-1E-4</v>
      </c>
      <c r="M19" s="397"/>
      <c r="N19" s="398"/>
      <c r="O19" s="396">
        <f>'Data Record (10ชิ้น)'!$Y$64</f>
        <v>3.0000000000000003E-4</v>
      </c>
      <c r="P19" s="397"/>
      <c r="Q19" s="398"/>
      <c r="R19" s="402">
        <f>'Uncertainty Budget'!T16</f>
        <v>0.25566905692059538</v>
      </c>
      <c r="S19" s="403"/>
      <c r="T19" s="403"/>
      <c r="U19" s="404"/>
      <c r="W19" s="39"/>
      <c r="X19" s="39"/>
      <c r="AS19" s="39"/>
      <c r="AT19" s="39"/>
      <c r="AU19" s="39"/>
      <c r="AV19" s="39"/>
      <c r="AW19" s="39"/>
    </row>
    <row r="20" spans="1:51" s="38" customFormat="1" ht="21" customHeight="1">
      <c r="A20" s="43"/>
      <c r="C20" s="393">
        <f>'Data Record (20ชิ้น)'!A19</f>
        <v>11</v>
      </c>
      <c r="D20" s="394"/>
      <c r="E20" s="395"/>
      <c r="F20" s="393">
        <f>'Data Record (20ชิ้น)'!A23</f>
        <v>110</v>
      </c>
      <c r="G20" s="394"/>
      <c r="H20" s="395"/>
      <c r="I20" s="396">
        <f>'Data Record (20ชิ้น)'!S19</f>
        <v>1E-4</v>
      </c>
      <c r="J20" s="397"/>
      <c r="K20" s="398"/>
      <c r="L20" s="396">
        <f>'Data Record (20ชิ้น)'!V19</f>
        <v>-1E-4</v>
      </c>
      <c r="M20" s="397"/>
      <c r="N20" s="398"/>
      <c r="O20" s="396">
        <f>'Data Record (20ชิ้น)'!Y19</f>
        <v>3.0000000000000003E-4</v>
      </c>
      <c r="P20" s="397"/>
      <c r="Q20" s="398"/>
      <c r="R20" s="402">
        <f>'Uncertainty Budget'!T17</f>
        <v>0.28137104802496415</v>
      </c>
      <c r="S20" s="403"/>
      <c r="T20" s="403"/>
      <c r="U20" s="404"/>
      <c r="W20" s="39"/>
      <c r="X20" s="39"/>
    </row>
    <row r="21" spans="1:51" s="41" customFormat="1" ht="21" customHeight="1">
      <c r="A21" s="43"/>
      <c r="C21" s="393">
        <f>'Data Record (20ชิ้น)'!A24</f>
        <v>12</v>
      </c>
      <c r="D21" s="394"/>
      <c r="E21" s="395"/>
      <c r="F21" s="393">
        <f>'Data Record (20ชิ้น)'!A28</f>
        <v>120</v>
      </c>
      <c r="G21" s="394"/>
      <c r="H21" s="395"/>
      <c r="I21" s="396">
        <f>'Data Record (20ชิ้น)'!S24</f>
        <v>1E-4</v>
      </c>
      <c r="J21" s="397"/>
      <c r="K21" s="398"/>
      <c r="L21" s="396">
        <f>'Data Record (20ชิ้น)'!V24</f>
        <v>-1E-4</v>
      </c>
      <c r="M21" s="397"/>
      <c r="N21" s="398"/>
      <c r="O21" s="396">
        <f>'Data Record (20ชิ้น)'!Y24</f>
        <v>3.0000000000000003E-4</v>
      </c>
      <c r="P21" s="397"/>
      <c r="Q21" s="398"/>
      <c r="R21" s="402">
        <f>'Uncertainty Budget'!T18</f>
        <v>0.28848801246036782</v>
      </c>
      <c r="S21" s="403"/>
      <c r="T21" s="403"/>
      <c r="U21" s="404"/>
      <c r="W21" s="39"/>
      <c r="X21" s="39"/>
    </row>
    <row r="22" spans="1:51" s="41" customFormat="1" ht="21" customHeight="1">
      <c r="A22" s="43"/>
      <c r="B22" s="43"/>
      <c r="C22" s="393">
        <f>'Data Record (20ชิ้น)'!A29</f>
        <v>13</v>
      </c>
      <c r="D22" s="394"/>
      <c r="E22" s="395"/>
      <c r="F22" s="393">
        <f>'Data Record (20ชิ้น)'!A33</f>
        <v>130</v>
      </c>
      <c r="G22" s="394"/>
      <c r="H22" s="395"/>
      <c r="I22" s="396">
        <f>'Data Record (20ชิ้น)'!S29</f>
        <v>1E-4</v>
      </c>
      <c r="J22" s="397"/>
      <c r="K22" s="398"/>
      <c r="L22" s="396">
        <f>'Data Record (20ชิ้น)'!V29</f>
        <v>-1E-4</v>
      </c>
      <c r="M22" s="397"/>
      <c r="N22" s="398"/>
      <c r="O22" s="396">
        <f>'Data Record (20ชิ้น)'!Y29</f>
        <v>3.0000000000000003E-4</v>
      </c>
      <c r="P22" s="397"/>
      <c r="Q22" s="398"/>
      <c r="R22" s="402">
        <f>'Uncertainty Budget'!T19</f>
        <v>0.29602984083816053</v>
      </c>
      <c r="S22" s="403"/>
      <c r="T22" s="403"/>
      <c r="U22" s="404"/>
      <c r="W22" s="39"/>
      <c r="X22" s="39"/>
    </row>
    <row r="23" spans="1:51" s="41" customFormat="1" ht="21" customHeight="1">
      <c r="A23" s="43"/>
      <c r="B23" s="43"/>
      <c r="C23" s="393">
        <f>'Data Record (20ชิ้น)'!A34</f>
        <v>14</v>
      </c>
      <c r="D23" s="394"/>
      <c r="E23" s="395"/>
      <c r="F23" s="393">
        <f>'Data Record (20ชิ้น)'!A38</f>
        <v>140</v>
      </c>
      <c r="G23" s="394"/>
      <c r="H23" s="395"/>
      <c r="I23" s="396">
        <f>'Data Record (20ชิ้น)'!S34</f>
        <v>1E-4</v>
      </c>
      <c r="J23" s="397"/>
      <c r="K23" s="398"/>
      <c r="L23" s="396">
        <f>'Data Record (20ชิ้น)'!V34</f>
        <v>-1E-4</v>
      </c>
      <c r="M23" s="397"/>
      <c r="N23" s="398"/>
      <c r="O23" s="396">
        <f>'Data Record (20ชิ้น)'!Y34</f>
        <v>3.0000000000000003E-4</v>
      </c>
      <c r="P23" s="397"/>
      <c r="Q23" s="398"/>
      <c r="R23" s="402">
        <f>'Uncertainty Budget'!T20</f>
        <v>0.3039649102555535</v>
      </c>
      <c r="S23" s="403"/>
      <c r="T23" s="403"/>
      <c r="U23" s="404"/>
      <c r="W23" s="39"/>
      <c r="X23" s="39"/>
      <c r="AJ23" s="45" t="s">
        <v>132</v>
      </c>
      <c r="AK23" s="46"/>
      <c r="AL23" s="45"/>
      <c r="AM23" s="45" t="s">
        <v>130</v>
      </c>
      <c r="AN23" s="46"/>
      <c r="AO23" s="45"/>
      <c r="AP23" s="45"/>
      <c r="AQ23" s="45"/>
      <c r="AR23" s="40"/>
      <c r="AU23" s="39"/>
    </row>
    <row r="24" spans="1:51" s="41" customFormat="1" ht="21" customHeight="1">
      <c r="A24" s="43"/>
      <c r="B24" s="43"/>
      <c r="C24" s="393">
        <f>'Data Record (20ชิ้น)'!A39</f>
        <v>15</v>
      </c>
      <c r="D24" s="394"/>
      <c r="E24" s="395"/>
      <c r="F24" s="393">
        <f>'Data Record (20ชิ้น)'!A43</f>
        <v>150</v>
      </c>
      <c r="G24" s="394"/>
      <c r="H24" s="395"/>
      <c r="I24" s="396">
        <f>'Data Record (20ชิ้น)'!S39</f>
        <v>1E-4</v>
      </c>
      <c r="J24" s="397"/>
      <c r="K24" s="398"/>
      <c r="L24" s="396">
        <f>'Data Record (20ชิ้น)'!V39</f>
        <v>-1E-4</v>
      </c>
      <c r="M24" s="397"/>
      <c r="N24" s="398"/>
      <c r="O24" s="396">
        <f>'Data Record (20ชิ้น)'!Y39</f>
        <v>3.0000000000000003E-4</v>
      </c>
      <c r="P24" s="397"/>
      <c r="Q24" s="398"/>
      <c r="R24" s="402">
        <f>'Uncertainty Budget'!T21</f>
        <v>0.3122632436476207</v>
      </c>
      <c r="S24" s="403"/>
      <c r="T24" s="403"/>
      <c r="U24" s="404"/>
      <c r="X24" s="39"/>
      <c r="AJ24" s="45"/>
      <c r="AK24" s="46"/>
      <c r="AL24" s="47"/>
      <c r="AM24" s="47" t="s">
        <v>131</v>
      </c>
      <c r="AN24" s="46"/>
      <c r="AO24" s="45"/>
      <c r="AP24" s="47"/>
      <c r="AQ24" s="47"/>
      <c r="AR24" s="42"/>
      <c r="AS24" s="21"/>
      <c r="AT24" s="21"/>
      <c r="AU24" s="21"/>
    </row>
    <row r="25" spans="1:51" s="21" customFormat="1" ht="21" customHeight="1">
      <c r="A25" s="34"/>
      <c r="B25" s="237"/>
      <c r="C25" s="393">
        <f>'Data Record (20ชิ้น)'!A44</f>
        <v>16</v>
      </c>
      <c r="D25" s="394"/>
      <c r="E25" s="395"/>
      <c r="F25" s="393">
        <f>'Data Record (20ชิ้น)'!A48</f>
        <v>160</v>
      </c>
      <c r="G25" s="394"/>
      <c r="H25" s="395"/>
      <c r="I25" s="396">
        <f>'Data Record (20ชิ้น)'!S44</f>
        <v>1E-4</v>
      </c>
      <c r="J25" s="397"/>
      <c r="K25" s="398"/>
      <c r="L25" s="396">
        <f>'Data Record (20ชิ้น)'!V44</f>
        <v>-1E-4</v>
      </c>
      <c r="M25" s="397"/>
      <c r="N25" s="398"/>
      <c r="O25" s="396">
        <f>'Data Record (20ชิ้น)'!Y44</f>
        <v>3.0000000000000003E-4</v>
      </c>
      <c r="P25" s="397"/>
      <c r="Q25" s="398"/>
      <c r="R25" s="402">
        <f>'Uncertainty Budget'!T22</f>
        <v>0.32089666041681814</v>
      </c>
      <c r="S25" s="403"/>
      <c r="T25" s="403"/>
      <c r="U25" s="404"/>
      <c r="AJ25" s="45" t="s">
        <v>44</v>
      </c>
      <c r="AK25" s="46"/>
      <c r="AL25" s="47"/>
      <c r="AM25" s="47" t="s">
        <v>33</v>
      </c>
      <c r="AN25" s="46"/>
      <c r="AO25" s="47"/>
      <c r="AP25" s="47"/>
      <c r="AQ25" s="47"/>
      <c r="AR25" s="42"/>
      <c r="AT25" s="35"/>
    </row>
    <row r="26" spans="1:51" s="21" customFormat="1" ht="21" customHeight="1">
      <c r="A26" s="34"/>
      <c r="B26" s="237"/>
      <c r="C26" s="393">
        <f>'Data Record (20ชิ้น)'!A49</f>
        <v>17</v>
      </c>
      <c r="D26" s="394"/>
      <c r="E26" s="395"/>
      <c r="F26" s="393">
        <f>'Data Record (20ชิ้น)'!A53</f>
        <v>170</v>
      </c>
      <c r="G26" s="394"/>
      <c r="H26" s="395"/>
      <c r="I26" s="396">
        <f>'Data Record (20ชิ้น)'!S49</f>
        <v>1E-4</v>
      </c>
      <c r="J26" s="397"/>
      <c r="K26" s="398"/>
      <c r="L26" s="396">
        <f>'Data Record (20ชิ้น)'!V49</f>
        <v>-1E-4</v>
      </c>
      <c r="M26" s="397"/>
      <c r="N26" s="398"/>
      <c r="O26" s="396">
        <f>'Data Record (20ชิ้น)'!Y49</f>
        <v>3.0000000000000003E-4</v>
      </c>
      <c r="P26" s="397"/>
      <c r="Q26" s="398"/>
      <c r="R26" s="402">
        <f>'Uncertainty Budget'!T23</f>
        <v>0.32983884954120651</v>
      </c>
      <c r="S26" s="403"/>
      <c r="T26" s="403"/>
      <c r="U26" s="404"/>
      <c r="AJ26" s="48"/>
      <c r="AK26" s="46"/>
      <c r="AL26" s="48"/>
      <c r="AM26" s="48" t="s">
        <v>34</v>
      </c>
      <c r="AN26" s="46"/>
      <c r="AO26" s="47"/>
      <c r="AP26" s="45"/>
      <c r="AQ26" s="45"/>
      <c r="AR26" s="40"/>
      <c r="AT26" s="35"/>
    </row>
    <row r="27" spans="1:51" s="21" customFormat="1" ht="21" customHeight="1">
      <c r="A27" s="34"/>
      <c r="B27" s="237"/>
      <c r="C27" s="393">
        <f>'Data Record (20ชิ้น)'!A54</f>
        <v>18</v>
      </c>
      <c r="D27" s="394"/>
      <c r="E27" s="395"/>
      <c r="F27" s="393">
        <f>'Data Record (20ชิ้น)'!A58</f>
        <v>180</v>
      </c>
      <c r="G27" s="394"/>
      <c r="H27" s="395"/>
      <c r="I27" s="396">
        <f>'Data Record (20ชิ้น)'!S54</f>
        <v>1E-4</v>
      </c>
      <c r="J27" s="397"/>
      <c r="K27" s="398"/>
      <c r="L27" s="396">
        <f>'Data Record (20ชิ้น)'!V54</f>
        <v>-1E-4</v>
      </c>
      <c r="M27" s="397"/>
      <c r="N27" s="398"/>
      <c r="O27" s="396">
        <f>'Data Record (20ชิ้น)'!Y54</f>
        <v>3.0000000000000003E-4</v>
      </c>
      <c r="P27" s="397"/>
      <c r="Q27" s="398"/>
      <c r="R27" s="402">
        <f>'Uncertainty Budget'!T24</f>
        <v>0.33906538209220555</v>
      </c>
      <c r="S27" s="403"/>
      <c r="T27" s="403"/>
      <c r="U27" s="404"/>
      <c r="AJ27" s="45" t="s">
        <v>45</v>
      </c>
      <c r="AK27" s="46"/>
      <c r="AL27" s="45"/>
      <c r="AM27" s="47" t="s">
        <v>35</v>
      </c>
      <c r="AN27" s="46"/>
      <c r="AO27" s="45"/>
      <c r="AP27" s="49"/>
      <c r="AQ27" s="49"/>
      <c r="AR27" s="43"/>
      <c r="AS27" s="27"/>
      <c r="AT27" s="27"/>
      <c r="AU27" s="29"/>
    </row>
    <row r="28" spans="1:51" ht="21" customHeight="1">
      <c r="C28" s="393">
        <f>'Data Record (20ชิ้น)'!A59</f>
        <v>19</v>
      </c>
      <c r="D28" s="394"/>
      <c r="E28" s="395"/>
      <c r="F28" s="393">
        <f>'Data Record (20ชิ้น)'!A63</f>
        <v>190</v>
      </c>
      <c r="G28" s="394"/>
      <c r="H28" s="395"/>
      <c r="I28" s="396">
        <f>'Data Record (20ชิ้น)'!S59</f>
        <v>1E-4</v>
      </c>
      <c r="J28" s="397"/>
      <c r="K28" s="398"/>
      <c r="L28" s="396">
        <f>'Data Record (20ชิ้น)'!V59</f>
        <v>-1E-4</v>
      </c>
      <c r="M28" s="397"/>
      <c r="N28" s="398"/>
      <c r="O28" s="396">
        <f>'Data Record (20ชิ้น)'!Y59</f>
        <v>3.0000000000000003E-4</v>
      </c>
      <c r="P28" s="397"/>
      <c r="Q28" s="398"/>
      <c r="R28" s="402">
        <f>'Uncertainty Budget'!T25</f>
        <v>0.34855367831464157</v>
      </c>
      <c r="S28" s="403"/>
      <c r="T28" s="403"/>
      <c r="U28" s="404"/>
      <c r="AJ28" s="49"/>
      <c r="AK28" s="46"/>
      <c r="AL28" s="49"/>
      <c r="AM28" s="49" t="s">
        <v>34</v>
      </c>
      <c r="AN28" s="46"/>
      <c r="AO28" s="49"/>
      <c r="AP28" s="49"/>
      <c r="AQ28" s="49"/>
      <c r="AR28" s="43"/>
      <c r="AU28" s="36"/>
    </row>
    <row r="29" spans="1:51" ht="21" customHeight="1">
      <c r="C29" s="393">
        <f>'Data Record (20ชิ้น)'!A64</f>
        <v>20</v>
      </c>
      <c r="D29" s="394"/>
      <c r="E29" s="395"/>
      <c r="F29" s="393">
        <f>'Data Record (20ชิ้น)'!A68</f>
        <v>200</v>
      </c>
      <c r="G29" s="394"/>
      <c r="H29" s="395"/>
      <c r="I29" s="396">
        <f>'Data Record (20ชิ้น)'!S64</f>
        <v>1E-4</v>
      </c>
      <c r="J29" s="397"/>
      <c r="K29" s="398"/>
      <c r="L29" s="396">
        <f>'Data Record (20ชิ้น)'!V64</f>
        <v>-1E-4</v>
      </c>
      <c r="M29" s="397"/>
      <c r="N29" s="398"/>
      <c r="O29" s="396">
        <f>'Data Record (20ชิ้น)'!Y64</f>
        <v>3.0000000000000003E-4</v>
      </c>
      <c r="P29" s="397"/>
      <c r="Q29" s="398"/>
      <c r="R29" s="402">
        <f>'Uncertainty Budget'!T26</f>
        <v>0.35828294219327084</v>
      </c>
      <c r="S29" s="403"/>
      <c r="T29" s="403"/>
      <c r="U29" s="404"/>
      <c r="AJ29" s="45" t="s">
        <v>46</v>
      </c>
      <c r="AK29" s="46"/>
      <c r="AL29" s="45"/>
      <c r="AM29" s="45" t="s">
        <v>36</v>
      </c>
      <c r="AN29" s="46"/>
      <c r="AO29" s="49"/>
      <c r="AP29" s="49"/>
      <c r="AQ29" s="49"/>
      <c r="AR29" s="43"/>
      <c r="AS29" s="35"/>
      <c r="AU29" s="36"/>
    </row>
    <row r="30" spans="1:51" ht="21" customHeight="1">
      <c r="C30" s="393">
        <f>'Data Record (30ชิ้น)'!A19</f>
        <v>21</v>
      </c>
      <c r="D30" s="394"/>
      <c r="E30" s="395"/>
      <c r="F30" s="393">
        <f>'Data Record (30ชิ้น)'!A23</f>
        <v>210</v>
      </c>
      <c r="G30" s="394"/>
      <c r="H30" s="395"/>
      <c r="I30" s="396">
        <f>'Data Record (30ชิ้น)'!S19</f>
        <v>1E-4</v>
      </c>
      <c r="J30" s="397"/>
      <c r="K30" s="398"/>
      <c r="L30" s="396">
        <f>'Data Record (30ชิ้น)'!V19</f>
        <v>-1E-4</v>
      </c>
      <c r="M30" s="397"/>
      <c r="N30" s="398"/>
      <c r="O30" s="396">
        <f>'Data Record (30ชิ้น)'!Y19</f>
        <v>3.0000000000000003E-4</v>
      </c>
      <c r="P30" s="397"/>
      <c r="Q30" s="398"/>
      <c r="R30" s="402">
        <f>'Uncertainty Budget'!T27</f>
        <v>0.39445701075444622</v>
      </c>
      <c r="S30" s="403"/>
      <c r="T30" s="403"/>
      <c r="U30" s="404"/>
      <c r="AJ30" s="45" t="s">
        <v>47</v>
      </c>
      <c r="AK30" s="46"/>
      <c r="AL30" s="49"/>
      <c r="AM30" s="49" t="s">
        <v>32</v>
      </c>
      <c r="AN30" s="46"/>
      <c r="AO30" s="49"/>
      <c r="AP30" s="49"/>
      <c r="AQ30" s="49"/>
      <c r="AR30" s="43"/>
      <c r="AU30" s="36"/>
    </row>
    <row r="31" spans="1:51" ht="21" customHeight="1">
      <c r="C31" s="393">
        <f>'Data Record (30ชิ้น)'!A24</f>
        <v>22</v>
      </c>
      <c r="D31" s="394"/>
      <c r="E31" s="395"/>
      <c r="F31" s="393">
        <f>'Data Record (30ชิ้น)'!A28</f>
        <v>220</v>
      </c>
      <c r="G31" s="394"/>
      <c r="H31" s="395"/>
      <c r="I31" s="396">
        <f>'Data Record (30ชิ้น)'!S24</f>
        <v>1E-4</v>
      </c>
      <c r="J31" s="397"/>
      <c r="K31" s="398"/>
      <c r="L31" s="396">
        <f>'Data Record (30ชิ้น)'!V24</f>
        <v>-1E-4</v>
      </c>
      <c r="M31" s="397"/>
      <c r="N31" s="398"/>
      <c r="O31" s="396">
        <f>'Data Record (30ชิ้น)'!Y24</f>
        <v>3.0000000000000003E-4</v>
      </c>
      <c r="P31" s="397"/>
      <c r="Q31" s="398"/>
      <c r="R31" s="402">
        <f>'Uncertainty Budget'!T28</f>
        <v>0.40395379273707371</v>
      </c>
      <c r="S31" s="403"/>
      <c r="T31" s="403"/>
      <c r="U31" s="404"/>
      <c r="AJ31" s="45" t="s">
        <v>48</v>
      </c>
      <c r="AK31" s="46"/>
      <c r="AL31" s="49"/>
      <c r="AM31" s="49" t="s">
        <v>37</v>
      </c>
      <c r="AN31" s="46"/>
      <c r="AO31" s="49"/>
      <c r="AP31" s="49"/>
      <c r="AQ31" s="49"/>
      <c r="AR31" s="43"/>
      <c r="AU31" s="36"/>
    </row>
    <row r="32" spans="1:51" ht="21" customHeight="1">
      <c r="C32" s="393">
        <f>'Data Record (30ชิ้น)'!A29</f>
        <v>23</v>
      </c>
      <c r="D32" s="394"/>
      <c r="E32" s="395"/>
      <c r="F32" s="393">
        <f>'Data Record (30ชิ้น)'!A33</f>
        <v>230</v>
      </c>
      <c r="G32" s="394"/>
      <c r="H32" s="395"/>
      <c r="I32" s="396">
        <f>'Data Record (30ชิ้น)'!S29</f>
        <v>1E-4</v>
      </c>
      <c r="J32" s="397"/>
      <c r="K32" s="398"/>
      <c r="L32" s="396">
        <f>'Data Record (30ชิ้น)'!V29</f>
        <v>-1E-4</v>
      </c>
      <c r="M32" s="397"/>
      <c r="N32" s="398"/>
      <c r="O32" s="396">
        <f>'Data Record (30ชิ้น)'!Y29</f>
        <v>3.0000000000000003E-4</v>
      </c>
      <c r="P32" s="397"/>
      <c r="Q32" s="398"/>
      <c r="R32" s="402">
        <f>'Uncertainty Budget'!T29</f>
        <v>0.41365887717619054</v>
      </c>
      <c r="S32" s="403"/>
      <c r="T32" s="403"/>
      <c r="U32" s="404"/>
      <c r="AJ32" s="45" t="s">
        <v>49</v>
      </c>
      <c r="AK32" s="46"/>
      <c r="AL32" s="49"/>
      <c r="AM32" s="49" t="s">
        <v>38</v>
      </c>
      <c r="AN32" s="46"/>
      <c r="AO32" s="49"/>
      <c r="AP32" s="49"/>
      <c r="AQ32" s="49"/>
      <c r="AR32" s="43"/>
    </row>
    <row r="33" spans="1:47" ht="21" customHeight="1">
      <c r="C33" s="393">
        <f>'Data Record (30ชิ้น)'!A34</f>
        <v>24</v>
      </c>
      <c r="D33" s="394"/>
      <c r="E33" s="395"/>
      <c r="F33" s="393">
        <f>'Data Record (30ชิ้น)'!A38</f>
        <v>240</v>
      </c>
      <c r="G33" s="394"/>
      <c r="H33" s="395"/>
      <c r="I33" s="396">
        <f>'Data Record (30ชิ้น)'!S34</f>
        <v>1E-4</v>
      </c>
      <c r="J33" s="397"/>
      <c r="K33" s="398"/>
      <c r="L33" s="396">
        <f>'Data Record (30ชิ้น)'!V34</f>
        <v>-1E-4</v>
      </c>
      <c r="M33" s="397"/>
      <c r="N33" s="398"/>
      <c r="O33" s="396">
        <f>'Data Record (30ชิ้น)'!Y34</f>
        <v>3.0000000000000003E-4</v>
      </c>
      <c r="P33" s="397"/>
      <c r="Q33" s="398"/>
      <c r="R33" s="402">
        <f>'Uncertainty Budget'!T30</f>
        <v>0.42355794566190508</v>
      </c>
      <c r="S33" s="403"/>
      <c r="T33" s="403"/>
      <c r="U33" s="404"/>
      <c r="AJ33" s="45" t="s">
        <v>50</v>
      </c>
      <c r="AK33" s="46"/>
      <c r="AL33" s="49"/>
      <c r="AM33" s="49" t="s">
        <v>39</v>
      </c>
      <c r="AN33" s="46"/>
      <c r="AO33" s="49"/>
      <c r="AP33" s="21"/>
      <c r="AQ33" s="21"/>
      <c r="AR33" s="35"/>
      <c r="AU33" s="21"/>
    </row>
    <row r="34" spans="1:47" ht="21" customHeight="1">
      <c r="C34" s="393">
        <f>'Data Record (30ชิ้น)'!A39</f>
        <v>25</v>
      </c>
      <c r="D34" s="394"/>
      <c r="E34" s="395"/>
      <c r="F34" s="393">
        <f>'Data Record (30ชิ้น)'!A43</f>
        <v>250</v>
      </c>
      <c r="G34" s="394"/>
      <c r="H34" s="395"/>
      <c r="I34" s="396">
        <f>'Data Record (30ชิ้น)'!S39</f>
        <v>1E-4</v>
      </c>
      <c r="J34" s="397"/>
      <c r="K34" s="398"/>
      <c r="L34" s="396">
        <f>'Data Record (30ชิ้น)'!V39</f>
        <v>-1E-4</v>
      </c>
      <c r="M34" s="397"/>
      <c r="N34" s="398"/>
      <c r="O34" s="396">
        <f>'Data Record (30ชิ้น)'!Y39</f>
        <v>3.0000000000000003E-4</v>
      </c>
      <c r="P34" s="397"/>
      <c r="Q34" s="398"/>
      <c r="R34" s="399">
        <f>'Uncertainty Budget'!T31</f>
        <v>0.43363771361202741</v>
      </c>
      <c r="S34" s="400"/>
      <c r="T34" s="400"/>
      <c r="U34" s="401"/>
    </row>
    <row r="35" spans="1:47" ht="21" customHeight="1">
      <c r="C35" s="285"/>
      <c r="D35" s="285"/>
      <c r="E35" s="285"/>
      <c r="F35" s="285"/>
      <c r="G35" s="285"/>
      <c r="H35" s="285"/>
      <c r="I35" s="286"/>
      <c r="J35" s="286"/>
      <c r="K35" s="286"/>
      <c r="L35" s="286"/>
      <c r="M35" s="286"/>
      <c r="N35" s="286"/>
      <c r="O35" s="286"/>
      <c r="P35" s="286"/>
      <c r="Q35" s="286"/>
      <c r="R35" s="287"/>
      <c r="S35" s="287"/>
      <c r="T35" s="287"/>
      <c r="U35" s="287"/>
      <c r="W35" s="50"/>
    </row>
    <row r="36" spans="1:47" ht="21" customHeight="1">
      <c r="B36" s="60"/>
      <c r="C36" s="34"/>
      <c r="D36" s="34"/>
      <c r="E36" s="34"/>
      <c r="F36" s="34"/>
      <c r="G36" s="34"/>
      <c r="H36" s="34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61"/>
      <c r="V36" s="61"/>
    </row>
    <row r="37" spans="1:47" ht="21" customHeight="1">
      <c r="B37" s="284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4"/>
      <c r="N37" s="284"/>
      <c r="O37" s="284"/>
      <c r="P37" s="284"/>
      <c r="Q37" s="284"/>
      <c r="R37" s="284"/>
      <c r="S37" s="284"/>
      <c r="T37" s="284"/>
      <c r="U37" s="284"/>
      <c r="V37" s="284"/>
      <c r="W37" s="284"/>
    </row>
    <row r="38" spans="1:47" ht="21" customHeight="1">
      <c r="A38" s="284"/>
      <c r="B38" s="284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4"/>
      <c r="N38" s="284"/>
      <c r="O38" s="284"/>
      <c r="P38" s="284"/>
      <c r="Q38" s="284"/>
      <c r="R38" s="284"/>
      <c r="S38" s="284"/>
      <c r="T38" s="284"/>
      <c r="U38" s="284"/>
      <c r="V38" s="284"/>
    </row>
    <row r="39" spans="1:47" ht="21" customHeight="1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</row>
    <row r="40" spans="1:47" ht="17.100000000000001" customHeight="1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</row>
    <row r="41" spans="1:47" ht="17.100000000000001" customHeight="1"/>
    <row r="42" spans="1:47" ht="17.100000000000001" customHeight="1"/>
    <row r="43" spans="1:47" ht="17.100000000000001" customHeight="1"/>
    <row r="44" spans="1:47" ht="17.100000000000001" customHeight="1"/>
    <row r="45" spans="1:47" ht="17.100000000000001" customHeight="1"/>
    <row r="46" spans="1:47" ht="17.100000000000001" customHeight="1"/>
    <row r="47" spans="1:47" ht="17.100000000000001" customHeight="1"/>
    <row r="48" spans="1:47" ht="17.100000000000001" customHeight="1"/>
    <row r="49" ht="17.100000000000001" customHeight="1"/>
    <row r="50" ht="17.100000000000001" customHeight="1"/>
    <row r="51" ht="17.100000000000001" customHeight="1"/>
    <row r="60" ht="18.95" customHeight="1"/>
  </sheetData>
  <mergeCells count="159">
    <mergeCell ref="C10:E10"/>
    <mergeCell ref="F10:H10"/>
    <mergeCell ref="I10:K10"/>
    <mergeCell ref="L10:N10"/>
    <mergeCell ref="O10:Q10"/>
    <mergeCell ref="R10:U10"/>
    <mergeCell ref="A3:W3"/>
    <mergeCell ref="G5:K5"/>
    <mergeCell ref="C8:E9"/>
    <mergeCell ref="F8:H9"/>
    <mergeCell ref="I8:K9"/>
    <mergeCell ref="L8:N9"/>
    <mergeCell ref="O8:Q9"/>
    <mergeCell ref="R8:U9"/>
    <mergeCell ref="S7:T7"/>
    <mergeCell ref="C12:E12"/>
    <mergeCell ref="F12:H12"/>
    <mergeCell ref="I12:K12"/>
    <mergeCell ref="L12:N12"/>
    <mergeCell ref="O12:Q12"/>
    <mergeCell ref="R12:U12"/>
    <mergeCell ref="C11:E11"/>
    <mergeCell ref="F11:H11"/>
    <mergeCell ref="I11:K11"/>
    <mergeCell ref="L11:N11"/>
    <mergeCell ref="O11:Q11"/>
    <mergeCell ref="R11:U11"/>
    <mergeCell ref="C14:E14"/>
    <mergeCell ref="F14:H14"/>
    <mergeCell ref="I14:K14"/>
    <mergeCell ref="L14:N14"/>
    <mergeCell ref="O14:Q14"/>
    <mergeCell ref="R14:U14"/>
    <mergeCell ref="C13:E13"/>
    <mergeCell ref="F13:H13"/>
    <mergeCell ref="I13:K13"/>
    <mergeCell ref="L13:N13"/>
    <mergeCell ref="O13:Q13"/>
    <mergeCell ref="R13:U13"/>
    <mergeCell ref="C16:E16"/>
    <mergeCell ref="F16:H16"/>
    <mergeCell ref="I16:K16"/>
    <mergeCell ref="L16:N16"/>
    <mergeCell ref="O16:Q16"/>
    <mergeCell ref="R16:U16"/>
    <mergeCell ref="C15:E15"/>
    <mergeCell ref="F15:H15"/>
    <mergeCell ref="I15:K15"/>
    <mergeCell ref="L15:N15"/>
    <mergeCell ref="O15:Q15"/>
    <mergeCell ref="R15:U15"/>
    <mergeCell ref="C18:E18"/>
    <mergeCell ref="F18:H18"/>
    <mergeCell ref="I18:K18"/>
    <mergeCell ref="L18:N18"/>
    <mergeCell ref="O18:Q18"/>
    <mergeCell ref="R18:U18"/>
    <mergeCell ref="C17:E17"/>
    <mergeCell ref="F17:H17"/>
    <mergeCell ref="I17:K17"/>
    <mergeCell ref="L17:N17"/>
    <mergeCell ref="O17:Q17"/>
    <mergeCell ref="R17:U17"/>
    <mergeCell ref="C20:E20"/>
    <mergeCell ref="F20:H20"/>
    <mergeCell ref="I20:K20"/>
    <mergeCell ref="L20:N20"/>
    <mergeCell ref="O20:Q20"/>
    <mergeCell ref="R20:U20"/>
    <mergeCell ref="C19:E19"/>
    <mergeCell ref="F19:H19"/>
    <mergeCell ref="I19:K19"/>
    <mergeCell ref="L19:N19"/>
    <mergeCell ref="O19:Q19"/>
    <mergeCell ref="R19:U19"/>
    <mergeCell ref="R22:U22"/>
    <mergeCell ref="C23:E23"/>
    <mergeCell ref="C21:E21"/>
    <mergeCell ref="F21:H21"/>
    <mergeCell ref="I21:K21"/>
    <mergeCell ref="L21:N21"/>
    <mergeCell ref="O21:Q21"/>
    <mergeCell ref="R21:U21"/>
    <mergeCell ref="F23:H23"/>
    <mergeCell ref="I23:K23"/>
    <mergeCell ref="L23:N23"/>
    <mergeCell ref="O23:Q23"/>
    <mergeCell ref="R23:U23"/>
    <mergeCell ref="O24:Q24"/>
    <mergeCell ref="C26:E26"/>
    <mergeCell ref="F26:H26"/>
    <mergeCell ref="I26:K26"/>
    <mergeCell ref="L26:N26"/>
    <mergeCell ref="O26:Q26"/>
    <mergeCell ref="C22:E22"/>
    <mergeCell ref="F22:H22"/>
    <mergeCell ref="I22:K22"/>
    <mergeCell ref="L22:N22"/>
    <mergeCell ref="O22:Q22"/>
    <mergeCell ref="R26:U26"/>
    <mergeCell ref="R24:U24"/>
    <mergeCell ref="C25:E25"/>
    <mergeCell ref="F25:H25"/>
    <mergeCell ref="I25:K25"/>
    <mergeCell ref="L25:N25"/>
    <mergeCell ref="O25:Q25"/>
    <mergeCell ref="R25:U25"/>
    <mergeCell ref="C28:E28"/>
    <mergeCell ref="F28:H28"/>
    <mergeCell ref="I28:K28"/>
    <mergeCell ref="L28:N28"/>
    <mergeCell ref="O28:Q28"/>
    <mergeCell ref="R28:U28"/>
    <mergeCell ref="C27:E27"/>
    <mergeCell ref="F27:H27"/>
    <mergeCell ref="I27:K27"/>
    <mergeCell ref="L27:N27"/>
    <mergeCell ref="O27:Q27"/>
    <mergeCell ref="R27:U27"/>
    <mergeCell ref="C24:E24"/>
    <mergeCell ref="F24:H24"/>
    <mergeCell ref="I24:K24"/>
    <mergeCell ref="L24:N24"/>
    <mergeCell ref="C30:E30"/>
    <mergeCell ref="F30:H30"/>
    <mergeCell ref="I30:K30"/>
    <mergeCell ref="L30:N30"/>
    <mergeCell ref="O30:Q30"/>
    <mergeCell ref="R30:U30"/>
    <mergeCell ref="C29:E29"/>
    <mergeCell ref="F29:H29"/>
    <mergeCell ref="I29:K29"/>
    <mergeCell ref="L29:N29"/>
    <mergeCell ref="O29:Q29"/>
    <mergeCell ref="R29:U29"/>
    <mergeCell ref="C32:E32"/>
    <mergeCell ref="F32:H32"/>
    <mergeCell ref="I32:K32"/>
    <mergeCell ref="L32:N32"/>
    <mergeCell ref="O32:Q32"/>
    <mergeCell ref="R32:U32"/>
    <mergeCell ref="C31:E31"/>
    <mergeCell ref="F31:H31"/>
    <mergeCell ref="I31:K31"/>
    <mergeCell ref="L31:N31"/>
    <mergeCell ref="O31:Q31"/>
    <mergeCell ref="R31:U31"/>
    <mergeCell ref="C34:E34"/>
    <mergeCell ref="F34:H34"/>
    <mergeCell ref="I34:K34"/>
    <mergeCell ref="L34:N34"/>
    <mergeCell ref="O34:Q34"/>
    <mergeCell ref="R34:U34"/>
    <mergeCell ref="C33:E33"/>
    <mergeCell ref="F33:H33"/>
    <mergeCell ref="I33:K33"/>
    <mergeCell ref="L33:N33"/>
    <mergeCell ref="O33:Q33"/>
    <mergeCell ref="R33:U33"/>
  </mergeCells>
  <pageMargins left="0.31496062992125984" right="0.31496062992125984" top="0.98425196850393704" bottom="0.19685039370078741" header="0.19685039370078741" footer="0.19685039370078741"/>
  <pageSetup paperSize="9" orientation="portrait" r:id="rId1"/>
  <headerFooter alignWithMargins="0">
    <oddFooter>&amp;R&amp;"Gulim,Regular"&amp;9SP-FM-04-15 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Y61"/>
  <sheetViews>
    <sheetView view="pageBreakPreview" zoomScaleNormal="100" zoomScaleSheetLayoutView="100" workbookViewId="0">
      <selection activeCell="I10" sqref="I10:Q34"/>
    </sheetView>
  </sheetViews>
  <sheetFormatPr defaultColWidth="9.140625" defaultRowHeight="12"/>
  <cols>
    <col min="1" max="1" width="3.85546875" style="27" customWidth="1"/>
    <col min="2" max="23" width="4.140625" style="27" customWidth="1"/>
    <col min="24" max="27" width="4.42578125" style="27" customWidth="1"/>
    <col min="28" max="46" width="4.140625" style="27" customWidth="1"/>
    <col min="47" max="16384" width="9.140625" style="27"/>
  </cols>
  <sheetData>
    <row r="1" spans="1:51" ht="18" customHeight="1"/>
    <row r="2" spans="1:51" s="21" customFormat="1" ht="18" customHeight="1"/>
    <row r="3" spans="1:51" s="21" customFormat="1" ht="34.5" customHeight="1">
      <c r="A3" s="414" t="s">
        <v>31</v>
      </c>
      <c r="B3" s="414"/>
      <c r="C3" s="414"/>
      <c r="D3" s="414"/>
      <c r="E3" s="414"/>
      <c r="F3" s="414"/>
      <c r="G3" s="414"/>
      <c r="H3" s="414"/>
      <c r="I3" s="414"/>
      <c r="J3" s="414"/>
      <c r="K3" s="414"/>
      <c r="L3" s="414"/>
      <c r="M3" s="414"/>
      <c r="N3" s="414"/>
      <c r="O3" s="414"/>
      <c r="P3" s="414"/>
      <c r="Q3" s="414"/>
      <c r="R3" s="414"/>
      <c r="S3" s="414"/>
      <c r="T3" s="414"/>
      <c r="U3" s="414"/>
      <c r="V3" s="414"/>
      <c r="W3" s="414"/>
      <c r="X3" s="64"/>
    </row>
    <row r="4" spans="1:51" s="21" customFormat="1" ht="17.100000000000001" customHeight="1"/>
    <row r="5" spans="1:51" ht="17.100000000000001" customHeight="1">
      <c r="B5" s="6" t="s">
        <v>43</v>
      </c>
      <c r="C5" s="6"/>
      <c r="D5" s="6"/>
      <c r="E5" s="6"/>
      <c r="G5" s="415" t="str">
        <f>Report!H5</f>
        <v>SPR15120023-1</v>
      </c>
      <c r="H5" s="415"/>
      <c r="I5" s="415"/>
      <c r="J5" s="415"/>
      <c r="K5" s="415"/>
      <c r="O5" s="28"/>
      <c r="P5" s="28"/>
      <c r="U5" s="25" t="s">
        <v>152</v>
      </c>
      <c r="W5" s="25"/>
    </row>
    <row r="6" spans="1:51" ht="17.100000000000001" customHeight="1">
      <c r="B6" s="59"/>
      <c r="C6" s="59"/>
      <c r="D6" s="59"/>
      <c r="E6" s="59"/>
      <c r="F6" s="59"/>
      <c r="G6" s="236"/>
      <c r="H6" s="236"/>
      <c r="I6" s="236"/>
      <c r="J6" s="236"/>
      <c r="O6" s="28"/>
      <c r="P6" s="28"/>
      <c r="T6" s="25"/>
      <c r="U6" s="25"/>
      <c r="V6" s="25"/>
      <c r="X6" s="25"/>
    </row>
    <row r="7" spans="1:51" ht="17.100000000000001" customHeight="1">
      <c r="B7" s="31"/>
      <c r="C7" s="21"/>
      <c r="S7" s="429" t="s">
        <v>142</v>
      </c>
      <c r="T7" s="429"/>
      <c r="U7" s="32" t="s">
        <v>75</v>
      </c>
      <c r="V7" s="32"/>
      <c r="X7" s="33"/>
      <c r="Y7" s="33"/>
      <c r="Z7" s="33"/>
      <c r="AA7" s="33"/>
      <c r="AB7" s="33"/>
      <c r="AC7" s="33"/>
      <c r="AD7" s="33"/>
      <c r="AE7" s="33"/>
    </row>
    <row r="8" spans="1:51" ht="18.95" customHeight="1">
      <c r="C8" s="416" t="s">
        <v>157</v>
      </c>
      <c r="D8" s="417"/>
      <c r="E8" s="418"/>
      <c r="F8" s="416" t="s">
        <v>27</v>
      </c>
      <c r="G8" s="417"/>
      <c r="H8" s="418"/>
      <c r="I8" s="422" t="s">
        <v>147</v>
      </c>
      <c r="J8" s="422"/>
      <c r="K8" s="422"/>
      <c r="L8" s="422" t="s">
        <v>145</v>
      </c>
      <c r="M8" s="422"/>
      <c r="N8" s="422"/>
      <c r="O8" s="422" t="s">
        <v>146</v>
      </c>
      <c r="P8" s="422"/>
      <c r="Q8" s="422"/>
      <c r="R8" s="423" t="s">
        <v>148</v>
      </c>
      <c r="S8" s="424"/>
      <c r="T8" s="424"/>
      <c r="U8" s="425"/>
      <c r="X8" s="33"/>
      <c r="Y8" s="33"/>
    </row>
    <row r="9" spans="1:51" ht="18.95" customHeight="1">
      <c r="C9" s="419"/>
      <c r="D9" s="420"/>
      <c r="E9" s="421"/>
      <c r="F9" s="419"/>
      <c r="G9" s="420"/>
      <c r="H9" s="421"/>
      <c r="I9" s="422"/>
      <c r="J9" s="422"/>
      <c r="K9" s="422"/>
      <c r="L9" s="422"/>
      <c r="M9" s="422"/>
      <c r="N9" s="422"/>
      <c r="O9" s="422"/>
      <c r="P9" s="422"/>
      <c r="Q9" s="422"/>
      <c r="R9" s="426"/>
      <c r="S9" s="427"/>
      <c r="T9" s="427"/>
      <c r="U9" s="428"/>
      <c r="X9" s="33"/>
    </row>
    <row r="10" spans="1:51" s="37" customFormat="1" ht="21" customHeight="1">
      <c r="C10" s="405">
        <f>'Data Record (30ชิ้น)'!A44</f>
        <v>26</v>
      </c>
      <c r="D10" s="406"/>
      <c r="E10" s="407"/>
      <c r="F10" s="405">
        <f>'Data Record (10ชิ้น)'!A23</f>
        <v>11</v>
      </c>
      <c r="G10" s="406"/>
      <c r="H10" s="407"/>
      <c r="I10" s="408">
        <f>'Data Record (10ชิ้น)'!S19</f>
        <v>1E-4</v>
      </c>
      <c r="J10" s="409"/>
      <c r="K10" s="410"/>
      <c r="L10" s="408">
        <f>'Data Record (30ชิ้น)'!V44</f>
        <v>-1E-4</v>
      </c>
      <c r="M10" s="409"/>
      <c r="N10" s="410"/>
      <c r="O10" s="408">
        <f>'Data Record (30ชิ้น)'!Y44</f>
        <v>3.0000000000000003E-4</v>
      </c>
      <c r="P10" s="409"/>
      <c r="Q10" s="410"/>
      <c r="R10" s="439">
        <f>'Uncertainty Budget'!T32</f>
        <v>0.45192329732673298</v>
      </c>
      <c r="S10" s="440"/>
      <c r="T10" s="440"/>
      <c r="U10" s="441"/>
    </row>
    <row r="11" spans="1:51" s="37" customFormat="1" ht="21" customHeight="1">
      <c r="C11" s="393">
        <f>'Data Record (30ชิ้น)'!A49</f>
        <v>27</v>
      </c>
      <c r="D11" s="394"/>
      <c r="E11" s="395"/>
      <c r="F11" s="393">
        <f>'Data Record (10ชิ้น)'!A28</f>
        <v>22</v>
      </c>
      <c r="G11" s="394"/>
      <c r="H11" s="395"/>
      <c r="I11" s="396">
        <f>'Data Record (10ชิ้น)'!S24</f>
        <v>1E-4</v>
      </c>
      <c r="J11" s="397"/>
      <c r="K11" s="398"/>
      <c r="L11" s="396">
        <f>'Data Record (30ชิ้น)'!V49</f>
        <v>-1E-4</v>
      </c>
      <c r="M11" s="397"/>
      <c r="N11" s="398"/>
      <c r="O11" s="396">
        <f>'Data Record (30ชิ้น)'!Y49</f>
        <v>3.0000000000000003E-4</v>
      </c>
      <c r="P11" s="397"/>
      <c r="Q11" s="398"/>
      <c r="R11" s="402">
        <f>'Uncertainty Budget'!T33</f>
        <v>0.46731181595732557</v>
      </c>
      <c r="S11" s="403"/>
      <c r="T11" s="403"/>
      <c r="U11" s="404"/>
    </row>
    <row r="12" spans="1:51" s="38" customFormat="1" ht="21" customHeight="1">
      <c r="C12" s="393">
        <f>'Data Record (30ชิ้น)'!A54</f>
        <v>28</v>
      </c>
      <c r="D12" s="394"/>
      <c r="E12" s="395"/>
      <c r="F12" s="393">
        <f>'Data Record (10ชิ้น)'!A33</f>
        <v>33</v>
      </c>
      <c r="G12" s="394"/>
      <c r="H12" s="395"/>
      <c r="I12" s="396">
        <f>'Data Record (10ชิ้น)'!S30</f>
        <v>-2.0000000000000001E-4</v>
      </c>
      <c r="J12" s="397"/>
      <c r="K12" s="398"/>
      <c r="L12" s="396">
        <f>'Data Record (30ชิ้น)'!V54</f>
        <v>-1E-4</v>
      </c>
      <c r="M12" s="397"/>
      <c r="N12" s="398"/>
      <c r="O12" s="396">
        <f>'Data Record (30ชิ้น)'!Y54</f>
        <v>3.0000000000000003E-4</v>
      </c>
      <c r="P12" s="397"/>
      <c r="Q12" s="398"/>
      <c r="R12" s="402">
        <f>'Uncertainty Budget'!T34</f>
        <v>0.47757582295031092</v>
      </c>
      <c r="S12" s="403"/>
      <c r="T12" s="403"/>
      <c r="U12" s="404"/>
      <c r="W12" s="40"/>
      <c r="Y12" s="41"/>
      <c r="AU12" s="39"/>
      <c r="AV12" s="39"/>
      <c r="AW12" s="39"/>
      <c r="AX12" s="39"/>
      <c r="AY12" s="39"/>
    </row>
    <row r="13" spans="1:51" s="38" customFormat="1" ht="21" customHeight="1">
      <c r="C13" s="393">
        <f>'Data Record (30ชิ้น)'!A59</f>
        <v>29</v>
      </c>
      <c r="D13" s="394"/>
      <c r="E13" s="395"/>
      <c r="F13" s="393">
        <f>'Data Record (10ชิ้น)'!A38</f>
        <v>44</v>
      </c>
      <c r="G13" s="394"/>
      <c r="H13" s="395"/>
      <c r="I13" s="396">
        <f>'Data Record (10ชิ้น)'!S34</f>
        <v>1E-4</v>
      </c>
      <c r="J13" s="397"/>
      <c r="K13" s="398"/>
      <c r="L13" s="396">
        <f>'Data Record (30ชิ้น)'!V59</f>
        <v>-1E-4</v>
      </c>
      <c r="M13" s="397"/>
      <c r="N13" s="398"/>
      <c r="O13" s="396">
        <f>'Data Record (30ชิ้น)'!Y59</f>
        <v>3.0000000000000003E-4</v>
      </c>
      <c r="P13" s="397"/>
      <c r="Q13" s="398"/>
      <c r="R13" s="402">
        <f>'Uncertainty Budget'!T35</f>
        <v>0.48798531398666767</v>
      </c>
      <c r="S13" s="403"/>
      <c r="T13" s="403"/>
      <c r="U13" s="404"/>
      <c r="W13" s="42"/>
      <c r="Y13" s="41"/>
      <c r="AU13" s="39"/>
      <c r="AV13" s="39"/>
      <c r="AW13" s="39"/>
      <c r="AX13" s="39"/>
      <c r="AY13" s="39"/>
    </row>
    <row r="14" spans="1:51" s="38" customFormat="1" ht="21" customHeight="1">
      <c r="C14" s="393">
        <f>'Data Record (30ชิ้น)'!A64</f>
        <v>30</v>
      </c>
      <c r="D14" s="394"/>
      <c r="E14" s="395"/>
      <c r="F14" s="393">
        <f>'Data Record (10ชิ้น)'!A43</f>
        <v>55</v>
      </c>
      <c r="G14" s="394"/>
      <c r="H14" s="395"/>
      <c r="I14" s="396">
        <f>'Data Record (10ชิ้น)'!S39</f>
        <v>1E-4</v>
      </c>
      <c r="J14" s="397"/>
      <c r="K14" s="398"/>
      <c r="L14" s="396">
        <f>'Data Record (30ชิ้น)'!V64</f>
        <v>-1E-4</v>
      </c>
      <c r="M14" s="397"/>
      <c r="N14" s="398"/>
      <c r="O14" s="396">
        <f>'Data Record (30ชิ้น)'!Y64</f>
        <v>3.0000000000000003E-4</v>
      </c>
      <c r="P14" s="397"/>
      <c r="Q14" s="398"/>
      <c r="R14" s="402">
        <f>'Uncertainty Budget'!T36</f>
        <v>0.49369356217529647</v>
      </c>
      <c r="S14" s="403"/>
      <c r="T14" s="403"/>
      <c r="U14" s="404"/>
      <c r="W14" s="42"/>
      <c r="Y14" s="41"/>
      <c r="AU14" s="39"/>
      <c r="AV14" s="39"/>
      <c r="AW14" s="39"/>
      <c r="AX14" s="39"/>
      <c r="AY14" s="39"/>
    </row>
    <row r="15" spans="1:51" s="38" customFormat="1" ht="21" customHeight="1">
      <c r="C15" s="393">
        <f>'Data Record (40ชิ้น)'!A19</f>
        <v>31</v>
      </c>
      <c r="D15" s="394"/>
      <c r="E15" s="395"/>
      <c r="F15" s="393">
        <f>'Data Record (40ชิ้น)'!A23</f>
        <v>310</v>
      </c>
      <c r="G15" s="394"/>
      <c r="H15" s="395"/>
      <c r="I15" s="396">
        <f>'Data Record (40ชิ้น)'!S19</f>
        <v>1E-4</v>
      </c>
      <c r="J15" s="397"/>
      <c r="K15" s="398"/>
      <c r="L15" s="396">
        <f>'Data Record (40ชิ้น)'!V19</f>
        <v>-1E-4</v>
      </c>
      <c r="M15" s="397"/>
      <c r="N15" s="398"/>
      <c r="O15" s="396">
        <f>'Data Record (40ชิ้น)'!Y19</f>
        <v>3.0000000000000003E-4</v>
      </c>
      <c r="P15" s="397"/>
      <c r="Q15" s="398"/>
      <c r="R15" s="402">
        <f>'Uncertainty Budget'!T37</f>
        <v>0.52085474622649519</v>
      </c>
      <c r="S15" s="403"/>
      <c r="T15" s="403"/>
      <c r="U15" s="404"/>
      <c r="W15" s="40"/>
      <c r="Y15" s="39"/>
      <c r="Z15" s="39"/>
      <c r="AU15" s="39"/>
      <c r="AV15" s="39"/>
      <c r="AW15" s="39"/>
      <c r="AX15" s="39"/>
      <c r="AY15" s="39"/>
    </row>
    <row r="16" spans="1:51" s="38" customFormat="1" ht="21" customHeight="1">
      <c r="C16" s="393">
        <f>'Data Record (40ชิ้น)'!A24</f>
        <v>32</v>
      </c>
      <c r="D16" s="394"/>
      <c r="E16" s="395"/>
      <c r="F16" s="393">
        <f>'Data Record (40ชิ้น)'!A28</f>
        <v>320</v>
      </c>
      <c r="G16" s="394"/>
      <c r="H16" s="395"/>
      <c r="I16" s="396">
        <f>'Data Record (40ชิ้น)'!S24</f>
        <v>1E-4</v>
      </c>
      <c r="J16" s="397"/>
      <c r="K16" s="398"/>
      <c r="L16" s="396">
        <f>'Data Record (40ชิ้น)'!V24</f>
        <v>-1E-4</v>
      </c>
      <c r="M16" s="397"/>
      <c r="N16" s="398"/>
      <c r="O16" s="396">
        <f>'Data Record (40ชิ้น)'!Y24</f>
        <v>3.0000000000000003E-4</v>
      </c>
      <c r="P16" s="397"/>
      <c r="Q16" s="398"/>
      <c r="R16" s="402">
        <f>'Uncertainty Budget'!T38</f>
        <v>0.53141195570542699</v>
      </c>
      <c r="S16" s="403"/>
      <c r="T16" s="403"/>
      <c r="U16" s="404"/>
      <c r="W16" s="40"/>
      <c r="Y16" s="39"/>
      <c r="Z16" s="39"/>
      <c r="AU16" s="39"/>
      <c r="AV16" s="39"/>
      <c r="AW16" s="39"/>
      <c r="AX16" s="39"/>
      <c r="AY16" s="39"/>
    </row>
    <row r="17" spans="1:51" s="38" customFormat="1" ht="21" customHeight="1">
      <c r="C17" s="393">
        <f>'Data Record (40ชิ้น)'!A29</f>
        <v>33</v>
      </c>
      <c r="D17" s="394"/>
      <c r="E17" s="395"/>
      <c r="F17" s="393">
        <f>'Data Record (40ชิ้น)'!A33</f>
        <v>330</v>
      </c>
      <c r="G17" s="394"/>
      <c r="H17" s="395"/>
      <c r="I17" s="396">
        <f>'Data Record (40ชิ้น)'!S29</f>
        <v>1E-4</v>
      </c>
      <c r="J17" s="397"/>
      <c r="K17" s="398"/>
      <c r="L17" s="396">
        <f>'Data Record (40ชิ้น)'!V29</f>
        <v>-1E-4</v>
      </c>
      <c r="M17" s="397"/>
      <c r="N17" s="398"/>
      <c r="O17" s="396">
        <f>'Data Record (40ชิ้น)'!Y29</f>
        <v>3.0000000000000003E-4</v>
      </c>
      <c r="P17" s="397"/>
      <c r="Q17" s="398"/>
      <c r="R17" s="402">
        <f>'Uncertainty Budget'!T39</f>
        <v>0.54208886110427823</v>
      </c>
      <c r="S17" s="403"/>
      <c r="T17" s="403"/>
      <c r="U17" s="404"/>
      <c r="W17" s="40"/>
      <c r="Y17" s="39"/>
      <c r="Z17" s="39"/>
      <c r="AU17" s="39"/>
      <c r="AV17" s="39"/>
      <c r="AW17" s="39"/>
      <c r="AX17" s="39"/>
      <c r="AY17" s="39"/>
    </row>
    <row r="18" spans="1:51" s="38" customFormat="1" ht="21" customHeight="1">
      <c r="A18" s="43"/>
      <c r="C18" s="393">
        <f>'Data Record (40ชิ้น)'!A34</f>
        <v>34</v>
      </c>
      <c r="D18" s="394"/>
      <c r="E18" s="395"/>
      <c r="F18" s="393">
        <f>'Data Record (40ชิ้น)'!A38</f>
        <v>340</v>
      </c>
      <c r="G18" s="394"/>
      <c r="H18" s="395"/>
      <c r="I18" s="396">
        <f>'Data Record (40ชิ้น)'!S34</f>
        <v>1E-4</v>
      </c>
      <c r="J18" s="397"/>
      <c r="K18" s="398"/>
      <c r="L18" s="396">
        <f>'Data Record (40ชิ้น)'!V34</f>
        <v>-1E-4</v>
      </c>
      <c r="M18" s="397"/>
      <c r="N18" s="398"/>
      <c r="O18" s="396">
        <f>'Data Record (40ชิ้น)'!Y34</f>
        <v>3.0000000000000003E-4</v>
      </c>
      <c r="P18" s="397"/>
      <c r="Q18" s="398"/>
      <c r="R18" s="402">
        <f>'Uncertainty Budget'!T40</f>
        <v>0.55287852794865056</v>
      </c>
      <c r="S18" s="403"/>
      <c r="T18" s="403"/>
      <c r="U18" s="404"/>
      <c r="W18" s="39"/>
      <c r="X18" s="39"/>
      <c r="AS18" s="39"/>
      <c r="AT18" s="39"/>
      <c r="AU18" s="39"/>
      <c r="AV18" s="39"/>
      <c r="AW18" s="39"/>
    </row>
    <row r="19" spans="1:51" s="38" customFormat="1" ht="21" customHeight="1">
      <c r="A19" s="43"/>
      <c r="C19" s="393">
        <f>'Data Record (40ชิ้น)'!A39</f>
        <v>35</v>
      </c>
      <c r="D19" s="394"/>
      <c r="E19" s="395"/>
      <c r="F19" s="393">
        <f>'Data Record (40ชิ้น)'!A43</f>
        <v>350</v>
      </c>
      <c r="G19" s="394"/>
      <c r="H19" s="395"/>
      <c r="I19" s="396">
        <f>'Data Record (40ชิ้น)'!S39</f>
        <v>1E-4</v>
      </c>
      <c r="J19" s="397"/>
      <c r="K19" s="398"/>
      <c r="L19" s="396">
        <f>'Data Record (40ชิ้น)'!V39</f>
        <v>-1E-4</v>
      </c>
      <c r="M19" s="397"/>
      <c r="N19" s="398"/>
      <c r="O19" s="396">
        <f>'Data Record (40ชิ้น)'!Y39</f>
        <v>3.0000000000000003E-4</v>
      </c>
      <c r="P19" s="397"/>
      <c r="Q19" s="398"/>
      <c r="R19" s="402">
        <f>'Uncertainty Budget'!T41</f>
        <v>0.56377448209959513</v>
      </c>
      <c r="S19" s="403"/>
      <c r="T19" s="403"/>
      <c r="U19" s="404"/>
      <c r="W19" s="39"/>
      <c r="X19" s="39"/>
      <c r="AS19" s="39"/>
      <c r="AT19" s="39"/>
      <c r="AU19" s="39"/>
      <c r="AV19" s="39"/>
      <c r="AW19" s="39"/>
    </row>
    <row r="20" spans="1:51" s="38" customFormat="1" ht="21" customHeight="1">
      <c r="A20" s="43"/>
      <c r="C20" s="393">
        <f>'Data Record (40ชิ้น)'!A44</f>
        <v>36</v>
      </c>
      <c r="D20" s="394"/>
      <c r="E20" s="395"/>
      <c r="F20" s="393">
        <f>'Data Record (40ชิ้น)'!A48</f>
        <v>360</v>
      </c>
      <c r="G20" s="394"/>
      <c r="H20" s="395"/>
      <c r="I20" s="396">
        <f>'Data Record (40ชิ้น)'!S44</f>
        <v>1E-4</v>
      </c>
      <c r="J20" s="397"/>
      <c r="K20" s="398"/>
      <c r="L20" s="396">
        <f>'Data Record (40ชิ้น)'!V44</f>
        <v>-1E-4</v>
      </c>
      <c r="M20" s="397"/>
      <c r="N20" s="398"/>
      <c r="O20" s="396">
        <f>'Data Record (40ชิ้น)'!Y44</f>
        <v>3.0000000000000003E-4</v>
      </c>
      <c r="P20" s="397"/>
      <c r="Q20" s="398"/>
      <c r="R20" s="402">
        <f>'Uncertainty Budget'!T42</f>
        <v>0.57477067890884392</v>
      </c>
      <c r="S20" s="403"/>
      <c r="T20" s="403"/>
      <c r="U20" s="404"/>
      <c r="W20" s="39"/>
      <c r="X20" s="39"/>
    </row>
    <row r="21" spans="1:51" s="41" customFormat="1" ht="21" customHeight="1">
      <c r="A21" s="43"/>
      <c r="C21" s="393">
        <f>'Data Record (40ชิ้น)'!A49</f>
        <v>37</v>
      </c>
      <c r="D21" s="394"/>
      <c r="E21" s="395"/>
      <c r="F21" s="393">
        <f>'Data Record (40ชิ้น)'!A53</f>
        <v>370</v>
      </c>
      <c r="G21" s="394"/>
      <c r="H21" s="395"/>
      <c r="I21" s="396">
        <f>'Data Record (40ชิ้น)'!S49</f>
        <v>1E-4</v>
      </c>
      <c r="J21" s="397"/>
      <c r="K21" s="398"/>
      <c r="L21" s="396">
        <f>'Data Record (40ชิ้น)'!V49</f>
        <v>-1E-4</v>
      </c>
      <c r="M21" s="397"/>
      <c r="N21" s="398"/>
      <c r="O21" s="396">
        <f>'Data Record (40ชิ้น)'!Y49</f>
        <v>3.0000000000000003E-4</v>
      </c>
      <c r="P21" s="397"/>
      <c r="Q21" s="398"/>
      <c r="R21" s="402">
        <f>'Uncertainty Budget'!T43</f>
        <v>0.58586147395665689</v>
      </c>
      <c r="S21" s="403"/>
      <c r="T21" s="403"/>
      <c r="U21" s="404"/>
      <c r="W21" s="39"/>
      <c r="X21" s="39"/>
    </row>
    <row r="22" spans="1:51" s="41" customFormat="1" ht="21" customHeight="1">
      <c r="A22" s="43"/>
      <c r="B22" s="43"/>
      <c r="C22" s="393">
        <f>'Data Record (40ชิ้น)'!A54</f>
        <v>38</v>
      </c>
      <c r="D22" s="394"/>
      <c r="E22" s="395"/>
      <c r="F22" s="393">
        <f>'Data Record (40ชิ้น)'!A58</f>
        <v>380</v>
      </c>
      <c r="G22" s="394"/>
      <c r="H22" s="395"/>
      <c r="I22" s="396">
        <f>'Data Record (40ชิ้น)'!S54</f>
        <v>1E-4</v>
      </c>
      <c r="J22" s="397"/>
      <c r="K22" s="398"/>
      <c r="L22" s="396">
        <f>'Data Record (40ชิ้น)'!V54</f>
        <v>-1E-4</v>
      </c>
      <c r="M22" s="397"/>
      <c r="N22" s="398"/>
      <c r="O22" s="396">
        <f>'Data Record (40ชิ้น)'!Y54</f>
        <v>3.0000000000000003E-4</v>
      </c>
      <c r="P22" s="397"/>
      <c r="Q22" s="398"/>
      <c r="R22" s="402">
        <f>'Uncertainty Budget'!T44</f>
        <v>0.59704159542419377</v>
      </c>
      <c r="S22" s="403"/>
      <c r="T22" s="403"/>
      <c r="U22" s="404"/>
      <c r="W22" s="39"/>
      <c r="X22" s="39"/>
    </row>
    <row r="23" spans="1:51" s="41" customFormat="1" ht="21" customHeight="1">
      <c r="A23" s="43"/>
      <c r="B23" s="43"/>
      <c r="C23" s="393">
        <f>'Data Record (40ชิ้น)'!A59</f>
        <v>39</v>
      </c>
      <c r="D23" s="394"/>
      <c r="E23" s="395"/>
      <c r="F23" s="393">
        <f>'Data Record (40ชิ้น)'!A63</f>
        <v>390</v>
      </c>
      <c r="G23" s="394"/>
      <c r="H23" s="395"/>
      <c r="I23" s="396">
        <f>'Data Record (40ชิ้น)'!S59</f>
        <v>1E-4</v>
      </c>
      <c r="J23" s="397"/>
      <c r="K23" s="398"/>
      <c r="L23" s="396">
        <f>'Data Record (40ชิ้น)'!V59</f>
        <v>-1E-4</v>
      </c>
      <c r="M23" s="397"/>
      <c r="N23" s="398"/>
      <c r="O23" s="396">
        <f>'Data Record (40ชิ้น)'!Y59</f>
        <v>3.0000000000000003E-4</v>
      </c>
      <c r="P23" s="397"/>
      <c r="Q23" s="398"/>
      <c r="R23" s="402">
        <f>'Uncertainty Budget'!T45</f>
        <v>0.60830611811269275</v>
      </c>
      <c r="S23" s="403"/>
      <c r="T23" s="403"/>
      <c r="U23" s="404"/>
      <c r="W23" s="39"/>
      <c r="X23" s="39"/>
      <c r="AH23" s="45" t="s">
        <v>132</v>
      </c>
      <c r="AI23" s="46"/>
      <c r="AJ23" s="45"/>
      <c r="AK23" s="45" t="s">
        <v>130</v>
      </c>
      <c r="AL23" s="46"/>
      <c r="AM23" s="45"/>
      <c r="AN23" s="45"/>
      <c r="AO23" s="45"/>
      <c r="AP23" s="40"/>
      <c r="AS23" s="39"/>
    </row>
    <row r="24" spans="1:51" s="41" customFormat="1" ht="21" customHeight="1">
      <c r="A24" s="43"/>
      <c r="B24" s="43"/>
      <c r="C24" s="393">
        <f>'Data Record (40ชิ้น)'!A64</f>
        <v>40</v>
      </c>
      <c r="D24" s="394"/>
      <c r="E24" s="395"/>
      <c r="F24" s="393">
        <f>'Data Record (40ชิ้น)'!A68</f>
        <v>400</v>
      </c>
      <c r="G24" s="394"/>
      <c r="H24" s="395"/>
      <c r="I24" s="396">
        <f>'Data Record (40ชิ้น)'!S64</f>
        <v>1E-4</v>
      </c>
      <c r="J24" s="397"/>
      <c r="K24" s="398"/>
      <c r="L24" s="396">
        <f>'Data Record (40ชิ้น)'!V64</f>
        <v>-1E-4</v>
      </c>
      <c r="M24" s="397"/>
      <c r="N24" s="398"/>
      <c r="O24" s="396">
        <f>'Data Record (40ชิ้น)'!Y64</f>
        <v>3.0000000000000003E-4</v>
      </c>
      <c r="P24" s="397"/>
      <c r="Q24" s="398"/>
      <c r="R24" s="402">
        <f>'Uncertainty Budget'!T46</f>
        <v>0.61965043909180495</v>
      </c>
      <c r="S24" s="403"/>
      <c r="T24" s="403"/>
      <c r="U24" s="404"/>
      <c r="X24" s="39"/>
      <c r="AH24" s="45"/>
      <c r="AI24" s="46"/>
      <c r="AJ24" s="47"/>
      <c r="AK24" s="47" t="s">
        <v>131</v>
      </c>
      <c r="AL24" s="46"/>
      <c r="AM24" s="45"/>
      <c r="AN24" s="47"/>
      <c r="AO24" s="47"/>
      <c r="AP24" s="42"/>
      <c r="AQ24" s="21"/>
      <c r="AR24" s="21"/>
      <c r="AS24" s="21"/>
    </row>
    <row r="25" spans="1:51" s="21" customFormat="1" ht="21" customHeight="1">
      <c r="A25" s="34"/>
      <c r="B25" s="237"/>
      <c r="C25" s="393">
        <f>'Data Record (50ชิ้น)'!A19</f>
        <v>41</v>
      </c>
      <c r="D25" s="394"/>
      <c r="E25" s="395"/>
      <c r="F25" s="393">
        <f>'Data Record (50ชิ้น)'!A23</f>
        <v>410</v>
      </c>
      <c r="G25" s="394"/>
      <c r="H25" s="395"/>
      <c r="I25" s="396">
        <f>'Data Record (50ชิ้น)'!S19</f>
        <v>1E-4</v>
      </c>
      <c r="J25" s="397"/>
      <c r="K25" s="398"/>
      <c r="L25" s="396">
        <f>'Data Record (50ชิ้น)'!V19</f>
        <v>-1E-4</v>
      </c>
      <c r="M25" s="397"/>
      <c r="N25" s="398"/>
      <c r="O25" s="396">
        <f>'Data Record (50ชิ้น)'!Y19</f>
        <v>3.0000000000000003E-4</v>
      </c>
      <c r="P25" s="397"/>
      <c r="Q25" s="398"/>
      <c r="R25" s="402">
        <f>'Uncertainty Budget'!T47</f>
        <v>0.64980740736518749</v>
      </c>
      <c r="S25" s="403"/>
      <c r="T25" s="403"/>
      <c r="U25" s="404"/>
      <c r="AH25" s="45" t="s">
        <v>44</v>
      </c>
      <c r="AI25" s="46"/>
      <c r="AJ25" s="47"/>
      <c r="AK25" s="47" t="s">
        <v>33</v>
      </c>
      <c r="AL25" s="46"/>
      <c r="AM25" s="47"/>
      <c r="AN25" s="47"/>
      <c r="AO25" s="47"/>
      <c r="AP25" s="42"/>
      <c r="AR25" s="35"/>
    </row>
    <row r="26" spans="1:51" s="21" customFormat="1" ht="21" customHeight="1">
      <c r="A26" s="34"/>
      <c r="B26" s="237"/>
      <c r="C26" s="393">
        <f>'Data Record (50ชิ้น)'!A24</f>
        <v>42</v>
      </c>
      <c r="D26" s="394"/>
      <c r="E26" s="395"/>
      <c r="F26" s="393">
        <f>'Data Record (50ชิ้น)'!A28</f>
        <v>420</v>
      </c>
      <c r="G26" s="394"/>
      <c r="H26" s="395"/>
      <c r="I26" s="396">
        <f>'Data Record (50ชิ้น)'!S24</f>
        <v>1E-4</v>
      </c>
      <c r="J26" s="397"/>
      <c r="K26" s="398"/>
      <c r="L26" s="396">
        <f>'Data Record (50ชิ้น)'!V24</f>
        <v>-1E-4</v>
      </c>
      <c r="M26" s="397"/>
      <c r="N26" s="398"/>
      <c r="O26" s="396">
        <f>'Data Record (50ชิ้น)'!Y24</f>
        <v>3.0000000000000003E-4</v>
      </c>
      <c r="P26" s="397"/>
      <c r="Q26" s="398"/>
      <c r="R26" s="402">
        <f>'Uncertainty Budget'!T48</f>
        <v>0.66097302012512837</v>
      </c>
      <c r="S26" s="403"/>
      <c r="T26" s="403"/>
      <c r="U26" s="404"/>
      <c r="AH26" s="48"/>
      <c r="AI26" s="46"/>
      <c r="AJ26" s="48"/>
      <c r="AK26" s="48" t="s">
        <v>34</v>
      </c>
      <c r="AL26" s="46"/>
      <c r="AM26" s="47"/>
      <c r="AN26" s="45"/>
      <c r="AO26" s="45"/>
      <c r="AP26" s="40"/>
      <c r="AR26" s="35"/>
    </row>
    <row r="27" spans="1:51" s="21" customFormat="1" ht="21" customHeight="1">
      <c r="A27" s="34"/>
      <c r="B27" s="237"/>
      <c r="C27" s="393">
        <f>'Data Record (50ชิ้น)'!A29</f>
        <v>43</v>
      </c>
      <c r="D27" s="394"/>
      <c r="E27" s="395"/>
      <c r="F27" s="393">
        <f>'Data Record (50ชิ้น)'!A33</f>
        <v>430</v>
      </c>
      <c r="G27" s="394"/>
      <c r="H27" s="395"/>
      <c r="I27" s="396">
        <f>'Data Record (50ชิ้น)'!S29</f>
        <v>1E-4</v>
      </c>
      <c r="J27" s="397"/>
      <c r="K27" s="398"/>
      <c r="L27" s="396">
        <f>'Data Record (50ชิ้น)'!V29</f>
        <v>-1E-4</v>
      </c>
      <c r="M27" s="397"/>
      <c r="N27" s="398"/>
      <c r="O27" s="396">
        <f>'Data Record (50ชิ้น)'!Y29</f>
        <v>3.0000000000000003E-4</v>
      </c>
      <c r="P27" s="397"/>
      <c r="Q27" s="398"/>
      <c r="R27" s="402">
        <f>'Uncertainty Budget'!T49</f>
        <v>0.67221549124270175</v>
      </c>
      <c r="S27" s="403"/>
      <c r="T27" s="403"/>
      <c r="U27" s="404"/>
      <c r="AH27" s="45" t="s">
        <v>45</v>
      </c>
      <c r="AI27" s="46"/>
      <c r="AJ27" s="45"/>
      <c r="AK27" s="47" t="s">
        <v>35</v>
      </c>
      <c r="AL27" s="46"/>
      <c r="AM27" s="45"/>
      <c r="AN27" s="49"/>
      <c r="AO27" s="49"/>
      <c r="AP27" s="43"/>
      <c r="AQ27" s="27"/>
      <c r="AR27" s="27"/>
      <c r="AS27" s="29"/>
    </row>
    <row r="28" spans="1:51" ht="21" customHeight="1">
      <c r="C28" s="393">
        <f>'Data Record (50ชิ้น)'!A34</f>
        <v>44</v>
      </c>
      <c r="D28" s="394"/>
      <c r="E28" s="395"/>
      <c r="F28" s="393">
        <f>'Data Record (50ชิ้น)'!A38</f>
        <v>440</v>
      </c>
      <c r="G28" s="394"/>
      <c r="H28" s="395"/>
      <c r="I28" s="396">
        <f>'Data Record (50ชิ้น)'!S34</f>
        <v>1E-4</v>
      </c>
      <c r="J28" s="397"/>
      <c r="K28" s="398"/>
      <c r="L28" s="396">
        <f>'Data Record (50ชิ้น)'!V34</f>
        <v>-1E-4</v>
      </c>
      <c r="M28" s="397"/>
      <c r="N28" s="398"/>
      <c r="O28" s="396">
        <f>'Data Record (50ชิ้น)'!Y34</f>
        <v>3.0000000000000003E-4</v>
      </c>
      <c r="P28" s="397"/>
      <c r="Q28" s="398"/>
      <c r="R28" s="402">
        <f>'Uncertainty Budget'!T50</f>
        <v>0.68353102831302903</v>
      </c>
      <c r="S28" s="403"/>
      <c r="T28" s="403"/>
      <c r="U28" s="404"/>
      <c r="AH28" s="49"/>
      <c r="AI28" s="46"/>
      <c r="AJ28" s="49"/>
      <c r="AK28" s="49" t="s">
        <v>34</v>
      </c>
      <c r="AL28" s="46"/>
      <c r="AM28" s="49"/>
      <c r="AN28" s="49"/>
      <c r="AO28" s="49"/>
      <c r="AP28" s="43"/>
      <c r="AS28" s="36"/>
    </row>
    <row r="29" spans="1:51" ht="21" customHeight="1">
      <c r="C29" s="393">
        <f>'Data Record (50ชิ้น)'!A39</f>
        <v>45</v>
      </c>
      <c r="D29" s="394"/>
      <c r="E29" s="395"/>
      <c r="F29" s="393">
        <f>'Data Record (50ชิ้น)'!A43</f>
        <v>450</v>
      </c>
      <c r="G29" s="394"/>
      <c r="H29" s="395"/>
      <c r="I29" s="396">
        <f>'Data Record (50ชิ้น)'!S39</f>
        <v>1E-4</v>
      </c>
      <c r="J29" s="397"/>
      <c r="K29" s="398"/>
      <c r="L29" s="396">
        <f>'Data Record (50ชิ้น)'!V39</f>
        <v>-1E-4</v>
      </c>
      <c r="M29" s="397"/>
      <c r="N29" s="398"/>
      <c r="O29" s="396">
        <f>'Data Record (50ชิ้น)'!Y39</f>
        <v>3.0000000000000003E-4</v>
      </c>
      <c r="P29" s="397"/>
      <c r="Q29" s="398"/>
      <c r="R29" s="402">
        <f>'Uncertainty Budget'!T51</f>
        <v>0.69491606207752399</v>
      </c>
      <c r="S29" s="403"/>
      <c r="T29" s="403"/>
      <c r="U29" s="404"/>
      <c r="AH29" s="45" t="s">
        <v>46</v>
      </c>
      <c r="AI29" s="46"/>
      <c r="AJ29" s="45"/>
      <c r="AK29" s="45" t="s">
        <v>36</v>
      </c>
      <c r="AL29" s="46"/>
      <c r="AM29" s="49"/>
      <c r="AN29" s="49"/>
      <c r="AO29" s="49"/>
      <c r="AP29" s="43"/>
      <c r="AQ29" s="35"/>
      <c r="AS29" s="36"/>
    </row>
    <row r="30" spans="1:51" ht="21" customHeight="1">
      <c r="C30" s="393">
        <f>'Data Record (50ชิ้น)'!A44</f>
        <v>46</v>
      </c>
      <c r="D30" s="394"/>
      <c r="E30" s="395"/>
      <c r="F30" s="393">
        <f>'Data Record (50ชิ้น)'!A48</f>
        <v>460</v>
      </c>
      <c r="G30" s="394"/>
      <c r="H30" s="395"/>
      <c r="I30" s="396">
        <f>'Data Record (50ชิ้น)'!S44</f>
        <v>1E-4</v>
      </c>
      <c r="J30" s="397"/>
      <c r="K30" s="398"/>
      <c r="L30" s="396">
        <f>'Data Record (50ชิ้น)'!V44</f>
        <v>-1E-4</v>
      </c>
      <c r="M30" s="397"/>
      <c r="N30" s="398"/>
      <c r="O30" s="396">
        <f>'Data Record (50ชิ้น)'!Y44</f>
        <v>3.0000000000000003E-4</v>
      </c>
      <c r="P30" s="397"/>
      <c r="Q30" s="398"/>
      <c r="R30" s="402">
        <f>'Uncertainty Budget'!T52</f>
        <v>0.70636723215807984</v>
      </c>
      <c r="S30" s="403"/>
      <c r="T30" s="403"/>
      <c r="U30" s="404"/>
      <c r="AH30" s="45" t="s">
        <v>47</v>
      </c>
      <c r="AI30" s="46"/>
      <c r="AJ30" s="49"/>
      <c r="AK30" s="49" t="s">
        <v>32</v>
      </c>
      <c r="AL30" s="46"/>
      <c r="AM30" s="49"/>
      <c r="AN30" s="49"/>
      <c r="AO30" s="49"/>
      <c r="AP30" s="43"/>
      <c r="AS30" s="36"/>
    </row>
    <row r="31" spans="1:51" ht="21" customHeight="1">
      <c r="C31" s="393">
        <f>'Data Record (50ชิ้น)'!A49</f>
        <v>47</v>
      </c>
      <c r="D31" s="394"/>
      <c r="E31" s="395"/>
      <c r="F31" s="393">
        <f>'Data Record (50ชิ้น)'!A53</f>
        <v>470</v>
      </c>
      <c r="G31" s="394"/>
      <c r="H31" s="395"/>
      <c r="I31" s="396">
        <f>'Data Record (50ชิ้น)'!S49</f>
        <v>1E-4</v>
      </c>
      <c r="J31" s="397"/>
      <c r="K31" s="398"/>
      <c r="L31" s="396">
        <f>'Data Record (50ชิ้น)'!V49</f>
        <v>-1E-4</v>
      </c>
      <c r="M31" s="397"/>
      <c r="N31" s="398"/>
      <c r="O31" s="396">
        <f>'Data Record (50ชิ้น)'!Y49</f>
        <v>3.0000000000000003E-4</v>
      </c>
      <c r="P31" s="397"/>
      <c r="Q31" s="398"/>
      <c r="R31" s="402">
        <f>'Uncertainty Budget'!T53</f>
        <v>0.71788137367302318</v>
      </c>
      <c r="S31" s="403"/>
      <c r="T31" s="403"/>
      <c r="U31" s="404"/>
      <c r="AH31" s="45" t="s">
        <v>48</v>
      </c>
      <c r="AI31" s="46"/>
      <c r="AJ31" s="49"/>
      <c r="AK31" s="49" t="s">
        <v>37</v>
      </c>
      <c r="AL31" s="46"/>
      <c r="AM31" s="49"/>
      <c r="AN31" s="49"/>
      <c r="AO31" s="49"/>
      <c r="AP31" s="43"/>
      <c r="AS31" s="36"/>
    </row>
    <row r="32" spans="1:51" ht="21" customHeight="1">
      <c r="C32" s="393">
        <f>'Data Record (50ชิ้น)'!A54</f>
        <v>48</v>
      </c>
      <c r="D32" s="394"/>
      <c r="E32" s="395"/>
      <c r="F32" s="393">
        <f>'Data Record (50ชิ้น)'!A58</f>
        <v>480</v>
      </c>
      <c r="G32" s="394"/>
      <c r="H32" s="395"/>
      <c r="I32" s="396">
        <f>'Data Record (50ชิ้น)'!S54</f>
        <v>1E-4</v>
      </c>
      <c r="J32" s="397"/>
      <c r="K32" s="398"/>
      <c r="L32" s="396">
        <f>'Data Record (50ชิ้น)'!V54</f>
        <v>-1E-4</v>
      </c>
      <c r="M32" s="397"/>
      <c r="N32" s="398"/>
      <c r="O32" s="396">
        <f>'Data Record (50ชิ้น)'!Y54</f>
        <v>3.0000000000000003E-4</v>
      </c>
      <c r="P32" s="397"/>
      <c r="Q32" s="398"/>
      <c r="R32" s="402">
        <f>'Uncertainty Budget'!T54</f>
        <v>0.72945550469739651</v>
      </c>
      <c r="S32" s="403"/>
      <c r="T32" s="403"/>
      <c r="U32" s="404"/>
      <c r="AH32" s="45" t="s">
        <v>49</v>
      </c>
      <c r="AI32" s="46"/>
      <c r="AJ32" s="49"/>
      <c r="AK32" s="49" t="s">
        <v>38</v>
      </c>
      <c r="AL32" s="46"/>
      <c r="AM32" s="49"/>
      <c r="AN32" s="49"/>
      <c r="AO32" s="49"/>
      <c r="AP32" s="43"/>
    </row>
    <row r="33" spans="1:45" ht="21" customHeight="1">
      <c r="C33" s="393">
        <f>'Data Record (50ชิ้น)'!A59</f>
        <v>49</v>
      </c>
      <c r="D33" s="394"/>
      <c r="E33" s="395"/>
      <c r="F33" s="393">
        <f>'Data Record (50ชิ้น)'!A63</f>
        <v>490</v>
      </c>
      <c r="G33" s="394"/>
      <c r="H33" s="395"/>
      <c r="I33" s="396">
        <f>'Data Record (50ชิ้น)'!S59</f>
        <v>1E-4</v>
      </c>
      <c r="J33" s="397"/>
      <c r="K33" s="398"/>
      <c r="L33" s="396">
        <f>'Data Record (50ชิ้น)'!V59</f>
        <v>-1E-4</v>
      </c>
      <c r="M33" s="397"/>
      <c r="N33" s="398"/>
      <c r="O33" s="396">
        <f>'Data Record (50ชิ้น)'!Y59</f>
        <v>3.0000000000000003E-4</v>
      </c>
      <c r="P33" s="397"/>
      <c r="Q33" s="398"/>
      <c r="R33" s="402">
        <f>'Uncertainty Budget'!T55</f>
        <v>0.74108681452760083</v>
      </c>
      <c r="S33" s="403"/>
      <c r="T33" s="403"/>
      <c r="U33" s="404"/>
      <c r="AH33" s="45" t="s">
        <v>50</v>
      </c>
      <c r="AI33" s="46"/>
      <c r="AJ33" s="49"/>
      <c r="AK33" s="49" t="s">
        <v>39</v>
      </c>
      <c r="AL33" s="46"/>
      <c r="AM33" s="49"/>
      <c r="AN33" s="21"/>
      <c r="AO33" s="21"/>
      <c r="AP33" s="35"/>
      <c r="AS33" s="21"/>
    </row>
    <row r="34" spans="1:45" ht="21" customHeight="1">
      <c r="C34" s="430">
        <f>'Data Record (50ชิ้น)'!A64</f>
        <v>50</v>
      </c>
      <c r="D34" s="431"/>
      <c r="E34" s="432"/>
      <c r="F34" s="430">
        <f>'Data Record (50ชิ้น)'!A68</f>
        <v>500</v>
      </c>
      <c r="G34" s="431"/>
      <c r="H34" s="432"/>
      <c r="I34" s="433">
        <f>'Data Record (50ชิ้น)'!S64</f>
        <v>1E-4</v>
      </c>
      <c r="J34" s="434"/>
      <c r="K34" s="435"/>
      <c r="L34" s="433">
        <f>'Data Record (50ชิ้น)'!V64</f>
        <v>-1E-4</v>
      </c>
      <c r="M34" s="434"/>
      <c r="N34" s="435"/>
      <c r="O34" s="433">
        <f>'Data Record (50ชิ้น)'!Y64</f>
        <v>3.0000000000000003E-4</v>
      </c>
      <c r="P34" s="434"/>
      <c r="Q34" s="435"/>
      <c r="R34" s="399">
        <f>'Uncertainty Budget'!T56</f>
        <v>0.7224033960791344</v>
      </c>
      <c r="S34" s="400"/>
      <c r="T34" s="400"/>
      <c r="U34" s="401"/>
    </row>
    <row r="35" spans="1:45" ht="21" customHeight="1"/>
    <row r="36" spans="1:45" ht="21" customHeight="1">
      <c r="W36" s="50"/>
    </row>
    <row r="37" spans="1:45" ht="21" customHeight="1">
      <c r="B37" s="60" t="s">
        <v>11</v>
      </c>
      <c r="C37" s="34"/>
      <c r="D37" s="34"/>
      <c r="E37" s="34"/>
      <c r="F37" s="34"/>
      <c r="G37" s="34"/>
      <c r="H37" s="34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61"/>
      <c r="V37" s="61"/>
    </row>
    <row r="38" spans="1:45" ht="21" customHeight="1">
      <c r="B38" s="436" t="s">
        <v>12</v>
      </c>
      <c r="C38" s="436"/>
      <c r="D38" s="436"/>
      <c r="E38" s="436"/>
      <c r="F38" s="436"/>
      <c r="G38" s="436"/>
      <c r="H38" s="436"/>
      <c r="I38" s="436"/>
      <c r="J38" s="436"/>
      <c r="K38" s="436"/>
      <c r="L38" s="436"/>
      <c r="M38" s="436"/>
      <c r="N38" s="436"/>
      <c r="O38" s="436"/>
      <c r="P38" s="436"/>
      <c r="Q38" s="436"/>
      <c r="R38" s="436"/>
      <c r="S38" s="436"/>
      <c r="T38" s="436"/>
      <c r="U38" s="436"/>
      <c r="V38" s="436"/>
      <c r="W38" s="436"/>
    </row>
    <row r="39" spans="1:45" ht="21" customHeight="1">
      <c r="A39" s="437" t="s">
        <v>51</v>
      </c>
      <c r="B39" s="437"/>
      <c r="C39" s="437"/>
      <c r="D39" s="437"/>
      <c r="E39" s="437"/>
      <c r="F39" s="437"/>
      <c r="G39" s="437"/>
      <c r="H39" s="437"/>
      <c r="I39" s="437"/>
      <c r="J39" s="437"/>
      <c r="K39" s="437"/>
      <c r="L39" s="437"/>
      <c r="M39" s="437"/>
      <c r="N39" s="437"/>
      <c r="O39" s="437"/>
      <c r="P39" s="437"/>
      <c r="Q39" s="437"/>
      <c r="R39" s="437"/>
      <c r="S39" s="437"/>
      <c r="T39" s="437"/>
      <c r="U39" s="437"/>
      <c r="V39" s="437"/>
    </row>
    <row r="40" spans="1:45" ht="21" customHeight="1">
      <c r="A40" s="438" t="s">
        <v>10</v>
      </c>
      <c r="B40" s="438"/>
      <c r="C40" s="438"/>
      <c r="D40" s="438"/>
      <c r="E40" s="438"/>
      <c r="F40" s="438"/>
      <c r="G40" s="438"/>
      <c r="H40" s="438"/>
      <c r="I40" s="438"/>
      <c r="J40" s="438"/>
      <c r="K40" s="438"/>
      <c r="L40" s="438"/>
      <c r="M40" s="438"/>
      <c r="N40" s="438"/>
      <c r="O40" s="438"/>
      <c r="P40" s="438"/>
      <c r="Q40" s="438"/>
      <c r="R40" s="438"/>
      <c r="S40" s="438"/>
      <c r="T40" s="438"/>
      <c r="U40" s="438"/>
      <c r="V40" s="438"/>
      <c r="W40" s="438"/>
    </row>
    <row r="41" spans="1:45" ht="17.100000000000001" customHeight="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</row>
    <row r="42" spans="1:45" ht="17.100000000000001" customHeight="1"/>
    <row r="43" spans="1:45" ht="17.100000000000001" customHeight="1"/>
    <row r="44" spans="1:45" ht="17.100000000000001" customHeight="1"/>
    <row r="45" spans="1:45" ht="17.100000000000001" customHeight="1"/>
    <row r="46" spans="1:45" ht="17.100000000000001" customHeight="1"/>
    <row r="47" spans="1:45" ht="17.100000000000001" customHeight="1"/>
    <row r="48" spans="1:45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61" ht="18.95" customHeight="1"/>
  </sheetData>
  <mergeCells count="162">
    <mergeCell ref="A3:W3"/>
    <mergeCell ref="G5:K5"/>
    <mergeCell ref="C8:E9"/>
    <mergeCell ref="F8:H9"/>
    <mergeCell ref="I8:K9"/>
    <mergeCell ref="L8:N9"/>
    <mergeCell ref="O8:Q9"/>
    <mergeCell ref="R8:U9"/>
    <mergeCell ref="C11:E11"/>
    <mergeCell ref="F11:H11"/>
    <mergeCell ref="I11:K11"/>
    <mergeCell ref="L11:N11"/>
    <mergeCell ref="O11:Q11"/>
    <mergeCell ref="R11:U11"/>
    <mergeCell ref="C10:E10"/>
    <mergeCell ref="F10:H10"/>
    <mergeCell ref="I10:K10"/>
    <mergeCell ref="L10:N10"/>
    <mergeCell ref="O10:Q10"/>
    <mergeCell ref="R10:U10"/>
    <mergeCell ref="S7:T7"/>
    <mergeCell ref="C13:E13"/>
    <mergeCell ref="F13:H13"/>
    <mergeCell ref="I13:K13"/>
    <mergeCell ref="L13:N13"/>
    <mergeCell ref="O13:Q13"/>
    <mergeCell ref="R13:U13"/>
    <mergeCell ref="C12:E12"/>
    <mergeCell ref="F12:H12"/>
    <mergeCell ref="I12:K12"/>
    <mergeCell ref="L12:N12"/>
    <mergeCell ref="O12:Q12"/>
    <mergeCell ref="R12:U12"/>
    <mergeCell ref="C15:E15"/>
    <mergeCell ref="F15:H15"/>
    <mergeCell ref="I15:K15"/>
    <mergeCell ref="L15:N15"/>
    <mergeCell ref="O15:Q15"/>
    <mergeCell ref="R15:U15"/>
    <mergeCell ref="C14:E14"/>
    <mergeCell ref="F14:H14"/>
    <mergeCell ref="I14:K14"/>
    <mergeCell ref="L14:N14"/>
    <mergeCell ref="O14:Q14"/>
    <mergeCell ref="R14:U14"/>
    <mergeCell ref="C17:E17"/>
    <mergeCell ref="F17:H17"/>
    <mergeCell ref="I17:K17"/>
    <mergeCell ref="L17:N17"/>
    <mergeCell ref="O17:Q17"/>
    <mergeCell ref="R17:U17"/>
    <mergeCell ref="C16:E16"/>
    <mergeCell ref="F16:H16"/>
    <mergeCell ref="I16:K16"/>
    <mergeCell ref="L16:N16"/>
    <mergeCell ref="O16:Q16"/>
    <mergeCell ref="R16:U16"/>
    <mergeCell ref="C19:E19"/>
    <mergeCell ref="F19:H19"/>
    <mergeCell ref="I19:K19"/>
    <mergeCell ref="L19:N19"/>
    <mergeCell ref="O19:Q19"/>
    <mergeCell ref="R19:U19"/>
    <mergeCell ref="C18:E18"/>
    <mergeCell ref="F18:H18"/>
    <mergeCell ref="I18:K18"/>
    <mergeCell ref="L18:N18"/>
    <mergeCell ref="O18:Q18"/>
    <mergeCell ref="R18:U18"/>
    <mergeCell ref="C21:E21"/>
    <mergeCell ref="F21:H21"/>
    <mergeCell ref="I21:K21"/>
    <mergeCell ref="L21:N21"/>
    <mergeCell ref="O21:Q21"/>
    <mergeCell ref="R21:U21"/>
    <mergeCell ref="C20:E20"/>
    <mergeCell ref="F20:H20"/>
    <mergeCell ref="I20:K20"/>
    <mergeCell ref="L20:N20"/>
    <mergeCell ref="O20:Q20"/>
    <mergeCell ref="R20:U20"/>
    <mergeCell ref="B38:W38"/>
    <mergeCell ref="A39:V39"/>
    <mergeCell ref="A40:W40"/>
    <mergeCell ref="C22:E22"/>
    <mergeCell ref="F22:H22"/>
    <mergeCell ref="I22:K22"/>
    <mergeCell ref="L22:N22"/>
    <mergeCell ref="O22:Q22"/>
    <mergeCell ref="R22:U22"/>
    <mergeCell ref="C23:E23"/>
    <mergeCell ref="F23:H23"/>
    <mergeCell ref="I23:K23"/>
    <mergeCell ref="L23:N23"/>
    <mergeCell ref="O23:Q23"/>
    <mergeCell ref="R23:U23"/>
    <mergeCell ref="C24:E24"/>
    <mergeCell ref="F24:H24"/>
    <mergeCell ref="I24:K24"/>
    <mergeCell ref="L24:N24"/>
    <mergeCell ref="O24:Q24"/>
    <mergeCell ref="C26:E26"/>
    <mergeCell ref="F26:H26"/>
    <mergeCell ref="I26:K26"/>
    <mergeCell ref="L26:N26"/>
    <mergeCell ref="O26:Q26"/>
    <mergeCell ref="R26:U26"/>
    <mergeCell ref="R24:U24"/>
    <mergeCell ref="C25:E25"/>
    <mergeCell ref="F25:H25"/>
    <mergeCell ref="I25:K25"/>
    <mergeCell ref="L25:N25"/>
    <mergeCell ref="O25:Q25"/>
    <mergeCell ref="R25:U25"/>
    <mergeCell ref="C28:E28"/>
    <mergeCell ref="F28:H28"/>
    <mergeCell ref="I28:K28"/>
    <mergeCell ref="L28:N28"/>
    <mergeCell ref="O28:Q28"/>
    <mergeCell ref="R28:U28"/>
    <mergeCell ref="C27:E27"/>
    <mergeCell ref="F27:H27"/>
    <mergeCell ref="I27:K27"/>
    <mergeCell ref="L27:N27"/>
    <mergeCell ref="O27:Q27"/>
    <mergeCell ref="R27:U27"/>
    <mergeCell ref="C30:E30"/>
    <mergeCell ref="F30:H30"/>
    <mergeCell ref="I30:K30"/>
    <mergeCell ref="L30:N30"/>
    <mergeCell ref="O30:Q30"/>
    <mergeCell ref="R30:U30"/>
    <mergeCell ref="C29:E29"/>
    <mergeCell ref="F29:H29"/>
    <mergeCell ref="I29:K29"/>
    <mergeCell ref="L29:N29"/>
    <mergeCell ref="O29:Q29"/>
    <mergeCell ref="R29:U29"/>
    <mergeCell ref="C32:E32"/>
    <mergeCell ref="F32:H32"/>
    <mergeCell ref="I32:K32"/>
    <mergeCell ref="L32:N32"/>
    <mergeCell ref="O32:Q32"/>
    <mergeCell ref="R32:U32"/>
    <mergeCell ref="C31:E31"/>
    <mergeCell ref="F31:H31"/>
    <mergeCell ref="I31:K31"/>
    <mergeCell ref="L31:N31"/>
    <mergeCell ref="O31:Q31"/>
    <mergeCell ref="R31:U31"/>
    <mergeCell ref="C34:E34"/>
    <mergeCell ref="F34:H34"/>
    <mergeCell ref="I34:K34"/>
    <mergeCell ref="L34:N34"/>
    <mergeCell ref="O34:Q34"/>
    <mergeCell ref="R34:U34"/>
    <mergeCell ref="C33:E33"/>
    <mergeCell ref="F33:H33"/>
    <mergeCell ref="I33:K33"/>
    <mergeCell ref="L33:N33"/>
    <mergeCell ref="O33:Q33"/>
    <mergeCell ref="R33:U33"/>
  </mergeCells>
  <pageMargins left="0.31496062992125984" right="0.31496062992125984" top="0.98425196850393704" bottom="0.19685039370078741" header="0.19685039370078741" footer="0.19685039370078741"/>
  <pageSetup paperSize="9" orientation="portrait" r:id="rId1"/>
  <headerFooter alignWithMargins="0">
    <oddFooter>&amp;R&amp;"Gulim,Regular"&amp;9SP-FM-04-15 REV.0</oddFooter>
  </headerFooter>
  <rowBreaks count="1" manualBreakCount="1">
    <brk id="35" max="2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11</vt:i4>
      </vt:variant>
    </vt:vector>
  </HeadingPairs>
  <TitlesOfParts>
    <vt:vector size="24" baseType="lpstr">
      <vt:lpstr>Data Record (10ชิ้น)</vt:lpstr>
      <vt:lpstr>Data Record (20ชิ้น)</vt:lpstr>
      <vt:lpstr>Data Record (30ชิ้น)</vt:lpstr>
      <vt:lpstr>Data Record (40ชิ้น)</vt:lpstr>
      <vt:lpstr>Data Record (50ชิ้น)</vt:lpstr>
      <vt:lpstr>Certificate</vt:lpstr>
      <vt:lpstr>Report</vt:lpstr>
      <vt:lpstr>Result </vt:lpstr>
      <vt:lpstr>Result (2)</vt:lpstr>
      <vt:lpstr>Result (3)</vt:lpstr>
      <vt:lpstr>Result  (ไม่เกิน12ชิ้น)</vt:lpstr>
      <vt:lpstr>Uncertainty Budget</vt:lpstr>
      <vt:lpstr>Cert of STD</vt:lpstr>
      <vt:lpstr>Certificate!Print_Area</vt:lpstr>
      <vt:lpstr>'Data Record (10ชิ้น)'!Print_Area</vt:lpstr>
      <vt:lpstr>'Data Record (20ชิ้น)'!Print_Area</vt:lpstr>
      <vt:lpstr>'Data Record (30ชิ้น)'!Print_Area</vt:lpstr>
      <vt:lpstr>'Data Record (40ชิ้น)'!Print_Area</vt:lpstr>
      <vt:lpstr>'Data Record (50ชิ้น)'!Print_Area</vt:lpstr>
      <vt:lpstr>Report!Print_Area</vt:lpstr>
      <vt:lpstr>'Result '!Print_Area</vt:lpstr>
      <vt:lpstr>'Result  (ไม่เกิน12ชิ้น)'!Print_Area</vt:lpstr>
      <vt:lpstr>'Result (2)'!Print_Area</vt:lpstr>
      <vt:lpstr>'Result (3)'!Print_Area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SP07-NEOLUTION</dc:creator>
  <cp:lastModifiedBy>ภควดี ลักษมีวงศ์</cp:lastModifiedBy>
  <cp:lastPrinted>2016-08-13T09:10:23Z</cp:lastPrinted>
  <dcterms:created xsi:type="dcterms:W3CDTF">2013-05-08T08:11:00Z</dcterms:created>
  <dcterms:modified xsi:type="dcterms:W3CDTF">2017-08-24T15:00:01Z</dcterms:modified>
</cp:coreProperties>
</file>