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evgenis\01_Dimension 31-49\"/>
    </mc:Choice>
  </mc:AlternateContent>
  <bookViews>
    <workbookView xWindow="120" yWindow="1245" windowWidth="15480" windowHeight="8775" activeTab="5"/>
  </bookViews>
  <sheets>
    <sheet name="Data Record" sheetId="23" r:id="rId1"/>
    <sheet name="Sheet1" sheetId="27" r:id="rId2"/>
    <sheet name="Certificate" sheetId="24" r:id="rId3"/>
    <sheet name="Report" sheetId="25" r:id="rId4"/>
    <sheet name="Result" sheetId="26" r:id="rId5"/>
    <sheet name="Uncertainty Budget" sheetId="3" r:id="rId6"/>
    <sheet name="Cert of STD" sheetId="21" r:id="rId7"/>
  </sheets>
  <definedNames>
    <definedName name="_xlnm.Print_Area" localSheetId="2">Certificate!$A$1:$Z$37</definedName>
    <definedName name="_xlnm.Print_Area" localSheetId="0">'Data Record'!$A$1:$AQ$21</definedName>
    <definedName name="_xlnm.Print_Area" localSheetId="3">Report!$A$1:$V$18</definedName>
    <definedName name="_xlnm.Print_Area" localSheetId="4">Result!$A$1:$V$25</definedName>
  </definedNames>
  <calcPr calcId="162913"/>
</workbook>
</file>

<file path=xl/calcChain.xml><?xml version="1.0" encoding="utf-8"?>
<calcChain xmlns="http://schemas.openxmlformats.org/spreadsheetml/2006/main">
  <c r="Q7" i="3" l="1"/>
  <c r="P7" i="3"/>
  <c r="AI16" i="23"/>
  <c r="K3" i="27"/>
  <c r="J4" i="27"/>
  <c r="J5" i="27"/>
  <c r="J6" i="27"/>
  <c r="J7" i="27"/>
  <c r="J8" i="27"/>
  <c r="J3" i="27"/>
  <c r="I4" i="27"/>
  <c r="I5" i="27"/>
  <c r="I6" i="27"/>
  <c r="I7" i="27"/>
  <c r="I8" i="27"/>
  <c r="I3" i="27"/>
  <c r="D7" i="27"/>
  <c r="H7" i="27" s="1"/>
  <c r="E7" i="27"/>
  <c r="F7" i="27"/>
  <c r="G7" i="27"/>
  <c r="D8" i="27"/>
  <c r="E8" i="27"/>
  <c r="H8" i="27" s="1"/>
  <c r="F8" i="27"/>
  <c r="G8" i="27"/>
  <c r="G6" i="27"/>
  <c r="F6" i="27"/>
  <c r="E6" i="27"/>
  <c r="D6" i="27"/>
  <c r="H6" i="27" s="1"/>
  <c r="D4" i="27"/>
  <c r="E4" i="27"/>
  <c r="H4" i="27" s="1"/>
  <c r="F4" i="27"/>
  <c r="G4" i="27"/>
  <c r="D5" i="27"/>
  <c r="H5" i="27" s="1"/>
  <c r="E5" i="27"/>
  <c r="F5" i="27"/>
  <c r="G5" i="27"/>
  <c r="G3" i="27"/>
  <c r="F3" i="27"/>
  <c r="D3" i="27"/>
  <c r="E3" i="27"/>
  <c r="H3" i="27" s="1"/>
  <c r="B7" i="3" l="1"/>
  <c r="H5" i="25"/>
  <c r="F5" i="26" s="1"/>
  <c r="B19" i="26"/>
  <c r="S36" i="24"/>
  <c r="H36" i="24"/>
  <c r="W20" i="24"/>
  <c r="W21" i="24" s="1"/>
  <c r="W19" i="24"/>
  <c r="J16" i="24"/>
  <c r="J15" i="24"/>
  <c r="J14" i="24"/>
  <c r="J13" i="24"/>
  <c r="J12" i="24"/>
  <c r="J5" i="24"/>
  <c r="AF18" i="23"/>
  <c r="AC18" i="23"/>
  <c r="AF17" i="23"/>
  <c r="AC17" i="23"/>
  <c r="AF16" i="23"/>
  <c r="K19" i="26" s="1"/>
  <c r="AC16" i="23"/>
  <c r="L7" i="3" s="1"/>
  <c r="AM16" i="23" l="1"/>
  <c r="H35" i="24"/>
  <c r="E19" i="26"/>
  <c r="I19" i="26"/>
  <c r="M19" i="26"/>
  <c r="G19" i="26"/>
  <c r="O19" i="26"/>
  <c r="Q19" i="26" l="1"/>
  <c r="J8" i="3" l="1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7" i="3"/>
  <c r="B25" i="3" l="1"/>
  <c r="B24" i="3"/>
  <c r="R11" i="21" l="1"/>
  <c r="R10" i="21"/>
  <c r="R9" i="21"/>
  <c r="R8" i="21"/>
  <c r="R7" i="21"/>
  <c r="F25" i="3" s="1"/>
  <c r="R6" i="21"/>
  <c r="R5" i="21"/>
  <c r="R4" i="21"/>
  <c r="L50" i="21" l="1"/>
  <c r="F24" i="3" s="1"/>
  <c r="L49" i="21"/>
  <c r="L48" i="21"/>
  <c r="L47" i="21"/>
  <c r="L46" i="21"/>
  <c r="L45" i="21"/>
  <c r="L44" i="2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G24" i="3" l="1"/>
  <c r="H24" i="3"/>
  <c r="I24" i="3" s="1"/>
  <c r="K24" i="3"/>
  <c r="G25" i="3"/>
  <c r="H25" i="3"/>
  <c r="I25" i="3" s="1"/>
  <c r="K25" i="3"/>
  <c r="K19" i="3" l="1"/>
  <c r="K20" i="3"/>
  <c r="K21" i="3"/>
  <c r="K22" i="3"/>
  <c r="K23" i="3"/>
  <c r="G19" i="3"/>
  <c r="G20" i="3"/>
  <c r="G21" i="3"/>
  <c r="G22" i="3"/>
  <c r="G23" i="3"/>
  <c r="B23" i="3"/>
  <c r="H23" i="3" s="1"/>
  <c r="I23" i="3" s="1"/>
  <c r="B22" i="3"/>
  <c r="H22" i="3" s="1"/>
  <c r="I22" i="3" s="1"/>
  <c r="B21" i="3"/>
  <c r="H21" i="3" s="1"/>
  <c r="I21" i="3" s="1"/>
  <c r="B20" i="3"/>
  <c r="H20" i="3" s="1"/>
  <c r="I20" i="3" s="1"/>
  <c r="B19" i="3"/>
  <c r="H19" i="3" s="1"/>
  <c r="I19" i="3" s="1"/>
  <c r="B18" i="3"/>
  <c r="B17" i="3"/>
  <c r="B16" i="3"/>
  <c r="B15" i="3"/>
  <c r="B14" i="3"/>
  <c r="B13" i="3"/>
  <c r="B12" i="3"/>
  <c r="B11" i="3"/>
  <c r="B10" i="3"/>
  <c r="B9" i="3"/>
  <c r="B8" i="3"/>
  <c r="H7" i="3"/>
  <c r="L24" i="3" l="1"/>
  <c r="M24" i="3" s="1"/>
  <c r="L25" i="3"/>
  <c r="M25" i="3" s="1"/>
  <c r="O25" i="3" l="1"/>
  <c r="O24" i="3"/>
  <c r="L21" i="3"/>
  <c r="M21" i="3" s="1"/>
  <c r="L20" i="3"/>
  <c r="M20" i="3" s="1"/>
  <c r="F19" i="21"/>
  <c r="F18" i="21"/>
  <c r="D22" i="3" s="1"/>
  <c r="E22" i="3" s="1"/>
  <c r="F17" i="21"/>
  <c r="D21" i="3" s="1"/>
  <c r="E21" i="3" s="1"/>
  <c r="F16" i="21"/>
  <c r="D20" i="3" s="1"/>
  <c r="E20" i="3" s="1"/>
  <c r="F15" i="21"/>
  <c r="D19" i="3" s="1"/>
  <c r="E19" i="3" s="1"/>
  <c r="F14" i="21"/>
  <c r="D18" i="3" s="1"/>
  <c r="F13" i="21"/>
  <c r="D17" i="3" s="1"/>
  <c r="F12" i="21"/>
  <c r="F11" i="21"/>
  <c r="F10" i="21"/>
  <c r="F9" i="21"/>
  <c r="D7" i="3" s="1"/>
  <c r="F8" i="21"/>
  <c r="F7" i="21"/>
  <c r="F6" i="21"/>
  <c r="F5" i="21"/>
  <c r="F4" i="21"/>
  <c r="D12" i="3" l="1"/>
  <c r="D11" i="3"/>
  <c r="E11" i="3" s="1"/>
  <c r="D9" i="3"/>
  <c r="D10" i="3"/>
  <c r="E10" i="3" s="1"/>
  <c r="D8" i="3"/>
  <c r="E8" i="3" s="1"/>
  <c r="D15" i="3"/>
  <c r="D16" i="3"/>
  <c r="D14" i="3"/>
  <c r="E14" i="3" s="1"/>
  <c r="D13" i="3"/>
  <c r="E13" i="3" s="1"/>
  <c r="D25" i="3"/>
  <c r="E25" i="3" s="1"/>
  <c r="N25" i="3" s="1"/>
  <c r="D24" i="3"/>
  <c r="E24" i="3" s="1"/>
  <c r="N24" i="3" s="1"/>
  <c r="D23" i="3"/>
  <c r="E23" i="3" s="1"/>
  <c r="L11" i="3"/>
  <c r="L13" i="3"/>
  <c r="L16" i="3"/>
  <c r="L12" i="3"/>
  <c r="L17" i="3"/>
  <c r="L22" i="3"/>
  <c r="M22" i="3" s="1"/>
  <c r="O22" i="3" s="1"/>
  <c r="P24" i="3"/>
  <c r="Q24" i="3" s="1"/>
  <c r="R24" i="3" s="1"/>
  <c r="P25" i="3"/>
  <c r="Q25" i="3" s="1"/>
  <c r="R25" i="3" s="1"/>
  <c r="L23" i="3"/>
  <c r="M23" i="3" s="1"/>
  <c r="L9" i="3"/>
  <c r="L15" i="3"/>
  <c r="L8" i="3"/>
  <c r="L14" i="3"/>
  <c r="L19" i="3"/>
  <c r="M19" i="3" s="1"/>
  <c r="N19" i="3" s="1"/>
  <c r="O21" i="3"/>
  <c r="N21" i="3"/>
  <c r="L18" i="3"/>
  <c r="O20" i="3"/>
  <c r="N20" i="3"/>
  <c r="L10" i="3"/>
  <c r="E7" i="3"/>
  <c r="E9" i="3"/>
  <c r="E12" i="3"/>
  <c r="E15" i="3"/>
  <c r="E16" i="3"/>
  <c r="E17" i="3"/>
  <c r="E18" i="3"/>
  <c r="N22" i="3" l="1"/>
  <c r="O23" i="3"/>
  <c r="N23" i="3"/>
  <c r="O19" i="3"/>
  <c r="P19" i="3" s="1"/>
  <c r="Q19" i="3" s="1"/>
  <c r="R19" i="3" s="1"/>
  <c r="P20" i="3"/>
  <c r="Q20" i="3" s="1"/>
  <c r="R20" i="3" s="1"/>
  <c r="P21" i="3"/>
  <c r="Q21" i="3" s="1"/>
  <c r="R21" i="3" s="1"/>
  <c r="K7" i="3"/>
  <c r="K8" i="3"/>
  <c r="K9" i="3"/>
  <c r="K10" i="3"/>
  <c r="K11" i="3"/>
  <c r="K12" i="3"/>
  <c r="K13" i="3"/>
  <c r="K14" i="3"/>
  <c r="K15" i="3"/>
  <c r="K16" i="3"/>
  <c r="K17" i="3"/>
  <c r="K18" i="3"/>
  <c r="P23" i="3" l="1"/>
  <c r="Q23" i="3" s="1"/>
  <c r="R23" i="3" s="1"/>
  <c r="P22" i="3"/>
  <c r="Q22" i="3" s="1"/>
  <c r="R22" i="3" s="1"/>
  <c r="I7" i="3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M7" i="3" l="1"/>
  <c r="O7" i="3" s="1"/>
  <c r="M8" i="3" l="1"/>
  <c r="O8" i="3" s="1"/>
  <c r="G7" i="3" l="1"/>
  <c r="G13" i="3"/>
  <c r="G17" i="3"/>
  <c r="G10" i="3"/>
  <c r="G14" i="3"/>
  <c r="G18" i="3"/>
  <c r="G11" i="3"/>
  <c r="G8" i="3"/>
  <c r="N8" i="3" s="1"/>
  <c r="G12" i="3"/>
  <c r="G16" i="3"/>
  <c r="G9" i="3"/>
  <c r="G15" i="3"/>
  <c r="N7" i="3" l="1"/>
  <c r="M9" i="3"/>
  <c r="O9" i="3" s="1"/>
  <c r="P8" i="3"/>
  <c r="Q8" i="3" s="1"/>
  <c r="R8" i="3" s="1"/>
  <c r="N9" i="3" l="1"/>
  <c r="M10" i="3"/>
  <c r="N10" i="3" s="1"/>
  <c r="R7" i="3"/>
  <c r="T19" i="26" s="1"/>
  <c r="P9" i="3" l="1"/>
  <c r="Q9" i="3" s="1"/>
  <c r="R9" i="3" s="1"/>
  <c r="O10" i="3"/>
  <c r="M11" i="3"/>
  <c r="N11" i="3" s="1"/>
  <c r="P10" i="3" l="1"/>
  <c r="Q10" i="3" s="1"/>
  <c r="R10" i="3" s="1"/>
  <c r="M12" i="3"/>
  <c r="N12" i="3" s="1"/>
  <c r="O11" i="3"/>
  <c r="P11" i="3" l="1"/>
  <c r="Q11" i="3" s="1"/>
  <c r="R11" i="3" s="1"/>
  <c r="M13" i="3"/>
  <c r="N13" i="3" s="1"/>
  <c r="O12" i="3"/>
  <c r="P12" i="3" l="1"/>
  <c r="Q12" i="3" s="1"/>
  <c r="R12" i="3" s="1"/>
  <c r="O13" i="3"/>
  <c r="M14" i="3"/>
  <c r="N14" i="3" s="1"/>
  <c r="P13" i="3" l="1"/>
  <c r="Q13" i="3" s="1"/>
  <c r="R13" i="3" s="1"/>
  <c r="M15" i="3"/>
  <c r="N15" i="3" s="1"/>
  <c r="O14" i="3"/>
  <c r="P14" i="3" l="1"/>
  <c r="Q14" i="3" s="1"/>
  <c r="R14" i="3" s="1"/>
  <c r="M16" i="3"/>
  <c r="N16" i="3" s="1"/>
  <c r="O15" i="3"/>
  <c r="P15" i="3" l="1"/>
  <c r="Q15" i="3" s="1"/>
  <c r="R15" i="3" s="1"/>
  <c r="M18" i="3"/>
  <c r="M17" i="3"/>
  <c r="N17" i="3" s="1"/>
  <c r="O16" i="3"/>
  <c r="N18" i="3" l="1"/>
  <c r="O18" i="3"/>
  <c r="P16" i="3"/>
  <c r="Q16" i="3" s="1"/>
  <c r="R16" i="3" s="1"/>
  <c r="O17" i="3"/>
  <c r="P18" i="3" l="1"/>
  <c r="Q18" i="3" s="1"/>
  <c r="R18" i="3" s="1"/>
  <c r="P17" i="3"/>
  <c r="Q17" i="3" s="1"/>
  <c r="R17" i="3" s="1"/>
</calcChain>
</file>

<file path=xl/comments1.xml><?xml version="1.0" encoding="utf-8"?>
<comments xmlns="http://schemas.openxmlformats.org/spreadsheetml/2006/main">
  <authors>
    <author>Nathaphol Boonmee</author>
  </authors>
  <commentList>
    <comment ref="Q36" authorId="0" shapeId="0">
      <text>
        <r>
          <rPr>
            <sz val="9"/>
            <color indexed="81"/>
            <rFont val="Tahoma"/>
            <family val="2"/>
          </rPr>
          <t>ระบุ ID ประจำตัวพนักงาน</t>
        </r>
      </text>
    </comment>
  </commentList>
</comments>
</file>

<file path=xl/comments2.xml><?xml version="1.0" encoding="utf-8"?>
<comments xmlns="http://schemas.openxmlformats.org/spreadsheetml/2006/main">
  <authors>
    <author>Nathaphol Boonmee</author>
  </authors>
  <commentList>
    <comment ref="D4" authorId="0" shapeId="0">
      <text>
        <r>
          <rPr>
            <sz val="9"/>
            <color indexed="81"/>
            <rFont val="Tahoma"/>
            <family val="2"/>
          </rPr>
          <t>Certificate of Calubration
ULM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>Certificate of Calubration
Gauge Block</t>
        </r>
      </text>
    </comment>
    <comment ref="H4" authorId="0" shapeId="0">
      <text>
        <r>
          <rPr>
            <sz val="9"/>
            <color indexed="81"/>
            <rFont val="Tahoma"/>
            <family val="2"/>
          </rPr>
          <t>(Normal Value * 11.5*10^-6 * 1)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Divisor = 2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K6" authorId="0" shapeId="0">
      <text>
        <r>
          <rPr>
            <sz val="9"/>
            <color indexed="81"/>
            <rFont val="Tahoma"/>
            <family val="2"/>
          </rPr>
          <t>Divisor = √3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>Divisor = 1</t>
        </r>
      </text>
    </comment>
  </commentList>
</comments>
</file>

<file path=xl/comments3.xml><?xml version="1.0" encoding="utf-8"?>
<comments xmlns="http://schemas.openxmlformats.org/spreadsheetml/2006/main">
  <authors>
    <author>Nathaphol Boonmee</author>
  </authors>
  <commentList>
    <comment ref="B4" authorId="0" shapeId="0">
      <text>
        <r>
          <rPr>
            <sz val="14"/>
            <color indexed="81"/>
            <rFont val="Angsana New"/>
            <family val="1"/>
          </rPr>
          <t>Normal Value
(mm)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มาจากค่าความไม่แน่นอนของการวัด ULM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L4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  <comment ref="P4" authorId="0" shapeId="0">
      <text>
        <r>
          <rPr>
            <sz val="9"/>
            <color indexed="81"/>
            <rFont val="Tahoma"/>
            <family val="2"/>
          </rPr>
          <t>ค่าความไม่แน่นอนของการวัดจากใบรับรองผลการสอบเทียบ Gauge Block</t>
        </r>
      </text>
    </comment>
    <comment ref="R4" authorId="0" shapeId="0">
      <text>
        <r>
          <rPr>
            <sz val="9"/>
            <color indexed="81"/>
            <rFont val="Tahoma"/>
            <family val="2"/>
          </rPr>
          <t>แปลงค่าความไม่แน่ของการวัดให้เป็นหน่วยใช้งาน
เดียวกัน</t>
        </r>
      </text>
    </comment>
  </commentList>
</comments>
</file>

<file path=xl/sharedStrings.xml><?xml version="1.0" encoding="utf-8"?>
<sst xmlns="http://schemas.openxmlformats.org/spreadsheetml/2006/main" count="358" uniqueCount="135">
  <si>
    <t>Repeatability</t>
  </si>
  <si>
    <t>Uc</t>
  </si>
  <si>
    <t>Ui</t>
  </si>
  <si>
    <t>Nominal</t>
  </si>
  <si>
    <t>Value</t>
  </si>
  <si>
    <t>Certificate No. :</t>
  </si>
  <si>
    <t>SP METROLOGY SYSTEM THAILAND</t>
  </si>
  <si>
    <t>%RH</t>
  </si>
  <si>
    <t>Measured Value</t>
  </si>
  <si>
    <t>Average</t>
  </si>
  <si>
    <t>1/5T</t>
  </si>
  <si>
    <t>1/2T</t>
  </si>
  <si>
    <t>4/5T</t>
  </si>
  <si>
    <t>X-Axis    ( mm )</t>
  </si>
  <si>
    <t>Y-Axis   ( mm )</t>
  </si>
  <si>
    <t>( mm )</t>
  </si>
  <si>
    <t>SP-SD-001</t>
  </si>
  <si>
    <t>mm</t>
  </si>
  <si>
    <t>Temperature Effect</t>
  </si>
  <si>
    <t xml:space="preserve">Resolution of ULM </t>
  </si>
  <si>
    <t>Uncertainty of  ULM</t>
  </si>
  <si>
    <t>Nominal Value</t>
  </si>
  <si>
    <t>In Lab</t>
  </si>
  <si>
    <t>On Site</t>
  </si>
  <si>
    <t>µm</t>
  </si>
  <si>
    <t>Position</t>
  </si>
  <si>
    <t>X-AXIS</t>
  </si>
  <si>
    <t>Y-AXIS</t>
  </si>
  <si>
    <t>Uncertainty of GB</t>
  </si>
  <si>
    <t>Certificate of Calibration (Gauge Block)</t>
  </si>
  <si>
    <t>SP-SD-010</t>
  </si>
  <si>
    <t>Certificate of Calibration ULM</t>
  </si>
  <si>
    <t>Uncertainty Budget of Taper Plug Gauge</t>
  </si>
  <si>
    <t>SP-SD-012</t>
  </si>
  <si>
    <r>
      <rPr>
        <sz val="8"/>
        <rFont val="Calibri"/>
        <family val="2"/>
      </rPr>
      <t>µ</t>
    </r>
    <r>
      <rPr>
        <sz val="14"/>
        <rFont val="Angsana New"/>
        <family val="1"/>
      </rPr>
      <t>m</t>
    </r>
  </si>
  <si>
    <t>(mm)</t>
  </si>
  <si>
    <r>
      <t>V</t>
    </r>
    <r>
      <rPr>
        <vertAlign val="subscript"/>
        <sz val="10"/>
        <rFont val="Gulim"/>
        <family val="2"/>
      </rPr>
      <t>eff</t>
    </r>
  </si>
  <si>
    <r>
      <t>K</t>
    </r>
    <r>
      <rPr>
        <vertAlign val="subscript"/>
        <sz val="10"/>
        <rFont val="Gulim"/>
        <family val="2"/>
      </rPr>
      <t>95</t>
    </r>
  </si>
  <si>
    <r>
      <t>U</t>
    </r>
    <r>
      <rPr>
        <b/>
        <vertAlign val="subscript"/>
        <sz val="10"/>
        <color indexed="30"/>
        <rFont val="Gulim"/>
        <family val="2"/>
      </rPr>
      <t>95</t>
    </r>
    <r>
      <rPr>
        <b/>
        <strike/>
        <vertAlign val="subscript"/>
        <sz val="10"/>
        <color indexed="30"/>
        <rFont val="Gulim"/>
        <family val="2"/>
      </rPr>
      <t>%</t>
    </r>
  </si>
  <si>
    <t>(µm)</t>
  </si>
  <si>
    <t>Error</t>
  </si>
  <si>
    <t xml:space="preserve">Certificate No. </t>
  </si>
  <si>
    <t>SPR15120012-1</t>
  </si>
  <si>
    <t xml:space="preserve">Page </t>
  </si>
  <si>
    <t>of</t>
  </si>
  <si>
    <t>Receive Date</t>
  </si>
  <si>
    <t xml:space="preserve">Calibration Date </t>
  </si>
  <si>
    <t xml:space="preserve">Equipment Name </t>
  </si>
  <si>
    <t xml:space="preserve">Temp &amp; Humiduty </t>
  </si>
  <si>
    <t>Location</t>
  </si>
  <si>
    <t>Customer Name</t>
  </si>
  <si>
    <t>SP METROLOGY SYSTEM (THAILAND) CO.,LTD.</t>
  </si>
  <si>
    <t>Equipment Name</t>
  </si>
  <si>
    <t>Manufacturer</t>
  </si>
  <si>
    <t>N/A</t>
  </si>
  <si>
    <t>Model</t>
  </si>
  <si>
    <t>Serial No.</t>
  </si>
  <si>
    <t>ID No</t>
  </si>
  <si>
    <t>Range</t>
  </si>
  <si>
    <t>Overall Inspection</t>
  </si>
  <si>
    <t>Good</t>
  </si>
  <si>
    <t>Not Good</t>
  </si>
  <si>
    <t>Referance Standard</t>
  </si>
  <si>
    <t>Due Date</t>
  </si>
  <si>
    <t>Ms. Arunkamon Raramanus</t>
  </si>
  <si>
    <t>Certificate of Calibration</t>
  </si>
  <si>
    <t>Certificate Number</t>
  </si>
  <si>
    <t>:</t>
  </si>
  <si>
    <r>
      <t>Page :</t>
    </r>
    <r>
      <rPr>
        <sz val="10.5"/>
        <rFont val="Gulim"/>
        <family val="2"/>
      </rPr>
      <t xml:space="preserve"> 1 of 3</t>
    </r>
  </si>
  <si>
    <t>Customer</t>
  </si>
  <si>
    <t>Serial Number</t>
  </si>
  <si>
    <t>ID. Number</t>
  </si>
  <si>
    <t>Environmental Conditions</t>
  </si>
  <si>
    <t>Ambient Temperature</t>
  </si>
  <si>
    <t>20 °C ± 1 °C</t>
  </si>
  <si>
    <t>Received Date</t>
  </si>
  <si>
    <t>Relative Humidity</t>
  </si>
  <si>
    <t>50% ± 15 %</t>
  </si>
  <si>
    <t>Calibration Date</t>
  </si>
  <si>
    <t>Location of Calibration</t>
  </si>
  <si>
    <t>In-Lab</t>
  </si>
  <si>
    <t>Recommended Due Date</t>
  </si>
  <si>
    <t>Calibration Procedure</t>
  </si>
  <si>
    <t>SP-CPT-04-19</t>
  </si>
  <si>
    <t>Method of Calibration</t>
  </si>
  <si>
    <t>This certifies that the above instrument was calibrated in compliance with the calibration system</t>
  </si>
  <si>
    <t>requirement of ISO/IEC 17025:2005 in accordance with reference procedure. Standards used to perform</t>
  </si>
  <si>
    <t xml:space="preserve">this calibration are certified by to NIST or equivalent, National metrology institute, Natural physical constants, </t>
  </si>
  <si>
    <t xml:space="preserve">consensus standards. The result reported herein apply only to the calibration of the item described above. </t>
  </si>
  <si>
    <t xml:space="preserve">All calibrations are performed within manufacture's specifications.The calibration certificate shall not be </t>
  </si>
  <si>
    <t>reproduced except in full,without written approval of SP Metrology System (Thailand).</t>
  </si>
  <si>
    <t xml:space="preserve">Date of Issue </t>
  </si>
  <si>
    <t>Approved by  :</t>
  </si>
  <si>
    <t xml:space="preserve">Calibrated by </t>
  </si>
  <si>
    <t>Authorized Signatory</t>
  </si>
  <si>
    <t>Mr.Sombut Srikampa</t>
  </si>
  <si>
    <t>Mr. Natthaphol Boonmee</t>
  </si>
  <si>
    <t>Certificate Report</t>
  </si>
  <si>
    <r>
      <t>Page :</t>
    </r>
    <r>
      <rPr>
        <sz val="10"/>
        <rFont val="Gulim"/>
        <family val="2"/>
      </rPr>
      <t xml:space="preserve"> 2 of 3</t>
    </r>
  </si>
  <si>
    <t xml:space="preserve">  </t>
  </si>
  <si>
    <t>Reference Standards</t>
  </si>
  <si>
    <t>Certificate No.</t>
  </si>
  <si>
    <t>Due. Date</t>
  </si>
  <si>
    <t>Universal Length 
Measuring</t>
  </si>
  <si>
    <t>LMI 01-680 PC</t>
  </si>
  <si>
    <t>050021</t>
  </si>
  <si>
    <t>1000959-1</t>
  </si>
  <si>
    <t>Traceability</t>
  </si>
  <si>
    <t>This certification is traceable to the International System of Unit maintained at :</t>
  </si>
  <si>
    <t>-The National Institute of Metrology ( Thailand ), NIMT.</t>
  </si>
  <si>
    <t>Result of Calibration</t>
  </si>
  <si>
    <r>
      <t>Page :</t>
    </r>
    <r>
      <rPr>
        <sz val="10"/>
        <rFont val="Gulim"/>
        <family val="2"/>
      </rPr>
      <t xml:space="preserve"> 3 of 3</t>
    </r>
  </si>
  <si>
    <t>Unit :</t>
  </si>
  <si>
    <t>Nominal 
Value</t>
  </si>
  <si>
    <t>Uncertainty 
± (µm)</t>
  </si>
  <si>
    <t>x-axis</t>
  </si>
  <si>
    <t>y-axis</t>
  </si>
  <si>
    <t>Measurement Uncertainty</t>
  </si>
  <si>
    <t xml:space="preserve">The reported uncertainty of measurement is the expanded uncertainty obtained by multiplying the </t>
  </si>
  <si>
    <t>standard uncertainty with the coverage factor k = 2.00, providing a level of confidence approximately 95%.</t>
  </si>
  <si>
    <t>- End of Certificate -</t>
  </si>
  <si>
    <t>Calibrated By :</t>
  </si>
  <si>
    <t>Taper Plug Gauge</t>
  </si>
  <si>
    <t>Teper Plug Gauge</t>
  </si>
  <si>
    <r>
      <rPr>
        <vertAlign val="superscript"/>
        <sz val="11"/>
        <color indexed="8"/>
        <rFont val="Calibri"/>
        <family val="2"/>
        <scheme val="minor"/>
      </rPr>
      <t>o</t>
    </r>
    <r>
      <rPr>
        <sz val="11"/>
        <color indexed="8"/>
        <rFont val="Calibri"/>
        <family val="2"/>
        <scheme val="minor"/>
      </rPr>
      <t>C</t>
    </r>
  </si>
  <si>
    <t>CULM</t>
  </si>
  <si>
    <t>sn-1</t>
  </si>
  <si>
    <t>uA</t>
  </si>
  <si>
    <t>uA (max)</t>
  </si>
  <si>
    <t>X1 ( 1/5 T )</t>
  </si>
  <si>
    <t>X2 ( 1/2 T )</t>
  </si>
  <si>
    <t>X3 ( 4/5 T )</t>
  </si>
  <si>
    <t>Y1 ( 1/5 T )</t>
  </si>
  <si>
    <t>Y2 ( 1/2 T )</t>
  </si>
  <si>
    <t>Y3 ( 4/5 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</si>
</sst>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* #,##0.00_);_(* \(#,##0.00\);_(* &quot;-&quot;??_);_(@_)"/>
    <numFmt numFmtId="165" formatCode="0.0"/>
    <numFmt numFmtId="166" formatCode="0.000"/>
    <numFmt numFmtId="167" formatCode="dd\ mmmm\ yyyy"/>
    <numFmt numFmtId="168" formatCode="0.0000"/>
    <numFmt numFmtId="169" formatCode="0.0E+00"/>
    <numFmt numFmtId="170" formatCode="0.00000"/>
    <numFmt numFmtId="171" formatCode="0.0000000"/>
    <numFmt numFmtId="172" formatCode="0.000000"/>
    <numFmt numFmtId="173" formatCode="[$-409]d\-mmm\-yy;@"/>
    <numFmt numFmtId="174" formatCode="[$-809]dd\ mmmm\ yyyy;@"/>
    <numFmt numFmtId="175" formatCode="[$-409]dd\-mmm\-yy;@"/>
    <numFmt numFmtId="176" formatCode="[$-1010409]d\ mmmm\ yyyy;@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20"/>
      <name val="Arial"/>
      <family val="2"/>
    </font>
    <font>
      <sz val="12"/>
      <name val="Gulim"/>
      <family val="2"/>
    </font>
    <font>
      <sz val="10"/>
      <name val="Gulim"/>
      <family val="2"/>
    </font>
    <font>
      <b/>
      <sz val="10"/>
      <name val="Gulim"/>
      <family val="2"/>
    </font>
    <font>
      <sz val="10"/>
      <color theme="1"/>
      <name val="Gulim"/>
      <family val="2"/>
    </font>
    <font>
      <sz val="10"/>
      <color rgb="FFFF0000"/>
      <name val="Gulim"/>
      <family val="2"/>
    </font>
    <font>
      <sz val="10"/>
      <color theme="4"/>
      <name val="Gulim"/>
      <family val="2"/>
    </font>
    <font>
      <sz val="18"/>
      <name val="Angsana New"/>
      <family val="1"/>
    </font>
    <font>
      <sz val="16"/>
      <name val="Angsana New"/>
      <family val="1"/>
    </font>
    <font>
      <sz val="9"/>
      <color indexed="81"/>
      <name val="Tahoma"/>
      <family val="2"/>
    </font>
    <font>
      <sz val="14"/>
      <color indexed="81"/>
      <name val="Angsana New"/>
      <family val="1"/>
    </font>
    <font>
      <sz val="12"/>
      <name val="Cordia New"/>
      <family val="2"/>
    </font>
    <font>
      <sz val="14"/>
      <color theme="1"/>
      <name val="Cordia New"/>
      <family val="2"/>
    </font>
    <font>
      <sz val="14"/>
      <color theme="1"/>
      <name val="Calibri"/>
      <family val="2"/>
      <scheme val="minor"/>
    </font>
    <font>
      <sz val="12"/>
      <color rgb="FF0070C0"/>
      <name val="Cordia New"/>
      <family val="2"/>
    </font>
    <font>
      <sz val="12"/>
      <color indexed="20"/>
      <name val="Cordia New"/>
      <family val="2"/>
    </font>
    <font>
      <b/>
      <sz val="16"/>
      <color rgb="FF002060"/>
      <name val="Cordia New"/>
      <family val="2"/>
    </font>
    <font>
      <b/>
      <sz val="12"/>
      <color theme="8" tint="-0.499984740745262"/>
      <name val="Cordia New"/>
      <family val="2"/>
    </font>
    <font>
      <b/>
      <sz val="18"/>
      <name val="Arial"/>
      <family val="2"/>
    </font>
    <font>
      <b/>
      <sz val="12"/>
      <name val="Cordia New"/>
      <family val="2"/>
    </font>
    <font>
      <b/>
      <sz val="12"/>
      <name val="Angsana New"/>
      <family val="1"/>
    </font>
    <font>
      <b/>
      <sz val="18"/>
      <color rgb="FF002060"/>
      <name val="Angsana New"/>
      <family val="1"/>
    </font>
    <font>
      <sz val="14"/>
      <name val="Angsana New"/>
      <family val="1"/>
    </font>
    <font>
      <sz val="8"/>
      <name val="Calibri"/>
      <family val="2"/>
    </font>
    <font>
      <sz val="9"/>
      <name val="Gulim"/>
      <family val="2"/>
    </font>
    <font>
      <vertAlign val="subscript"/>
      <sz val="10"/>
      <name val="Gulim"/>
      <family val="2"/>
    </font>
    <font>
      <b/>
      <sz val="10"/>
      <color rgb="FF0070C0"/>
      <name val="Gulim"/>
      <family val="2"/>
    </font>
    <font>
      <b/>
      <vertAlign val="subscript"/>
      <sz val="10"/>
      <color indexed="30"/>
      <name val="Gulim"/>
      <family val="2"/>
    </font>
    <font>
      <b/>
      <strike/>
      <vertAlign val="subscript"/>
      <sz val="10"/>
      <color indexed="30"/>
      <name val="Gulim"/>
      <family val="2"/>
    </font>
    <font>
      <sz val="10"/>
      <color rgb="FF0070C0"/>
      <name val="Gulim"/>
      <family val="2"/>
    </font>
    <font>
      <sz val="12"/>
      <name val="Shruti"/>
      <family val="2"/>
    </font>
    <font>
      <b/>
      <sz val="27"/>
      <name val="Gulim"/>
      <family val="2"/>
    </font>
    <font>
      <b/>
      <sz val="22"/>
      <name val="Gulim"/>
      <family val="2"/>
    </font>
    <font>
      <sz val="11"/>
      <name val="Gulim"/>
      <family val="2"/>
    </font>
    <font>
      <b/>
      <sz val="10.5"/>
      <name val="Gulim"/>
      <family val="2"/>
    </font>
    <font>
      <sz val="10.5"/>
      <name val="Gulim"/>
      <family val="2"/>
    </font>
    <font>
      <sz val="10.5"/>
      <color indexed="10"/>
      <name val="Gulim"/>
      <family val="2"/>
    </font>
    <font>
      <sz val="10"/>
      <color indexed="10"/>
      <name val="Gulim"/>
      <family val="2"/>
    </font>
    <font>
      <sz val="10.5"/>
      <color theme="1"/>
      <name val="Gulim"/>
      <family val="2"/>
    </font>
    <font>
      <b/>
      <sz val="10.5"/>
      <color theme="0"/>
      <name val="Gulim"/>
      <family val="2"/>
    </font>
    <font>
      <b/>
      <sz val="12"/>
      <name val="Gulim"/>
      <family val="2"/>
    </font>
    <font>
      <b/>
      <sz val="14"/>
      <name val="Cordia New"/>
      <family val="2"/>
    </font>
    <font>
      <b/>
      <sz val="11"/>
      <name val="Gulim"/>
      <family val="2"/>
    </font>
    <font>
      <b/>
      <sz val="26"/>
      <name val="Gulim"/>
      <family val="2"/>
    </font>
    <font>
      <b/>
      <sz val="18"/>
      <name val="Gulim"/>
      <family val="2"/>
    </font>
    <font>
      <i/>
      <sz val="10"/>
      <name val="Gulim"/>
      <family val="2"/>
    </font>
    <font>
      <b/>
      <i/>
      <sz val="10"/>
      <name val="Gulim"/>
      <family val="2"/>
    </font>
    <font>
      <sz val="10"/>
      <color theme="0"/>
      <name val="Gulim"/>
      <family val="2"/>
    </font>
    <font>
      <b/>
      <sz val="10"/>
      <color theme="6" tint="-0.499984740745262"/>
      <name val="Gulim"/>
      <family val="2"/>
    </font>
    <font>
      <vertAlign val="superscript"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14"/>
      <color rgb="FF0070C0"/>
      <name val="Cordia New"/>
      <family val="2"/>
    </font>
    <font>
      <sz val="9"/>
      <name val="Gulim"/>
      <family val="2"/>
    </font>
    <font>
      <sz val="10"/>
      <name val="Gulim"/>
      <family val="2"/>
    </font>
    <font>
      <b/>
      <sz val="14"/>
      <color theme="6" tint="-0.499984740745262"/>
      <name val="Angsana New"/>
      <family val="1"/>
    </font>
    <font>
      <sz val="11"/>
      <color theme="1"/>
      <name val="Cordia New"/>
      <family val="2"/>
    </font>
    <font>
      <sz val="14"/>
      <name val="Cordia New"/>
      <family val="2"/>
    </font>
    <font>
      <sz val="10"/>
      <color rgb="FFFF0000"/>
      <name val="Gulim"/>
      <family val="2"/>
    </font>
    <font>
      <b/>
      <sz val="10"/>
      <color theme="1"/>
      <name val="Gulim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398">
    <xf numFmtId="0" fontId="0" fillId="0" borderId="0" xfId="0"/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2" fontId="7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0" fillId="0" borderId="0" xfId="2" applyFont="1" applyAlignment="1">
      <alignment vertical="center"/>
    </xf>
    <xf numFmtId="0" fontId="12" fillId="0" borderId="0" xfId="16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166" fontId="5" fillId="6" borderId="0" xfId="0" applyNumberFormat="1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8" fillId="6" borderId="0" xfId="0" applyNumberFormat="1" applyFont="1" applyFill="1" applyBorder="1" applyAlignment="1">
      <alignment horizontal="center" vertical="center"/>
    </xf>
    <xf numFmtId="169" fontId="7" fillId="6" borderId="0" xfId="0" applyNumberFormat="1" applyFont="1" applyFill="1" applyBorder="1" applyAlignment="1">
      <alignment horizontal="center" vertical="center"/>
    </xf>
    <xf numFmtId="2" fontId="7" fillId="6" borderId="0" xfId="0" applyNumberFormat="1" applyFont="1" applyFill="1" applyBorder="1" applyAlignment="1">
      <alignment horizontal="center" vertical="center"/>
    </xf>
    <xf numFmtId="0" fontId="10" fillId="6" borderId="0" xfId="9" applyFont="1" applyFill="1" applyBorder="1" applyAlignment="1">
      <alignment horizontal="center" vertical="center"/>
    </xf>
    <xf numFmtId="0" fontId="13" fillId="6" borderId="0" xfId="9" applyFont="1" applyFill="1" applyBorder="1" applyAlignment="1">
      <alignment horizontal="center" vertical="center"/>
    </xf>
    <xf numFmtId="166" fontId="10" fillId="6" borderId="0" xfId="9" applyNumberFormat="1" applyFont="1" applyFill="1" applyBorder="1" applyAlignment="1">
      <alignment horizontal="center" vertical="center"/>
    </xf>
    <xf numFmtId="0" fontId="14" fillId="6" borderId="0" xfId="9" applyFont="1" applyFill="1" applyBorder="1" applyAlignment="1">
      <alignment horizontal="center" vertical="center"/>
    </xf>
    <xf numFmtId="2" fontId="10" fillId="6" borderId="0" xfId="9" applyNumberFormat="1" applyFont="1" applyFill="1" applyBorder="1" applyAlignment="1">
      <alignment horizontal="center" vertical="center"/>
    </xf>
    <xf numFmtId="2" fontId="14" fillId="6" borderId="0" xfId="9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166" fontId="14" fillId="6" borderId="0" xfId="9" applyNumberFormat="1" applyFont="1" applyFill="1" applyBorder="1" applyAlignment="1">
      <alignment horizontal="center" vertical="center"/>
    </xf>
    <xf numFmtId="166" fontId="5" fillId="6" borderId="0" xfId="0" applyNumberFormat="1" applyFont="1" applyFill="1" applyBorder="1" applyAlignment="1">
      <alignment vertical="center"/>
    </xf>
    <xf numFmtId="0" fontId="15" fillId="0" borderId="0" xfId="19" applyFont="1" applyAlignment="1">
      <alignment horizontal="center" vertical="center"/>
    </xf>
    <xf numFmtId="0" fontId="15" fillId="2" borderId="0" xfId="19" applyFont="1" applyFill="1" applyAlignment="1">
      <alignment horizontal="center" vertical="center"/>
    </xf>
    <xf numFmtId="0" fontId="16" fillId="0" borderId="0" xfId="19" applyFont="1" applyAlignment="1" applyProtection="1">
      <alignment horizontal="center" vertical="center"/>
      <protection locked="0"/>
    </xf>
    <xf numFmtId="0" fontId="2" fillId="0" borderId="0" xfId="1" applyFont="1" applyAlignment="1">
      <alignment vertical="center"/>
    </xf>
    <xf numFmtId="0" fontId="19" fillId="9" borderId="3" xfId="0" applyFont="1" applyFill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/>
    </xf>
    <xf numFmtId="0" fontId="19" fillId="9" borderId="11" xfId="0" applyFont="1" applyFill="1" applyBorder="1" applyAlignment="1">
      <alignment horizontal="center" vertical="center"/>
    </xf>
    <xf numFmtId="2" fontId="19" fillId="6" borderId="3" xfId="0" applyNumberFormat="1" applyFont="1" applyFill="1" applyBorder="1" applyAlignment="1">
      <alignment horizontal="center" vertical="center"/>
    </xf>
    <xf numFmtId="170" fontId="19" fillId="6" borderId="3" xfId="0" applyNumberFormat="1" applyFont="1" applyFill="1" applyBorder="1" applyAlignment="1">
      <alignment horizontal="center" vertical="center"/>
    </xf>
    <xf numFmtId="172" fontId="23" fillId="6" borderId="3" xfId="0" applyNumberFormat="1" applyFont="1" applyFill="1" applyBorder="1" applyAlignment="1">
      <alignment horizontal="center" vertical="center"/>
    </xf>
    <xf numFmtId="171" fontId="19" fillId="6" borderId="3" xfId="0" applyNumberFormat="1" applyFont="1" applyFill="1" applyBorder="1" applyAlignment="1">
      <alignment horizontal="center" vertical="center"/>
    </xf>
    <xf numFmtId="168" fontId="19" fillId="6" borderId="13" xfId="0" applyNumberFormat="1" applyFont="1" applyFill="1" applyBorder="1" applyAlignment="1">
      <alignment horizontal="center" vertical="center"/>
    </xf>
    <xf numFmtId="169" fontId="19" fillId="6" borderId="13" xfId="0" applyNumberFormat="1" applyFont="1" applyFill="1" applyBorder="1" applyAlignment="1">
      <alignment horizontal="center" vertical="center"/>
    </xf>
    <xf numFmtId="1" fontId="19" fillId="0" borderId="14" xfId="19" applyNumberFormat="1" applyFont="1" applyBorder="1" applyAlignment="1" applyProtection="1">
      <alignment horizontal="right" vertical="center"/>
      <protection locked="0"/>
    </xf>
    <xf numFmtId="1" fontId="19" fillId="0" borderId="15" xfId="19" applyNumberFormat="1" applyFont="1" applyBorder="1" applyAlignment="1" applyProtection="1">
      <alignment horizontal="center" vertical="center"/>
      <protection locked="0"/>
    </xf>
    <xf numFmtId="0" fontId="19" fillId="3" borderId="14" xfId="19" applyFont="1" applyFill="1" applyBorder="1" applyAlignment="1" applyProtection="1">
      <alignment horizontal="right" vertical="center"/>
      <protection locked="0"/>
    </xf>
    <xf numFmtId="0" fontId="19" fillId="3" borderId="15" xfId="19" applyFont="1" applyFill="1" applyBorder="1" applyAlignment="1" applyProtection="1">
      <alignment horizontal="center" vertical="center"/>
      <protection locked="0"/>
    </xf>
    <xf numFmtId="0" fontId="19" fillId="8" borderId="14" xfId="19" applyFont="1" applyFill="1" applyBorder="1" applyAlignment="1" applyProtection="1">
      <alignment horizontal="center" vertical="center"/>
      <protection locked="0"/>
    </xf>
    <xf numFmtId="0" fontId="19" fillId="8" borderId="15" xfId="19" applyFont="1" applyFill="1" applyBorder="1" applyAlignment="1" applyProtection="1">
      <alignment horizontal="left" vertical="center"/>
      <protection locked="0"/>
    </xf>
    <xf numFmtId="2" fontId="19" fillId="0" borderId="14" xfId="19" applyNumberFormat="1" applyFont="1" applyBorder="1" applyAlignment="1" applyProtection="1">
      <alignment horizontal="right" vertical="center"/>
      <protection locked="0"/>
    </xf>
    <xf numFmtId="0" fontId="19" fillId="3" borderId="15" xfId="19" applyFont="1" applyFill="1" applyBorder="1" applyAlignment="1" applyProtection="1">
      <alignment horizontal="right" vertical="center"/>
      <protection locked="0"/>
    </xf>
    <xf numFmtId="166" fontId="19" fillId="0" borderId="3" xfId="19" applyNumberFormat="1" applyFont="1" applyBorder="1" applyAlignment="1" applyProtection="1">
      <alignment horizontal="center" vertical="center"/>
      <protection locked="0"/>
    </xf>
    <xf numFmtId="0" fontId="19" fillId="3" borderId="15" xfId="19" applyFont="1" applyFill="1" applyBorder="1" applyAlignment="1" applyProtection="1">
      <alignment horizontal="left" vertical="center"/>
      <protection locked="0"/>
    </xf>
    <xf numFmtId="170" fontId="19" fillId="13" borderId="14" xfId="19" applyNumberFormat="1" applyFont="1" applyFill="1" applyBorder="1" applyAlignment="1" applyProtection="1">
      <alignment horizontal="right" vertical="center"/>
      <protection locked="0"/>
    </xf>
    <xf numFmtId="0" fontId="19" fillId="13" borderId="15" xfId="19" applyFont="1" applyFill="1" applyBorder="1" applyAlignment="1" applyProtection="1">
      <alignment horizontal="left" vertical="center"/>
      <protection locked="0"/>
    </xf>
    <xf numFmtId="2" fontId="19" fillId="0" borderId="3" xfId="19" applyNumberFormat="1" applyFont="1" applyBorder="1" applyAlignment="1" applyProtection="1">
      <alignment horizontal="center" vertical="center"/>
      <protection locked="0"/>
    </xf>
    <xf numFmtId="1" fontId="19" fillId="0" borderId="3" xfId="19" applyNumberFormat="1" applyFont="1" applyBorder="1" applyAlignment="1" applyProtection="1">
      <alignment horizontal="center" vertical="center"/>
      <protection locked="0"/>
    </xf>
    <xf numFmtId="1" fontId="30" fillId="0" borderId="3" xfId="19" applyNumberFormat="1" applyFont="1" applyBorder="1" applyAlignment="1" applyProtection="1">
      <alignment horizontal="center" vertical="center"/>
      <protection locked="0"/>
    </xf>
    <xf numFmtId="0" fontId="30" fillId="3" borderId="14" xfId="19" applyFont="1" applyFill="1" applyBorder="1" applyAlignment="1" applyProtection="1">
      <alignment horizontal="right" vertical="center"/>
      <protection locked="0"/>
    </xf>
    <xf numFmtId="0" fontId="30" fillId="3" borderId="15" xfId="19" applyFont="1" applyFill="1" applyBorder="1" applyAlignment="1" applyProtection="1">
      <alignment horizontal="left" vertical="center"/>
      <protection locked="0"/>
    </xf>
    <xf numFmtId="170" fontId="30" fillId="13" borderId="14" xfId="19" applyNumberFormat="1" applyFont="1" applyFill="1" applyBorder="1" applyAlignment="1" applyProtection="1">
      <alignment horizontal="right" vertical="center"/>
      <protection locked="0"/>
    </xf>
    <xf numFmtId="0" fontId="30" fillId="13" borderId="15" xfId="19" applyFont="1" applyFill="1" applyBorder="1" applyAlignment="1" applyProtection="1">
      <alignment horizontal="left" vertical="center"/>
      <protection locked="0"/>
    </xf>
    <xf numFmtId="0" fontId="34" fillId="14" borderId="11" xfId="0" applyFont="1" applyFill="1" applyBorder="1" applyAlignment="1">
      <alignment horizontal="center" vertical="center"/>
    </xf>
    <xf numFmtId="0" fontId="37" fillId="14" borderId="13" xfId="0" applyFont="1" applyFill="1" applyBorder="1" applyAlignment="1">
      <alignment horizontal="center" vertical="center"/>
    </xf>
    <xf numFmtId="0" fontId="19" fillId="14" borderId="3" xfId="0" applyFont="1" applyFill="1" applyBorder="1" applyAlignment="1">
      <alignment horizontal="center" vertical="center"/>
    </xf>
    <xf numFmtId="172" fontId="22" fillId="6" borderId="3" xfId="0" applyNumberFormat="1" applyFont="1" applyFill="1" applyBorder="1" applyAlignment="1">
      <alignment horizontal="center" vertical="center"/>
    </xf>
    <xf numFmtId="172" fontId="19" fillId="6" borderId="3" xfId="0" applyNumberFormat="1" applyFont="1" applyFill="1" applyBorder="1" applyAlignment="1">
      <alignment horizontal="center" vertical="center"/>
    </xf>
    <xf numFmtId="165" fontId="25" fillId="14" borderId="3" xfId="0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2" fillId="0" borderId="0" xfId="17" applyFont="1" applyFill="1" applyAlignment="1">
      <alignment vertical="center"/>
    </xf>
    <xf numFmtId="0" fontId="38" fillId="0" borderId="0" xfId="1" applyFont="1" applyAlignment="1">
      <alignment vertical="center"/>
    </xf>
    <xf numFmtId="0" fontId="40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41" fillId="0" borderId="0" xfId="1" applyFont="1" applyAlignment="1">
      <alignment vertical="center"/>
    </xf>
    <xf numFmtId="0" fontId="42" fillId="0" borderId="0" xfId="1" applyFont="1" applyBorder="1" applyAlignment="1">
      <alignment vertical="center"/>
    </xf>
    <xf numFmtId="0" fontId="42" fillId="0" borderId="0" xfId="1" applyFont="1" applyAlignment="1">
      <alignment vertical="center"/>
    </xf>
    <xf numFmtId="0" fontId="42" fillId="0" borderId="0" xfId="1" applyFont="1" applyAlignment="1">
      <alignment horizontal="center" vertical="center"/>
    </xf>
    <xf numFmtId="0" fontId="43" fillId="0" borderId="0" xfId="1" applyFont="1" applyBorder="1" applyAlignment="1">
      <alignment vertical="center"/>
    </xf>
    <xf numFmtId="0" fontId="43" fillId="0" borderId="0" xfId="1" applyFont="1" applyAlignment="1">
      <alignment vertical="center"/>
    </xf>
    <xf numFmtId="0" fontId="42" fillId="0" borderId="0" xfId="1" applyFont="1" applyAlignment="1">
      <alignment horizontal="right" vertical="center"/>
    </xf>
    <xf numFmtId="0" fontId="42" fillId="0" borderId="0" xfId="1" applyFont="1" applyBorder="1" applyAlignment="1">
      <alignment horizontal="center" vertical="center"/>
    </xf>
    <xf numFmtId="0" fontId="42" fillId="0" borderId="0" xfId="2" applyFont="1" applyBorder="1" applyAlignment="1">
      <alignment vertical="center"/>
    </xf>
    <xf numFmtId="0" fontId="43" fillId="0" borderId="0" xfId="2" applyFont="1" applyBorder="1" applyAlignment="1">
      <alignment vertical="center"/>
    </xf>
    <xf numFmtId="0" fontId="44" fillId="0" borderId="0" xfId="3" applyFont="1" applyBorder="1" applyAlignment="1">
      <alignment horizontal="left" vertical="center"/>
    </xf>
    <xf numFmtId="0" fontId="43" fillId="0" borderId="0" xfId="3" applyFont="1" applyBorder="1" applyAlignment="1">
      <alignment horizontal="left" vertical="center"/>
    </xf>
    <xf numFmtId="0" fontId="9" fillId="0" borderId="0" xfId="1" applyFont="1" applyBorder="1" applyAlignment="1">
      <alignment vertical="center"/>
    </xf>
    <xf numFmtId="0" fontId="43" fillId="0" borderId="0" xfId="2" applyFont="1" applyBorder="1" applyAlignment="1">
      <alignment horizontal="left" vertical="center"/>
    </xf>
    <xf numFmtId="0" fontId="43" fillId="0" borderId="0" xfId="3" applyFont="1" applyFill="1" applyBorder="1" applyAlignment="1">
      <alignment horizontal="left" vertical="center"/>
    </xf>
    <xf numFmtId="0" fontId="9" fillId="0" borderId="0" xfId="3" applyFont="1" applyBorder="1" applyAlignment="1">
      <alignment horizontal="left" vertical="center"/>
    </xf>
    <xf numFmtId="0" fontId="11" fillId="0" borderId="0" xfId="1" applyFont="1" applyAlignment="1">
      <alignment vertical="center"/>
    </xf>
    <xf numFmtId="0" fontId="11" fillId="0" borderId="0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0" fillId="0" borderId="0" xfId="3" applyFont="1" applyFill="1" applyBorder="1" applyAlignment="1">
      <alignment horizontal="left" vertical="center"/>
    </xf>
    <xf numFmtId="0" fontId="45" fillId="0" borderId="0" xfId="3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41" fillId="0" borderId="0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0" fillId="0" borderId="1" xfId="3" applyFont="1" applyBorder="1" applyAlignment="1">
      <alignment horizontal="left" vertical="center"/>
    </xf>
    <xf numFmtId="164" fontId="9" fillId="0" borderId="1" xfId="4" applyFont="1" applyFill="1" applyBorder="1" applyAlignment="1" applyProtection="1">
      <alignment vertical="center"/>
      <protection locked="0"/>
    </xf>
    <xf numFmtId="0" fontId="9" fillId="0" borderId="1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11" fillId="0" borderId="0" xfId="2" applyFont="1" applyBorder="1" applyAlignment="1">
      <alignment horizontal="center" vertical="center"/>
    </xf>
    <xf numFmtId="0" fontId="11" fillId="0" borderId="0" xfId="3" applyFont="1" applyFill="1" applyBorder="1" applyAlignment="1">
      <alignment horizontal="left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vertical="center"/>
    </xf>
    <xf numFmtId="0" fontId="9" fillId="0" borderId="0" xfId="2" applyFont="1" applyBorder="1" applyAlignment="1">
      <alignment vertical="center"/>
    </xf>
    <xf numFmtId="0" fontId="42" fillId="0" borderId="0" xfId="2" applyFont="1" applyBorder="1" applyAlignment="1">
      <alignment horizontal="left" vertical="center"/>
    </xf>
    <xf numFmtId="0" fontId="43" fillId="0" borderId="0" xfId="2" quotePrefix="1" applyFont="1" applyBorder="1" applyAlignment="1">
      <alignment vertical="center"/>
    </xf>
    <xf numFmtId="1" fontId="10" fillId="0" borderId="0" xfId="2" quotePrefix="1" applyNumberFormat="1" applyFont="1" applyBorder="1" applyAlignment="1">
      <alignment vertical="center"/>
    </xf>
    <xf numFmtId="1" fontId="43" fillId="0" borderId="0" xfId="2" applyNumberFormat="1" applyFont="1" applyBorder="1" applyAlignment="1">
      <alignment horizontal="left" vertical="center"/>
    </xf>
    <xf numFmtId="1" fontId="43" fillId="0" borderId="0" xfId="2" quotePrefix="1" applyNumberFormat="1" applyFont="1" applyBorder="1" applyAlignment="1">
      <alignment horizontal="left" vertical="center"/>
    </xf>
    <xf numFmtId="1" fontId="11" fillId="0" borderId="0" xfId="2" applyNumberFormat="1" applyFont="1" applyBorder="1" applyAlignment="1">
      <alignment horizontal="left" vertical="center"/>
    </xf>
    <xf numFmtId="1" fontId="10" fillId="0" borderId="0" xfId="2" quotePrefix="1" applyNumberFormat="1" applyFont="1" applyBorder="1" applyAlignment="1">
      <alignment horizontal="left" vertical="center"/>
    </xf>
    <xf numFmtId="0" fontId="10" fillId="0" borderId="0" xfId="1" applyFont="1" applyAlignment="1">
      <alignment horizontal="center" vertical="center"/>
    </xf>
    <xf numFmtId="174" fontId="10" fillId="0" borderId="0" xfId="2" quotePrefix="1" applyNumberFormat="1" applyFont="1" applyBorder="1" applyAlignment="1">
      <alignment vertical="center"/>
    </xf>
    <xf numFmtId="0" fontId="11" fillId="0" borderId="0" xfId="1" applyFont="1" applyAlignment="1">
      <alignment horizontal="center" vertical="center"/>
    </xf>
    <xf numFmtId="0" fontId="46" fillId="0" borderId="0" xfId="2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173" fontId="43" fillId="0" borderId="0" xfId="2" quotePrefix="1" applyNumberFormat="1" applyFont="1" applyBorder="1" applyAlignment="1">
      <alignment horizontal="left" vertical="center"/>
    </xf>
    <xf numFmtId="0" fontId="11" fillId="0" borderId="0" xfId="1" applyFont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9" fontId="46" fillId="0" borderId="0" xfId="2" applyNumberFormat="1" applyFont="1" applyBorder="1" applyAlignment="1">
      <alignment horizontal="left" vertical="center"/>
    </xf>
    <xf numFmtId="174" fontId="10" fillId="0" borderId="0" xfId="2" applyNumberFormat="1" applyFont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174" fontId="43" fillId="0" borderId="0" xfId="2" applyNumberFormat="1" applyFont="1" applyBorder="1" applyAlignment="1">
      <alignment horizontal="left" vertical="center"/>
    </xf>
    <xf numFmtId="0" fontId="12" fillId="0" borderId="0" xfId="1" applyFont="1" applyAlignment="1">
      <alignment vertical="center"/>
    </xf>
    <xf numFmtId="0" fontId="10" fillId="0" borderId="0" xfId="1" quotePrefix="1" applyFont="1" applyAlignment="1">
      <alignment vertical="center"/>
    </xf>
    <xf numFmtId="0" fontId="10" fillId="0" borderId="0" xfId="6" applyFont="1" applyBorder="1" applyAlignment="1">
      <alignment vertical="center"/>
    </xf>
    <xf numFmtId="0" fontId="9" fillId="0" borderId="0" xfId="6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21" fillId="0" borderId="0" xfId="20" applyFont="1"/>
    <xf numFmtId="167" fontId="43" fillId="0" borderId="0" xfId="1" applyNumberFormat="1" applyFont="1" applyAlignment="1">
      <alignment vertical="center"/>
    </xf>
    <xf numFmtId="0" fontId="43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41" fillId="0" borderId="0" xfId="1" applyFont="1" applyAlignment="1">
      <alignment horizontal="right" vertical="center"/>
    </xf>
    <xf numFmtId="0" fontId="43" fillId="0" borderId="0" xfId="1" applyFont="1" applyBorder="1" applyAlignment="1">
      <alignment horizontal="left" vertical="center"/>
    </xf>
    <xf numFmtId="0" fontId="43" fillId="0" borderId="0" xfId="1" applyFont="1" applyAlignment="1">
      <alignment horizontal="center" vertical="center"/>
    </xf>
    <xf numFmtId="2" fontId="43" fillId="0" borderId="0" xfId="2" applyNumberFormat="1" applyFont="1" applyBorder="1" applyAlignment="1">
      <alignment vertical="center"/>
    </xf>
    <xf numFmtId="0" fontId="47" fillId="0" borderId="0" xfId="20" applyFont="1" applyFill="1" applyBorder="1" applyAlignment="1">
      <alignment vertical="center"/>
    </xf>
    <xf numFmtId="0" fontId="48" fillId="0" borderId="0" xfId="1" applyFont="1" applyBorder="1" applyAlignment="1">
      <alignment vertical="center"/>
    </xf>
    <xf numFmtId="0" fontId="49" fillId="0" borderId="0" xfId="1" applyFont="1" applyAlignment="1">
      <alignment horizontal="center" vertical="center"/>
    </xf>
    <xf numFmtId="0" fontId="2" fillId="0" borderId="0" xfId="20" applyFont="1" applyAlignment="1">
      <alignment vertical="center"/>
    </xf>
    <xf numFmtId="0" fontId="3" fillId="0" borderId="0" xfId="20"/>
    <xf numFmtId="0" fontId="12" fillId="0" borderId="0" xfId="20" applyFont="1" applyFill="1" applyAlignment="1">
      <alignment vertical="center"/>
    </xf>
    <xf numFmtId="0" fontId="50" fillId="0" borderId="0" xfId="1" applyFont="1" applyBorder="1" applyAlignment="1">
      <alignment vertical="center"/>
    </xf>
    <xf numFmtId="0" fontId="9" fillId="0" borderId="0" xfId="1" quotePrefix="1" applyFont="1" applyBorder="1" applyAlignment="1">
      <alignment vertical="center" shrinkToFit="1"/>
    </xf>
    <xf numFmtId="0" fontId="2" fillId="0" borderId="0" xfId="1" applyFont="1" applyBorder="1" applyAlignment="1">
      <alignment horizontal="center" vertical="center"/>
    </xf>
    <xf numFmtId="0" fontId="20" fillId="0" borderId="0" xfId="20" applyFont="1" applyAlignment="1">
      <alignment vertical="center"/>
    </xf>
    <xf numFmtId="0" fontId="2" fillId="0" borderId="0" xfId="1" applyFont="1" applyAlignment="1">
      <alignment horizontal="center" vertical="center"/>
    </xf>
    <xf numFmtId="164" fontId="10" fillId="0" borderId="0" xfId="4" applyFont="1" applyFill="1" applyBorder="1" applyAlignment="1" applyProtection="1">
      <alignment vertical="center"/>
      <protection locked="0"/>
    </xf>
    <xf numFmtId="0" fontId="10" fillId="0" borderId="0" xfId="1" applyFont="1" applyBorder="1" applyAlignment="1">
      <alignment horizontal="left" vertical="center"/>
    </xf>
    <xf numFmtId="0" fontId="53" fillId="0" borderId="0" xfId="2" applyFont="1" applyBorder="1" applyAlignment="1">
      <alignment horizontal="left" vertical="center"/>
    </xf>
    <xf numFmtId="176" fontId="11" fillId="0" borderId="0" xfId="2" applyNumberFormat="1" applyFont="1" applyBorder="1" applyAlignment="1">
      <alignment horizontal="left" vertical="center"/>
    </xf>
    <xf numFmtId="167" fontId="10" fillId="0" borderId="0" xfId="2" applyNumberFormat="1" applyFont="1" applyBorder="1" applyAlignment="1">
      <alignment horizontal="left" vertical="center"/>
    </xf>
    <xf numFmtId="0" fontId="12" fillId="0" borderId="0" xfId="2" applyFont="1" applyBorder="1" applyAlignment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0" fillId="0" borderId="0" xfId="5" applyFont="1" applyBorder="1" applyAlignment="1">
      <alignment vertical="center"/>
    </xf>
    <xf numFmtId="0" fontId="10" fillId="0" borderId="0" xfId="1" quotePrefix="1" applyFont="1" applyBorder="1" applyAlignment="1">
      <alignment vertical="center"/>
    </xf>
    <xf numFmtId="167" fontId="10" fillId="0" borderId="0" xfId="1" applyNumberFormat="1" applyFont="1" applyBorder="1" applyAlignment="1">
      <alignment vertical="center"/>
    </xf>
    <xf numFmtId="0" fontId="10" fillId="0" borderId="0" xfId="1" applyFont="1" applyAlignment="1">
      <alignment horizontal="right" vertical="center"/>
    </xf>
    <xf numFmtId="2" fontId="10" fillId="0" borderId="0" xfId="2" applyNumberFormat="1" applyFont="1" applyBorder="1" applyAlignment="1">
      <alignment vertical="center"/>
    </xf>
    <xf numFmtId="1" fontId="10" fillId="0" borderId="0" xfId="2" applyNumberFormat="1" applyFont="1" applyBorder="1" applyAlignment="1">
      <alignment vertical="center"/>
    </xf>
    <xf numFmtId="0" fontId="10" fillId="0" borderId="0" xfId="1" quotePrefix="1" applyFont="1" applyBorder="1" applyAlignment="1">
      <alignment vertical="center" shrinkToFit="1"/>
    </xf>
    <xf numFmtId="0" fontId="11" fillId="0" borderId="0" xfId="2" applyNumberFormat="1" applyFont="1" applyBorder="1" applyAlignment="1">
      <alignment vertical="center"/>
    </xf>
    <xf numFmtId="0" fontId="11" fillId="0" borderId="0" xfId="2" applyNumberFormat="1" applyFont="1" applyBorder="1" applyAlignment="1">
      <alignment horizontal="center" vertical="center"/>
    </xf>
    <xf numFmtId="0" fontId="54" fillId="0" borderId="0" xfId="2" applyFont="1" applyBorder="1" applyAlignment="1">
      <alignment horizontal="right" vertical="center"/>
    </xf>
    <xf numFmtId="0" fontId="10" fillId="0" borderId="0" xfId="2" applyFont="1" applyAlignment="1">
      <alignment horizontal="right" vertical="center"/>
    </xf>
    <xf numFmtId="0" fontId="10" fillId="0" borderId="0" xfId="7" applyFont="1"/>
    <xf numFmtId="0" fontId="10" fillId="0" borderId="0" xfId="0" applyFont="1" applyBorder="1" applyAlignment="1">
      <alignment vertical="center"/>
    </xf>
    <xf numFmtId="16" fontId="11" fillId="0" borderId="0" xfId="0" quotePrefix="1" applyNumberFormat="1" applyFont="1" applyBorder="1" applyAlignment="1">
      <alignment vertical="center"/>
    </xf>
    <xf numFmtId="0" fontId="55" fillId="0" borderId="0" xfId="0" applyFont="1" applyBorder="1" applyAlignment="1">
      <alignment vertical="center"/>
    </xf>
    <xf numFmtId="0" fontId="55" fillId="0" borderId="0" xfId="2" applyFont="1" applyAlignment="1">
      <alignment vertical="center"/>
    </xf>
    <xf numFmtId="0" fontId="10" fillId="0" borderId="0" xfId="2" applyFont="1" applyAlignment="1"/>
    <xf numFmtId="0" fontId="45" fillId="0" borderId="0" xfId="0" applyFont="1" applyBorder="1" applyAlignment="1">
      <alignment vertical="center"/>
    </xf>
    <xf numFmtId="0" fontId="56" fillId="0" borderId="0" xfId="16" applyFont="1" applyFill="1" applyBorder="1" applyAlignment="1">
      <alignment vertical="center"/>
    </xf>
    <xf numFmtId="0" fontId="10" fillId="0" borderId="0" xfId="2" applyFont="1"/>
    <xf numFmtId="0" fontId="10" fillId="0" borderId="0" xfId="0" applyFont="1"/>
    <xf numFmtId="0" fontId="10" fillId="0" borderId="0" xfId="17" quotePrefix="1" applyFont="1" applyBorder="1" applyAlignment="1">
      <alignment vertical="center"/>
    </xf>
    <xf numFmtId="2" fontId="10" fillId="0" borderId="0" xfId="0" applyNumberFormat="1" applyFont="1" applyBorder="1" applyAlignment="1">
      <alignment horizontal="center" vertical="center"/>
    </xf>
    <xf numFmtId="168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 shrinkToFit="1"/>
    </xf>
    <xf numFmtId="0" fontId="11" fillId="0" borderId="0" xfId="0" applyFont="1" applyAlignment="1"/>
    <xf numFmtId="0" fontId="11" fillId="0" borderId="0" xfId="2" applyFont="1" applyAlignment="1">
      <alignment horizontal="right" vertical="center"/>
    </xf>
    <xf numFmtId="2" fontId="25" fillId="14" borderId="3" xfId="0" applyNumberFormat="1" applyFont="1" applyFill="1" applyBorder="1" applyAlignment="1">
      <alignment horizontal="center" vertical="center"/>
    </xf>
    <xf numFmtId="0" fontId="43" fillId="0" borderId="0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9" fillId="0" borderId="0" xfId="1" quotePrefix="1" applyFont="1" applyBorder="1" applyAlignment="1">
      <alignment horizontal="center" vertical="center" shrinkToFit="1"/>
    </xf>
    <xf numFmtId="0" fontId="39" fillId="0" borderId="0" xfId="1" applyFont="1" applyAlignment="1">
      <alignment horizontal="center" vertical="center"/>
    </xf>
    <xf numFmtId="1" fontId="43" fillId="0" borderId="0" xfId="2" quotePrefix="1" applyNumberFormat="1" applyFont="1" applyBorder="1" applyAlignment="1">
      <alignment horizontal="left" vertical="center"/>
    </xf>
    <xf numFmtId="173" fontId="43" fillId="0" borderId="0" xfId="2" quotePrefix="1" applyNumberFormat="1" applyFont="1" applyBorder="1" applyAlignment="1">
      <alignment horizontal="left" vertical="center"/>
    </xf>
    <xf numFmtId="173" fontId="43" fillId="0" borderId="0" xfId="2" applyNumberFormat="1" applyFont="1" applyBorder="1" applyAlignment="1">
      <alignment horizontal="left" vertical="center"/>
    </xf>
    <xf numFmtId="175" fontId="43" fillId="0" borderId="0" xfId="1" applyNumberFormat="1" applyFont="1" applyAlignment="1">
      <alignment horizontal="left" vertical="center"/>
    </xf>
    <xf numFmtId="0" fontId="51" fillId="0" borderId="0" xfId="1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 shrinkToFit="1"/>
    </xf>
    <xf numFmtId="0" fontId="10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173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left" vertical="center"/>
    </xf>
    <xf numFmtId="0" fontId="11" fillId="0" borderId="0" xfId="1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0" fontId="51" fillId="0" borderId="0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right"/>
    </xf>
    <xf numFmtId="0" fontId="10" fillId="0" borderId="5" xfId="2" applyNumberFormat="1" applyFont="1" applyBorder="1" applyAlignment="1">
      <alignment horizontal="center" vertical="center" wrapText="1"/>
    </xf>
    <xf numFmtId="0" fontId="10" fillId="0" borderId="4" xfId="2" applyNumberFormat="1" applyFont="1" applyBorder="1" applyAlignment="1">
      <alignment horizontal="center" vertical="center" wrapText="1"/>
    </xf>
    <xf numFmtId="0" fontId="10" fillId="0" borderId="6" xfId="2" applyNumberFormat="1" applyFont="1" applyBorder="1" applyAlignment="1">
      <alignment horizontal="center" vertical="center" wrapText="1"/>
    </xf>
    <xf numFmtId="0" fontId="10" fillId="0" borderId="9" xfId="2" applyNumberFormat="1" applyFont="1" applyBorder="1" applyAlignment="1">
      <alignment horizontal="center" vertical="center" wrapText="1"/>
    </xf>
    <xf numFmtId="0" fontId="10" fillId="0" borderId="0" xfId="2" applyNumberFormat="1" applyFont="1" applyBorder="1" applyAlignment="1">
      <alignment horizontal="center" vertical="center" wrapText="1"/>
    </xf>
    <xf numFmtId="0" fontId="10" fillId="0" borderId="10" xfId="2" applyNumberFormat="1" applyFont="1" applyBorder="1" applyAlignment="1">
      <alignment horizontal="center" vertical="center" wrapText="1"/>
    </xf>
    <xf numFmtId="0" fontId="10" fillId="0" borderId="7" xfId="2" applyNumberFormat="1" applyFont="1" applyBorder="1" applyAlignment="1">
      <alignment horizontal="center" vertical="center" wrapText="1"/>
    </xf>
    <xf numFmtId="0" fontId="10" fillId="0" borderId="1" xfId="2" applyNumberFormat="1" applyFont="1" applyBorder="1" applyAlignment="1">
      <alignment horizontal="center" vertical="center" wrapText="1"/>
    </xf>
    <xf numFmtId="0" fontId="10" fillId="0" borderId="8" xfId="2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8" fontId="10" fillId="0" borderId="3" xfId="0" applyNumberFormat="1" applyFont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shrinkToFit="1"/>
    </xf>
    <xf numFmtId="0" fontId="10" fillId="0" borderId="0" xfId="0" quotePrefix="1" applyFont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9" fillId="11" borderId="5" xfId="0" applyFont="1" applyFill="1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9" fillId="11" borderId="5" xfId="9" applyFont="1" applyFill="1" applyBorder="1" applyAlignment="1">
      <alignment horizontal="center" vertical="center"/>
    </xf>
    <xf numFmtId="0" fontId="19" fillId="11" borderId="6" xfId="9" applyFont="1" applyFill="1" applyBorder="1" applyAlignment="1">
      <alignment horizontal="center" vertical="center"/>
    </xf>
    <xf numFmtId="0" fontId="32" fillId="11" borderId="5" xfId="0" applyFont="1" applyFill="1" applyBorder="1" applyAlignment="1">
      <alignment horizontal="center" vertical="center"/>
    </xf>
    <xf numFmtId="0" fontId="32" fillId="11" borderId="6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  <xf numFmtId="0" fontId="19" fillId="9" borderId="15" xfId="0" applyFont="1" applyFill="1" applyBorder="1" applyAlignment="1">
      <alignment horizontal="center" vertical="center"/>
    </xf>
    <xf numFmtId="165" fontId="19" fillId="6" borderId="14" xfId="0" applyNumberFormat="1" applyFont="1" applyFill="1" applyBorder="1" applyAlignment="1">
      <alignment horizontal="center" vertical="center"/>
    </xf>
    <xf numFmtId="165" fontId="19" fillId="6" borderId="15" xfId="0" applyNumberFormat="1" applyFont="1" applyFill="1" applyBorder="1" applyAlignment="1">
      <alignment horizontal="center" vertical="center"/>
    </xf>
    <xf numFmtId="0" fontId="27" fillId="12" borderId="7" xfId="19" applyFont="1" applyFill="1" applyBorder="1" applyAlignment="1" applyProtection="1">
      <alignment horizontal="center" vertical="center"/>
      <protection locked="0"/>
    </xf>
    <xf numFmtId="0" fontId="27" fillId="12" borderId="1" xfId="19" applyFont="1" applyFill="1" applyBorder="1" applyAlignment="1" applyProtection="1">
      <alignment horizontal="center" vertical="center"/>
      <protection locked="0"/>
    </xf>
    <xf numFmtId="0" fontId="24" fillId="7" borderId="14" xfId="19" applyFont="1" applyFill="1" applyBorder="1" applyAlignment="1" applyProtection="1">
      <alignment horizontal="center" vertical="center"/>
      <protection locked="0"/>
    </xf>
    <xf numFmtId="0" fontId="24" fillId="7" borderId="2" xfId="19" applyFont="1" applyFill="1" applyBorder="1" applyAlignment="1" applyProtection="1">
      <alignment horizontal="center" vertical="center"/>
      <protection locked="0"/>
    </xf>
    <xf numFmtId="0" fontId="24" fillId="7" borderId="15" xfId="19" applyFont="1" applyFill="1" applyBorder="1" applyAlignment="1" applyProtection="1">
      <alignment horizontal="center" vertical="center"/>
      <protection locked="0"/>
    </xf>
    <xf numFmtId="0" fontId="29" fillId="7" borderId="14" xfId="19" applyFont="1" applyFill="1" applyBorder="1" applyAlignment="1" applyProtection="1">
      <alignment horizontal="center" vertical="center"/>
      <protection locked="0"/>
    </xf>
    <xf numFmtId="0" fontId="29" fillId="7" borderId="2" xfId="19" applyFont="1" applyFill="1" applyBorder="1" applyAlignment="1" applyProtection="1">
      <alignment horizontal="center" vertical="center"/>
      <protection locked="0"/>
    </xf>
    <xf numFmtId="0" fontId="29" fillId="7" borderId="15" xfId="19" applyFont="1" applyFill="1" applyBorder="1" applyAlignment="1" applyProtection="1">
      <alignment horizontal="center" vertical="center"/>
      <protection locked="0"/>
    </xf>
    <xf numFmtId="0" fontId="28" fillId="12" borderId="14" xfId="19" applyFont="1" applyFill="1" applyBorder="1" applyAlignment="1" applyProtection="1">
      <alignment horizontal="center" vertical="center"/>
      <protection locked="0"/>
    </xf>
    <xf numFmtId="0" fontId="28" fillId="12" borderId="2" xfId="19" applyFont="1" applyFill="1" applyBorder="1" applyAlignment="1" applyProtection="1">
      <alignment horizontal="center" vertical="center"/>
      <protection locked="0"/>
    </xf>
    <xf numFmtId="0" fontId="28" fillId="12" borderId="15" xfId="19" applyFont="1" applyFill="1" applyBorder="1" applyAlignment="1" applyProtection="1">
      <alignment horizontal="center" vertical="center"/>
      <protection locked="0"/>
    </xf>
    <xf numFmtId="0" fontId="27" fillId="12" borderId="14" xfId="19" applyFont="1" applyFill="1" applyBorder="1" applyAlignment="1" applyProtection="1">
      <alignment horizontal="center" vertical="center"/>
      <protection locked="0"/>
    </xf>
    <xf numFmtId="0" fontId="27" fillId="12" borderId="2" xfId="19" applyFont="1" applyFill="1" applyBorder="1" applyAlignment="1" applyProtection="1">
      <alignment horizontal="center" vertical="center"/>
      <protection locked="0"/>
    </xf>
    <xf numFmtId="0" fontId="27" fillId="12" borderId="15" xfId="19" applyFont="1" applyFill="1" applyBorder="1" applyAlignment="1" applyProtection="1">
      <alignment horizontal="center" vertical="center"/>
      <protection locked="0"/>
    </xf>
    <xf numFmtId="0" fontId="59" fillId="4" borderId="0" xfId="16" applyFont="1" applyFill="1" applyBorder="1" applyAlignment="1">
      <alignment horizontal="center" vertical="center"/>
    </xf>
    <xf numFmtId="0" fontId="60" fillId="0" borderId="0" xfId="16" applyFont="1" applyFill="1" applyAlignment="1"/>
    <xf numFmtId="0" fontId="61" fillId="0" borderId="0" xfId="16" applyFont="1" applyFill="1" applyAlignment="1">
      <alignment vertical="center"/>
    </xf>
    <xf numFmtId="0" fontId="60" fillId="0" borderId="1" xfId="16" applyFont="1" applyFill="1" applyBorder="1" applyAlignment="1">
      <alignment horizontal="left"/>
    </xf>
    <xf numFmtId="0" fontId="60" fillId="0" borderId="0" xfId="16" applyFont="1" applyFill="1" applyBorder="1" applyAlignment="1"/>
    <xf numFmtId="0" fontId="60" fillId="0" borderId="0" xfId="16" applyFont="1" applyFill="1" applyBorder="1" applyAlignment="1">
      <alignment horizontal="left"/>
    </xf>
    <xf numFmtId="0" fontId="61" fillId="0" borderId="0" xfId="16" applyFont="1" applyFill="1" applyAlignment="1"/>
    <xf numFmtId="0" fontId="61" fillId="0" borderId="1" xfId="16" applyFont="1" applyFill="1" applyBorder="1" applyAlignment="1">
      <alignment horizontal="center"/>
    </xf>
    <xf numFmtId="0" fontId="60" fillId="0" borderId="0" xfId="16" applyFont="1" applyFill="1" applyBorder="1" applyAlignment="1">
      <alignment horizontal="center"/>
    </xf>
    <xf numFmtId="0" fontId="60" fillId="0" borderId="1" xfId="16" applyFont="1" applyFill="1" applyBorder="1" applyAlignment="1">
      <alignment horizontal="center"/>
    </xf>
    <xf numFmtId="0" fontId="61" fillId="0" borderId="0" xfId="16" applyFont="1" applyFill="1" applyBorder="1" applyAlignment="1">
      <alignment vertical="center"/>
    </xf>
    <xf numFmtId="173" fontId="60" fillId="0" borderId="2" xfId="16" applyNumberFormat="1" applyFont="1" applyFill="1" applyBorder="1" applyAlignment="1">
      <alignment horizontal="left"/>
    </xf>
    <xf numFmtId="173" fontId="60" fillId="0" borderId="1" xfId="16" applyNumberFormat="1" applyFont="1" applyFill="1" applyBorder="1" applyAlignment="1">
      <alignment horizontal="left"/>
    </xf>
    <xf numFmtId="167" fontId="60" fillId="0" borderId="0" xfId="16" applyNumberFormat="1" applyFont="1" applyFill="1" applyBorder="1" applyAlignment="1"/>
    <xf numFmtId="0" fontId="62" fillId="5" borderId="0" xfId="16" applyFont="1" applyFill="1" applyBorder="1" applyAlignment="1">
      <alignment horizontal="center" vertical="center"/>
    </xf>
    <xf numFmtId="0" fontId="60" fillId="0" borderId="2" xfId="16" applyFont="1" applyFill="1" applyBorder="1" applyAlignment="1">
      <alignment horizontal="center"/>
    </xf>
    <xf numFmtId="0" fontId="60" fillId="0" borderId="0" xfId="16" applyFont="1" applyFill="1" applyAlignment="1">
      <alignment horizontal="center"/>
    </xf>
    <xf numFmtId="0" fontId="60" fillId="0" borderId="0" xfId="16" applyFont="1" applyFill="1" applyAlignment="1">
      <alignment horizontal="left"/>
    </xf>
    <xf numFmtId="0" fontId="63" fillId="15" borderId="0" xfId="16" applyFont="1" applyFill="1" applyBorder="1" applyAlignment="1">
      <alignment horizontal="center" vertical="center"/>
    </xf>
    <xf numFmtId="0" fontId="60" fillId="0" borderId="0" xfId="0" applyFont="1" applyFill="1" applyBorder="1" applyAlignment="1"/>
    <xf numFmtId="0" fontId="60" fillId="0" borderId="0" xfId="0" applyFont="1" applyFill="1" applyBorder="1" applyAlignment="1">
      <alignment vertical="center"/>
    </xf>
    <xf numFmtId="0" fontId="60" fillId="0" borderId="1" xfId="0" applyFont="1" applyFill="1" applyBorder="1" applyAlignment="1">
      <alignment horizontal="left"/>
    </xf>
    <xf numFmtId="0" fontId="61" fillId="0" borderId="0" xfId="16" applyFont="1" applyFill="1" applyAlignment="1">
      <alignment horizontal="center" vertical="center"/>
    </xf>
    <xf numFmtId="0" fontId="60" fillId="0" borderId="2" xfId="0" applyFont="1" applyFill="1" applyBorder="1" applyAlignment="1">
      <alignment horizontal="left"/>
    </xf>
    <xf numFmtId="0" fontId="61" fillId="0" borderId="0" xfId="0" applyFont="1" applyFill="1" applyAlignment="1">
      <alignment vertical="center"/>
    </xf>
    <xf numFmtId="0" fontId="61" fillId="0" borderId="2" xfId="0" applyFont="1" applyFill="1" applyBorder="1" applyAlignment="1">
      <alignment horizontal="left"/>
    </xf>
    <xf numFmtId="0" fontId="61" fillId="0" borderId="1" xfId="0" applyFont="1" applyFill="1" applyBorder="1" applyAlignment="1">
      <alignment horizontal="left"/>
    </xf>
    <xf numFmtId="0" fontId="60" fillId="0" borderId="0" xfId="0" applyFont="1" applyFill="1" applyBorder="1" applyAlignment="1">
      <alignment horizontal="center"/>
    </xf>
    <xf numFmtId="0" fontId="60" fillId="0" borderId="4" xfId="0" applyFont="1" applyFill="1" applyBorder="1" applyAlignment="1">
      <alignment horizontal="center"/>
    </xf>
    <xf numFmtId="0" fontId="60" fillId="0" borderId="0" xfId="0" applyFont="1" applyFill="1" applyAlignment="1"/>
    <xf numFmtId="0" fontId="60" fillId="0" borderId="0" xfId="0" applyFont="1" applyFill="1" applyAlignment="1">
      <alignment vertical="center"/>
    </xf>
    <xf numFmtId="0" fontId="60" fillId="0" borderId="2" xfId="0" applyFont="1" applyFill="1" applyBorder="1" applyAlignment="1">
      <alignment horizontal="center"/>
    </xf>
    <xf numFmtId="0" fontId="60" fillId="0" borderId="4" xfId="0" applyFont="1" applyFill="1" applyBorder="1" applyAlignment="1"/>
    <xf numFmtId="0" fontId="60" fillId="0" borderId="0" xfId="0" applyFont="1" applyFill="1" applyBorder="1" applyAlignment="1">
      <alignment horizontal="left"/>
    </xf>
    <xf numFmtId="0" fontId="61" fillId="0" borderId="4" xfId="0" applyFont="1" applyFill="1" applyBorder="1" applyAlignment="1">
      <alignment vertical="center"/>
    </xf>
    <xf numFmtId="0" fontId="61" fillId="0" borderId="0" xfId="0" applyFont="1" applyFill="1" applyBorder="1" applyAlignment="1">
      <alignment vertical="center"/>
    </xf>
    <xf numFmtId="0" fontId="60" fillId="0" borderId="0" xfId="0" applyFont="1" applyFill="1" applyAlignment="1">
      <alignment horizontal="left"/>
    </xf>
    <xf numFmtId="0" fontId="64" fillId="0" borderId="0" xfId="0" applyFont="1" applyBorder="1" applyAlignment="1">
      <alignment horizontal="center"/>
    </xf>
    <xf numFmtId="0" fontId="60" fillId="0" borderId="1" xfId="0" applyFont="1" applyFill="1" applyBorder="1" applyAlignment="1"/>
    <xf numFmtId="0" fontId="60" fillId="0" borderId="0" xfId="0" applyFont="1" applyFill="1" applyBorder="1" applyAlignment="1">
      <alignment horizontal="left" vertical="center"/>
    </xf>
    <xf numFmtId="0" fontId="60" fillId="0" borderId="0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/>
    </xf>
    <xf numFmtId="0" fontId="60" fillId="0" borderId="0" xfId="0" applyFont="1" applyFill="1" applyBorder="1" applyAlignment="1">
      <alignment horizontal="center"/>
    </xf>
    <xf numFmtId="0" fontId="60" fillId="0" borderId="1" xfId="0" applyFont="1" applyFill="1" applyBorder="1" applyAlignment="1">
      <alignment horizontal="center" vertical="center"/>
    </xf>
    <xf numFmtId="0" fontId="65" fillId="0" borderId="0" xfId="0" applyFont="1" applyAlignment="1">
      <alignment vertical="center"/>
    </xf>
    <xf numFmtId="0" fontId="61" fillId="0" borderId="0" xfId="0" applyFont="1" applyFill="1" applyAlignment="1">
      <alignment horizontal="center" vertical="center"/>
    </xf>
    <xf numFmtId="0" fontId="65" fillId="0" borderId="5" xfId="0" applyFont="1" applyBorder="1" applyAlignment="1">
      <alignment horizontal="center" vertical="center"/>
    </xf>
    <xf numFmtId="0" fontId="65" fillId="0" borderId="4" xfId="0" applyFont="1" applyBorder="1" applyAlignment="1">
      <alignment horizontal="center" vertical="center"/>
    </xf>
    <xf numFmtId="0" fontId="65" fillId="0" borderId="6" xfId="0" applyFont="1" applyBorder="1" applyAlignment="1">
      <alignment horizontal="center" vertical="center"/>
    </xf>
    <xf numFmtId="0" fontId="61" fillId="0" borderId="11" xfId="16" applyFont="1" applyFill="1" applyBorder="1" applyAlignment="1">
      <alignment horizontal="center" vertical="center" textRotation="180"/>
    </xf>
    <xf numFmtId="0" fontId="65" fillId="0" borderId="14" xfId="0" applyFont="1" applyBorder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0" fontId="65" fillId="0" borderId="15" xfId="0" applyFont="1" applyBorder="1" applyAlignment="1">
      <alignment horizontal="center" vertical="center"/>
    </xf>
    <xf numFmtId="0" fontId="61" fillId="0" borderId="3" xfId="16" applyFont="1" applyFill="1" applyBorder="1" applyAlignment="1">
      <alignment horizontal="center" vertical="center"/>
    </xf>
    <xf numFmtId="0" fontId="66" fillId="16" borderId="5" xfId="16" applyFont="1" applyFill="1" applyBorder="1" applyAlignment="1">
      <alignment horizontal="center" vertical="center"/>
    </xf>
    <xf numFmtId="0" fontId="66" fillId="16" borderId="4" xfId="16" applyFont="1" applyFill="1" applyBorder="1" applyAlignment="1">
      <alignment horizontal="center" vertical="center"/>
    </xf>
    <xf numFmtId="0" fontId="66" fillId="16" borderId="6" xfId="16" applyFont="1" applyFill="1" applyBorder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10" xfId="0" applyFont="1" applyBorder="1" applyAlignment="1">
      <alignment horizontal="center" vertical="center"/>
    </xf>
    <xf numFmtId="0" fontId="61" fillId="0" borderId="12" xfId="16" applyFont="1" applyFill="1" applyBorder="1" applyAlignment="1">
      <alignment horizontal="center" vertical="center" textRotation="180"/>
    </xf>
    <xf numFmtId="0" fontId="66" fillId="16" borderId="9" xfId="16" applyFont="1" applyFill="1" applyBorder="1" applyAlignment="1">
      <alignment horizontal="center" vertical="center"/>
    </xf>
    <xf numFmtId="0" fontId="66" fillId="16" borderId="0" xfId="16" applyFont="1" applyFill="1" applyBorder="1" applyAlignment="1">
      <alignment horizontal="center" vertical="center"/>
    </xf>
    <xf numFmtId="0" fontId="66" fillId="16" borderId="10" xfId="16" applyFont="1" applyFill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5" fillId="0" borderId="8" xfId="0" applyFont="1" applyBorder="1" applyAlignment="1">
      <alignment horizontal="center" vertical="center"/>
    </xf>
    <xf numFmtId="0" fontId="61" fillId="0" borderId="13" xfId="16" applyFont="1" applyFill="1" applyBorder="1" applyAlignment="1">
      <alignment horizontal="center" vertical="center" textRotation="180"/>
    </xf>
    <xf numFmtId="0" fontId="61" fillId="0" borderId="14" xfId="16" applyFont="1" applyFill="1" applyBorder="1" applyAlignment="1">
      <alignment horizontal="center" vertical="center"/>
    </xf>
    <xf numFmtId="0" fontId="61" fillId="0" borderId="2" xfId="16" applyFont="1" applyFill="1" applyBorder="1" applyAlignment="1">
      <alignment horizontal="center" vertical="center"/>
    </xf>
    <xf numFmtId="0" fontId="61" fillId="0" borderId="15" xfId="16" applyFont="1" applyFill="1" applyBorder="1" applyAlignment="1">
      <alignment horizontal="center" vertical="center"/>
    </xf>
    <xf numFmtId="0" fontId="66" fillId="16" borderId="7" xfId="16" applyFont="1" applyFill="1" applyBorder="1" applyAlignment="1">
      <alignment horizontal="center" vertical="center"/>
    </xf>
    <xf numFmtId="0" fontId="66" fillId="16" borderId="1" xfId="16" applyFont="1" applyFill="1" applyBorder="1" applyAlignment="1">
      <alignment horizontal="center" vertical="center"/>
    </xf>
    <xf numFmtId="0" fontId="66" fillId="16" borderId="8" xfId="16" applyFont="1" applyFill="1" applyBorder="1" applyAlignment="1">
      <alignment horizontal="center" vertical="center"/>
    </xf>
    <xf numFmtId="165" fontId="61" fillId="0" borderId="3" xfId="16" applyNumberFormat="1" applyFont="1" applyFill="1" applyBorder="1" applyAlignment="1">
      <alignment horizontal="center" vertical="center"/>
    </xf>
    <xf numFmtId="0" fontId="67" fillId="0" borderId="6" xfId="16" applyFont="1" applyFill="1" applyBorder="1" applyAlignment="1">
      <alignment horizontal="center" vertical="center" textRotation="180"/>
    </xf>
    <xf numFmtId="168" fontId="65" fillId="0" borderId="5" xfId="0" applyNumberFormat="1" applyFont="1" applyBorder="1" applyAlignment="1">
      <alignment horizontal="center" vertical="center"/>
    </xf>
    <xf numFmtId="168" fontId="65" fillId="0" borderId="4" xfId="0" applyNumberFormat="1" applyFont="1" applyBorder="1" applyAlignment="1">
      <alignment horizontal="center" vertical="center"/>
    </xf>
    <xf numFmtId="168" fontId="65" fillId="0" borderId="6" xfId="0" applyNumberFormat="1" applyFont="1" applyBorder="1" applyAlignment="1">
      <alignment horizontal="center" vertical="center"/>
    </xf>
    <xf numFmtId="168" fontId="61" fillId="0" borderId="11" xfId="16" applyNumberFormat="1" applyFont="1" applyFill="1" applyBorder="1" applyAlignment="1">
      <alignment horizontal="center" vertical="center"/>
    </xf>
    <xf numFmtId="172" fontId="68" fillId="0" borderId="5" xfId="0" applyNumberFormat="1" applyFont="1" applyBorder="1" applyAlignment="1">
      <alignment horizontal="center" vertical="center"/>
    </xf>
    <xf numFmtId="172" fontId="68" fillId="0" borderId="4" xfId="0" applyNumberFormat="1" applyFont="1" applyBorder="1" applyAlignment="1">
      <alignment horizontal="center" vertical="center"/>
    </xf>
    <xf numFmtId="172" fontId="68" fillId="0" borderId="6" xfId="0" applyNumberFormat="1" applyFont="1" applyBorder="1" applyAlignment="1">
      <alignment horizontal="center" vertical="center"/>
    </xf>
    <xf numFmtId="168" fontId="69" fillId="0" borderId="5" xfId="16" applyNumberFormat="1" applyFont="1" applyFill="1" applyBorder="1" applyAlignment="1">
      <alignment horizontal="center" vertical="center"/>
    </xf>
    <xf numFmtId="168" fontId="69" fillId="0" borderId="4" xfId="16" applyNumberFormat="1" applyFont="1" applyFill="1" applyBorder="1" applyAlignment="1">
      <alignment horizontal="center" vertical="center"/>
    </xf>
    <xf numFmtId="168" fontId="69" fillId="0" borderId="6" xfId="16" applyNumberFormat="1" applyFont="1" applyFill="1" applyBorder="1" applyAlignment="1">
      <alignment horizontal="center" vertical="center"/>
    </xf>
    <xf numFmtId="0" fontId="67" fillId="0" borderId="12" xfId="16" applyFont="1" applyFill="1" applyBorder="1" applyAlignment="1">
      <alignment horizontal="center" vertical="center" textRotation="180"/>
    </xf>
    <xf numFmtId="168" fontId="65" fillId="0" borderId="3" xfId="0" applyNumberFormat="1" applyFont="1" applyBorder="1" applyAlignment="1">
      <alignment horizontal="center" vertical="center"/>
    </xf>
    <xf numFmtId="168" fontId="61" fillId="0" borderId="3" xfId="16" applyNumberFormat="1" applyFont="1" applyFill="1" applyBorder="1" applyAlignment="1">
      <alignment horizontal="center" vertical="center"/>
    </xf>
    <xf numFmtId="172" fontId="68" fillId="0" borderId="9" xfId="0" applyNumberFormat="1" applyFont="1" applyBorder="1" applyAlignment="1">
      <alignment horizontal="center" vertical="center"/>
    </xf>
    <xf numFmtId="172" fontId="68" fillId="0" borderId="0" xfId="0" applyNumberFormat="1" applyFont="1" applyBorder="1" applyAlignment="1">
      <alignment horizontal="center" vertical="center"/>
    </xf>
    <xf numFmtId="172" fontId="68" fillId="0" borderId="10" xfId="0" applyNumberFormat="1" applyFont="1" applyBorder="1" applyAlignment="1">
      <alignment horizontal="center" vertical="center"/>
    </xf>
    <xf numFmtId="168" fontId="69" fillId="0" borderId="9" xfId="16" applyNumberFormat="1" applyFont="1" applyFill="1" applyBorder="1" applyAlignment="1">
      <alignment horizontal="center" vertical="center"/>
    </xf>
    <xf numFmtId="168" fontId="69" fillId="0" borderId="0" xfId="16" applyNumberFormat="1" applyFont="1" applyFill="1" applyBorder="1" applyAlignment="1">
      <alignment horizontal="center" vertical="center"/>
    </xf>
    <xf numFmtId="168" fontId="69" fillId="0" borderId="10" xfId="16" applyNumberFormat="1" applyFont="1" applyFill="1" applyBorder="1" applyAlignment="1">
      <alignment horizontal="center" vertical="center"/>
    </xf>
    <xf numFmtId="0" fontId="67" fillId="0" borderId="8" xfId="16" applyFont="1" applyFill="1" applyBorder="1" applyAlignment="1">
      <alignment horizontal="center" vertical="center" textRotation="180"/>
    </xf>
    <xf numFmtId="168" fontId="65" fillId="0" borderId="7" xfId="0" applyNumberFormat="1" applyFont="1" applyBorder="1" applyAlignment="1">
      <alignment horizontal="center" vertical="center"/>
    </xf>
    <xf numFmtId="168" fontId="65" fillId="0" borderId="1" xfId="0" applyNumberFormat="1" applyFont="1" applyBorder="1" applyAlignment="1">
      <alignment horizontal="center" vertical="center"/>
    </xf>
    <xf numFmtId="168" fontId="65" fillId="0" borderId="8" xfId="0" applyNumberFormat="1" applyFont="1" applyBorder="1" applyAlignment="1">
      <alignment horizontal="center" vertical="center"/>
    </xf>
    <xf numFmtId="168" fontId="61" fillId="0" borderId="13" xfId="16" applyNumberFormat="1" applyFont="1" applyFill="1" applyBorder="1" applyAlignment="1">
      <alignment horizontal="center" vertical="center"/>
    </xf>
    <xf numFmtId="172" fontId="68" fillId="0" borderId="7" xfId="0" applyNumberFormat="1" applyFont="1" applyBorder="1" applyAlignment="1">
      <alignment horizontal="center" vertical="center"/>
    </xf>
    <xf numFmtId="172" fontId="68" fillId="0" borderId="1" xfId="0" applyNumberFormat="1" applyFont="1" applyBorder="1" applyAlignment="1">
      <alignment horizontal="center" vertical="center"/>
    </xf>
    <xf numFmtId="172" fontId="68" fillId="0" borderId="8" xfId="0" applyNumberFormat="1" applyFont="1" applyBorder="1" applyAlignment="1">
      <alignment horizontal="center" vertical="center"/>
    </xf>
    <xf numFmtId="168" fontId="69" fillId="0" borderId="7" xfId="16" applyNumberFormat="1" applyFont="1" applyFill="1" applyBorder="1" applyAlignment="1">
      <alignment horizontal="center" vertical="center"/>
    </xf>
    <xf numFmtId="168" fontId="69" fillId="0" borderId="1" xfId="16" applyNumberFormat="1" applyFont="1" applyFill="1" applyBorder="1" applyAlignment="1">
      <alignment horizontal="center" vertical="center"/>
    </xf>
    <xf numFmtId="168" fontId="69" fillId="0" borderId="8" xfId="16" applyNumberFormat="1" applyFont="1" applyFill="1" applyBorder="1" applyAlignment="1">
      <alignment horizontal="center" vertical="center"/>
    </xf>
    <xf numFmtId="0" fontId="61" fillId="0" borderId="0" xfId="16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vertical="center"/>
    </xf>
    <xf numFmtId="0" fontId="65" fillId="0" borderId="0" xfId="1" applyFont="1" applyBorder="1" applyAlignment="1">
      <alignment vertical="center"/>
    </xf>
    <xf numFmtId="0" fontId="61" fillId="0" borderId="0" xfId="0" applyFont="1"/>
    <xf numFmtId="0" fontId="61" fillId="0" borderId="0" xfId="17" applyFont="1" applyFill="1" applyAlignment="1">
      <alignment vertical="center"/>
    </xf>
    <xf numFmtId="0" fontId="60" fillId="0" borderId="0" xfId="0" applyFont="1"/>
    <xf numFmtId="0" fontId="70" fillId="0" borderId="0" xfId="16" applyFont="1" applyFill="1" applyBorder="1" applyAlignment="1">
      <alignment vertical="center"/>
    </xf>
    <xf numFmtId="0" fontId="70" fillId="0" borderId="0" xfId="16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8" fontId="0" fillId="0" borderId="3" xfId="0" applyNumberFormat="1" applyBorder="1"/>
    <xf numFmtId="0" fontId="0" fillId="0" borderId="12" xfId="0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</cellXfs>
  <cellStyles count="22">
    <cellStyle name="Comma 2" xfId="4"/>
    <cellStyle name="Normal" xfId="0" builtinId="0"/>
    <cellStyle name="Normal - Style1" xfId="2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4" xfId="1"/>
    <cellStyle name="Normal 4 2" xfId="10"/>
    <cellStyle name="Normal 4 7" xfId="13"/>
    <cellStyle name="Normal 5" xfId="21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" name="Text Box 3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" name="Text Box 387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" name="Text Box 387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" name="Text Box 387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" name="Text Box 387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" name="Text Box 387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8" name="Text Box 387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9" name="Text Box 387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0" name="Text Box 387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1" name="Text Box 387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2" name="Text Box 387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5334000" y="6181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3" name="Text Box 387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5334000" y="6448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4" name="Text Box 387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5334000" y="6448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5" name="Text Box 387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5334000" y="6448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6" name="Text Box 387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5334000" y="6448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7" name="Text Box 387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5334000" y="6715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8" name="Text Box 387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5334000" y="8582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19" name="Text Box 387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5334000" y="8582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0" name="Text Box 387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5334000" y="8848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1" name="Text Box 387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5334000" y="8848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2" name="Text Box 387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5334000" y="8848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3" name="Text Box 387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5334000" y="8848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3</xdr:row>
          <xdr:rowOff>114300</xdr:rowOff>
        </xdr:from>
        <xdr:to>
          <xdr:col>25</xdr:col>
          <xdr:colOff>9525</xdr:colOff>
          <xdr:row>4</xdr:row>
          <xdr:rowOff>28575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0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3</xdr:row>
          <xdr:rowOff>104775</xdr:rowOff>
        </xdr:from>
        <xdr:to>
          <xdr:col>16</xdr:col>
          <xdr:colOff>171450</xdr:colOff>
          <xdr:row>4</xdr:row>
          <xdr:rowOff>19050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8</xdr:row>
          <xdr:rowOff>76200</xdr:rowOff>
        </xdr:from>
        <xdr:to>
          <xdr:col>8</xdr:col>
          <xdr:colOff>9525</xdr:colOff>
          <xdr:row>9</xdr:row>
          <xdr:rowOff>47625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0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180975</xdr:colOff>
          <xdr:row>8</xdr:row>
          <xdr:rowOff>95250</xdr:rowOff>
        </xdr:from>
        <xdr:to>
          <xdr:col>15</xdr:col>
          <xdr:colOff>38100</xdr:colOff>
          <xdr:row>9</xdr:row>
          <xdr:rowOff>28575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0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8" name="Text Box 387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29" name="Text Box 387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0" name="Text Box 387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1" name="Text Box 387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2" name="Text Box 387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3" name="Text Box 387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4" name="Text Box 387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5" name="Text Box 387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6" name="Text Box 387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7" name="Text Box 387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8" name="Text Box 387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5334000" y="11782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39" name="Text Box 387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5334000" y="1204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0" name="Text Box 387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5334000" y="1204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1" name="Text Box 387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5334000" y="1204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2" name="Text Box 387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5334000" y="12049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3" name="Text Box 387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5334000" y="12315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5334000" y="14182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5334000" y="14182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5334000" y="14449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5334000" y="14449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5334000" y="14449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5334000" y="14449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2" name="Text Box 387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3" name="Text Box 387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4" name="Text Box 387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5" name="Text Box 387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6" name="Text Box 387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59" name="Text Box 387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0" name="Text Box 387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5334000" y="16583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1" name="Text Box 387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5334000" y="16849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2" name="Text Box 387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5334000" y="16849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3" name="Text Box 38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5334000" y="16849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4" name="Text Box 387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5334000" y="16849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5" name="Text Box 387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5334000" y="171164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6" name="Text Box 387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5334000" y="1898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7" name="Text Box 387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5334000" y="189833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8" name="Text Box 387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5334000" y="19250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69" name="Text Box 387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5334000" y="19250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0" name="Text Box 387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5334000" y="19250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1" name="Text Box 38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5334000" y="192500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2" name="Text Box 38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334000" y="20050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3" name="Text Box 387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5334000" y="20050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4" name="Text Box 387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5334000" y="20050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28</xdr:col>
      <xdr:colOff>0</xdr:colOff>
      <xdr:row>18</xdr:row>
      <xdr:rowOff>0</xdr:rowOff>
    </xdr:from>
    <xdr:ext cx="18531" cy="548483"/>
    <xdr:sp macro="" textlink="">
      <xdr:nvSpPr>
        <xdr:cNvPr id="75" name="Text Box 387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5334000" y="200501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294013</xdr:colOff>
      <xdr:row>5</xdr:row>
      <xdr:rowOff>0</xdr:rowOff>
    </xdr:from>
    <xdr:to>
      <xdr:col>18</xdr:col>
      <xdr:colOff>180975</xdr:colOff>
      <xdr:row>13</xdr:row>
      <xdr:rowOff>0</xdr:rowOff>
    </xdr:to>
    <xdr:grpSp>
      <xdr:nvGrpSpPr>
        <xdr:cNvPr id="2" name="กลุ่ม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475113" y="1314450"/>
          <a:ext cx="4020812" cy="1524000"/>
          <a:chOff x="716314" y="1264941"/>
          <a:chExt cx="5181666" cy="2133998"/>
        </a:xfrm>
      </xdr:grpSpPr>
      <xdr:sp macro="" textlink="">
        <xdr:nvSpPr>
          <xdr:cNvPr id="3" name="วงรี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4266079" y="2105025"/>
            <a:ext cx="852207" cy="891002"/>
          </a:xfrm>
          <a:prstGeom prst="ellipse">
            <a:avLst/>
          </a:prstGeom>
          <a:ln w="317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th-TH"/>
          </a:p>
        </xdr:txBody>
      </xdr:sp>
      <xdr:sp macro="" textlink="">
        <xdr:nvSpPr>
          <xdr:cNvPr id="4" name="สี่เหลี่ยมผืนผ้า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1521199" y="2148168"/>
            <a:ext cx="1688727" cy="762000"/>
          </a:xfrm>
          <a:prstGeom prst="rect">
            <a:avLst/>
          </a:prstGeom>
          <a:gradFill flip="none" rotWithShape="1">
            <a:gsLst>
              <a:gs pos="0">
                <a:schemeClr val="lt1">
                  <a:shade val="30000"/>
                  <a:satMod val="115000"/>
                </a:schemeClr>
              </a:gs>
              <a:gs pos="50000">
                <a:schemeClr val="lt1">
                  <a:shade val="67500"/>
                  <a:satMod val="115000"/>
                </a:schemeClr>
              </a:gs>
              <a:gs pos="100000">
                <a:schemeClr val="lt1">
                  <a:shade val="100000"/>
                  <a:satMod val="115000"/>
                </a:schemeClr>
              </a:gs>
            </a:gsLst>
            <a:lin ang="16200000" scaled="1"/>
            <a:tileRect/>
          </a:gradFill>
          <a:ln w="95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th-TH"/>
          </a:p>
        </xdr:txBody>
      </xdr:sp>
      <xdr:cxnSp macro="">
        <xdr:nvCxnSpPr>
          <xdr:cNvPr id="5" name="ลูกศรเชื่อมต่อแบบตรง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>
            <a:off x="4690377" y="1902407"/>
            <a:ext cx="0" cy="1323857"/>
          </a:xfrm>
          <a:prstGeom prst="straightConnector1">
            <a:avLst/>
          </a:prstGeom>
          <a:ln>
            <a:solidFill>
              <a:sysClr val="windowText" lastClr="00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ลูกศรเชื่อมต่อแบบตรง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3923033" y="2549945"/>
            <a:ext cx="1534681" cy="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ตัวเชื่อมต่อตรง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1031501" y="2148168"/>
            <a:ext cx="4448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ตัวเชื่อมต่อตรง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1027017" y="2913536"/>
            <a:ext cx="440952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ตัวเชื่อมต่อตรง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 rot="5400000">
            <a:off x="1316690" y="3132605"/>
            <a:ext cx="36643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ตัวเชื่อมต่อตรง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rot="5400000">
            <a:off x="2939862" y="3139329"/>
            <a:ext cx="366433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ลูกศรเชื่อมต่อแบบตรง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CxnSpPr/>
        </xdr:nvCxnSpPr>
        <xdr:spPr>
          <a:xfrm>
            <a:off x="1749299" y="1882588"/>
            <a:ext cx="6663" cy="243168"/>
          </a:xfrm>
          <a:prstGeom prst="straightConnector1">
            <a:avLst/>
          </a:prstGeom>
          <a:ln w="31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ลูกศรเชื่อมต่อแบบตรง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CxnSpPr/>
        </xdr:nvCxnSpPr>
        <xdr:spPr>
          <a:xfrm>
            <a:off x="2247340" y="1711699"/>
            <a:ext cx="1681" cy="409575"/>
          </a:xfrm>
          <a:prstGeom prst="straightConnector1">
            <a:avLst/>
          </a:prstGeom>
          <a:ln w="31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ลูกศรเชื่อมต่อแบบตรง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H="1">
            <a:off x="2778313" y="1559298"/>
            <a:ext cx="5154" cy="515785"/>
          </a:xfrm>
          <a:prstGeom prst="straightConnector1">
            <a:avLst/>
          </a:prstGeom>
          <a:ln w="317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ตัวเชื่อมต่อตรง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CxnSpPr/>
        </xdr:nvCxnSpPr>
        <xdr:spPr>
          <a:xfrm flipH="1">
            <a:off x="1248335" y="1893794"/>
            <a:ext cx="496421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ตัวเชื่อมต่อตรง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 flipH="1">
            <a:off x="1762685" y="1721223"/>
            <a:ext cx="482974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ตัวเชื่อมต่อตรง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CxnSpPr/>
        </xdr:nvCxnSpPr>
        <xdr:spPr>
          <a:xfrm flipH="1">
            <a:off x="2283759" y="1572745"/>
            <a:ext cx="492499" cy="0"/>
          </a:xfrm>
          <a:prstGeom prst="line">
            <a:avLst/>
          </a:prstGeom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ตัวเชื่อมต่อตรง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>
            <a:off x="1247321" y="2149372"/>
            <a:ext cx="1014" cy="768640"/>
          </a:xfrm>
          <a:prstGeom prst="line">
            <a:avLst/>
          </a:prstGeom>
          <a:ln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 txBox="1"/>
        </xdr:nvSpPr>
        <xdr:spPr>
          <a:xfrm>
            <a:off x="2207558" y="2967080"/>
            <a:ext cx="253403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T</a:t>
            </a:r>
            <a:endParaRPr lang="th-TH" sz="1100"/>
          </a:p>
        </xdr:txBody>
      </xdr:sp>
      <xdr:cxnSp macro="">
        <xdr:nvCxnSpPr>
          <xdr:cNvPr id="19" name="ตัวเชื่อมต่อตรง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/>
        </xdr:nvCxnSpPr>
        <xdr:spPr>
          <a:xfrm>
            <a:off x="1532404" y="3237939"/>
            <a:ext cx="1582831" cy="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 txBox="1"/>
        </xdr:nvSpPr>
        <xdr:spPr>
          <a:xfrm>
            <a:off x="2185226" y="1264941"/>
            <a:ext cx="467125" cy="4276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latin typeface="Cordia New" pitchFamily="34" charset="-34"/>
                <a:cs typeface="Cordia New" pitchFamily="34" charset="-34"/>
              </a:rPr>
              <a:t>4/5T</a:t>
            </a:r>
            <a:endParaRPr lang="th-TH" sz="1400">
              <a:latin typeface="Cordia New" pitchFamily="34" charset="-34"/>
              <a:cs typeface="Cordia New" pitchFamily="34" charset="-34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 txBox="1"/>
        </xdr:nvSpPr>
        <xdr:spPr>
          <a:xfrm>
            <a:off x="1701077" y="1412475"/>
            <a:ext cx="491805" cy="4638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latin typeface="Cordia New" pitchFamily="34" charset="-34"/>
                <a:cs typeface="Cordia New" pitchFamily="34" charset="-34"/>
              </a:rPr>
              <a:t>1/2T</a:t>
            </a:r>
            <a:endParaRPr lang="th-TH" sz="1400">
              <a:latin typeface="Cordia New" pitchFamily="34" charset="-34"/>
              <a:cs typeface="Cordia New" pitchFamily="34" charset="-34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 txBox="1"/>
        </xdr:nvSpPr>
        <xdr:spPr>
          <a:xfrm>
            <a:off x="1150308" y="1570862"/>
            <a:ext cx="467125" cy="4276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latin typeface="Cordia New" pitchFamily="34" charset="-34"/>
                <a:cs typeface="Cordia New" pitchFamily="34" charset="-34"/>
              </a:rPr>
              <a:t>1/5T</a:t>
            </a:r>
            <a:endParaRPr lang="th-TH" sz="1400">
              <a:latin typeface="Cordia New" pitchFamily="34" charset="-34"/>
              <a:cs typeface="Cordia New" pitchFamily="34" charset="-34"/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 txBox="1"/>
        </xdr:nvSpPr>
        <xdr:spPr>
          <a:xfrm>
            <a:off x="4427120" y="1405444"/>
            <a:ext cx="569916" cy="4276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1400">
                <a:latin typeface="Cordia New" pitchFamily="34" charset="-34"/>
                <a:cs typeface="Cordia New" pitchFamily="34" charset="-34"/>
              </a:rPr>
              <a:t>Y-axis</a:t>
            </a:r>
            <a:endParaRPr lang="th-TH" sz="1400">
              <a:latin typeface="Cordia New" pitchFamily="34" charset="-34"/>
              <a:cs typeface="Cordia New" pitchFamily="34" charset="-34"/>
            </a:endParaRP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 txBox="1"/>
        </xdr:nvSpPr>
        <xdr:spPr>
          <a:xfrm rot="16200000">
            <a:off x="5241099" y="2192868"/>
            <a:ext cx="928581" cy="3851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>
                <a:latin typeface="Cordia New" pitchFamily="34" charset="-34"/>
                <a:cs typeface="Cordia New" pitchFamily="34" charset="-34"/>
              </a:rPr>
              <a:t>X-axis </a:t>
            </a:r>
            <a:endParaRPr lang="th-TH" sz="1400">
              <a:latin typeface="Cordia New" pitchFamily="34" charset="-34"/>
              <a:cs typeface="Cordia New" pitchFamily="34" charset="-34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 txBox="1"/>
        </xdr:nvSpPr>
        <xdr:spPr>
          <a:xfrm rot="16200000">
            <a:off x="6831" y="2304274"/>
            <a:ext cx="1804148" cy="3851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sz="1400">
                <a:latin typeface="Cordia New" pitchFamily="34" charset="-34"/>
                <a:cs typeface="Cordia New" pitchFamily="34" charset="-34"/>
              </a:rPr>
              <a:t>Dia</a:t>
            </a:r>
            <a:r>
              <a:rPr lang="en-US" sz="1400" baseline="0">
                <a:latin typeface="Cordia New" pitchFamily="34" charset="-34"/>
                <a:cs typeface="Cordia New" pitchFamily="34" charset="-34"/>
              </a:rPr>
              <a:t> Ø ( Mark )</a:t>
            </a:r>
            <a:endParaRPr lang="th-TH" sz="1400">
              <a:latin typeface="Cordia New" pitchFamily="34" charset="-34"/>
              <a:cs typeface="Cordia New" pitchFamily="34" charset="-34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Q104"/>
  <sheetViews>
    <sheetView view="pageBreakPreview" zoomScaleNormal="100" zoomScaleSheetLayoutView="100" workbookViewId="0">
      <selection activeCell="AI16" sqref="AI16:AL18"/>
    </sheetView>
  </sheetViews>
  <sheetFormatPr defaultColWidth="7.5703125" defaultRowHeight="18.75" customHeight="1"/>
  <cols>
    <col min="1" max="46" width="2.85546875" style="273" customWidth="1"/>
    <col min="47" max="195" width="7.5703125" style="273"/>
    <col min="196" max="196" width="1.5703125" style="273" customWidth="1"/>
    <col min="197" max="200" width="3.5703125" style="273" customWidth="1"/>
    <col min="201" max="204" width="5.42578125" style="273" customWidth="1"/>
    <col min="205" max="220" width="4" style="273" customWidth="1"/>
    <col min="221" max="222" width="3.42578125" style="273" customWidth="1"/>
    <col min="223" max="260" width="3.5703125" style="273" customWidth="1"/>
    <col min="261" max="451" width="7.5703125" style="273"/>
    <col min="452" max="452" width="1.5703125" style="273" customWidth="1"/>
    <col min="453" max="456" width="3.5703125" style="273" customWidth="1"/>
    <col min="457" max="460" width="5.42578125" style="273" customWidth="1"/>
    <col min="461" max="476" width="4" style="273" customWidth="1"/>
    <col min="477" max="478" width="3.42578125" style="273" customWidth="1"/>
    <col min="479" max="516" width="3.5703125" style="273" customWidth="1"/>
    <col min="517" max="707" width="7.5703125" style="273"/>
    <col min="708" max="708" width="1.5703125" style="273" customWidth="1"/>
    <col min="709" max="712" width="3.5703125" style="273" customWidth="1"/>
    <col min="713" max="716" width="5.42578125" style="273" customWidth="1"/>
    <col min="717" max="732" width="4" style="273" customWidth="1"/>
    <col min="733" max="734" width="3.42578125" style="273" customWidth="1"/>
    <col min="735" max="772" width="3.5703125" style="273" customWidth="1"/>
    <col min="773" max="963" width="7.5703125" style="273"/>
    <col min="964" max="964" width="1.5703125" style="273" customWidth="1"/>
    <col min="965" max="968" width="3.5703125" style="273" customWidth="1"/>
    <col min="969" max="972" width="5.42578125" style="273" customWidth="1"/>
    <col min="973" max="988" width="4" style="273" customWidth="1"/>
    <col min="989" max="990" width="3.42578125" style="273" customWidth="1"/>
    <col min="991" max="1028" width="3.5703125" style="273" customWidth="1"/>
    <col min="1029" max="1219" width="7.5703125" style="273"/>
    <col min="1220" max="1220" width="1.5703125" style="273" customWidth="1"/>
    <col min="1221" max="1224" width="3.5703125" style="273" customWidth="1"/>
    <col min="1225" max="1228" width="5.42578125" style="273" customWidth="1"/>
    <col min="1229" max="1244" width="4" style="273" customWidth="1"/>
    <col min="1245" max="1246" width="3.42578125" style="273" customWidth="1"/>
    <col min="1247" max="1284" width="3.5703125" style="273" customWidth="1"/>
    <col min="1285" max="1475" width="7.5703125" style="273"/>
    <col min="1476" max="1476" width="1.5703125" style="273" customWidth="1"/>
    <col min="1477" max="1480" width="3.5703125" style="273" customWidth="1"/>
    <col min="1481" max="1484" width="5.42578125" style="273" customWidth="1"/>
    <col min="1485" max="1500" width="4" style="273" customWidth="1"/>
    <col min="1501" max="1502" width="3.42578125" style="273" customWidth="1"/>
    <col min="1503" max="1540" width="3.5703125" style="273" customWidth="1"/>
    <col min="1541" max="1731" width="7.5703125" style="273"/>
    <col min="1732" max="1732" width="1.5703125" style="273" customWidth="1"/>
    <col min="1733" max="1736" width="3.5703125" style="273" customWidth="1"/>
    <col min="1737" max="1740" width="5.42578125" style="273" customWidth="1"/>
    <col min="1741" max="1756" width="4" style="273" customWidth="1"/>
    <col min="1757" max="1758" width="3.42578125" style="273" customWidth="1"/>
    <col min="1759" max="1796" width="3.5703125" style="273" customWidth="1"/>
    <col min="1797" max="1987" width="7.5703125" style="273"/>
    <col min="1988" max="1988" width="1.5703125" style="273" customWidth="1"/>
    <col min="1989" max="1992" width="3.5703125" style="273" customWidth="1"/>
    <col min="1993" max="1996" width="5.42578125" style="273" customWidth="1"/>
    <col min="1997" max="2012" width="4" style="273" customWidth="1"/>
    <col min="2013" max="2014" width="3.42578125" style="273" customWidth="1"/>
    <col min="2015" max="2052" width="3.5703125" style="273" customWidth="1"/>
    <col min="2053" max="2243" width="7.5703125" style="273"/>
    <col min="2244" max="2244" width="1.5703125" style="273" customWidth="1"/>
    <col min="2245" max="2248" width="3.5703125" style="273" customWidth="1"/>
    <col min="2249" max="2252" width="5.42578125" style="273" customWidth="1"/>
    <col min="2253" max="2268" width="4" style="273" customWidth="1"/>
    <col min="2269" max="2270" width="3.42578125" style="273" customWidth="1"/>
    <col min="2271" max="2308" width="3.5703125" style="273" customWidth="1"/>
    <col min="2309" max="2499" width="7.5703125" style="273"/>
    <col min="2500" max="2500" width="1.5703125" style="273" customWidth="1"/>
    <col min="2501" max="2504" width="3.5703125" style="273" customWidth="1"/>
    <col min="2505" max="2508" width="5.42578125" style="273" customWidth="1"/>
    <col min="2509" max="2524" width="4" style="273" customWidth="1"/>
    <col min="2525" max="2526" width="3.42578125" style="273" customWidth="1"/>
    <col min="2527" max="2564" width="3.5703125" style="273" customWidth="1"/>
    <col min="2565" max="2755" width="7.5703125" style="273"/>
    <col min="2756" max="2756" width="1.5703125" style="273" customWidth="1"/>
    <col min="2757" max="2760" width="3.5703125" style="273" customWidth="1"/>
    <col min="2761" max="2764" width="5.42578125" style="273" customWidth="1"/>
    <col min="2765" max="2780" width="4" style="273" customWidth="1"/>
    <col min="2781" max="2782" width="3.42578125" style="273" customWidth="1"/>
    <col min="2783" max="2820" width="3.5703125" style="273" customWidth="1"/>
    <col min="2821" max="3011" width="7.5703125" style="273"/>
    <col min="3012" max="3012" width="1.5703125" style="273" customWidth="1"/>
    <col min="3013" max="3016" width="3.5703125" style="273" customWidth="1"/>
    <col min="3017" max="3020" width="5.42578125" style="273" customWidth="1"/>
    <col min="3021" max="3036" width="4" style="273" customWidth="1"/>
    <col min="3037" max="3038" width="3.42578125" style="273" customWidth="1"/>
    <col min="3039" max="3076" width="3.5703125" style="273" customWidth="1"/>
    <col min="3077" max="3267" width="7.5703125" style="273"/>
    <col min="3268" max="3268" width="1.5703125" style="273" customWidth="1"/>
    <col min="3269" max="3272" width="3.5703125" style="273" customWidth="1"/>
    <col min="3273" max="3276" width="5.42578125" style="273" customWidth="1"/>
    <col min="3277" max="3292" width="4" style="273" customWidth="1"/>
    <col min="3293" max="3294" width="3.42578125" style="273" customWidth="1"/>
    <col min="3295" max="3332" width="3.5703125" style="273" customWidth="1"/>
    <col min="3333" max="3523" width="7.5703125" style="273"/>
    <col min="3524" max="3524" width="1.5703125" style="273" customWidth="1"/>
    <col min="3525" max="3528" width="3.5703125" style="273" customWidth="1"/>
    <col min="3529" max="3532" width="5.42578125" style="273" customWidth="1"/>
    <col min="3533" max="3548" width="4" style="273" customWidth="1"/>
    <col min="3549" max="3550" width="3.42578125" style="273" customWidth="1"/>
    <col min="3551" max="3588" width="3.5703125" style="273" customWidth="1"/>
    <col min="3589" max="3779" width="7.5703125" style="273"/>
    <col min="3780" max="3780" width="1.5703125" style="273" customWidth="1"/>
    <col min="3781" max="3784" width="3.5703125" style="273" customWidth="1"/>
    <col min="3785" max="3788" width="5.42578125" style="273" customWidth="1"/>
    <col min="3789" max="3804" width="4" style="273" customWidth="1"/>
    <col min="3805" max="3806" width="3.42578125" style="273" customWidth="1"/>
    <col min="3807" max="3844" width="3.5703125" style="273" customWidth="1"/>
    <col min="3845" max="4035" width="7.5703125" style="273"/>
    <col min="4036" max="4036" width="1.5703125" style="273" customWidth="1"/>
    <col min="4037" max="4040" width="3.5703125" style="273" customWidth="1"/>
    <col min="4041" max="4044" width="5.42578125" style="273" customWidth="1"/>
    <col min="4045" max="4060" width="4" style="273" customWidth="1"/>
    <col min="4061" max="4062" width="3.42578125" style="273" customWidth="1"/>
    <col min="4063" max="4100" width="3.5703125" style="273" customWidth="1"/>
    <col min="4101" max="4291" width="7.5703125" style="273"/>
    <col min="4292" max="4292" width="1.5703125" style="273" customWidth="1"/>
    <col min="4293" max="4296" width="3.5703125" style="273" customWidth="1"/>
    <col min="4297" max="4300" width="5.42578125" style="273" customWidth="1"/>
    <col min="4301" max="4316" width="4" style="273" customWidth="1"/>
    <col min="4317" max="4318" width="3.42578125" style="273" customWidth="1"/>
    <col min="4319" max="4356" width="3.5703125" style="273" customWidth="1"/>
    <col min="4357" max="4547" width="7.5703125" style="273"/>
    <col min="4548" max="4548" width="1.5703125" style="273" customWidth="1"/>
    <col min="4549" max="4552" width="3.5703125" style="273" customWidth="1"/>
    <col min="4553" max="4556" width="5.42578125" style="273" customWidth="1"/>
    <col min="4557" max="4572" width="4" style="273" customWidth="1"/>
    <col min="4573" max="4574" width="3.42578125" style="273" customWidth="1"/>
    <col min="4575" max="4612" width="3.5703125" style="273" customWidth="1"/>
    <col min="4613" max="4803" width="7.5703125" style="273"/>
    <col min="4804" max="4804" width="1.5703125" style="273" customWidth="1"/>
    <col min="4805" max="4808" width="3.5703125" style="273" customWidth="1"/>
    <col min="4809" max="4812" width="5.42578125" style="273" customWidth="1"/>
    <col min="4813" max="4828" width="4" style="273" customWidth="1"/>
    <col min="4829" max="4830" width="3.42578125" style="273" customWidth="1"/>
    <col min="4831" max="4868" width="3.5703125" style="273" customWidth="1"/>
    <col min="4869" max="5059" width="7.5703125" style="273"/>
    <col min="5060" max="5060" width="1.5703125" style="273" customWidth="1"/>
    <col min="5061" max="5064" width="3.5703125" style="273" customWidth="1"/>
    <col min="5065" max="5068" width="5.42578125" style="273" customWidth="1"/>
    <col min="5069" max="5084" width="4" style="273" customWidth="1"/>
    <col min="5085" max="5086" width="3.42578125" style="273" customWidth="1"/>
    <col min="5087" max="5124" width="3.5703125" style="273" customWidth="1"/>
    <col min="5125" max="5315" width="7.5703125" style="273"/>
    <col min="5316" max="5316" width="1.5703125" style="273" customWidth="1"/>
    <col min="5317" max="5320" width="3.5703125" style="273" customWidth="1"/>
    <col min="5321" max="5324" width="5.42578125" style="273" customWidth="1"/>
    <col min="5325" max="5340" width="4" style="273" customWidth="1"/>
    <col min="5341" max="5342" width="3.42578125" style="273" customWidth="1"/>
    <col min="5343" max="5380" width="3.5703125" style="273" customWidth="1"/>
    <col min="5381" max="5571" width="7.5703125" style="273"/>
    <col min="5572" max="5572" width="1.5703125" style="273" customWidth="1"/>
    <col min="5573" max="5576" width="3.5703125" style="273" customWidth="1"/>
    <col min="5577" max="5580" width="5.42578125" style="273" customWidth="1"/>
    <col min="5581" max="5596" width="4" style="273" customWidth="1"/>
    <col min="5597" max="5598" width="3.42578125" style="273" customWidth="1"/>
    <col min="5599" max="5636" width="3.5703125" style="273" customWidth="1"/>
    <col min="5637" max="5827" width="7.5703125" style="273"/>
    <col min="5828" max="5828" width="1.5703125" style="273" customWidth="1"/>
    <col min="5829" max="5832" width="3.5703125" style="273" customWidth="1"/>
    <col min="5833" max="5836" width="5.42578125" style="273" customWidth="1"/>
    <col min="5837" max="5852" width="4" style="273" customWidth="1"/>
    <col min="5853" max="5854" width="3.42578125" style="273" customWidth="1"/>
    <col min="5855" max="5892" width="3.5703125" style="273" customWidth="1"/>
    <col min="5893" max="6083" width="7.5703125" style="273"/>
    <col min="6084" max="6084" width="1.5703125" style="273" customWidth="1"/>
    <col min="6085" max="6088" width="3.5703125" style="273" customWidth="1"/>
    <col min="6089" max="6092" width="5.42578125" style="273" customWidth="1"/>
    <col min="6093" max="6108" width="4" style="273" customWidth="1"/>
    <col min="6109" max="6110" width="3.42578125" style="273" customWidth="1"/>
    <col min="6111" max="6148" width="3.5703125" style="273" customWidth="1"/>
    <col min="6149" max="6339" width="7.5703125" style="273"/>
    <col min="6340" max="6340" width="1.5703125" style="273" customWidth="1"/>
    <col min="6341" max="6344" width="3.5703125" style="273" customWidth="1"/>
    <col min="6345" max="6348" width="5.42578125" style="273" customWidth="1"/>
    <col min="6349" max="6364" width="4" style="273" customWidth="1"/>
    <col min="6365" max="6366" width="3.42578125" style="273" customWidth="1"/>
    <col min="6367" max="6404" width="3.5703125" style="273" customWidth="1"/>
    <col min="6405" max="6595" width="7.5703125" style="273"/>
    <col min="6596" max="6596" width="1.5703125" style="273" customWidth="1"/>
    <col min="6597" max="6600" width="3.5703125" style="273" customWidth="1"/>
    <col min="6601" max="6604" width="5.42578125" style="273" customWidth="1"/>
    <col min="6605" max="6620" width="4" style="273" customWidth="1"/>
    <col min="6621" max="6622" width="3.42578125" style="273" customWidth="1"/>
    <col min="6623" max="6660" width="3.5703125" style="273" customWidth="1"/>
    <col min="6661" max="6851" width="7.5703125" style="273"/>
    <col min="6852" max="6852" width="1.5703125" style="273" customWidth="1"/>
    <col min="6853" max="6856" width="3.5703125" style="273" customWidth="1"/>
    <col min="6857" max="6860" width="5.42578125" style="273" customWidth="1"/>
    <col min="6861" max="6876" width="4" style="273" customWidth="1"/>
    <col min="6877" max="6878" width="3.42578125" style="273" customWidth="1"/>
    <col min="6879" max="6916" width="3.5703125" style="273" customWidth="1"/>
    <col min="6917" max="7107" width="7.5703125" style="273"/>
    <col min="7108" max="7108" width="1.5703125" style="273" customWidth="1"/>
    <col min="7109" max="7112" width="3.5703125" style="273" customWidth="1"/>
    <col min="7113" max="7116" width="5.42578125" style="273" customWidth="1"/>
    <col min="7117" max="7132" width="4" style="273" customWidth="1"/>
    <col min="7133" max="7134" width="3.42578125" style="273" customWidth="1"/>
    <col min="7135" max="7172" width="3.5703125" style="273" customWidth="1"/>
    <col min="7173" max="7363" width="7.5703125" style="273"/>
    <col min="7364" max="7364" width="1.5703125" style="273" customWidth="1"/>
    <col min="7365" max="7368" width="3.5703125" style="273" customWidth="1"/>
    <col min="7369" max="7372" width="5.42578125" style="273" customWidth="1"/>
    <col min="7373" max="7388" width="4" style="273" customWidth="1"/>
    <col min="7389" max="7390" width="3.42578125" style="273" customWidth="1"/>
    <col min="7391" max="7428" width="3.5703125" style="273" customWidth="1"/>
    <col min="7429" max="7619" width="7.5703125" style="273"/>
    <col min="7620" max="7620" width="1.5703125" style="273" customWidth="1"/>
    <col min="7621" max="7624" width="3.5703125" style="273" customWidth="1"/>
    <col min="7625" max="7628" width="5.42578125" style="273" customWidth="1"/>
    <col min="7629" max="7644" width="4" style="273" customWidth="1"/>
    <col min="7645" max="7646" width="3.42578125" style="273" customWidth="1"/>
    <col min="7647" max="7684" width="3.5703125" style="273" customWidth="1"/>
    <col min="7685" max="7875" width="7.5703125" style="273"/>
    <col min="7876" max="7876" width="1.5703125" style="273" customWidth="1"/>
    <col min="7877" max="7880" width="3.5703125" style="273" customWidth="1"/>
    <col min="7881" max="7884" width="5.42578125" style="273" customWidth="1"/>
    <col min="7885" max="7900" width="4" style="273" customWidth="1"/>
    <col min="7901" max="7902" width="3.42578125" style="273" customWidth="1"/>
    <col min="7903" max="7940" width="3.5703125" style="273" customWidth="1"/>
    <col min="7941" max="8131" width="7.5703125" style="273"/>
    <col min="8132" max="8132" width="1.5703125" style="273" customWidth="1"/>
    <col min="8133" max="8136" width="3.5703125" style="273" customWidth="1"/>
    <col min="8137" max="8140" width="5.42578125" style="273" customWidth="1"/>
    <col min="8141" max="8156" width="4" style="273" customWidth="1"/>
    <col min="8157" max="8158" width="3.42578125" style="273" customWidth="1"/>
    <col min="8159" max="8196" width="3.5703125" style="273" customWidth="1"/>
    <col min="8197" max="8387" width="7.5703125" style="273"/>
    <col min="8388" max="8388" width="1.5703125" style="273" customWidth="1"/>
    <col min="8389" max="8392" width="3.5703125" style="273" customWidth="1"/>
    <col min="8393" max="8396" width="5.42578125" style="273" customWidth="1"/>
    <col min="8397" max="8412" width="4" style="273" customWidth="1"/>
    <col min="8413" max="8414" width="3.42578125" style="273" customWidth="1"/>
    <col min="8415" max="8452" width="3.5703125" style="273" customWidth="1"/>
    <col min="8453" max="8643" width="7.5703125" style="273"/>
    <col min="8644" max="8644" width="1.5703125" style="273" customWidth="1"/>
    <col min="8645" max="8648" width="3.5703125" style="273" customWidth="1"/>
    <col min="8649" max="8652" width="5.42578125" style="273" customWidth="1"/>
    <col min="8653" max="8668" width="4" style="273" customWidth="1"/>
    <col min="8669" max="8670" width="3.42578125" style="273" customWidth="1"/>
    <col min="8671" max="8708" width="3.5703125" style="273" customWidth="1"/>
    <col min="8709" max="8899" width="7.5703125" style="273"/>
    <col min="8900" max="8900" width="1.5703125" style="273" customWidth="1"/>
    <col min="8901" max="8904" width="3.5703125" style="273" customWidth="1"/>
    <col min="8905" max="8908" width="5.42578125" style="273" customWidth="1"/>
    <col min="8909" max="8924" width="4" style="273" customWidth="1"/>
    <col min="8925" max="8926" width="3.42578125" style="273" customWidth="1"/>
    <col min="8927" max="8964" width="3.5703125" style="273" customWidth="1"/>
    <col min="8965" max="9155" width="7.5703125" style="273"/>
    <col min="9156" max="9156" width="1.5703125" style="273" customWidth="1"/>
    <col min="9157" max="9160" width="3.5703125" style="273" customWidth="1"/>
    <col min="9161" max="9164" width="5.42578125" style="273" customWidth="1"/>
    <col min="9165" max="9180" width="4" style="273" customWidth="1"/>
    <col min="9181" max="9182" width="3.42578125" style="273" customWidth="1"/>
    <col min="9183" max="9220" width="3.5703125" style="273" customWidth="1"/>
    <col min="9221" max="9411" width="7.5703125" style="273"/>
    <col min="9412" max="9412" width="1.5703125" style="273" customWidth="1"/>
    <col min="9413" max="9416" width="3.5703125" style="273" customWidth="1"/>
    <col min="9417" max="9420" width="5.42578125" style="273" customWidth="1"/>
    <col min="9421" max="9436" width="4" style="273" customWidth="1"/>
    <col min="9437" max="9438" width="3.42578125" style="273" customWidth="1"/>
    <col min="9439" max="9476" width="3.5703125" style="273" customWidth="1"/>
    <col min="9477" max="9667" width="7.5703125" style="273"/>
    <col min="9668" max="9668" width="1.5703125" style="273" customWidth="1"/>
    <col min="9669" max="9672" width="3.5703125" style="273" customWidth="1"/>
    <col min="9673" max="9676" width="5.42578125" style="273" customWidth="1"/>
    <col min="9677" max="9692" width="4" style="273" customWidth="1"/>
    <col min="9693" max="9694" width="3.42578125" style="273" customWidth="1"/>
    <col min="9695" max="9732" width="3.5703125" style="273" customWidth="1"/>
    <col min="9733" max="9923" width="7.5703125" style="273"/>
    <col min="9924" max="9924" width="1.5703125" style="273" customWidth="1"/>
    <col min="9925" max="9928" width="3.5703125" style="273" customWidth="1"/>
    <col min="9929" max="9932" width="5.42578125" style="273" customWidth="1"/>
    <col min="9933" max="9948" width="4" style="273" customWidth="1"/>
    <col min="9949" max="9950" width="3.42578125" style="273" customWidth="1"/>
    <col min="9951" max="9988" width="3.5703125" style="273" customWidth="1"/>
    <col min="9989" max="10179" width="7.5703125" style="273"/>
    <col min="10180" max="10180" width="1.5703125" style="273" customWidth="1"/>
    <col min="10181" max="10184" width="3.5703125" style="273" customWidth="1"/>
    <col min="10185" max="10188" width="5.42578125" style="273" customWidth="1"/>
    <col min="10189" max="10204" width="4" style="273" customWidth="1"/>
    <col min="10205" max="10206" width="3.42578125" style="273" customWidth="1"/>
    <col min="10207" max="10244" width="3.5703125" style="273" customWidth="1"/>
    <col min="10245" max="10435" width="7.5703125" style="273"/>
    <col min="10436" max="10436" width="1.5703125" style="273" customWidth="1"/>
    <col min="10437" max="10440" width="3.5703125" style="273" customWidth="1"/>
    <col min="10441" max="10444" width="5.42578125" style="273" customWidth="1"/>
    <col min="10445" max="10460" width="4" style="273" customWidth="1"/>
    <col min="10461" max="10462" width="3.42578125" style="273" customWidth="1"/>
    <col min="10463" max="10500" width="3.5703125" style="273" customWidth="1"/>
    <col min="10501" max="10691" width="7.5703125" style="273"/>
    <col min="10692" max="10692" width="1.5703125" style="273" customWidth="1"/>
    <col min="10693" max="10696" width="3.5703125" style="273" customWidth="1"/>
    <col min="10697" max="10700" width="5.42578125" style="273" customWidth="1"/>
    <col min="10701" max="10716" width="4" style="273" customWidth="1"/>
    <col min="10717" max="10718" width="3.42578125" style="273" customWidth="1"/>
    <col min="10719" max="10756" width="3.5703125" style="273" customWidth="1"/>
    <col min="10757" max="10947" width="7.5703125" style="273"/>
    <col min="10948" max="10948" width="1.5703125" style="273" customWidth="1"/>
    <col min="10949" max="10952" width="3.5703125" style="273" customWidth="1"/>
    <col min="10953" max="10956" width="5.42578125" style="273" customWidth="1"/>
    <col min="10957" max="10972" width="4" style="273" customWidth="1"/>
    <col min="10973" max="10974" width="3.42578125" style="273" customWidth="1"/>
    <col min="10975" max="11012" width="3.5703125" style="273" customWidth="1"/>
    <col min="11013" max="11203" width="7.5703125" style="273"/>
    <col min="11204" max="11204" width="1.5703125" style="273" customWidth="1"/>
    <col min="11205" max="11208" width="3.5703125" style="273" customWidth="1"/>
    <col min="11209" max="11212" width="5.42578125" style="273" customWidth="1"/>
    <col min="11213" max="11228" width="4" style="273" customWidth="1"/>
    <col min="11229" max="11230" width="3.42578125" style="273" customWidth="1"/>
    <col min="11231" max="11268" width="3.5703125" style="273" customWidth="1"/>
    <col min="11269" max="11459" width="7.5703125" style="273"/>
    <col min="11460" max="11460" width="1.5703125" style="273" customWidth="1"/>
    <col min="11461" max="11464" width="3.5703125" style="273" customWidth="1"/>
    <col min="11465" max="11468" width="5.42578125" style="273" customWidth="1"/>
    <col min="11469" max="11484" width="4" style="273" customWidth="1"/>
    <col min="11485" max="11486" width="3.42578125" style="273" customWidth="1"/>
    <col min="11487" max="11524" width="3.5703125" style="273" customWidth="1"/>
    <col min="11525" max="11715" width="7.5703125" style="273"/>
    <col min="11716" max="11716" width="1.5703125" style="273" customWidth="1"/>
    <col min="11717" max="11720" width="3.5703125" style="273" customWidth="1"/>
    <col min="11721" max="11724" width="5.42578125" style="273" customWidth="1"/>
    <col min="11725" max="11740" width="4" style="273" customWidth="1"/>
    <col min="11741" max="11742" width="3.42578125" style="273" customWidth="1"/>
    <col min="11743" max="11780" width="3.5703125" style="273" customWidth="1"/>
    <col min="11781" max="11971" width="7.5703125" style="273"/>
    <col min="11972" max="11972" width="1.5703125" style="273" customWidth="1"/>
    <col min="11973" max="11976" width="3.5703125" style="273" customWidth="1"/>
    <col min="11977" max="11980" width="5.42578125" style="273" customWidth="1"/>
    <col min="11981" max="11996" width="4" style="273" customWidth="1"/>
    <col min="11997" max="11998" width="3.42578125" style="273" customWidth="1"/>
    <col min="11999" max="12036" width="3.5703125" style="273" customWidth="1"/>
    <col min="12037" max="12227" width="7.5703125" style="273"/>
    <col min="12228" max="12228" width="1.5703125" style="273" customWidth="1"/>
    <col min="12229" max="12232" width="3.5703125" style="273" customWidth="1"/>
    <col min="12233" max="12236" width="5.42578125" style="273" customWidth="1"/>
    <col min="12237" max="12252" width="4" style="273" customWidth="1"/>
    <col min="12253" max="12254" width="3.42578125" style="273" customWidth="1"/>
    <col min="12255" max="12292" width="3.5703125" style="273" customWidth="1"/>
    <col min="12293" max="12483" width="7.5703125" style="273"/>
    <col min="12484" max="12484" width="1.5703125" style="273" customWidth="1"/>
    <col min="12485" max="12488" width="3.5703125" style="273" customWidth="1"/>
    <col min="12489" max="12492" width="5.42578125" style="273" customWidth="1"/>
    <col min="12493" max="12508" width="4" style="273" customWidth="1"/>
    <col min="12509" max="12510" width="3.42578125" style="273" customWidth="1"/>
    <col min="12511" max="12548" width="3.5703125" style="273" customWidth="1"/>
    <col min="12549" max="12739" width="7.5703125" style="273"/>
    <col min="12740" max="12740" width="1.5703125" style="273" customWidth="1"/>
    <col min="12741" max="12744" width="3.5703125" style="273" customWidth="1"/>
    <col min="12745" max="12748" width="5.42578125" style="273" customWidth="1"/>
    <col min="12749" max="12764" width="4" style="273" customWidth="1"/>
    <col min="12765" max="12766" width="3.42578125" style="273" customWidth="1"/>
    <col min="12767" max="12804" width="3.5703125" style="273" customWidth="1"/>
    <col min="12805" max="12995" width="7.5703125" style="273"/>
    <col min="12996" max="12996" width="1.5703125" style="273" customWidth="1"/>
    <col min="12997" max="13000" width="3.5703125" style="273" customWidth="1"/>
    <col min="13001" max="13004" width="5.42578125" style="273" customWidth="1"/>
    <col min="13005" max="13020" width="4" style="273" customWidth="1"/>
    <col min="13021" max="13022" width="3.42578125" style="273" customWidth="1"/>
    <col min="13023" max="13060" width="3.5703125" style="273" customWidth="1"/>
    <col min="13061" max="13251" width="7.5703125" style="273"/>
    <col min="13252" max="13252" width="1.5703125" style="273" customWidth="1"/>
    <col min="13253" max="13256" width="3.5703125" style="273" customWidth="1"/>
    <col min="13257" max="13260" width="5.42578125" style="273" customWidth="1"/>
    <col min="13261" max="13276" width="4" style="273" customWidth="1"/>
    <col min="13277" max="13278" width="3.42578125" style="273" customWidth="1"/>
    <col min="13279" max="13316" width="3.5703125" style="273" customWidth="1"/>
    <col min="13317" max="13507" width="7.5703125" style="273"/>
    <col min="13508" max="13508" width="1.5703125" style="273" customWidth="1"/>
    <col min="13509" max="13512" width="3.5703125" style="273" customWidth="1"/>
    <col min="13513" max="13516" width="5.42578125" style="273" customWidth="1"/>
    <col min="13517" max="13532" width="4" style="273" customWidth="1"/>
    <col min="13533" max="13534" width="3.42578125" style="273" customWidth="1"/>
    <col min="13535" max="13572" width="3.5703125" style="273" customWidth="1"/>
    <col min="13573" max="13763" width="7.5703125" style="273"/>
    <col min="13764" max="13764" width="1.5703125" style="273" customWidth="1"/>
    <col min="13765" max="13768" width="3.5703125" style="273" customWidth="1"/>
    <col min="13769" max="13772" width="5.42578125" style="273" customWidth="1"/>
    <col min="13773" max="13788" width="4" style="273" customWidth="1"/>
    <col min="13789" max="13790" width="3.42578125" style="273" customWidth="1"/>
    <col min="13791" max="13828" width="3.5703125" style="273" customWidth="1"/>
    <col min="13829" max="14019" width="7.5703125" style="273"/>
    <col min="14020" max="14020" width="1.5703125" style="273" customWidth="1"/>
    <col min="14021" max="14024" width="3.5703125" style="273" customWidth="1"/>
    <col min="14025" max="14028" width="5.42578125" style="273" customWidth="1"/>
    <col min="14029" max="14044" width="4" style="273" customWidth="1"/>
    <col min="14045" max="14046" width="3.42578125" style="273" customWidth="1"/>
    <col min="14047" max="14084" width="3.5703125" style="273" customWidth="1"/>
    <col min="14085" max="14275" width="7.5703125" style="273"/>
    <col min="14276" max="14276" width="1.5703125" style="273" customWidth="1"/>
    <col min="14277" max="14280" width="3.5703125" style="273" customWidth="1"/>
    <col min="14281" max="14284" width="5.42578125" style="273" customWidth="1"/>
    <col min="14285" max="14300" width="4" style="273" customWidth="1"/>
    <col min="14301" max="14302" width="3.42578125" style="273" customWidth="1"/>
    <col min="14303" max="14340" width="3.5703125" style="273" customWidth="1"/>
    <col min="14341" max="14531" width="7.5703125" style="273"/>
    <col min="14532" max="14532" width="1.5703125" style="273" customWidth="1"/>
    <col min="14533" max="14536" width="3.5703125" style="273" customWidth="1"/>
    <col min="14537" max="14540" width="5.42578125" style="273" customWidth="1"/>
    <col min="14541" max="14556" width="4" style="273" customWidth="1"/>
    <col min="14557" max="14558" width="3.42578125" style="273" customWidth="1"/>
    <col min="14559" max="14596" width="3.5703125" style="273" customWidth="1"/>
    <col min="14597" max="14787" width="7.5703125" style="273"/>
    <col min="14788" max="14788" width="1.5703125" style="273" customWidth="1"/>
    <col min="14789" max="14792" width="3.5703125" style="273" customWidth="1"/>
    <col min="14793" max="14796" width="5.42578125" style="273" customWidth="1"/>
    <col min="14797" max="14812" width="4" style="273" customWidth="1"/>
    <col min="14813" max="14814" width="3.42578125" style="273" customWidth="1"/>
    <col min="14815" max="14852" width="3.5703125" style="273" customWidth="1"/>
    <col min="14853" max="15043" width="7.5703125" style="273"/>
    <col min="15044" max="15044" width="1.5703125" style="273" customWidth="1"/>
    <col min="15045" max="15048" width="3.5703125" style="273" customWidth="1"/>
    <col min="15049" max="15052" width="5.42578125" style="273" customWidth="1"/>
    <col min="15053" max="15068" width="4" style="273" customWidth="1"/>
    <col min="15069" max="15070" width="3.42578125" style="273" customWidth="1"/>
    <col min="15071" max="15108" width="3.5703125" style="273" customWidth="1"/>
    <col min="15109" max="15299" width="7.5703125" style="273"/>
    <col min="15300" max="15300" width="1.5703125" style="273" customWidth="1"/>
    <col min="15301" max="15304" width="3.5703125" style="273" customWidth="1"/>
    <col min="15305" max="15308" width="5.42578125" style="273" customWidth="1"/>
    <col min="15309" max="15324" width="4" style="273" customWidth="1"/>
    <col min="15325" max="15326" width="3.42578125" style="273" customWidth="1"/>
    <col min="15327" max="15364" width="3.5703125" style="273" customWidth="1"/>
    <col min="15365" max="15555" width="7.5703125" style="273"/>
    <col min="15556" max="15556" width="1.5703125" style="273" customWidth="1"/>
    <col min="15557" max="15560" width="3.5703125" style="273" customWidth="1"/>
    <col min="15561" max="15564" width="5.42578125" style="273" customWidth="1"/>
    <col min="15565" max="15580" width="4" style="273" customWidth="1"/>
    <col min="15581" max="15582" width="3.42578125" style="273" customWidth="1"/>
    <col min="15583" max="15620" width="3.5703125" style="273" customWidth="1"/>
    <col min="15621" max="15811" width="7.5703125" style="273"/>
    <col min="15812" max="15812" width="1.5703125" style="273" customWidth="1"/>
    <col min="15813" max="15816" width="3.5703125" style="273" customWidth="1"/>
    <col min="15817" max="15820" width="5.42578125" style="273" customWidth="1"/>
    <col min="15821" max="15836" width="4" style="273" customWidth="1"/>
    <col min="15837" max="15838" width="3.42578125" style="273" customWidth="1"/>
    <col min="15839" max="15876" width="3.5703125" style="273" customWidth="1"/>
    <col min="15877" max="16067" width="7.5703125" style="273"/>
    <col min="16068" max="16068" width="1.5703125" style="273" customWidth="1"/>
    <col min="16069" max="16072" width="3.5703125" style="273" customWidth="1"/>
    <col min="16073" max="16076" width="5.42578125" style="273" customWidth="1"/>
    <col min="16077" max="16092" width="4" style="273" customWidth="1"/>
    <col min="16093" max="16094" width="3.42578125" style="273" customWidth="1"/>
    <col min="16095" max="16132" width="3.5703125" style="273" customWidth="1"/>
    <col min="16133" max="16384" width="7.5703125" style="273"/>
  </cols>
  <sheetData>
    <row r="1" spans="1:43" ht="22.5" customHeight="1">
      <c r="A1" s="271" t="s">
        <v>6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2" t="s">
        <v>41</v>
      </c>
      <c r="N1" s="272"/>
      <c r="O1" s="272"/>
      <c r="R1" s="274" t="s">
        <v>42</v>
      </c>
      <c r="S1" s="274"/>
      <c r="T1" s="274"/>
      <c r="U1" s="274"/>
      <c r="V1" s="274"/>
      <c r="W1" s="274"/>
      <c r="X1" s="274"/>
      <c r="Y1" s="275"/>
      <c r="AM1" s="276" t="s">
        <v>43</v>
      </c>
      <c r="AN1" s="277"/>
      <c r="AO1" s="278">
        <v>1</v>
      </c>
      <c r="AP1" s="279" t="s">
        <v>44</v>
      </c>
      <c r="AQ1" s="280">
        <v>1</v>
      </c>
    </row>
    <row r="2" spans="1:43" ht="22.5" customHeigh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5" t="s">
        <v>45</v>
      </c>
      <c r="N2" s="272"/>
      <c r="O2" s="275"/>
      <c r="Q2" s="281"/>
      <c r="R2" s="282">
        <v>42005</v>
      </c>
      <c r="S2" s="282"/>
      <c r="T2" s="282"/>
      <c r="U2" s="282"/>
      <c r="V2" s="282"/>
      <c r="W2" s="282"/>
      <c r="X2" s="282"/>
      <c r="Y2" s="275" t="s">
        <v>46</v>
      </c>
      <c r="AD2" s="283">
        <v>42019</v>
      </c>
      <c r="AE2" s="283"/>
      <c r="AF2" s="283"/>
      <c r="AG2" s="283"/>
      <c r="AH2" s="283"/>
      <c r="AJ2" s="284"/>
    </row>
    <row r="3" spans="1:43" ht="22.5" customHeight="1">
      <c r="A3" s="285" t="s">
        <v>47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72" t="s">
        <v>48</v>
      </c>
      <c r="N3" s="272"/>
      <c r="O3" s="272"/>
      <c r="P3" s="272"/>
      <c r="Q3" s="275"/>
      <c r="S3" s="286">
        <v>20</v>
      </c>
      <c r="T3" s="287" t="s">
        <v>124</v>
      </c>
      <c r="U3" s="286">
        <v>50</v>
      </c>
      <c r="V3" s="288" t="s">
        <v>7</v>
      </c>
      <c r="W3" s="272"/>
      <c r="Z3" s="272"/>
      <c r="AA3" s="272"/>
      <c r="AB3" s="272"/>
      <c r="AC3" s="272"/>
      <c r="AD3" s="272"/>
    </row>
    <row r="4" spans="1:43" ht="22.5" customHeight="1">
      <c r="A4" s="289" t="s">
        <v>122</v>
      </c>
      <c r="B4" s="289"/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72" t="s">
        <v>49</v>
      </c>
      <c r="N4" s="272"/>
      <c r="O4" s="272"/>
      <c r="P4" s="272"/>
      <c r="Q4" s="272"/>
      <c r="R4" s="272" t="s">
        <v>22</v>
      </c>
      <c r="S4" s="272"/>
      <c r="T4" s="272"/>
      <c r="U4" s="272"/>
      <c r="V4" s="272"/>
      <c r="W4" s="272"/>
      <c r="X4" s="272"/>
      <c r="Y4" s="272"/>
      <c r="Z4" s="272" t="s">
        <v>23</v>
      </c>
      <c r="AA4" s="272"/>
      <c r="AB4" s="272"/>
      <c r="AC4" s="272"/>
      <c r="AD4" s="272"/>
    </row>
    <row r="5" spans="1:43" ht="22.5" customHeight="1">
      <c r="A5" s="290" t="s">
        <v>50</v>
      </c>
      <c r="B5" s="291"/>
      <c r="C5" s="291"/>
      <c r="D5" s="291"/>
      <c r="E5" s="281"/>
      <c r="F5" s="292" t="s">
        <v>51</v>
      </c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3"/>
      <c r="AA5" s="293"/>
      <c r="AB5" s="293"/>
    </row>
    <row r="6" spans="1:43" ht="22.5" customHeight="1">
      <c r="A6" s="290" t="s">
        <v>52</v>
      </c>
      <c r="B6" s="291"/>
      <c r="C6" s="291"/>
      <c r="D6" s="291"/>
      <c r="G6" s="294" t="s">
        <v>123</v>
      </c>
      <c r="H6" s="294"/>
      <c r="I6" s="294"/>
      <c r="J6" s="294"/>
      <c r="K6" s="294"/>
      <c r="L6" s="294"/>
      <c r="M6" s="294"/>
      <c r="N6" s="294"/>
      <c r="O6" s="294"/>
      <c r="P6" s="290" t="s">
        <v>53</v>
      </c>
      <c r="Q6" s="291"/>
      <c r="R6" s="295"/>
      <c r="S6" s="281"/>
      <c r="T6" s="296" t="s">
        <v>54</v>
      </c>
      <c r="U6" s="296"/>
      <c r="V6" s="296"/>
      <c r="W6" s="296"/>
      <c r="X6" s="296"/>
      <c r="Y6" s="296"/>
      <c r="Z6" s="293"/>
      <c r="AA6" s="293"/>
      <c r="AB6" s="293"/>
    </row>
    <row r="7" spans="1:43" ht="22.5" customHeight="1">
      <c r="A7" s="290" t="s">
        <v>55</v>
      </c>
      <c r="B7" s="295"/>
      <c r="C7" s="297" t="s">
        <v>54</v>
      </c>
      <c r="D7" s="297"/>
      <c r="E7" s="297"/>
      <c r="F7" s="297"/>
      <c r="G7" s="297"/>
      <c r="H7" s="297"/>
      <c r="I7" s="297"/>
      <c r="J7" s="290" t="s">
        <v>56</v>
      </c>
      <c r="K7" s="290"/>
      <c r="M7" s="292">
        <v>123</v>
      </c>
      <c r="N7" s="292"/>
      <c r="O7" s="292"/>
      <c r="P7" s="292"/>
      <c r="Q7" s="292"/>
      <c r="R7" s="292"/>
      <c r="S7" s="298" t="s">
        <v>57</v>
      </c>
      <c r="T7" s="299"/>
      <c r="U7" s="294">
        <v>456</v>
      </c>
      <c r="V7" s="294"/>
      <c r="W7" s="294"/>
      <c r="X7" s="294"/>
      <c r="Y7" s="294"/>
      <c r="Z7" s="293"/>
      <c r="AA7" s="293"/>
    </row>
    <row r="8" spans="1:43" ht="22.5" customHeight="1">
      <c r="A8" s="300" t="s">
        <v>58</v>
      </c>
      <c r="B8" s="301"/>
      <c r="C8" s="302"/>
      <c r="D8" s="302"/>
      <c r="E8" s="302"/>
      <c r="F8" s="302"/>
      <c r="G8" s="302"/>
      <c r="H8" s="303"/>
      <c r="I8" s="303"/>
      <c r="J8" s="304"/>
      <c r="K8" s="281"/>
      <c r="L8" s="281"/>
      <c r="M8" s="305"/>
      <c r="N8" s="305"/>
      <c r="O8" s="303"/>
      <c r="P8" s="303"/>
      <c r="Q8" s="303"/>
      <c r="R8" s="281"/>
      <c r="S8" s="304"/>
      <c r="T8" s="306"/>
      <c r="U8" s="281"/>
      <c r="V8" s="303"/>
      <c r="W8" s="303"/>
      <c r="X8" s="303"/>
      <c r="Y8" s="303"/>
      <c r="Z8" s="293"/>
      <c r="AA8" s="293"/>
      <c r="AB8" s="293"/>
    </row>
    <row r="9" spans="1:43" ht="22.5" customHeight="1">
      <c r="A9" s="307" t="s">
        <v>59</v>
      </c>
      <c r="B9" s="307"/>
      <c r="C9" s="307"/>
      <c r="D9" s="307"/>
      <c r="E9" s="307"/>
      <c r="F9" s="300"/>
      <c r="G9" s="300"/>
      <c r="I9" s="300" t="s">
        <v>60</v>
      </c>
      <c r="J9" s="308"/>
      <c r="K9" s="295"/>
      <c r="M9" s="295"/>
      <c r="N9" s="300"/>
      <c r="P9" s="300" t="s">
        <v>61</v>
      </c>
      <c r="S9" s="309"/>
      <c r="T9" s="309"/>
      <c r="U9" s="309"/>
      <c r="V9" s="309"/>
      <c r="W9" s="309"/>
      <c r="X9" s="309"/>
      <c r="Y9" s="309"/>
      <c r="Z9" s="309"/>
      <c r="AA9" s="309"/>
      <c r="AB9" s="309"/>
      <c r="AC9" s="309"/>
    </row>
    <row r="10" spans="1:43" ht="9.9499999999999993" customHeight="1">
      <c r="A10" s="310"/>
      <c r="B10" s="310"/>
      <c r="C10" s="310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3"/>
      <c r="AA10" s="293"/>
      <c r="AB10" s="293"/>
    </row>
    <row r="11" spans="1:43" ht="21" customHeight="1">
      <c r="A11" s="300" t="s">
        <v>62</v>
      </c>
      <c r="B11" s="300"/>
      <c r="C11" s="300"/>
      <c r="D11" s="300"/>
      <c r="E11" s="290"/>
      <c r="F11" s="290"/>
      <c r="G11" s="312"/>
      <c r="H11" s="312"/>
      <c r="I11" s="312"/>
      <c r="J11" s="312"/>
      <c r="K11" s="312"/>
      <c r="L11" s="312"/>
      <c r="M11" s="312"/>
      <c r="N11" s="312"/>
      <c r="O11" s="290"/>
      <c r="P11" s="304" t="s">
        <v>63</v>
      </c>
      <c r="Q11" s="313"/>
      <c r="R11" s="291"/>
      <c r="S11" s="314"/>
      <c r="T11" s="314"/>
      <c r="U11" s="314"/>
      <c r="V11" s="314"/>
      <c r="W11" s="314"/>
      <c r="X11" s="314"/>
      <c r="Y11" s="314"/>
      <c r="Z11" s="293"/>
      <c r="AA11" s="293"/>
      <c r="AB11" s="301"/>
    </row>
    <row r="12" spans="1:43" ht="20.100000000000001" customHeight="1">
      <c r="C12" s="31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316"/>
      <c r="Y12" s="316"/>
      <c r="Z12" s="293"/>
      <c r="AA12" s="293"/>
      <c r="AB12" s="293"/>
    </row>
    <row r="13" spans="1:43" ht="21" customHeight="1">
      <c r="A13" s="317" t="s">
        <v>3</v>
      </c>
      <c r="B13" s="318"/>
      <c r="C13" s="319"/>
      <c r="D13" s="320" t="s">
        <v>25</v>
      </c>
      <c r="E13" s="321" t="s">
        <v>8</v>
      </c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3"/>
      <c r="AC13" s="324" t="s">
        <v>9</v>
      </c>
      <c r="AD13" s="324"/>
      <c r="AE13" s="324"/>
      <c r="AF13" s="324"/>
      <c r="AG13" s="324"/>
      <c r="AH13" s="324"/>
      <c r="AI13" s="325" t="s">
        <v>0</v>
      </c>
      <c r="AJ13" s="326"/>
      <c r="AK13" s="326"/>
      <c r="AL13" s="327"/>
      <c r="AM13" s="324" t="s">
        <v>40</v>
      </c>
      <c r="AN13" s="324"/>
      <c r="AO13" s="324"/>
      <c r="AP13" s="324"/>
    </row>
    <row r="14" spans="1:43" ht="21" customHeight="1">
      <c r="A14" s="328" t="s">
        <v>4</v>
      </c>
      <c r="B14" s="329"/>
      <c r="C14" s="330"/>
      <c r="D14" s="331"/>
      <c r="E14" s="321" t="s">
        <v>13</v>
      </c>
      <c r="F14" s="322"/>
      <c r="G14" s="322"/>
      <c r="H14" s="322"/>
      <c r="I14" s="322"/>
      <c r="J14" s="322"/>
      <c r="K14" s="322"/>
      <c r="L14" s="322"/>
      <c r="M14" s="322"/>
      <c r="N14" s="322"/>
      <c r="O14" s="322"/>
      <c r="P14" s="323"/>
      <c r="Q14" s="321" t="s">
        <v>14</v>
      </c>
      <c r="R14" s="322"/>
      <c r="S14" s="322"/>
      <c r="T14" s="322"/>
      <c r="U14" s="322"/>
      <c r="V14" s="322"/>
      <c r="W14" s="322"/>
      <c r="X14" s="322"/>
      <c r="Y14" s="322"/>
      <c r="Z14" s="322"/>
      <c r="AA14" s="322"/>
      <c r="AB14" s="323"/>
      <c r="AC14" s="324"/>
      <c r="AD14" s="324"/>
      <c r="AE14" s="324"/>
      <c r="AF14" s="324"/>
      <c r="AG14" s="324"/>
      <c r="AH14" s="324"/>
      <c r="AI14" s="332"/>
      <c r="AJ14" s="333"/>
      <c r="AK14" s="333"/>
      <c r="AL14" s="334"/>
      <c r="AM14" s="324"/>
      <c r="AN14" s="324"/>
      <c r="AO14" s="324"/>
      <c r="AP14" s="324"/>
    </row>
    <row r="15" spans="1:43" ht="21" customHeight="1">
      <c r="A15" s="335" t="s">
        <v>15</v>
      </c>
      <c r="B15" s="336"/>
      <c r="C15" s="337"/>
      <c r="D15" s="338"/>
      <c r="E15" s="321">
        <v>1</v>
      </c>
      <c r="F15" s="322"/>
      <c r="G15" s="322"/>
      <c r="H15" s="321">
        <v>2</v>
      </c>
      <c r="I15" s="322"/>
      <c r="J15" s="323"/>
      <c r="K15" s="339">
        <v>3</v>
      </c>
      <c r="L15" s="340"/>
      <c r="M15" s="341"/>
      <c r="N15" s="339">
        <v>4</v>
      </c>
      <c r="O15" s="340"/>
      <c r="P15" s="341"/>
      <c r="Q15" s="321">
        <v>1</v>
      </c>
      <c r="R15" s="322"/>
      <c r="S15" s="323"/>
      <c r="T15" s="322">
        <v>2</v>
      </c>
      <c r="U15" s="322"/>
      <c r="V15" s="322"/>
      <c r="W15" s="339">
        <v>3</v>
      </c>
      <c r="X15" s="340"/>
      <c r="Y15" s="341"/>
      <c r="Z15" s="339">
        <v>4</v>
      </c>
      <c r="AA15" s="340"/>
      <c r="AB15" s="341"/>
      <c r="AC15" s="339" t="s">
        <v>26</v>
      </c>
      <c r="AD15" s="340"/>
      <c r="AE15" s="341"/>
      <c r="AF15" s="339" t="s">
        <v>27</v>
      </c>
      <c r="AG15" s="340"/>
      <c r="AH15" s="341"/>
      <c r="AI15" s="342"/>
      <c r="AJ15" s="343"/>
      <c r="AK15" s="343"/>
      <c r="AL15" s="344"/>
      <c r="AM15" s="324"/>
      <c r="AN15" s="324"/>
      <c r="AO15" s="324"/>
      <c r="AP15" s="324"/>
    </row>
    <row r="16" spans="1:43" ht="24.95" customHeight="1">
      <c r="A16" s="345">
        <v>2.5</v>
      </c>
      <c r="B16" s="345"/>
      <c r="C16" s="345"/>
      <c r="D16" s="346" t="s">
        <v>10</v>
      </c>
      <c r="E16" s="347">
        <v>2.5</v>
      </c>
      <c r="F16" s="348"/>
      <c r="G16" s="348"/>
      <c r="H16" s="347">
        <v>2.5</v>
      </c>
      <c r="I16" s="348"/>
      <c r="J16" s="348"/>
      <c r="K16" s="347">
        <v>2.5</v>
      </c>
      <c r="L16" s="348"/>
      <c r="M16" s="348"/>
      <c r="N16" s="347">
        <v>2.5</v>
      </c>
      <c r="O16" s="348"/>
      <c r="P16" s="348"/>
      <c r="Q16" s="347">
        <v>2.5</v>
      </c>
      <c r="R16" s="348"/>
      <c r="S16" s="348"/>
      <c r="T16" s="347">
        <v>2.5</v>
      </c>
      <c r="U16" s="348"/>
      <c r="V16" s="348"/>
      <c r="W16" s="347">
        <v>2.5</v>
      </c>
      <c r="X16" s="348"/>
      <c r="Y16" s="348"/>
      <c r="Z16" s="347">
        <v>2.5</v>
      </c>
      <c r="AA16" s="348"/>
      <c r="AB16" s="349"/>
      <c r="AC16" s="350">
        <f>AVERAGE(E16:P16)</f>
        <v>2.5</v>
      </c>
      <c r="AD16" s="350"/>
      <c r="AE16" s="350"/>
      <c r="AF16" s="350">
        <f>AVERAGE(Q16:AB16)</f>
        <v>2.5</v>
      </c>
      <c r="AG16" s="350"/>
      <c r="AH16" s="350"/>
      <c r="AI16" s="351">
        <f>Sheet1!K3</f>
        <v>0</v>
      </c>
      <c r="AJ16" s="352"/>
      <c r="AK16" s="352"/>
      <c r="AL16" s="353"/>
      <c r="AM16" s="354">
        <f>AVERAGE(AC16:AH18)-A16</f>
        <v>0</v>
      </c>
      <c r="AN16" s="355"/>
      <c r="AO16" s="355"/>
      <c r="AP16" s="356"/>
    </row>
    <row r="17" spans="1:42" ht="24.95" customHeight="1">
      <c r="A17" s="345"/>
      <c r="B17" s="345"/>
      <c r="C17" s="345"/>
      <c r="D17" s="357" t="s">
        <v>11</v>
      </c>
      <c r="E17" s="358">
        <v>2.5</v>
      </c>
      <c r="F17" s="358"/>
      <c r="G17" s="358"/>
      <c r="H17" s="358">
        <v>2.5</v>
      </c>
      <c r="I17" s="358"/>
      <c r="J17" s="358"/>
      <c r="K17" s="358">
        <v>2.5</v>
      </c>
      <c r="L17" s="358"/>
      <c r="M17" s="358"/>
      <c r="N17" s="358">
        <v>2.5</v>
      </c>
      <c r="O17" s="358"/>
      <c r="P17" s="358"/>
      <c r="Q17" s="358">
        <v>2.5</v>
      </c>
      <c r="R17" s="358"/>
      <c r="S17" s="358"/>
      <c r="T17" s="358">
        <v>2.5</v>
      </c>
      <c r="U17" s="358"/>
      <c r="V17" s="358"/>
      <c r="W17" s="358">
        <v>2.5</v>
      </c>
      <c r="X17" s="358"/>
      <c r="Y17" s="358"/>
      <c r="Z17" s="358">
        <v>2.5</v>
      </c>
      <c r="AA17" s="358"/>
      <c r="AB17" s="358"/>
      <c r="AC17" s="359">
        <f t="shared" ref="AC17:AC18" si="0">AVERAGE(E17:P17)</f>
        <v>2.5</v>
      </c>
      <c r="AD17" s="359"/>
      <c r="AE17" s="359"/>
      <c r="AF17" s="359">
        <f t="shared" ref="AF17:AF18" si="1">AVERAGE(Q17:AB17)</f>
        <v>2.5</v>
      </c>
      <c r="AG17" s="359"/>
      <c r="AH17" s="359"/>
      <c r="AI17" s="360"/>
      <c r="AJ17" s="361"/>
      <c r="AK17" s="361"/>
      <c r="AL17" s="362"/>
      <c r="AM17" s="363"/>
      <c r="AN17" s="364"/>
      <c r="AO17" s="364"/>
      <c r="AP17" s="365"/>
    </row>
    <row r="18" spans="1:42" ht="24.95" customHeight="1">
      <c r="A18" s="345"/>
      <c r="B18" s="345"/>
      <c r="C18" s="345"/>
      <c r="D18" s="366" t="s">
        <v>12</v>
      </c>
      <c r="E18" s="367">
        <v>2.5</v>
      </c>
      <c r="F18" s="368"/>
      <c r="G18" s="368"/>
      <c r="H18" s="367">
        <v>2.5</v>
      </c>
      <c r="I18" s="368"/>
      <c r="J18" s="368"/>
      <c r="K18" s="367">
        <v>2.5</v>
      </c>
      <c r="L18" s="368"/>
      <c r="M18" s="368"/>
      <c r="N18" s="367">
        <v>2.5</v>
      </c>
      <c r="O18" s="368"/>
      <c r="P18" s="368"/>
      <c r="Q18" s="367">
        <v>2.5</v>
      </c>
      <c r="R18" s="368"/>
      <c r="S18" s="368"/>
      <c r="T18" s="367">
        <v>2.5</v>
      </c>
      <c r="U18" s="368"/>
      <c r="V18" s="368"/>
      <c r="W18" s="367">
        <v>2.5</v>
      </c>
      <c r="X18" s="368"/>
      <c r="Y18" s="368"/>
      <c r="Z18" s="367">
        <v>2.5</v>
      </c>
      <c r="AA18" s="368"/>
      <c r="AB18" s="369"/>
      <c r="AC18" s="370">
        <f t="shared" si="0"/>
        <v>2.5</v>
      </c>
      <c r="AD18" s="370"/>
      <c r="AE18" s="370"/>
      <c r="AF18" s="370">
        <f t="shared" si="1"/>
        <v>2.5</v>
      </c>
      <c r="AG18" s="370"/>
      <c r="AH18" s="370"/>
      <c r="AI18" s="371"/>
      <c r="AJ18" s="372"/>
      <c r="AK18" s="372"/>
      <c r="AL18" s="373"/>
      <c r="AM18" s="374"/>
      <c r="AN18" s="375"/>
      <c r="AO18" s="375"/>
      <c r="AP18" s="376"/>
    </row>
    <row r="19" spans="1:42" ht="23.1" customHeight="1">
      <c r="A19" s="281"/>
      <c r="B19" s="281"/>
      <c r="C19" s="377"/>
      <c r="D19" s="281"/>
      <c r="E19" s="281"/>
      <c r="F19" s="281"/>
      <c r="G19" s="281"/>
      <c r="H19" s="281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</row>
    <row r="20" spans="1:42" ht="23.1" customHeight="1">
      <c r="A20" s="295" t="s">
        <v>121</v>
      </c>
      <c r="B20" s="295"/>
      <c r="C20" s="295"/>
      <c r="D20" s="295"/>
      <c r="F20" s="378" t="s">
        <v>64</v>
      </c>
      <c r="G20" s="378"/>
      <c r="H20" s="378"/>
      <c r="I20" s="378"/>
      <c r="J20" s="378"/>
      <c r="K20" s="378"/>
      <c r="L20" s="378"/>
      <c r="M20" s="378"/>
      <c r="N20" s="378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  <c r="AA20" s="306"/>
      <c r="AB20" s="306"/>
      <c r="AC20" s="306"/>
    </row>
    <row r="21" spans="1:42" ht="23.1" customHeight="1">
      <c r="A21" s="295"/>
      <c r="B21" s="295"/>
      <c r="C21" s="295"/>
      <c r="D21" s="295"/>
      <c r="E21" s="295"/>
      <c r="F21" s="295"/>
      <c r="G21" s="295"/>
      <c r="H21" s="295"/>
      <c r="I21" s="295"/>
      <c r="J21" s="295"/>
      <c r="K21" s="295"/>
      <c r="L21" s="295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  <c r="AA21" s="306"/>
      <c r="AB21" s="306"/>
      <c r="AC21" s="306"/>
    </row>
    <row r="22" spans="1:42" ht="15" customHeight="1">
      <c r="A22" s="295"/>
      <c r="B22" s="295"/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  <c r="AA22" s="306"/>
      <c r="AB22" s="306"/>
      <c r="AC22" s="306"/>
    </row>
    <row r="23" spans="1:42" ht="15" customHeight="1">
      <c r="A23" s="306"/>
      <c r="B23" s="306"/>
      <c r="C23" s="306"/>
      <c r="D23" s="306"/>
      <c r="E23" s="379">
        <v>11</v>
      </c>
      <c r="F23" s="379"/>
      <c r="G23" s="315" t="s">
        <v>64</v>
      </c>
      <c r="H23" s="380"/>
      <c r="I23" s="381"/>
      <c r="J23" s="380"/>
      <c r="K23" s="380"/>
      <c r="L23" s="380"/>
      <c r="M23" s="380"/>
      <c r="N23" s="382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</row>
    <row r="24" spans="1:42" ht="18.75" customHeight="1">
      <c r="A24" s="281"/>
      <c r="B24" s="281"/>
      <c r="C24" s="377"/>
      <c r="D24" s="281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</row>
    <row r="25" spans="1:42" ht="18.75" customHeight="1">
      <c r="A25" s="281"/>
      <c r="B25" s="281"/>
      <c r="C25" s="377"/>
      <c r="D25" s="281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</row>
    <row r="26" spans="1:42" ht="18.75" customHeight="1">
      <c r="A26" s="281"/>
      <c r="B26" s="281"/>
      <c r="C26" s="377"/>
      <c r="D26" s="281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</row>
    <row r="27" spans="1:42" ht="18.75" customHeight="1">
      <c r="A27" s="281"/>
      <c r="B27" s="281"/>
      <c r="C27" s="377"/>
      <c r="D27" s="281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</row>
    <row r="28" spans="1:42" ht="18.75" customHeight="1">
      <c r="A28" s="281"/>
      <c r="B28" s="281"/>
      <c r="C28" s="377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</row>
    <row r="29" spans="1:42" ht="18.75" customHeight="1">
      <c r="A29" s="281"/>
      <c r="B29" s="281"/>
      <c r="C29" s="377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</row>
    <row r="30" spans="1:42" ht="18.75" customHeight="1">
      <c r="A30" s="281"/>
      <c r="B30" s="281"/>
      <c r="C30" s="377"/>
      <c r="D30" s="281"/>
      <c r="E30" s="281"/>
      <c r="F30" s="281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</row>
    <row r="31" spans="1:42" ht="18.75" customHeight="1">
      <c r="A31" s="281"/>
      <c r="B31" s="281"/>
      <c r="C31" s="377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</row>
    <row r="32" spans="1:42" ht="18.75" customHeight="1">
      <c r="A32" s="281"/>
      <c r="B32" s="281"/>
      <c r="C32" s="377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</row>
    <row r="33" spans="1:23" ht="18.75" customHeight="1">
      <c r="A33" s="281"/>
      <c r="B33" s="281"/>
      <c r="C33" s="377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</row>
    <row r="34" spans="1:23" ht="18.75" customHeight="1">
      <c r="A34" s="281"/>
      <c r="B34" s="281"/>
      <c r="C34" s="377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</row>
    <row r="35" spans="1:23" ht="18.75" customHeight="1">
      <c r="A35" s="281"/>
      <c r="B35" s="281"/>
      <c r="C35" s="377"/>
      <c r="D35" s="281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</row>
    <row r="36" spans="1:23" ht="18.75" customHeight="1">
      <c r="A36" s="281"/>
      <c r="B36" s="281"/>
      <c r="C36" s="377"/>
      <c r="D36" s="281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</row>
    <row r="37" spans="1:23" ht="6" customHeight="1">
      <c r="A37" s="281"/>
      <c r="B37" s="281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</row>
    <row r="38" spans="1:23" ht="18.75" customHeight="1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</row>
    <row r="39" spans="1:23" ht="18.75" customHeight="1">
      <c r="A39" s="281"/>
      <c r="B39" s="281"/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</row>
    <row r="40" spans="1:23" ht="18.75" customHeight="1">
      <c r="A40" s="281"/>
      <c r="B40" s="281"/>
      <c r="C40" s="281"/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</row>
    <row r="41" spans="1:23" ht="18.75" customHeight="1">
      <c r="A41" s="281"/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</row>
    <row r="42" spans="1:23" ht="18.75" customHeight="1">
      <c r="A42" s="281"/>
      <c r="B42" s="281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</row>
    <row r="43" spans="1:23" ht="6" customHeight="1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</row>
    <row r="44" spans="1:23" ht="18.75" customHeight="1">
      <c r="A44" s="383"/>
      <c r="B44" s="383"/>
      <c r="C44" s="384"/>
      <c r="D44" s="383"/>
      <c r="E44" s="383"/>
      <c r="F44" s="383"/>
      <c r="G44" s="383"/>
      <c r="H44" s="383"/>
      <c r="I44" s="383"/>
      <c r="J44" s="383"/>
      <c r="K44" s="383"/>
      <c r="L44" s="383"/>
      <c r="M44" s="383"/>
      <c r="N44" s="383"/>
      <c r="O44" s="281"/>
      <c r="P44" s="281"/>
      <c r="Q44" s="281"/>
      <c r="R44" s="281"/>
      <c r="S44" s="281"/>
      <c r="T44" s="281"/>
      <c r="U44" s="281"/>
      <c r="V44" s="281"/>
      <c r="W44" s="281"/>
    </row>
    <row r="45" spans="1:23" ht="18.75" customHeight="1">
      <c r="A45" s="383"/>
      <c r="B45" s="383"/>
      <c r="C45" s="384"/>
      <c r="D45" s="383"/>
      <c r="E45" s="383"/>
      <c r="F45" s="383"/>
      <c r="G45" s="383"/>
      <c r="H45" s="383"/>
      <c r="I45" s="383"/>
      <c r="J45" s="383"/>
      <c r="K45" s="383"/>
      <c r="L45" s="383"/>
      <c r="M45" s="383"/>
      <c r="N45" s="383"/>
      <c r="O45" s="281"/>
      <c r="P45" s="281"/>
      <c r="Q45" s="281"/>
      <c r="R45" s="281"/>
      <c r="S45" s="281"/>
      <c r="T45" s="281"/>
      <c r="U45" s="281"/>
      <c r="V45" s="281"/>
      <c r="W45" s="281"/>
    </row>
    <row r="46" spans="1:23" ht="18.75" customHeight="1">
      <c r="A46" s="281"/>
      <c r="B46" s="281"/>
      <c r="C46" s="377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</row>
    <row r="47" spans="1:23" ht="18.75" customHeight="1">
      <c r="A47" s="281"/>
      <c r="B47" s="281"/>
      <c r="C47" s="377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</row>
    <row r="48" spans="1:23" ht="18.75" customHeight="1">
      <c r="A48" s="281"/>
      <c r="B48" s="281"/>
      <c r="C48" s="377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</row>
    <row r="49" spans="1:23" ht="18.75" customHeight="1">
      <c r="A49" s="281"/>
      <c r="B49" s="281"/>
      <c r="C49" s="377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</row>
    <row r="50" spans="1:23" ht="18.75" customHeight="1">
      <c r="A50" s="281"/>
      <c r="B50" s="281"/>
      <c r="C50" s="377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</row>
    <row r="51" spans="1:23" ht="18.75" customHeight="1">
      <c r="A51" s="281"/>
      <c r="B51" s="281"/>
      <c r="C51" s="377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</row>
    <row r="52" spans="1:23" ht="18.75" customHeight="1">
      <c r="A52" s="281"/>
      <c r="B52" s="281"/>
      <c r="C52" s="377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</row>
    <row r="53" spans="1:23" ht="18.75" customHeight="1">
      <c r="A53" s="281"/>
      <c r="B53" s="281"/>
      <c r="C53" s="377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</row>
    <row r="54" spans="1:23" ht="18.75" customHeight="1">
      <c r="A54" s="281"/>
      <c r="B54" s="281"/>
      <c r="C54" s="377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</row>
    <row r="55" spans="1:23" ht="18.75" customHeight="1">
      <c r="A55" s="281"/>
      <c r="B55" s="281"/>
      <c r="C55" s="377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</row>
    <row r="56" spans="1:23" ht="18.75" customHeight="1">
      <c r="A56" s="281"/>
      <c r="B56" s="281"/>
      <c r="C56" s="377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</row>
    <row r="57" spans="1:23" ht="18.75" customHeight="1">
      <c r="A57" s="281"/>
      <c r="B57" s="281"/>
      <c r="C57" s="377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</row>
    <row r="58" spans="1:23" ht="18.75" customHeight="1">
      <c r="A58" s="281"/>
      <c r="B58" s="281"/>
      <c r="C58" s="377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</row>
    <row r="59" spans="1:23" ht="18.75" customHeight="1">
      <c r="A59" s="281"/>
      <c r="B59" s="281"/>
      <c r="C59" s="377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</row>
    <row r="60" spans="1:23" ht="18.75" customHeight="1">
      <c r="A60" s="281"/>
      <c r="B60" s="281"/>
      <c r="C60" s="377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</row>
    <row r="61" spans="1:23" ht="18.75" customHeight="1">
      <c r="A61" s="281"/>
      <c r="B61" s="281"/>
      <c r="C61" s="377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</row>
    <row r="62" spans="1:23" ht="18.75" customHeight="1">
      <c r="A62" s="281"/>
      <c r="B62" s="281"/>
      <c r="C62" s="377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</row>
    <row r="63" spans="1:23" ht="18.75" customHeight="1">
      <c r="A63" s="281"/>
      <c r="B63" s="281"/>
      <c r="C63" s="377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</row>
    <row r="64" spans="1:23" ht="18.75" customHeight="1">
      <c r="A64" s="281"/>
      <c r="B64" s="281"/>
      <c r="C64" s="377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</row>
    <row r="65" spans="1:23" ht="18.75" customHeight="1">
      <c r="A65" s="281"/>
      <c r="B65" s="281"/>
      <c r="C65" s="377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</row>
    <row r="66" spans="1:23" ht="18.75" customHeight="1">
      <c r="A66" s="281"/>
      <c r="B66" s="281"/>
      <c r="C66" s="377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</row>
    <row r="67" spans="1:23" ht="18.75" customHeight="1">
      <c r="A67" s="281"/>
      <c r="B67" s="281"/>
      <c r="C67" s="377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</row>
    <row r="68" spans="1:23" ht="18.75" customHeight="1">
      <c r="A68" s="281"/>
      <c r="B68" s="281"/>
      <c r="C68" s="377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</row>
    <row r="69" spans="1:23" ht="18.75" customHeight="1">
      <c r="A69" s="281"/>
      <c r="B69" s="281"/>
      <c r="C69" s="377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</row>
    <row r="70" spans="1:23" ht="18.75" customHeight="1">
      <c r="A70" s="281"/>
      <c r="B70" s="281"/>
      <c r="C70" s="377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</row>
    <row r="71" spans="1:23" ht="18.75" customHeight="1">
      <c r="A71" s="281"/>
      <c r="B71" s="281"/>
      <c r="C71" s="377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</row>
    <row r="72" spans="1:23" ht="18.75" customHeight="1">
      <c r="A72" s="281"/>
      <c r="B72" s="281"/>
      <c r="C72" s="377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</row>
    <row r="73" spans="1:23" ht="18.75" customHeight="1">
      <c r="A73" s="281"/>
      <c r="B73" s="281"/>
      <c r="C73" s="377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</row>
    <row r="74" spans="1:23" ht="18.75" customHeight="1">
      <c r="A74" s="281"/>
      <c r="B74" s="281"/>
      <c r="C74" s="377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</row>
    <row r="75" spans="1:23" ht="18.75" customHeight="1">
      <c r="A75" s="281"/>
      <c r="B75" s="281"/>
      <c r="C75" s="377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</row>
    <row r="76" spans="1:23" ht="18.75" customHeight="1">
      <c r="A76" s="281"/>
      <c r="B76" s="281"/>
      <c r="C76" s="377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</row>
    <row r="77" spans="1:23" ht="18.75" customHeight="1">
      <c r="A77" s="281"/>
      <c r="B77" s="281"/>
      <c r="C77" s="377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</row>
    <row r="78" spans="1:23" ht="18" customHeight="1">
      <c r="A78" s="281"/>
      <c r="B78" s="281"/>
      <c r="C78" s="377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</row>
    <row r="79" spans="1:23" ht="6.75" customHeight="1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</row>
    <row r="80" spans="1:23" ht="18.75" customHeight="1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</row>
    <row r="81" spans="1:23" ht="18.75" customHeight="1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</row>
    <row r="82" spans="1:23" ht="18.75" customHeight="1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</row>
    <row r="83" spans="1:23" ht="18.75" customHeight="1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</row>
    <row r="84" spans="1:23" ht="18.75" customHeight="1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</row>
    <row r="85" spans="1:23" ht="18.75" customHeight="1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</row>
    <row r="86" spans="1:23" ht="18.75" customHeight="1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</row>
    <row r="87" spans="1:23" ht="18.75" customHeight="1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</row>
    <row r="88" spans="1:23" ht="18.75" customHeight="1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</row>
    <row r="89" spans="1:23" ht="18.75" customHeight="1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</row>
    <row r="90" spans="1:23" ht="18.75" customHeight="1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</row>
    <row r="91" spans="1:23" ht="18.75" customHeight="1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</row>
    <row r="92" spans="1:23" ht="18.75" customHeight="1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</row>
    <row r="93" spans="1:23" ht="18.75" customHeight="1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</row>
    <row r="94" spans="1:23" ht="18.75" customHeight="1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</row>
    <row r="95" spans="1:23" ht="18.75" customHeight="1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</row>
    <row r="96" spans="1:23" ht="18.75" customHeight="1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</row>
    <row r="97" spans="1:23" ht="18.75" customHeight="1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</row>
    <row r="98" spans="1:23" ht="18.75" customHeight="1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</row>
    <row r="99" spans="1:23" ht="18.75" customHeight="1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</row>
    <row r="100" spans="1:23" ht="18.75" customHeight="1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81"/>
      <c r="Q100" s="281"/>
      <c r="R100" s="281"/>
      <c r="S100" s="281"/>
      <c r="T100" s="281"/>
      <c r="U100" s="281"/>
      <c r="V100" s="281"/>
      <c r="W100" s="281"/>
    </row>
    <row r="101" spans="1:23" ht="18.75" customHeight="1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1"/>
      <c r="S101" s="281"/>
      <c r="T101" s="281"/>
      <c r="U101" s="281"/>
      <c r="V101" s="281"/>
      <c r="W101" s="281"/>
    </row>
    <row r="102" spans="1:23" ht="18.75" customHeight="1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81"/>
      <c r="Q102" s="281"/>
      <c r="R102" s="281"/>
      <c r="S102" s="281"/>
      <c r="T102" s="281"/>
      <c r="U102" s="281"/>
      <c r="V102" s="281"/>
      <c r="W102" s="281"/>
    </row>
    <row r="103" spans="1:23" ht="18.75" customHeight="1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O103" s="281"/>
      <c r="P103" s="281"/>
      <c r="Q103" s="281"/>
      <c r="R103" s="281"/>
      <c r="S103" s="281"/>
      <c r="T103" s="281"/>
      <c r="U103" s="281"/>
      <c r="V103" s="281"/>
      <c r="W103" s="281"/>
    </row>
    <row r="104" spans="1:23" ht="18.75" customHeight="1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1"/>
      <c r="S104" s="281"/>
      <c r="T104" s="281"/>
      <c r="U104" s="281"/>
      <c r="V104" s="281"/>
      <c r="W104" s="281"/>
    </row>
  </sheetData>
  <mergeCells count="69">
    <mergeCell ref="A1:L2"/>
    <mergeCell ref="A3:L3"/>
    <mergeCell ref="A4:L4"/>
    <mergeCell ref="R1:X1"/>
    <mergeCell ref="R2:X2"/>
    <mergeCell ref="AD2:AH2"/>
    <mergeCell ref="AF18:AH18"/>
    <mergeCell ref="E18:G18"/>
    <mergeCell ref="H18:J18"/>
    <mergeCell ref="K18:M18"/>
    <mergeCell ref="N18:P18"/>
    <mergeCell ref="Q18:S18"/>
    <mergeCell ref="T18:V18"/>
    <mergeCell ref="AF17:AH17"/>
    <mergeCell ref="W18:Y18"/>
    <mergeCell ref="Z18:AB18"/>
    <mergeCell ref="AC18:AE18"/>
    <mergeCell ref="W15:Y15"/>
    <mergeCell ref="Z15:AB15"/>
    <mergeCell ref="AC15:AE15"/>
    <mergeCell ref="AF15:AH15"/>
    <mergeCell ref="AM16:AP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T16:V16"/>
    <mergeCell ref="W16:Y16"/>
    <mergeCell ref="Z16:AB16"/>
    <mergeCell ref="AC16:AE16"/>
    <mergeCell ref="AF16:AH16"/>
    <mergeCell ref="AI16:AL18"/>
    <mergeCell ref="A16:C18"/>
    <mergeCell ref="E16:G16"/>
    <mergeCell ref="H16:J16"/>
    <mergeCell ref="K16:M16"/>
    <mergeCell ref="N16:P16"/>
    <mergeCell ref="Q16:S16"/>
    <mergeCell ref="E15:G15"/>
    <mergeCell ref="H15:J15"/>
    <mergeCell ref="K15:M15"/>
    <mergeCell ref="N15:P15"/>
    <mergeCell ref="Q15:S15"/>
    <mergeCell ref="AI13:AL15"/>
    <mergeCell ref="AM13:AP15"/>
    <mergeCell ref="A14:C14"/>
    <mergeCell ref="E14:P14"/>
    <mergeCell ref="Q14:AB14"/>
    <mergeCell ref="A15:C15"/>
    <mergeCell ref="T15:V15"/>
    <mergeCell ref="A13:C13"/>
    <mergeCell ref="D13:D15"/>
    <mergeCell ref="E13:AB13"/>
    <mergeCell ref="AC13:AH14"/>
    <mergeCell ref="G11:N11"/>
    <mergeCell ref="S11:Y11"/>
    <mergeCell ref="F5:Y5"/>
    <mergeCell ref="G6:O6"/>
    <mergeCell ref="T6:Y6"/>
    <mergeCell ref="C7:I7"/>
    <mergeCell ref="M7:R7"/>
    <mergeCell ref="S7:T7"/>
    <mergeCell ref="U7:Y7"/>
    <mergeCell ref="C8:G8"/>
  </mergeCells>
  <pageMargins left="0.23622047244094491" right="0" top="0.59055118110236227" bottom="0" header="0" footer="0"/>
  <pageSetup paperSize="9" scale="70" orientation="portrait" r:id="rId1"/>
  <headerFooter>
    <oddFooter xml:space="preserve">&amp;R&amp;"Gulim,Regular"&amp;9SP-FMD-04-46 Rev.0/Effective. date 23-Nov-2015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23</xdr:col>
                    <xdr:colOff>161925</xdr:colOff>
                    <xdr:row>3</xdr:row>
                    <xdr:rowOff>114300</xdr:rowOff>
                  </from>
                  <to>
                    <xdr:col>25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15</xdr:col>
                    <xdr:colOff>171450</xdr:colOff>
                    <xdr:row>3</xdr:row>
                    <xdr:rowOff>104775</xdr:rowOff>
                  </from>
                  <to>
                    <xdr:col>16</xdr:col>
                    <xdr:colOff>171450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6</xdr:col>
                    <xdr:colOff>180975</xdr:colOff>
                    <xdr:row>8</xdr:row>
                    <xdr:rowOff>76200</xdr:rowOff>
                  </from>
                  <to>
                    <xdr:col>8</xdr:col>
                    <xdr:colOff>9525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13</xdr:col>
                    <xdr:colOff>180975</xdr:colOff>
                    <xdr:row>8</xdr:row>
                    <xdr:rowOff>95250</xdr:rowOff>
                  </from>
                  <to>
                    <xdr:col>15</xdr:col>
                    <xdr:colOff>38100</xdr:colOff>
                    <xdr:row>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5" sqref="F15"/>
    </sheetView>
  </sheetViews>
  <sheetFormatPr defaultRowHeight="15"/>
  <cols>
    <col min="1" max="1" width="11.85546875" customWidth="1"/>
    <col min="2" max="2" width="14" customWidth="1"/>
    <col min="8" max="8" width="10.42578125" customWidth="1"/>
    <col min="9" max="9" width="10.85546875" customWidth="1"/>
  </cols>
  <sheetData>
    <row r="1" spans="1:11">
      <c r="A1" s="391" t="s">
        <v>25</v>
      </c>
      <c r="B1" s="392" t="s">
        <v>21</v>
      </c>
      <c r="C1" s="392" t="s">
        <v>125</v>
      </c>
      <c r="D1" s="395" t="s">
        <v>8</v>
      </c>
      <c r="E1" s="396"/>
      <c r="F1" s="396"/>
      <c r="G1" s="397"/>
      <c r="H1" s="392" t="s">
        <v>9</v>
      </c>
      <c r="I1" s="392" t="s">
        <v>126</v>
      </c>
      <c r="J1" s="392" t="s">
        <v>127</v>
      </c>
      <c r="K1" s="392" t="s">
        <v>128</v>
      </c>
    </row>
    <row r="2" spans="1:11">
      <c r="A2" s="393"/>
      <c r="B2" s="394" t="s">
        <v>15</v>
      </c>
      <c r="C2" s="394" t="s">
        <v>15</v>
      </c>
      <c r="D2" s="394">
        <v>1</v>
      </c>
      <c r="E2" s="394">
        <v>2</v>
      </c>
      <c r="F2" s="394">
        <v>3</v>
      </c>
      <c r="G2" s="394">
        <v>4</v>
      </c>
      <c r="H2" s="394" t="s">
        <v>15</v>
      </c>
      <c r="I2" s="394" t="s">
        <v>15</v>
      </c>
      <c r="J2" s="394" t="s">
        <v>15</v>
      </c>
      <c r="K2" s="394" t="s">
        <v>15</v>
      </c>
    </row>
    <row r="3" spans="1:11">
      <c r="A3" s="386" t="s">
        <v>129</v>
      </c>
      <c r="B3" s="387">
        <v>2.5</v>
      </c>
      <c r="C3" s="387"/>
      <c r="D3" s="388">
        <f>'Data Record'!E16</f>
        <v>2.5</v>
      </c>
      <c r="E3" s="388">
        <f>'Data Record'!H16</f>
        <v>2.5</v>
      </c>
      <c r="F3" s="388">
        <f>'Data Record'!K16</f>
        <v>2.5</v>
      </c>
      <c r="G3" s="388">
        <f>'Data Record'!N16</f>
        <v>2.5</v>
      </c>
      <c r="H3" s="388">
        <f>AVERAGE(D3:G3)</f>
        <v>2.5</v>
      </c>
      <c r="I3" s="388">
        <f>_xlfn.STDEV.S(D3:G3)</f>
        <v>0</v>
      </c>
      <c r="J3" s="388">
        <f>I3/SQRT(4)</f>
        <v>0</v>
      </c>
      <c r="K3" s="390">
        <f>MAX(J3:J8)</f>
        <v>0</v>
      </c>
    </row>
    <row r="4" spans="1:11">
      <c r="A4" s="386" t="s">
        <v>130</v>
      </c>
      <c r="B4" s="387"/>
      <c r="C4" s="387"/>
      <c r="D4" s="388">
        <f>'Data Record'!E17</f>
        <v>2.5</v>
      </c>
      <c r="E4" s="388">
        <f>'Data Record'!H17</f>
        <v>2.5</v>
      </c>
      <c r="F4" s="388">
        <f>'Data Record'!K17</f>
        <v>2.5</v>
      </c>
      <c r="G4" s="388">
        <f>'Data Record'!N17</f>
        <v>2.5</v>
      </c>
      <c r="H4" s="388">
        <f t="shared" ref="H4:H5" si="0">AVERAGE(D4:G4)</f>
        <v>2.5</v>
      </c>
      <c r="I4" s="388">
        <f t="shared" ref="I4:I8" si="1">_xlfn.STDEV.S(D4:G4)</f>
        <v>0</v>
      </c>
      <c r="J4" s="388">
        <f t="shared" ref="J4:J8" si="2">I4/SQRT(4)</f>
        <v>0</v>
      </c>
      <c r="K4" s="389"/>
    </row>
    <row r="5" spans="1:11">
      <c r="A5" s="386" t="s">
        <v>131</v>
      </c>
      <c r="B5" s="387"/>
      <c r="C5" s="387"/>
      <c r="D5" s="388">
        <f>'Data Record'!E18</f>
        <v>2.5</v>
      </c>
      <c r="E5" s="388">
        <f>'Data Record'!H18</f>
        <v>2.5</v>
      </c>
      <c r="F5" s="388">
        <f>'Data Record'!K18</f>
        <v>2.5</v>
      </c>
      <c r="G5" s="388">
        <f>'Data Record'!N18</f>
        <v>2.5</v>
      </c>
      <c r="H5" s="388">
        <f t="shared" si="0"/>
        <v>2.5</v>
      </c>
      <c r="I5" s="388">
        <f t="shared" si="1"/>
        <v>0</v>
      </c>
      <c r="J5" s="388">
        <f t="shared" si="2"/>
        <v>0</v>
      </c>
      <c r="K5" s="389"/>
    </row>
    <row r="6" spans="1:11">
      <c r="A6" s="386" t="s">
        <v>132</v>
      </c>
      <c r="B6" s="387"/>
      <c r="C6" s="387"/>
      <c r="D6" s="388">
        <f>'Data Record'!Q16</f>
        <v>2.5</v>
      </c>
      <c r="E6" s="388">
        <f>'Data Record'!T16</f>
        <v>2.5</v>
      </c>
      <c r="F6" s="388">
        <f>'Data Record'!W16</f>
        <v>2.5</v>
      </c>
      <c r="G6" s="388">
        <f>'Data Record'!Z16</f>
        <v>2.5</v>
      </c>
      <c r="H6" s="388">
        <f>AVERAGE(D6:G6)</f>
        <v>2.5</v>
      </c>
      <c r="I6" s="388">
        <f t="shared" si="1"/>
        <v>0</v>
      </c>
      <c r="J6" s="388">
        <f t="shared" si="2"/>
        <v>0</v>
      </c>
      <c r="K6" s="389"/>
    </row>
    <row r="7" spans="1:11">
      <c r="A7" s="386" t="s">
        <v>133</v>
      </c>
      <c r="B7" s="387"/>
      <c r="C7" s="387"/>
      <c r="D7" s="388">
        <f>'Data Record'!Q17</f>
        <v>2.5</v>
      </c>
      <c r="E7" s="388">
        <f>'Data Record'!T17</f>
        <v>2.5</v>
      </c>
      <c r="F7" s="388">
        <f>'Data Record'!W17</f>
        <v>2.5</v>
      </c>
      <c r="G7" s="388">
        <f>'Data Record'!Z17</f>
        <v>2.5</v>
      </c>
      <c r="H7" s="388">
        <f t="shared" ref="H7:H8" si="3">AVERAGE(D7:G7)</f>
        <v>2.5</v>
      </c>
      <c r="I7" s="388">
        <f t="shared" si="1"/>
        <v>0</v>
      </c>
      <c r="J7" s="388">
        <f t="shared" si="2"/>
        <v>0</v>
      </c>
      <c r="K7" s="389"/>
    </row>
    <row r="8" spans="1:11">
      <c r="A8" s="386" t="s">
        <v>134</v>
      </c>
      <c r="B8" s="387"/>
      <c r="C8" s="387"/>
      <c r="D8" s="388">
        <f>'Data Record'!Q18</f>
        <v>2.5</v>
      </c>
      <c r="E8" s="388">
        <f>'Data Record'!T18</f>
        <v>2.5</v>
      </c>
      <c r="F8" s="388">
        <f>'Data Record'!W18</f>
        <v>2.5</v>
      </c>
      <c r="G8" s="388">
        <f>'Data Record'!Z18</f>
        <v>2.5</v>
      </c>
      <c r="H8" s="388">
        <f t="shared" si="3"/>
        <v>2.5</v>
      </c>
      <c r="I8" s="388">
        <f t="shared" si="1"/>
        <v>0</v>
      </c>
      <c r="J8" s="388">
        <f t="shared" si="2"/>
        <v>0</v>
      </c>
      <c r="K8" s="385"/>
    </row>
  </sheetData>
  <mergeCells count="5">
    <mergeCell ref="A1:A2"/>
    <mergeCell ref="B3:B8"/>
    <mergeCell ref="C3:C8"/>
    <mergeCell ref="D1:G1"/>
    <mergeCell ref="K3:K8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IV43"/>
  <sheetViews>
    <sheetView view="pageBreakPreview" zoomScaleNormal="100" zoomScaleSheetLayoutView="100" workbookViewId="0">
      <selection activeCell="AK9" sqref="AK9"/>
    </sheetView>
  </sheetViews>
  <sheetFormatPr defaultColWidth="9.140625" defaultRowHeight="20.25"/>
  <cols>
    <col min="1" max="14" width="3.7109375" style="67" customWidth="1"/>
    <col min="15" max="28" width="3.42578125" style="67" customWidth="1"/>
    <col min="29" max="31" width="3.7109375" style="67" customWidth="1"/>
    <col min="32" max="256" width="9.140625" style="67"/>
    <col min="257" max="270" width="3.7109375" style="67" customWidth="1"/>
    <col min="271" max="284" width="3.42578125" style="67" customWidth="1"/>
    <col min="285" max="287" width="3.7109375" style="67" customWidth="1"/>
    <col min="288" max="512" width="9.140625" style="67"/>
    <col min="513" max="526" width="3.7109375" style="67" customWidth="1"/>
    <col min="527" max="540" width="3.42578125" style="67" customWidth="1"/>
    <col min="541" max="543" width="3.7109375" style="67" customWidth="1"/>
    <col min="544" max="768" width="9.140625" style="67"/>
    <col min="769" max="782" width="3.7109375" style="67" customWidth="1"/>
    <col min="783" max="796" width="3.42578125" style="67" customWidth="1"/>
    <col min="797" max="799" width="3.7109375" style="67" customWidth="1"/>
    <col min="800" max="1024" width="9.140625" style="67"/>
    <col min="1025" max="1038" width="3.7109375" style="67" customWidth="1"/>
    <col min="1039" max="1052" width="3.42578125" style="67" customWidth="1"/>
    <col min="1053" max="1055" width="3.7109375" style="67" customWidth="1"/>
    <col min="1056" max="1280" width="9.140625" style="67"/>
    <col min="1281" max="1294" width="3.7109375" style="67" customWidth="1"/>
    <col min="1295" max="1308" width="3.42578125" style="67" customWidth="1"/>
    <col min="1309" max="1311" width="3.7109375" style="67" customWidth="1"/>
    <col min="1312" max="1536" width="9.140625" style="67"/>
    <col min="1537" max="1550" width="3.7109375" style="67" customWidth="1"/>
    <col min="1551" max="1564" width="3.42578125" style="67" customWidth="1"/>
    <col min="1565" max="1567" width="3.7109375" style="67" customWidth="1"/>
    <col min="1568" max="1792" width="9.140625" style="67"/>
    <col min="1793" max="1806" width="3.7109375" style="67" customWidth="1"/>
    <col min="1807" max="1820" width="3.42578125" style="67" customWidth="1"/>
    <col min="1821" max="1823" width="3.7109375" style="67" customWidth="1"/>
    <col min="1824" max="2048" width="9.140625" style="67"/>
    <col min="2049" max="2062" width="3.7109375" style="67" customWidth="1"/>
    <col min="2063" max="2076" width="3.42578125" style="67" customWidth="1"/>
    <col min="2077" max="2079" width="3.7109375" style="67" customWidth="1"/>
    <col min="2080" max="2304" width="9.140625" style="67"/>
    <col min="2305" max="2318" width="3.7109375" style="67" customWidth="1"/>
    <col min="2319" max="2332" width="3.42578125" style="67" customWidth="1"/>
    <col min="2333" max="2335" width="3.7109375" style="67" customWidth="1"/>
    <col min="2336" max="2560" width="9.140625" style="67"/>
    <col min="2561" max="2574" width="3.7109375" style="67" customWidth="1"/>
    <col min="2575" max="2588" width="3.42578125" style="67" customWidth="1"/>
    <col min="2589" max="2591" width="3.7109375" style="67" customWidth="1"/>
    <col min="2592" max="2816" width="9.140625" style="67"/>
    <col min="2817" max="2830" width="3.7109375" style="67" customWidth="1"/>
    <col min="2831" max="2844" width="3.42578125" style="67" customWidth="1"/>
    <col min="2845" max="2847" width="3.7109375" style="67" customWidth="1"/>
    <col min="2848" max="3072" width="9.140625" style="67"/>
    <col min="3073" max="3086" width="3.7109375" style="67" customWidth="1"/>
    <col min="3087" max="3100" width="3.42578125" style="67" customWidth="1"/>
    <col min="3101" max="3103" width="3.7109375" style="67" customWidth="1"/>
    <col min="3104" max="3328" width="9.140625" style="67"/>
    <col min="3329" max="3342" width="3.7109375" style="67" customWidth="1"/>
    <col min="3343" max="3356" width="3.42578125" style="67" customWidth="1"/>
    <col min="3357" max="3359" width="3.7109375" style="67" customWidth="1"/>
    <col min="3360" max="3584" width="9.140625" style="67"/>
    <col min="3585" max="3598" width="3.7109375" style="67" customWidth="1"/>
    <col min="3599" max="3612" width="3.42578125" style="67" customWidth="1"/>
    <col min="3613" max="3615" width="3.7109375" style="67" customWidth="1"/>
    <col min="3616" max="3840" width="9.140625" style="67"/>
    <col min="3841" max="3854" width="3.7109375" style="67" customWidth="1"/>
    <col min="3855" max="3868" width="3.42578125" style="67" customWidth="1"/>
    <col min="3869" max="3871" width="3.7109375" style="67" customWidth="1"/>
    <col min="3872" max="4096" width="9.140625" style="67"/>
    <col min="4097" max="4110" width="3.7109375" style="67" customWidth="1"/>
    <col min="4111" max="4124" width="3.42578125" style="67" customWidth="1"/>
    <col min="4125" max="4127" width="3.7109375" style="67" customWidth="1"/>
    <col min="4128" max="4352" width="9.140625" style="67"/>
    <col min="4353" max="4366" width="3.7109375" style="67" customWidth="1"/>
    <col min="4367" max="4380" width="3.42578125" style="67" customWidth="1"/>
    <col min="4381" max="4383" width="3.7109375" style="67" customWidth="1"/>
    <col min="4384" max="4608" width="9.140625" style="67"/>
    <col min="4609" max="4622" width="3.7109375" style="67" customWidth="1"/>
    <col min="4623" max="4636" width="3.42578125" style="67" customWidth="1"/>
    <col min="4637" max="4639" width="3.7109375" style="67" customWidth="1"/>
    <col min="4640" max="4864" width="9.140625" style="67"/>
    <col min="4865" max="4878" width="3.7109375" style="67" customWidth="1"/>
    <col min="4879" max="4892" width="3.42578125" style="67" customWidth="1"/>
    <col min="4893" max="4895" width="3.7109375" style="67" customWidth="1"/>
    <col min="4896" max="5120" width="9.140625" style="67"/>
    <col min="5121" max="5134" width="3.7109375" style="67" customWidth="1"/>
    <col min="5135" max="5148" width="3.42578125" style="67" customWidth="1"/>
    <col min="5149" max="5151" width="3.7109375" style="67" customWidth="1"/>
    <col min="5152" max="5376" width="9.140625" style="67"/>
    <col min="5377" max="5390" width="3.7109375" style="67" customWidth="1"/>
    <col min="5391" max="5404" width="3.42578125" style="67" customWidth="1"/>
    <col min="5405" max="5407" width="3.7109375" style="67" customWidth="1"/>
    <col min="5408" max="5632" width="9.140625" style="67"/>
    <col min="5633" max="5646" width="3.7109375" style="67" customWidth="1"/>
    <col min="5647" max="5660" width="3.42578125" style="67" customWidth="1"/>
    <col min="5661" max="5663" width="3.7109375" style="67" customWidth="1"/>
    <col min="5664" max="5888" width="9.140625" style="67"/>
    <col min="5889" max="5902" width="3.7109375" style="67" customWidth="1"/>
    <col min="5903" max="5916" width="3.42578125" style="67" customWidth="1"/>
    <col min="5917" max="5919" width="3.7109375" style="67" customWidth="1"/>
    <col min="5920" max="6144" width="9.140625" style="67"/>
    <col min="6145" max="6158" width="3.7109375" style="67" customWidth="1"/>
    <col min="6159" max="6172" width="3.42578125" style="67" customWidth="1"/>
    <col min="6173" max="6175" width="3.7109375" style="67" customWidth="1"/>
    <col min="6176" max="6400" width="9.140625" style="67"/>
    <col min="6401" max="6414" width="3.7109375" style="67" customWidth="1"/>
    <col min="6415" max="6428" width="3.42578125" style="67" customWidth="1"/>
    <col min="6429" max="6431" width="3.7109375" style="67" customWidth="1"/>
    <col min="6432" max="6656" width="9.140625" style="67"/>
    <col min="6657" max="6670" width="3.7109375" style="67" customWidth="1"/>
    <col min="6671" max="6684" width="3.42578125" style="67" customWidth="1"/>
    <col min="6685" max="6687" width="3.7109375" style="67" customWidth="1"/>
    <col min="6688" max="6912" width="9.140625" style="67"/>
    <col min="6913" max="6926" width="3.7109375" style="67" customWidth="1"/>
    <col min="6927" max="6940" width="3.42578125" style="67" customWidth="1"/>
    <col min="6941" max="6943" width="3.7109375" style="67" customWidth="1"/>
    <col min="6944" max="7168" width="9.140625" style="67"/>
    <col min="7169" max="7182" width="3.7109375" style="67" customWidth="1"/>
    <col min="7183" max="7196" width="3.42578125" style="67" customWidth="1"/>
    <col min="7197" max="7199" width="3.7109375" style="67" customWidth="1"/>
    <col min="7200" max="7424" width="9.140625" style="67"/>
    <col min="7425" max="7438" width="3.7109375" style="67" customWidth="1"/>
    <col min="7439" max="7452" width="3.42578125" style="67" customWidth="1"/>
    <col min="7453" max="7455" width="3.7109375" style="67" customWidth="1"/>
    <col min="7456" max="7680" width="9.140625" style="67"/>
    <col min="7681" max="7694" width="3.7109375" style="67" customWidth="1"/>
    <col min="7695" max="7708" width="3.42578125" style="67" customWidth="1"/>
    <col min="7709" max="7711" width="3.7109375" style="67" customWidth="1"/>
    <col min="7712" max="7936" width="9.140625" style="67"/>
    <col min="7937" max="7950" width="3.7109375" style="67" customWidth="1"/>
    <col min="7951" max="7964" width="3.42578125" style="67" customWidth="1"/>
    <col min="7965" max="7967" width="3.7109375" style="67" customWidth="1"/>
    <col min="7968" max="8192" width="9.140625" style="67"/>
    <col min="8193" max="8206" width="3.7109375" style="67" customWidth="1"/>
    <col min="8207" max="8220" width="3.42578125" style="67" customWidth="1"/>
    <col min="8221" max="8223" width="3.7109375" style="67" customWidth="1"/>
    <col min="8224" max="8448" width="9.140625" style="67"/>
    <col min="8449" max="8462" width="3.7109375" style="67" customWidth="1"/>
    <col min="8463" max="8476" width="3.42578125" style="67" customWidth="1"/>
    <col min="8477" max="8479" width="3.7109375" style="67" customWidth="1"/>
    <col min="8480" max="8704" width="9.140625" style="67"/>
    <col min="8705" max="8718" width="3.7109375" style="67" customWidth="1"/>
    <col min="8719" max="8732" width="3.42578125" style="67" customWidth="1"/>
    <col min="8733" max="8735" width="3.7109375" style="67" customWidth="1"/>
    <col min="8736" max="8960" width="9.140625" style="67"/>
    <col min="8961" max="8974" width="3.7109375" style="67" customWidth="1"/>
    <col min="8975" max="8988" width="3.42578125" style="67" customWidth="1"/>
    <col min="8989" max="8991" width="3.7109375" style="67" customWidth="1"/>
    <col min="8992" max="9216" width="9.140625" style="67"/>
    <col min="9217" max="9230" width="3.7109375" style="67" customWidth="1"/>
    <col min="9231" max="9244" width="3.42578125" style="67" customWidth="1"/>
    <col min="9245" max="9247" width="3.7109375" style="67" customWidth="1"/>
    <col min="9248" max="9472" width="9.140625" style="67"/>
    <col min="9473" max="9486" width="3.7109375" style="67" customWidth="1"/>
    <col min="9487" max="9500" width="3.42578125" style="67" customWidth="1"/>
    <col min="9501" max="9503" width="3.7109375" style="67" customWidth="1"/>
    <col min="9504" max="9728" width="9.140625" style="67"/>
    <col min="9729" max="9742" width="3.7109375" style="67" customWidth="1"/>
    <col min="9743" max="9756" width="3.42578125" style="67" customWidth="1"/>
    <col min="9757" max="9759" width="3.7109375" style="67" customWidth="1"/>
    <col min="9760" max="9984" width="9.140625" style="67"/>
    <col min="9985" max="9998" width="3.7109375" style="67" customWidth="1"/>
    <col min="9999" max="10012" width="3.42578125" style="67" customWidth="1"/>
    <col min="10013" max="10015" width="3.7109375" style="67" customWidth="1"/>
    <col min="10016" max="10240" width="9.140625" style="67"/>
    <col min="10241" max="10254" width="3.7109375" style="67" customWidth="1"/>
    <col min="10255" max="10268" width="3.42578125" style="67" customWidth="1"/>
    <col min="10269" max="10271" width="3.7109375" style="67" customWidth="1"/>
    <col min="10272" max="10496" width="9.140625" style="67"/>
    <col min="10497" max="10510" width="3.7109375" style="67" customWidth="1"/>
    <col min="10511" max="10524" width="3.42578125" style="67" customWidth="1"/>
    <col min="10525" max="10527" width="3.7109375" style="67" customWidth="1"/>
    <col min="10528" max="10752" width="9.140625" style="67"/>
    <col min="10753" max="10766" width="3.7109375" style="67" customWidth="1"/>
    <col min="10767" max="10780" width="3.42578125" style="67" customWidth="1"/>
    <col min="10781" max="10783" width="3.7109375" style="67" customWidth="1"/>
    <col min="10784" max="11008" width="9.140625" style="67"/>
    <col min="11009" max="11022" width="3.7109375" style="67" customWidth="1"/>
    <col min="11023" max="11036" width="3.42578125" style="67" customWidth="1"/>
    <col min="11037" max="11039" width="3.7109375" style="67" customWidth="1"/>
    <col min="11040" max="11264" width="9.140625" style="67"/>
    <col min="11265" max="11278" width="3.7109375" style="67" customWidth="1"/>
    <col min="11279" max="11292" width="3.42578125" style="67" customWidth="1"/>
    <col min="11293" max="11295" width="3.7109375" style="67" customWidth="1"/>
    <col min="11296" max="11520" width="9.140625" style="67"/>
    <col min="11521" max="11534" width="3.7109375" style="67" customWidth="1"/>
    <col min="11535" max="11548" width="3.42578125" style="67" customWidth="1"/>
    <col min="11549" max="11551" width="3.7109375" style="67" customWidth="1"/>
    <col min="11552" max="11776" width="9.140625" style="67"/>
    <col min="11777" max="11790" width="3.7109375" style="67" customWidth="1"/>
    <col min="11791" max="11804" width="3.42578125" style="67" customWidth="1"/>
    <col min="11805" max="11807" width="3.7109375" style="67" customWidth="1"/>
    <col min="11808" max="12032" width="9.140625" style="67"/>
    <col min="12033" max="12046" width="3.7109375" style="67" customWidth="1"/>
    <col min="12047" max="12060" width="3.42578125" style="67" customWidth="1"/>
    <col min="12061" max="12063" width="3.7109375" style="67" customWidth="1"/>
    <col min="12064" max="12288" width="9.140625" style="67"/>
    <col min="12289" max="12302" width="3.7109375" style="67" customWidth="1"/>
    <col min="12303" max="12316" width="3.42578125" style="67" customWidth="1"/>
    <col min="12317" max="12319" width="3.7109375" style="67" customWidth="1"/>
    <col min="12320" max="12544" width="9.140625" style="67"/>
    <col min="12545" max="12558" width="3.7109375" style="67" customWidth="1"/>
    <col min="12559" max="12572" width="3.42578125" style="67" customWidth="1"/>
    <col min="12573" max="12575" width="3.7109375" style="67" customWidth="1"/>
    <col min="12576" max="12800" width="9.140625" style="67"/>
    <col min="12801" max="12814" width="3.7109375" style="67" customWidth="1"/>
    <col min="12815" max="12828" width="3.42578125" style="67" customWidth="1"/>
    <col min="12829" max="12831" width="3.7109375" style="67" customWidth="1"/>
    <col min="12832" max="13056" width="9.140625" style="67"/>
    <col min="13057" max="13070" width="3.7109375" style="67" customWidth="1"/>
    <col min="13071" max="13084" width="3.42578125" style="67" customWidth="1"/>
    <col min="13085" max="13087" width="3.7109375" style="67" customWidth="1"/>
    <col min="13088" max="13312" width="9.140625" style="67"/>
    <col min="13313" max="13326" width="3.7109375" style="67" customWidth="1"/>
    <col min="13327" max="13340" width="3.42578125" style="67" customWidth="1"/>
    <col min="13341" max="13343" width="3.7109375" style="67" customWidth="1"/>
    <col min="13344" max="13568" width="9.140625" style="67"/>
    <col min="13569" max="13582" width="3.7109375" style="67" customWidth="1"/>
    <col min="13583" max="13596" width="3.42578125" style="67" customWidth="1"/>
    <col min="13597" max="13599" width="3.7109375" style="67" customWidth="1"/>
    <col min="13600" max="13824" width="9.140625" style="67"/>
    <col min="13825" max="13838" width="3.7109375" style="67" customWidth="1"/>
    <col min="13839" max="13852" width="3.42578125" style="67" customWidth="1"/>
    <col min="13853" max="13855" width="3.7109375" style="67" customWidth="1"/>
    <col min="13856" max="14080" width="9.140625" style="67"/>
    <col min="14081" max="14094" width="3.7109375" style="67" customWidth="1"/>
    <col min="14095" max="14108" width="3.42578125" style="67" customWidth="1"/>
    <col min="14109" max="14111" width="3.7109375" style="67" customWidth="1"/>
    <col min="14112" max="14336" width="9.140625" style="67"/>
    <col min="14337" max="14350" width="3.7109375" style="67" customWidth="1"/>
    <col min="14351" max="14364" width="3.42578125" style="67" customWidth="1"/>
    <col min="14365" max="14367" width="3.7109375" style="67" customWidth="1"/>
    <col min="14368" max="14592" width="9.140625" style="67"/>
    <col min="14593" max="14606" width="3.7109375" style="67" customWidth="1"/>
    <col min="14607" max="14620" width="3.42578125" style="67" customWidth="1"/>
    <col min="14621" max="14623" width="3.7109375" style="67" customWidth="1"/>
    <col min="14624" max="14848" width="9.140625" style="67"/>
    <col min="14849" max="14862" width="3.7109375" style="67" customWidth="1"/>
    <col min="14863" max="14876" width="3.42578125" style="67" customWidth="1"/>
    <col min="14877" max="14879" width="3.7109375" style="67" customWidth="1"/>
    <col min="14880" max="15104" width="9.140625" style="67"/>
    <col min="15105" max="15118" width="3.7109375" style="67" customWidth="1"/>
    <col min="15119" max="15132" width="3.42578125" style="67" customWidth="1"/>
    <col min="15133" max="15135" width="3.7109375" style="67" customWidth="1"/>
    <col min="15136" max="15360" width="9.140625" style="67"/>
    <col min="15361" max="15374" width="3.7109375" style="67" customWidth="1"/>
    <col min="15375" max="15388" width="3.42578125" style="67" customWidth="1"/>
    <col min="15389" max="15391" width="3.7109375" style="67" customWidth="1"/>
    <col min="15392" max="15616" width="9.140625" style="67"/>
    <col min="15617" max="15630" width="3.7109375" style="67" customWidth="1"/>
    <col min="15631" max="15644" width="3.42578125" style="67" customWidth="1"/>
    <col min="15645" max="15647" width="3.7109375" style="67" customWidth="1"/>
    <col min="15648" max="15872" width="9.140625" style="67"/>
    <col min="15873" max="15886" width="3.7109375" style="67" customWidth="1"/>
    <col min="15887" max="15900" width="3.42578125" style="67" customWidth="1"/>
    <col min="15901" max="15903" width="3.7109375" style="67" customWidth="1"/>
    <col min="15904" max="16128" width="9.140625" style="67"/>
    <col min="16129" max="16142" width="3.7109375" style="67" customWidth="1"/>
    <col min="16143" max="16156" width="3.42578125" style="67" customWidth="1"/>
    <col min="16157" max="16159" width="3.7109375" style="67" customWidth="1"/>
    <col min="16160" max="16384" width="9.140625" style="67"/>
  </cols>
  <sheetData>
    <row r="1" spans="1:256" ht="12.95" customHeight="1"/>
    <row r="2" spans="1:256" ht="12.95" customHeight="1"/>
    <row r="3" spans="1:256" ht="35.25" customHeight="1">
      <c r="A3" s="188" t="s">
        <v>65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</row>
    <row r="4" spans="1:256" ht="19.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69"/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9"/>
      <c r="GM4" s="69"/>
      <c r="GN4" s="69"/>
      <c r="GO4" s="69"/>
      <c r="GP4" s="69"/>
      <c r="GQ4" s="69"/>
      <c r="GR4" s="69"/>
      <c r="GS4" s="69"/>
      <c r="GT4" s="69"/>
      <c r="GU4" s="69"/>
      <c r="GV4" s="69"/>
      <c r="GW4" s="69"/>
      <c r="GX4" s="69"/>
      <c r="GY4" s="69"/>
      <c r="GZ4" s="69"/>
      <c r="HA4" s="69"/>
      <c r="HB4" s="69"/>
      <c r="HC4" s="69"/>
      <c r="HD4" s="69"/>
      <c r="HE4" s="69"/>
      <c r="HF4" s="69"/>
      <c r="HG4" s="69"/>
      <c r="HH4" s="69"/>
      <c r="HI4" s="69"/>
      <c r="HJ4" s="69"/>
      <c r="HK4" s="69"/>
      <c r="HL4" s="69"/>
      <c r="HM4" s="69"/>
      <c r="HN4" s="69"/>
      <c r="HO4" s="69"/>
      <c r="HP4" s="69"/>
      <c r="HQ4" s="69"/>
      <c r="HR4" s="69"/>
      <c r="HS4" s="69"/>
      <c r="HT4" s="69"/>
      <c r="HU4" s="69"/>
      <c r="HV4" s="69"/>
      <c r="HW4" s="69"/>
      <c r="HX4" s="69"/>
      <c r="HY4" s="69"/>
      <c r="HZ4" s="69"/>
      <c r="IA4" s="69"/>
      <c r="IB4" s="69"/>
      <c r="IC4" s="69"/>
      <c r="ID4" s="69"/>
      <c r="IE4" s="69"/>
      <c r="IF4" s="69"/>
      <c r="IG4" s="69"/>
      <c r="IH4" s="69"/>
      <c r="II4" s="69"/>
      <c r="IJ4" s="69"/>
      <c r="IK4" s="69"/>
      <c r="IL4" s="69"/>
      <c r="IM4" s="69"/>
      <c r="IN4" s="69"/>
      <c r="IO4" s="69"/>
      <c r="IP4" s="69"/>
      <c r="IQ4" s="69"/>
      <c r="IR4" s="69"/>
      <c r="IS4" s="69"/>
      <c r="IT4" s="69"/>
      <c r="IU4" s="69"/>
      <c r="IV4" s="69"/>
    </row>
    <row r="5" spans="1:256" ht="24" customHeight="1">
      <c r="A5" s="70"/>
      <c r="B5" s="70"/>
      <c r="C5" s="71" t="s">
        <v>66</v>
      </c>
      <c r="D5" s="71"/>
      <c r="E5" s="72"/>
      <c r="F5" s="71"/>
      <c r="G5" s="72"/>
      <c r="H5" s="72"/>
      <c r="I5" s="73" t="s">
        <v>67</v>
      </c>
      <c r="J5" s="74">
        <f>'Data Record'!Q1</f>
        <v>0</v>
      </c>
      <c r="K5" s="75"/>
      <c r="L5" s="75"/>
      <c r="M5" s="74"/>
      <c r="N5" s="74"/>
      <c r="O5" s="74"/>
      <c r="P5" s="74"/>
      <c r="Q5" s="74"/>
      <c r="R5" s="75"/>
      <c r="S5" s="75"/>
      <c r="T5" s="75"/>
      <c r="U5" s="75"/>
      <c r="V5" s="75"/>
      <c r="W5" s="75"/>
      <c r="X5" s="69"/>
      <c r="Y5" s="76" t="s">
        <v>68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9"/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</row>
    <row r="6" spans="1:256" ht="24" customHeight="1">
      <c r="A6" s="70"/>
      <c r="B6" s="70"/>
      <c r="C6" s="72"/>
      <c r="D6" s="72"/>
      <c r="E6" s="72"/>
      <c r="F6" s="71"/>
      <c r="G6" s="77"/>
      <c r="H6" s="77"/>
      <c r="I6" s="71"/>
      <c r="J6" s="74"/>
      <c r="K6" s="75"/>
      <c r="L6" s="75"/>
      <c r="M6" s="74"/>
      <c r="N6" s="74"/>
      <c r="O6" s="74"/>
      <c r="P6" s="74"/>
      <c r="Q6" s="74"/>
      <c r="R6" s="75"/>
      <c r="S6" s="75"/>
      <c r="T6" s="75"/>
      <c r="U6" s="75"/>
      <c r="V6" s="75"/>
      <c r="W6" s="75"/>
      <c r="X6" s="75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  <c r="HM6" s="69"/>
      <c r="HN6" s="69"/>
      <c r="HO6" s="69"/>
      <c r="HP6" s="69"/>
      <c r="HQ6" s="69"/>
      <c r="HR6" s="69"/>
      <c r="HS6" s="69"/>
      <c r="HT6" s="69"/>
      <c r="HU6" s="69"/>
      <c r="HV6" s="69"/>
      <c r="HW6" s="69"/>
      <c r="HX6" s="69"/>
      <c r="HY6" s="69"/>
      <c r="HZ6" s="69"/>
      <c r="IA6" s="69"/>
      <c r="IB6" s="69"/>
      <c r="IC6" s="69"/>
      <c r="ID6" s="69"/>
      <c r="IE6" s="69"/>
      <c r="IF6" s="69"/>
      <c r="IG6" s="69"/>
      <c r="IH6" s="69"/>
      <c r="II6" s="69"/>
      <c r="IJ6" s="69"/>
      <c r="IK6" s="69"/>
      <c r="IL6" s="69"/>
      <c r="IM6" s="69"/>
      <c r="IN6" s="69"/>
      <c r="IO6" s="69"/>
      <c r="IP6" s="69"/>
      <c r="IQ6" s="69"/>
      <c r="IR6" s="69"/>
      <c r="IS6" s="69"/>
      <c r="IT6" s="69"/>
      <c r="IU6" s="69"/>
      <c r="IV6" s="69"/>
    </row>
    <row r="7" spans="1:256" ht="24" customHeight="1">
      <c r="A7" s="70"/>
      <c r="B7" s="70"/>
      <c r="C7" s="78" t="s">
        <v>69</v>
      </c>
      <c r="D7" s="78"/>
      <c r="E7" s="72"/>
      <c r="F7" s="72"/>
      <c r="G7" s="72"/>
      <c r="H7" s="72"/>
      <c r="I7" s="73" t="s">
        <v>67</v>
      </c>
      <c r="J7" s="79"/>
      <c r="K7" s="75"/>
      <c r="L7" s="75"/>
      <c r="M7" s="80"/>
      <c r="N7" s="80"/>
      <c r="O7" s="80"/>
      <c r="P7" s="80"/>
      <c r="Q7" s="80"/>
      <c r="R7" s="80"/>
      <c r="S7" s="80"/>
      <c r="T7" s="80"/>
      <c r="U7" s="80"/>
      <c r="V7" s="81"/>
      <c r="W7" s="81"/>
      <c r="X7" s="81"/>
      <c r="Y7" s="82"/>
      <c r="Z7" s="82"/>
      <c r="AA7" s="82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  <c r="HS7" s="69"/>
      <c r="HT7" s="69"/>
      <c r="HU7" s="69"/>
      <c r="HV7" s="69"/>
      <c r="HW7" s="69"/>
      <c r="HX7" s="69"/>
      <c r="HY7" s="69"/>
      <c r="HZ7" s="69"/>
      <c r="IA7" s="69"/>
      <c r="IB7" s="69"/>
      <c r="IC7" s="69"/>
      <c r="ID7" s="69"/>
      <c r="IE7" s="69"/>
      <c r="IF7" s="69"/>
      <c r="IG7" s="69"/>
      <c r="IH7" s="69"/>
      <c r="II7" s="69"/>
      <c r="IJ7" s="69"/>
      <c r="IK7" s="69"/>
      <c r="IL7" s="69"/>
      <c r="IM7" s="69"/>
      <c r="IN7" s="69"/>
      <c r="IO7" s="69"/>
      <c r="IP7" s="69"/>
      <c r="IQ7" s="69"/>
      <c r="IR7" s="69"/>
      <c r="IS7" s="69"/>
      <c r="IT7" s="69"/>
      <c r="IU7" s="69"/>
      <c r="IV7" s="69"/>
    </row>
    <row r="8" spans="1:256" ht="24" customHeight="1">
      <c r="A8" s="70"/>
      <c r="B8" s="70"/>
      <c r="C8" s="72"/>
      <c r="D8" s="78"/>
      <c r="E8" s="78"/>
      <c r="F8" s="72"/>
      <c r="G8" s="72"/>
      <c r="H8" s="72"/>
      <c r="I8" s="73"/>
      <c r="J8" s="83"/>
      <c r="K8" s="75"/>
      <c r="L8" s="79"/>
      <c r="M8" s="84"/>
      <c r="N8" s="84"/>
      <c r="O8" s="80"/>
      <c r="P8" s="80"/>
      <c r="Q8" s="80"/>
      <c r="R8" s="80"/>
      <c r="S8" s="80"/>
      <c r="T8" s="80"/>
      <c r="U8" s="80"/>
      <c r="V8" s="80"/>
      <c r="W8" s="81"/>
      <c r="X8" s="81"/>
      <c r="Y8" s="85"/>
      <c r="Z8" s="85"/>
      <c r="AA8" s="85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69"/>
      <c r="DV8" s="69"/>
      <c r="DW8" s="69"/>
      <c r="DX8" s="69"/>
      <c r="DY8" s="69"/>
      <c r="DZ8" s="69"/>
      <c r="EA8" s="69"/>
      <c r="EB8" s="69"/>
      <c r="EC8" s="69"/>
      <c r="ED8" s="69"/>
      <c r="EE8" s="69"/>
      <c r="EF8" s="69"/>
      <c r="EG8" s="69"/>
      <c r="EH8" s="69"/>
      <c r="EI8" s="69"/>
      <c r="EJ8" s="69"/>
      <c r="EK8" s="69"/>
      <c r="EL8" s="69"/>
      <c r="EM8" s="69"/>
      <c r="EN8" s="69"/>
      <c r="EO8" s="69"/>
      <c r="EP8" s="69"/>
      <c r="EQ8" s="69"/>
      <c r="ER8" s="69"/>
      <c r="ES8" s="69"/>
      <c r="ET8" s="69"/>
      <c r="EU8" s="69"/>
      <c r="EV8" s="69"/>
      <c r="EW8" s="69"/>
      <c r="EX8" s="69"/>
      <c r="EY8" s="69"/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/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/>
      <c r="GN8" s="69"/>
      <c r="GO8" s="69"/>
      <c r="GP8" s="69"/>
      <c r="GQ8" s="69"/>
      <c r="GR8" s="69"/>
      <c r="GS8" s="69"/>
      <c r="GT8" s="69"/>
      <c r="GU8" s="69"/>
      <c r="GV8" s="69"/>
      <c r="GW8" s="69"/>
      <c r="GX8" s="69"/>
      <c r="GY8" s="69"/>
      <c r="GZ8" s="69"/>
      <c r="HA8" s="69"/>
      <c r="HB8" s="69"/>
      <c r="HC8" s="69"/>
      <c r="HD8" s="69"/>
      <c r="HE8" s="69"/>
      <c r="HF8" s="69"/>
      <c r="HG8" s="69"/>
      <c r="HH8" s="69"/>
      <c r="HI8" s="69"/>
      <c r="HJ8" s="69"/>
      <c r="HK8" s="69"/>
      <c r="HL8" s="69"/>
      <c r="HM8" s="69"/>
      <c r="HN8" s="69"/>
      <c r="HO8" s="69"/>
      <c r="HP8" s="69"/>
      <c r="HQ8" s="69"/>
      <c r="HR8" s="69"/>
      <c r="HS8" s="69"/>
      <c r="HT8" s="69"/>
      <c r="HU8" s="69"/>
      <c r="HV8" s="69"/>
      <c r="HW8" s="69"/>
      <c r="HX8" s="69"/>
      <c r="HY8" s="69"/>
      <c r="HZ8" s="69"/>
      <c r="IA8" s="69"/>
      <c r="IB8" s="69"/>
      <c r="IC8" s="69"/>
      <c r="ID8" s="69"/>
      <c r="IE8" s="69"/>
      <c r="IF8" s="69"/>
      <c r="IG8" s="69"/>
      <c r="IH8" s="69"/>
      <c r="II8" s="69"/>
      <c r="IJ8" s="69"/>
      <c r="IK8" s="69"/>
      <c r="IL8" s="69"/>
      <c r="IM8" s="69"/>
      <c r="IN8" s="69"/>
      <c r="IO8" s="69"/>
      <c r="IP8" s="69"/>
      <c r="IQ8" s="69"/>
      <c r="IR8" s="69"/>
      <c r="IS8" s="69"/>
      <c r="IT8" s="69"/>
      <c r="IU8" s="69"/>
      <c r="IV8" s="69"/>
    </row>
    <row r="9" spans="1:256" ht="24" customHeight="1">
      <c r="A9" s="70"/>
      <c r="B9" s="70"/>
      <c r="C9" s="86"/>
      <c r="D9" s="87"/>
      <c r="E9" s="87"/>
      <c r="F9" s="86"/>
      <c r="G9" s="86"/>
      <c r="H9" s="86"/>
      <c r="I9" s="86"/>
      <c r="J9" s="88"/>
      <c r="K9" s="69"/>
      <c r="L9" s="88"/>
      <c r="M9" s="89"/>
      <c r="N9" s="89"/>
      <c r="O9" s="90"/>
      <c r="P9" s="90"/>
      <c r="Q9" s="90"/>
      <c r="R9" s="90"/>
      <c r="S9" s="90"/>
      <c r="T9" s="90"/>
      <c r="U9" s="90"/>
      <c r="V9" s="90"/>
      <c r="W9" s="91"/>
      <c r="X9" s="85"/>
      <c r="Y9" s="85"/>
      <c r="Z9" s="85"/>
      <c r="AA9" s="85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  <c r="GG9" s="69"/>
      <c r="GH9" s="69"/>
      <c r="GI9" s="69"/>
      <c r="GJ9" s="69"/>
      <c r="GK9" s="69"/>
      <c r="GL9" s="69"/>
      <c r="GM9" s="69"/>
      <c r="GN9" s="69"/>
      <c r="GO9" s="69"/>
      <c r="GP9" s="69"/>
      <c r="GQ9" s="69"/>
      <c r="GR9" s="69"/>
      <c r="GS9" s="69"/>
      <c r="GT9" s="69"/>
      <c r="GU9" s="69"/>
      <c r="GV9" s="69"/>
      <c r="GW9" s="69"/>
      <c r="GX9" s="69"/>
      <c r="GY9" s="69"/>
      <c r="GZ9" s="69"/>
      <c r="HA9" s="69"/>
      <c r="HB9" s="69"/>
      <c r="HC9" s="69"/>
      <c r="HD9" s="69"/>
      <c r="HE9" s="69"/>
      <c r="HF9" s="69"/>
      <c r="HG9" s="69"/>
      <c r="HH9" s="69"/>
      <c r="HI9" s="69"/>
      <c r="HJ9" s="69"/>
      <c r="HK9" s="69"/>
      <c r="HL9" s="69"/>
      <c r="HM9" s="69"/>
      <c r="HN9" s="69"/>
      <c r="HO9" s="69"/>
      <c r="HP9" s="69"/>
      <c r="HQ9" s="69"/>
      <c r="HR9" s="69"/>
      <c r="HS9" s="69"/>
      <c r="HT9" s="69"/>
      <c r="HU9" s="69"/>
      <c r="HV9" s="69"/>
      <c r="HW9" s="69"/>
      <c r="HX9" s="69"/>
      <c r="HY9" s="69"/>
      <c r="HZ9" s="69"/>
      <c r="IA9" s="69"/>
      <c r="IB9" s="69"/>
      <c r="IC9" s="69"/>
      <c r="ID9" s="69"/>
      <c r="IE9" s="69"/>
      <c r="IF9" s="69"/>
      <c r="IG9" s="69"/>
      <c r="IH9" s="69"/>
      <c r="II9" s="69"/>
      <c r="IJ9" s="69"/>
      <c r="IK9" s="69"/>
      <c r="IL9" s="69"/>
      <c r="IM9" s="69"/>
      <c r="IN9" s="69"/>
      <c r="IO9" s="69"/>
      <c r="IP9" s="69"/>
      <c r="IQ9" s="69"/>
      <c r="IR9" s="69"/>
      <c r="IS9" s="69"/>
      <c r="IT9" s="69"/>
      <c r="IU9" s="69"/>
      <c r="IV9" s="69"/>
    </row>
    <row r="10" spans="1:256" ht="15" customHeight="1">
      <c r="A10" s="92"/>
      <c r="B10" s="92"/>
      <c r="C10" s="93"/>
      <c r="D10" s="93"/>
      <c r="E10" s="93"/>
      <c r="F10" s="93"/>
      <c r="G10" s="93"/>
      <c r="H10" s="94"/>
      <c r="I10" s="93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6"/>
      <c r="V10" s="96"/>
      <c r="W10" s="95"/>
      <c r="X10" s="97"/>
      <c r="Y10" s="98"/>
      <c r="Z10" s="99"/>
      <c r="AA10" s="99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5" customHeight="1">
      <c r="A11" s="70"/>
      <c r="B11" s="70"/>
      <c r="C11" s="87"/>
      <c r="D11" s="87"/>
      <c r="E11" s="87"/>
      <c r="F11" s="87"/>
      <c r="G11" s="87"/>
      <c r="H11" s="100"/>
      <c r="I11" s="101"/>
      <c r="J11" s="91"/>
      <c r="K11" s="89"/>
      <c r="L11" s="90"/>
      <c r="M11" s="90"/>
      <c r="N11" s="90"/>
      <c r="O11" s="90"/>
      <c r="P11" s="90"/>
      <c r="Q11" s="90"/>
      <c r="R11" s="90"/>
      <c r="S11" s="90"/>
      <c r="T11" s="90"/>
      <c r="U11" s="91"/>
      <c r="V11" s="91"/>
      <c r="W11" s="65"/>
      <c r="X11" s="69"/>
      <c r="Y11" s="102"/>
      <c r="Z11" s="102"/>
      <c r="AA11" s="102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  <c r="EN11" s="69"/>
      <c r="EO11" s="69"/>
      <c r="EP11" s="69"/>
      <c r="EQ11" s="69"/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  <c r="GI11" s="69"/>
      <c r="GJ11" s="69"/>
      <c r="GK11" s="69"/>
      <c r="GL11" s="69"/>
      <c r="GM11" s="69"/>
      <c r="GN11" s="69"/>
      <c r="GO11" s="69"/>
      <c r="GP11" s="69"/>
      <c r="GQ11" s="69"/>
      <c r="GR11" s="69"/>
      <c r="GS11" s="69"/>
      <c r="GT11" s="69"/>
      <c r="GU11" s="69"/>
      <c r="GV11" s="69"/>
      <c r="GW11" s="69"/>
      <c r="GX11" s="69"/>
      <c r="GY11" s="69"/>
      <c r="GZ11" s="69"/>
      <c r="HA11" s="69"/>
      <c r="HB11" s="69"/>
      <c r="HC11" s="69"/>
      <c r="HD11" s="69"/>
      <c r="HE11" s="69"/>
      <c r="HF11" s="69"/>
      <c r="HG11" s="69"/>
      <c r="HH11" s="69"/>
      <c r="HI11" s="69"/>
      <c r="HJ11" s="69"/>
      <c r="HK11" s="69"/>
      <c r="HL11" s="69"/>
      <c r="HM11" s="69"/>
      <c r="HN11" s="69"/>
      <c r="HO11" s="69"/>
      <c r="HP11" s="69"/>
      <c r="HQ11" s="69"/>
      <c r="HR11" s="69"/>
      <c r="HS11" s="69"/>
      <c r="HT11" s="69"/>
      <c r="HU11" s="69"/>
      <c r="HV11" s="69"/>
      <c r="HW11" s="69"/>
      <c r="HX11" s="69"/>
      <c r="HY11" s="69"/>
      <c r="HZ11" s="69"/>
      <c r="IA11" s="69"/>
      <c r="IB11" s="69"/>
      <c r="IC11" s="69"/>
      <c r="ID11" s="69"/>
      <c r="IE11" s="69"/>
      <c r="IF11" s="69"/>
      <c r="IG11" s="69"/>
      <c r="IH11" s="69"/>
      <c r="II11" s="69"/>
      <c r="IJ11" s="69"/>
      <c r="IK11" s="69"/>
      <c r="IL11" s="69"/>
      <c r="IM11" s="69"/>
      <c r="IN11" s="69"/>
      <c r="IO11" s="69"/>
      <c r="IP11" s="69"/>
      <c r="IQ11" s="69"/>
      <c r="IR11" s="69"/>
      <c r="IS11" s="69"/>
      <c r="IT11" s="69"/>
      <c r="IU11" s="69"/>
      <c r="IV11" s="69"/>
    </row>
    <row r="12" spans="1:256" ht="24" customHeight="1">
      <c r="A12" s="70"/>
      <c r="B12" s="70"/>
      <c r="C12" s="78" t="s">
        <v>52</v>
      </c>
      <c r="D12" s="87"/>
      <c r="E12" s="87"/>
      <c r="F12" s="87"/>
      <c r="G12" s="86"/>
      <c r="H12" s="86"/>
      <c r="I12" s="100" t="s">
        <v>67</v>
      </c>
      <c r="J12" s="79">
        <f>'Data Record'!F6</f>
        <v>0</v>
      </c>
      <c r="K12" s="75"/>
      <c r="L12" s="79"/>
      <c r="M12" s="103"/>
      <c r="N12" s="103"/>
      <c r="O12" s="69"/>
      <c r="P12" s="103"/>
      <c r="Q12" s="88"/>
      <c r="R12" s="88"/>
      <c r="S12" s="88"/>
      <c r="T12" s="88"/>
      <c r="U12" s="88"/>
      <c r="V12" s="88"/>
      <c r="W12" s="88"/>
      <c r="X12" s="104"/>
      <c r="Y12" s="104"/>
      <c r="Z12" s="104"/>
      <c r="AA12" s="104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69"/>
      <c r="GS12" s="69"/>
      <c r="GT12" s="69"/>
      <c r="GU12" s="69"/>
      <c r="GV12" s="69"/>
      <c r="GW12" s="69"/>
      <c r="GX12" s="69"/>
      <c r="GY12" s="69"/>
      <c r="GZ12" s="69"/>
      <c r="HA12" s="69"/>
      <c r="HB12" s="69"/>
      <c r="HC12" s="69"/>
      <c r="HD12" s="69"/>
      <c r="HE12" s="69"/>
      <c r="HF12" s="69"/>
      <c r="HG12" s="69"/>
      <c r="HH12" s="69"/>
      <c r="HI12" s="69"/>
      <c r="HJ12" s="69"/>
      <c r="HK12" s="69"/>
      <c r="HL12" s="69"/>
      <c r="HM12" s="69"/>
      <c r="HN12" s="69"/>
      <c r="HO12" s="69"/>
      <c r="HP12" s="69"/>
      <c r="HQ12" s="69"/>
      <c r="HR12" s="69"/>
      <c r="HS12" s="69"/>
      <c r="HT12" s="69"/>
      <c r="HU12" s="69"/>
      <c r="HV12" s="69"/>
      <c r="HW12" s="69"/>
      <c r="HX12" s="69"/>
      <c r="HY12" s="69"/>
      <c r="HZ12" s="69"/>
      <c r="IA12" s="69"/>
      <c r="IB12" s="69"/>
      <c r="IC12" s="69"/>
      <c r="ID12" s="69"/>
      <c r="IE12" s="69"/>
      <c r="IF12" s="69"/>
      <c r="IG12" s="69"/>
      <c r="IH12" s="69"/>
      <c r="II12" s="69"/>
      <c r="IJ12" s="69"/>
      <c r="IK12" s="69"/>
      <c r="IL12" s="69"/>
      <c r="IM12" s="69"/>
      <c r="IN12" s="69"/>
      <c r="IO12" s="69"/>
      <c r="IP12" s="69"/>
      <c r="IQ12" s="69"/>
      <c r="IR12" s="69"/>
      <c r="IS12" s="69"/>
      <c r="IT12" s="69"/>
      <c r="IU12" s="69"/>
      <c r="IV12" s="69"/>
    </row>
    <row r="13" spans="1:256" ht="24" customHeight="1">
      <c r="A13" s="70"/>
      <c r="B13" s="70"/>
      <c r="C13" s="105" t="s">
        <v>53</v>
      </c>
      <c r="D13" s="87"/>
      <c r="E13" s="87"/>
      <c r="F13" s="87"/>
      <c r="G13" s="86"/>
      <c r="H13" s="86"/>
      <c r="I13" s="100" t="s">
        <v>67</v>
      </c>
      <c r="J13" s="79" t="str">
        <f>'Data Record'!T6</f>
        <v>N/A</v>
      </c>
      <c r="K13" s="75"/>
      <c r="L13" s="79"/>
      <c r="M13" s="103"/>
      <c r="N13" s="103"/>
      <c r="O13" s="69"/>
      <c r="P13" s="103"/>
      <c r="Q13" s="88"/>
      <c r="R13" s="88"/>
      <c r="S13" s="103"/>
      <c r="T13" s="103"/>
      <c r="U13" s="103"/>
      <c r="V13" s="103"/>
      <c r="W13" s="103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69"/>
      <c r="GC13" s="69"/>
      <c r="GD13" s="69"/>
      <c r="GE13" s="69"/>
      <c r="GF13" s="69"/>
      <c r="GG13" s="69"/>
      <c r="GH13" s="69"/>
      <c r="GI13" s="69"/>
      <c r="GJ13" s="69"/>
      <c r="GK13" s="69"/>
      <c r="GL13" s="69"/>
      <c r="GM13" s="69"/>
      <c r="GN13" s="69"/>
      <c r="GO13" s="69"/>
      <c r="GP13" s="69"/>
      <c r="GQ13" s="69"/>
      <c r="GR13" s="69"/>
      <c r="GS13" s="69"/>
      <c r="GT13" s="69"/>
      <c r="GU13" s="69"/>
      <c r="GV13" s="69"/>
      <c r="GW13" s="69"/>
      <c r="GX13" s="69"/>
      <c r="GY13" s="69"/>
      <c r="GZ13" s="69"/>
      <c r="HA13" s="69"/>
      <c r="HB13" s="69"/>
      <c r="HC13" s="69"/>
      <c r="HD13" s="69"/>
      <c r="HE13" s="69"/>
      <c r="HF13" s="69"/>
      <c r="HG13" s="69"/>
      <c r="HH13" s="69"/>
      <c r="HI13" s="69"/>
      <c r="HJ13" s="69"/>
      <c r="HK13" s="69"/>
      <c r="HL13" s="69"/>
      <c r="HM13" s="69"/>
      <c r="HN13" s="69"/>
      <c r="HO13" s="69"/>
      <c r="HP13" s="69"/>
      <c r="HQ13" s="69"/>
      <c r="HR13" s="69"/>
      <c r="HS13" s="69"/>
      <c r="HT13" s="69"/>
      <c r="HU13" s="69"/>
      <c r="HV13" s="69"/>
      <c r="HW13" s="69"/>
      <c r="HX13" s="69"/>
      <c r="HY13" s="69"/>
      <c r="HZ13" s="69"/>
      <c r="IA13" s="69"/>
      <c r="IB13" s="69"/>
      <c r="IC13" s="69"/>
      <c r="ID13" s="69"/>
      <c r="IE13" s="69"/>
      <c r="IF13" s="69"/>
      <c r="IG13" s="69"/>
      <c r="IH13" s="69"/>
      <c r="II13" s="69"/>
      <c r="IJ13" s="69"/>
      <c r="IK13" s="69"/>
      <c r="IL13" s="69"/>
      <c r="IM13" s="69"/>
      <c r="IN13" s="69"/>
      <c r="IO13" s="69"/>
      <c r="IP13" s="69"/>
      <c r="IQ13" s="69"/>
      <c r="IR13" s="69"/>
      <c r="IS13" s="69"/>
      <c r="IT13" s="69"/>
      <c r="IU13" s="69"/>
      <c r="IV13" s="69"/>
    </row>
    <row r="14" spans="1:256" ht="24" customHeight="1">
      <c r="A14" s="70"/>
      <c r="B14" s="70"/>
      <c r="C14" s="78" t="s">
        <v>55</v>
      </c>
      <c r="D14" s="87"/>
      <c r="E14" s="87"/>
      <c r="F14" s="87"/>
      <c r="G14" s="86"/>
      <c r="H14" s="86"/>
      <c r="I14" s="100" t="s">
        <v>67</v>
      </c>
      <c r="J14" s="106" t="str">
        <f>'Data Record'!C7</f>
        <v>N/A</v>
      </c>
      <c r="K14" s="79"/>
      <c r="L14" s="79"/>
      <c r="M14" s="103"/>
      <c r="N14" s="103"/>
      <c r="O14" s="69"/>
      <c r="P14" s="103"/>
      <c r="Q14" s="88"/>
      <c r="R14" s="88"/>
      <c r="S14" s="88"/>
      <c r="T14" s="88"/>
      <c r="U14" s="88"/>
      <c r="V14" s="87"/>
      <c r="W14" s="103"/>
      <c r="X14" s="104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69"/>
      <c r="GC14" s="69"/>
      <c r="GD14" s="69"/>
      <c r="GE14" s="69"/>
      <c r="GF14" s="69"/>
      <c r="GG14" s="69"/>
      <c r="GH14" s="69"/>
      <c r="GI14" s="69"/>
      <c r="GJ14" s="69"/>
      <c r="GK14" s="69"/>
      <c r="GL14" s="69"/>
      <c r="GM14" s="69"/>
      <c r="GN14" s="69"/>
      <c r="GO14" s="69"/>
      <c r="GP14" s="69"/>
      <c r="GQ14" s="69"/>
      <c r="GR14" s="69"/>
      <c r="GS14" s="69"/>
      <c r="GT14" s="69"/>
      <c r="GU14" s="69"/>
      <c r="GV14" s="69"/>
      <c r="GW14" s="69"/>
      <c r="GX14" s="69"/>
      <c r="GY14" s="69"/>
      <c r="GZ14" s="69"/>
      <c r="HA14" s="69"/>
      <c r="HB14" s="69"/>
      <c r="HC14" s="69"/>
      <c r="HD14" s="69"/>
      <c r="HE14" s="69"/>
      <c r="HF14" s="69"/>
      <c r="HG14" s="69"/>
      <c r="HH14" s="69"/>
      <c r="HI14" s="69"/>
      <c r="HJ14" s="69"/>
      <c r="HK14" s="69"/>
      <c r="HL14" s="69"/>
      <c r="HM14" s="69"/>
      <c r="HN14" s="69"/>
      <c r="HO14" s="69"/>
      <c r="HP14" s="69"/>
      <c r="HQ14" s="69"/>
      <c r="HR14" s="69"/>
      <c r="HS14" s="69"/>
      <c r="HT14" s="69"/>
      <c r="HU14" s="69"/>
      <c r="HV14" s="69"/>
      <c r="HW14" s="69"/>
      <c r="HX14" s="69"/>
      <c r="HY14" s="69"/>
      <c r="HZ14" s="69"/>
      <c r="IA14" s="69"/>
      <c r="IB14" s="69"/>
      <c r="IC14" s="69"/>
      <c r="ID14" s="69"/>
      <c r="IE14" s="69"/>
      <c r="IF14" s="69"/>
      <c r="IG14" s="69"/>
      <c r="IH14" s="69"/>
      <c r="II14" s="69"/>
      <c r="IJ14" s="69"/>
      <c r="IK14" s="69"/>
      <c r="IL14" s="69"/>
      <c r="IM14" s="69"/>
      <c r="IN14" s="69"/>
      <c r="IO14" s="69"/>
      <c r="IP14" s="69"/>
      <c r="IQ14" s="69"/>
      <c r="IR14" s="69"/>
      <c r="IS14" s="69"/>
      <c r="IT14" s="69"/>
      <c r="IU14" s="69"/>
      <c r="IV14" s="69"/>
    </row>
    <row r="15" spans="1:256" ht="24" customHeight="1">
      <c r="A15" s="70"/>
      <c r="B15" s="70"/>
      <c r="C15" s="78" t="s">
        <v>70</v>
      </c>
      <c r="D15" s="87"/>
      <c r="E15" s="87"/>
      <c r="F15" s="87"/>
      <c r="G15" s="86"/>
      <c r="H15" s="86"/>
      <c r="I15" s="100" t="s">
        <v>67</v>
      </c>
      <c r="J15" s="189">
        <f>'Data Record'!M7</f>
        <v>123</v>
      </c>
      <c r="K15" s="189"/>
      <c r="L15" s="189"/>
      <c r="M15" s="107"/>
      <c r="N15" s="107"/>
      <c r="O15" s="69"/>
      <c r="P15" s="103"/>
      <c r="Q15" s="103"/>
      <c r="R15" s="88"/>
      <c r="S15" s="103"/>
      <c r="T15" s="103"/>
      <c r="U15" s="103"/>
      <c r="V15" s="103"/>
      <c r="W15" s="103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9"/>
      <c r="IJ15" s="69"/>
      <c r="IK15" s="69"/>
      <c r="IL15" s="69"/>
      <c r="IM15" s="69"/>
      <c r="IN15" s="69"/>
      <c r="IO15" s="69"/>
      <c r="IP15" s="69"/>
      <c r="IQ15" s="69"/>
      <c r="IR15" s="69"/>
      <c r="IS15" s="69"/>
      <c r="IT15" s="69"/>
      <c r="IU15" s="69"/>
      <c r="IV15" s="69"/>
    </row>
    <row r="16" spans="1:256" ht="24" customHeight="1">
      <c r="A16" s="70"/>
      <c r="B16" s="70"/>
      <c r="C16" s="78" t="s">
        <v>71</v>
      </c>
      <c r="D16" s="87"/>
      <c r="E16" s="87"/>
      <c r="F16" s="87"/>
      <c r="G16" s="86"/>
      <c r="H16" s="86"/>
      <c r="I16" s="100" t="s">
        <v>67</v>
      </c>
      <c r="J16" s="108">
        <f>'Data Record'!U7</f>
        <v>456</v>
      </c>
      <c r="K16" s="79"/>
      <c r="L16" s="109"/>
      <c r="M16" s="103"/>
      <c r="N16" s="103"/>
      <c r="O16" s="69"/>
      <c r="P16" s="103"/>
      <c r="Q16" s="103"/>
      <c r="R16" s="88"/>
      <c r="S16" s="88"/>
      <c r="T16" s="88"/>
      <c r="U16" s="88"/>
      <c r="V16" s="110"/>
      <c r="W16" s="103"/>
      <c r="X16" s="104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69"/>
      <c r="GS16" s="69"/>
      <c r="GT16" s="69"/>
      <c r="GU16" s="69"/>
      <c r="GV16" s="69"/>
      <c r="GW16" s="69"/>
      <c r="GX16" s="69"/>
      <c r="GY16" s="69"/>
      <c r="GZ16" s="69"/>
      <c r="HA16" s="69"/>
      <c r="HB16" s="69"/>
      <c r="HC16" s="69"/>
      <c r="HD16" s="69"/>
      <c r="HE16" s="69"/>
      <c r="HF16" s="69"/>
      <c r="HG16" s="69"/>
      <c r="HH16" s="69"/>
      <c r="HI16" s="69"/>
      <c r="HJ16" s="69"/>
      <c r="HK16" s="69"/>
      <c r="HL16" s="69"/>
      <c r="HM16" s="69"/>
      <c r="HN16" s="69"/>
      <c r="HO16" s="69"/>
      <c r="HP16" s="69"/>
      <c r="HQ16" s="69"/>
      <c r="HR16" s="69"/>
      <c r="HS16" s="69"/>
      <c r="HT16" s="69"/>
      <c r="HU16" s="69"/>
      <c r="HV16" s="69"/>
      <c r="HW16" s="69"/>
      <c r="HX16" s="69"/>
      <c r="HY16" s="69"/>
      <c r="HZ16" s="69"/>
      <c r="IA16" s="69"/>
      <c r="IB16" s="69"/>
      <c r="IC16" s="69"/>
      <c r="ID16" s="69"/>
      <c r="IE16" s="69"/>
      <c r="IF16" s="69"/>
      <c r="IG16" s="69"/>
      <c r="IH16" s="69"/>
      <c r="II16" s="69"/>
      <c r="IJ16" s="69"/>
      <c r="IK16" s="69"/>
      <c r="IL16" s="69"/>
      <c r="IM16" s="69"/>
      <c r="IN16" s="69"/>
      <c r="IO16" s="69"/>
      <c r="IP16" s="69"/>
      <c r="IQ16" s="69"/>
      <c r="IR16" s="69"/>
      <c r="IS16" s="69"/>
      <c r="IT16" s="69"/>
      <c r="IU16" s="69"/>
      <c r="IV16" s="69"/>
    </row>
    <row r="17" spans="1:256" ht="18.75" customHeight="1">
      <c r="A17" s="70"/>
      <c r="B17" s="70"/>
      <c r="C17" s="87"/>
      <c r="D17" s="87"/>
      <c r="E17" s="87"/>
      <c r="F17" s="87"/>
      <c r="G17" s="86"/>
      <c r="H17" s="86"/>
      <c r="I17" s="110"/>
      <c r="J17" s="111"/>
      <c r="K17" s="103"/>
      <c r="L17" s="103"/>
      <c r="M17" s="88"/>
      <c r="N17" s="88"/>
      <c r="O17" s="69"/>
      <c r="P17" s="103"/>
      <c r="Q17" s="88"/>
      <c r="R17" s="88"/>
      <c r="S17" s="88"/>
      <c r="T17" s="110"/>
      <c r="U17" s="103"/>
      <c r="V17" s="88"/>
      <c r="W17" s="103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69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69"/>
      <c r="GS17" s="69"/>
      <c r="GT17" s="69"/>
      <c r="GU17" s="69"/>
      <c r="GV17" s="69"/>
      <c r="GW17" s="69"/>
      <c r="GX17" s="69"/>
      <c r="GY17" s="69"/>
      <c r="GZ17" s="69"/>
      <c r="HA17" s="69"/>
      <c r="HB17" s="69"/>
      <c r="HC17" s="69"/>
      <c r="HD17" s="69"/>
      <c r="HE17" s="69"/>
      <c r="HF17" s="69"/>
      <c r="HG17" s="69"/>
      <c r="HH17" s="69"/>
      <c r="HI17" s="69"/>
      <c r="HJ17" s="69"/>
      <c r="HK17" s="69"/>
      <c r="HL17" s="69"/>
      <c r="HM17" s="69"/>
      <c r="HN17" s="69"/>
      <c r="HO17" s="69"/>
      <c r="HP17" s="69"/>
      <c r="HQ17" s="69"/>
      <c r="HR17" s="69"/>
      <c r="HS17" s="69"/>
      <c r="HT17" s="69"/>
      <c r="HU17" s="69"/>
      <c r="HV17" s="69"/>
      <c r="HW17" s="69"/>
      <c r="HX17" s="69"/>
      <c r="HY17" s="69"/>
      <c r="HZ17" s="69"/>
      <c r="IA17" s="69"/>
      <c r="IB17" s="69"/>
      <c r="IC17" s="69"/>
      <c r="ID17" s="69"/>
      <c r="IE17" s="69"/>
      <c r="IF17" s="69"/>
      <c r="IG17" s="69"/>
      <c r="IH17" s="69"/>
      <c r="II17" s="69"/>
      <c r="IJ17" s="69"/>
      <c r="IK17" s="69"/>
      <c r="IL17" s="69"/>
      <c r="IM17" s="69"/>
      <c r="IN17" s="69"/>
      <c r="IO17" s="69"/>
      <c r="IP17" s="69"/>
      <c r="IQ17" s="69"/>
      <c r="IR17" s="69"/>
      <c r="IS17" s="69"/>
      <c r="IT17" s="69"/>
      <c r="IU17" s="69"/>
      <c r="IV17" s="69"/>
    </row>
    <row r="18" spans="1:256" ht="24" customHeight="1">
      <c r="A18" s="70"/>
      <c r="B18" s="70"/>
      <c r="C18" s="78" t="s">
        <v>72</v>
      </c>
      <c r="D18" s="78"/>
      <c r="E18" s="87"/>
      <c r="F18" s="87"/>
      <c r="G18" s="87"/>
      <c r="H18" s="87"/>
      <c r="I18" s="112"/>
      <c r="J18" s="88"/>
      <c r="K18" s="88"/>
      <c r="L18" s="86"/>
      <c r="M18" s="113"/>
      <c r="N18" s="113"/>
      <c r="O18" s="69"/>
      <c r="P18" s="69"/>
      <c r="Q18" s="69"/>
      <c r="R18" s="69"/>
      <c r="S18" s="69"/>
      <c r="T18" s="69"/>
      <c r="U18" s="69"/>
      <c r="V18" s="69"/>
      <c r="W18" s="103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  <c r="GI18" s="69"/>
      <c r="GJ18" s="69"/>
      <c r="GK18" s="69"/>
      <c r="GL18" s="69"/>
      <c r="GM18" s="69"/>
      <c r="GN18" s="69"/>
      <c r="GO18" s="69"/>
      <c r="GP18" s="69"/>
      <c r="GQ18" s="69"/>
      <c r="GR18" s="69"/>
      <c r="GS18" s="69"/>
      <c r="GT18" s="69"/>
      <c r="GU18" s="69"/>
      <c r="GV18" s="69"/>
      <c r="GW18" s="69"/>
      <c r="GX18" s="69"/>
      <c r="GY18" s="69"/>
      <c r="GZ18" s="69"/>
      <c r="HA18" s="69"/>
      <c r="HB18" s="69"/>
      <c r="HC18" s="69"/>
      <c r="HD18" s="69"/>
      <c r="HE18" s="69"/>
      <c r="HF18" s="69"/>
      <c r="HG18" s="69"/>
      <c r="HH18" s="69"/>
      <c r="HI18" s="69"/>
      <c r="HJ18" s="69"/>
      <c r="HK18" s="69"/>
      <c r="HL18" s="69"/>
      <c r="HM18" s="69"/>
      <c r="HN18" s="69"/>
      <c r="HO18" s="69"/>
      <c r="HP18" s="69"/>
      <c r="HQ18" s="69"/>
      <c r="HR18" s="69"/>
      <c r="HS18" s="69"/>
      <c r="HT18" s="69"/>
      <c r="HU18" s="69"/>
      <c r="HV18" s="69"/>
      <c r="HW18" s="69"/>
      <c r="HX18" s="69"/>
      <c r="HY18" s="69"/>
      <c r="HZ18" s="69"/>
      <c r="IA18" s="69"/>
      <c r="IB18" s="69"/>
      <c r="IC18" s="69"/>
      <c r="ID18" s="69"/>
      <c r="IE18" s="69"/>
      <c r="IF18" s="69"/>
      <c r="IG18" s="69"/>
      <c r="IH18" s="69"/>
      <c r="II18" s="69"/>
      <c r="IJ18" s="69"/>
      <c r="IK18" s="69"/>
      <c r="IL18" s="69"/>
      <c r="IM18" s="69"/>
      <c r="IN18" s="69"/>
      <c r="IO18" s="69"/>
      <c r="IP18" s="69"/>
      <c r="IQ18" s="69"/>
      <c r="IR18" s="69"/>
      <c r="IS18" s="69"/>
      <c r="IT18" s="69"/>
      <c r="IU18" s="69"/>
      <c r="IV18" s="69"/>
    </row>
    <row r="19" spans="1:256" ht="24" customHeight="1">
      <c r="A19" s="70"/>
      <c r="B19" s="70"/>
      <c r="C19" s="78" t="s">
        <v>73</v>
      </c>
      <c r="D19" s="78"/>
      <c r="E19" s="87"/>
      <c r="F19" s="87"/>
      <c r="G19" s="86"/>
      <c r="H19" s="86"/>
      <c r="I19" s="114" t="s">
        <v>67</v>
      </c>
      <c r="J19" s="115" t="s">
        <v>74</v>
      </c>
      <c r="K19" s="75"/>
      <c r="L19" s="75"/>
      <c r="M19" s="113"/>
      <c r="N19" s="69"/>
      <c r="O19" s="105" t="s">
        <v>75</v>
      </c>
      <c r="P19" s="69"/>
      <c r="Q19" s="86"/>
      <c r="R19" s="116"/>
      <c r="S19" s="86"/>
      <c r="T19" s="69"/>
      <c r="U19" s="69"/>
      <c r="V19" s="100" t="s">
        <v>67</v>
      </c>
      <c r="W19" s="190">
        <f>'Data Record'!Q2</f>
        <v>0</v>
      </c>
      <c r="X19" s="190"/>
      <c r="Y19" s="190"/>
      <c r="Z19" s="117"/>
      <c r="AA19" s="117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  <c r="IA19" s="69"/>
      <c r="IB19" s="69"/>
      <c r="IC19" s="69"/>
      <c r="ID19" s="69"/>
      <c r="IE19" s="69"/>
      <c r="IF19" s="69"/>
      <c r="IG19" s="69"/>
      <c r="IH19" s="69"/>
      <c r="II19" s="69"/>
      <c r="IJ19" s="69"/>
      <c r="IK19" s="69"/>
      <c r="IL19" s="69"/>
      <c r="IM19" s="69"/>
      <c r="IN19" s="69"/>
      <c r="IO19" s="69"/>
      <c r="IP19" s="69"/>
      <c r="IQ19" s="69"/>
      <c r="IR19" s="69"/>
      <c r="IS19" s="69"/>
      <c r="IT19" s="69"/>
      <c r="IU19" s="69"/>
      <c r="IV19" s="69"/>
    </row>
    <row r="20" spans="1:256" ht="24" customHeight="1">
      <c r="A20" s="70"/>
      <c r="B20" s="70"/>
      <c r="C20" s="78" t="s">
        <v>76</v>
      </c>
      <c r="D20" s="71"/>
      <c r="E20" s="118"/>
      <c r="F20" s="118"/>
      <c r="G20" s="86"/>
      <c r="H20" s="86"/>
      <c r="I20" s="119" t="s">
        <v>67</v>
      </c>
      <c r="J20" s="120" t="s">
        <v>77</v>
      </c>
      <c r="K20" s="75"/>
      <c r="L20" s="75"/>
      <c r="M20" s="121"/>
      <c r="N20" s="69"/>
      <c r="O20" s="105" t="s">
        <v>78</v>
      </c>
      <c r="P20" s="69"/>
      <c r="Q20" s="86"/>
      <c r="R20" s="122"/>
      <c r="S20" s="86"/>
      <c r="T20" s="69"/>
      <c r="U20" s="69"/>
      <c r="V20" s="100" t="s">
        <v>67</v>
      </c>
      <c r="W20" s="190">
        <f>'Data Record'!AA2</f>
        <v>0</v>
      </c>
      <c r="X20" s="190"/>
      <c r="Y20" s="190"/>
      <c r="Z20" s="117"/>
      <c r="AA20" s="117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</row>
    <row r="21" spans="1:256" ht="24" customHeight="1">
      <c r="A21" s="70"/>
      <c r="B21" s="70"/>
      <c r="C21" s="78" t="s">
        <v>79</v>
      </c>
      <c r="D21" s="71"/>
      <c r="E21" s="118"/>
      <c r="F21" s="118"/>
      <c r="G21" s="86"/>
      <c r="H21" s="86"/>
      <c r="I21" s="119" t="s">
        <v>67</v>
      </c>
      <c r="J21" s="115" t="s">
        <v>80</v>
      </c>
      <c r="K21" s="75"/>
      <c r="L21" s="75"/>
      <c r="M21" s="88"/>
      <c r="N21" s="69"/>
      <c r="O21" s="71" t="s">
        <v>81</v>
      </c>
      <c r="P21" s="69"/>
      <c r="Q21" s="86"/>
      <c r="R21" s="118"/>
      <c r="S21" s="86"/>
      <c r="T21" s="69"/>
      <c r="U21" s="69"/>
      <c r="V21" s="100" t="s">
        <v>67</v>
      </c>
      <c r="W21" s="191">
        <f>W20+365</f>
        <v>365</v>
      </c>
      <c r="X21" s="191"/>
      <c r="Y21" s="191"/>
      <c r="Z21" s="123"/>
      <c r="AA21" s="123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  <c r="FT21" s="69"/>
      <c r="FU21" s="69"/>
      <c r="FV21" s="69"/>
      <c r="FW21" s="69"/>
      <c r="FX21" s="69"/>
      <c r="FY21" s="69"/>
      <c r="FZ21" s="69"/>
      <c r="GA21" s="69"/>
      <c r="GB21" s="69"/>
      <c r="GC21" s="69"/>
      <c r="GD21" s="69"/>
      <c r="GE21" s="69"/>
      <c r="GF21" s="69"/>
      <c r="GG21" s="69"/>
      <c r="GH21" s="69"/>
      <c r="GI21" s="69"/>
      <c r="GJ21" s="69"/>
      <c r="GK21" s="69"/>
      <c r="GL21" s="69"/>
      <c r="GM21" s="69"/>
      <c r="GN21" s="69"/>
      <c r="GO21" s="69"/>
      <c r="GP21" s="69"/>
      <c r="GQ21" s="69"/>
      <c r="GR21" s="69"/>
      <c r="GS21" s="69"/>
      <c r="GT21" s="69"/>
      <c r="GU21" s="69"/>
      <c r="GV21" s="69"/>
      <c r="GW21" s="69"/>
      <c r="GX21" s="69"/>
      <c r="GY21" s="69"/>
      <c r="GZ21" s="69"/>
      <c r="HA21" s="69"/>
      <c r="HB21" s="69"/>
      <c r="HC21" s="69"/>
      <c r="HD21" s="69"/>
      <c r="HE21" s="69"/>
      <c r="HF21" s="69"/>
      <c r="HG21" s="69"/>
      <c r="HH21" s="69"/>
      <c r="HI21" s="69"/>
      <c r="HJ21" s="69"/>
      <c r="HK21" s="69"/>
      <c r="HL21" s="69"/>
      <c r="HM21" s="69"/>
      <c r="HN21" s="69"/>
      <c r="HO21" s="69"/>
      <c r="HP21" s="69"/>
      <c r="HQ21" s="69"/>
      <c r="HR21" s="69"/>
      <c r="HS21" s="69"/>
      <c r="HT21" s="69"/>
      <c r="HU21" s="69"/>
      <c r="HV21" s="69"/>
      <c r="HW21" s="69"/>
      <c r="HX21" s="69"/>
      <c r="HY21" s="69"/>
      <c r="HZ21" s="69"/>
      <c r="IA21" s="69"/>
      <c r="IB21" s="69"/>
      <c r="IC21" s="69"/>
      <c r="ID21" s="69"/>
      <c r="IE21" s="69"/>
      <c r="IF21" s="69"/>
      <c r="IG21" s="69"/>
      <c r="IH21" s="69"/>
      <c r="II21" s="69"/>
      <c r="IJ21" s="69"/>
      <c r="IK21" s="69"/>
      <c r="IL21" s="69"/>
      <c r="IM21" s="69"/>
      <c r="IN21" s="69"/>
      <c r="IO21" s="69"/>
      <c r="IP21" s="69"/>
      <c r="IQ21" s="69"/>
      <c r="IR21" s="69"/>
      <c r="IS21" s="69"/>
      <c r="IT21" s="69"/>
      <c r="IU21" s="69"/>
      <c r="IV21" s="69"/>
    </row>
    <row r="22" spans="1:256" ht="24" customHeight="1">
      <c r="A22" s="70"/>
      <c r="B22" s="70"/>
      <c r="C22" s="78" t="s">
        <v>82</v>
      </c>
      <c r="D22" s="75"/>
      <c r="E22" s="69"/>
      <c r="F22" s="69"/>
      <c r="G22" s="69"/>
      <c r="H22" s="69"/>
      <c r="I22" s="119" t="s">
        <v>67</v>
      </c>
      <c r="J22" s="75" t="s">
        <v>83</v>
      </c>
      <c r="K22" s="75"/>
      <c r="L22" s="75"/>
      <c r="M22" s="103"/>
      <c r="N22" s="103"/>
      <c r="O22" s="69"/>
      <c r="P22" s="103"/>
      <c r="Q22" s="124"/>
      <c r="R22" s="124"/>
      <c r="S22" s="103"/>
      <c r="T22" s="103"/>
      <c r="U22" s="103"/>
      <c r="V22" s="103"/>
      <c r="W22" s="103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69"/>
      <c r="GC22" s="69"/>
      <c r="GD22" s="69"/>
      <c r="GE22" s="69"/>
      <c r="GF22" s="69"/>
      <c r="GG22" s="69"/>
      <c r="GH22" s="69"/>
      <c r="GI22" s="69"/>
      <c r="GJ22" s="69"/>
      <c r="GK22" s="69"/>
      <c r="GL22" s="69"/>
      <c r="GM22" s="69"/>
      <c r="GN22" s="69"/>
      <c r="GO22" s="69"/>
      <c r="GP22" s="69"/>
      <c r="GQ22" s="69"/>
      <c r="GR22" s="69"/>
      <c r="GS22" s="69"/>
      <c r="GT22" s="69"/>
      <c r="GU22" s="69"/>
      <c r="GV22" s="69"/>
      <c r="GW22" s="69"/>
      <c r="GX22" s="69"/>
      <c r="GY22" s="69"/>
      <c r="GZ22" s="69"/>
      <c r="HA22" s="69"/>
      <c r="HB22" s="69"/>
      <c r="HC22" s="69"/>
      <c r="HD22" s="69"/>
      <c r="HE22" s="69"/>
      <c r="HF22" s="69"/>
      <c r="HG22" s="69"/>
      <c r="HH22" s="69"/>
      <c r="HI22" s="69"/>
      <c r="HJ22" s="69"/>
      <c r="HK22" s="69"/>
      <c r="HL22" s="69"/>
      <c r="HM22" s="69"/>
      <c r="HN22" s="69"/>
      <c r="HO22" s="69"/>
      <c r="HP22" s="69"/>
      <c r="HQ22" s="69"/>
      <c r="HR22" s="69"/>
      <c r="HS22" s="69"/>
      <c r="HT22" s="69"/>
      <c r="HU22" s="69"/>
      <c r="HV22" s="69"/>
      <c r="HW22" s="69"/>
      <c r="HX22" s="69"/>
      <c r="HY22" s="69"/>
      <c r="HZ22" s="69"/>
      <c r="IA22" s="69"/>
      <c r="IB22" s="69"/>
      <c r="IC22" s="69"/>
      <c r="ID22" s="69"/>
      <c r="IE22" s="69"/>
      <c r="IF22" s="69"/>
      <c r="IG22" s="69"/>
      <c r="IH22" s="69"/>
      <c r="II22" s="69"/>
      <c r="IJ22" s="69"/>
      <c r="IK22" s="69"/>
      <c r="IL22" s="69"/>
      <c r="IM22" s="69"/>
      <c r="IN22" s="69"/>
      <c r="IO22" s="69"/>
      <c r="IP22" s="69"/>
      <c r="IQ22" s="69"/>
      <c r="IR22" s="69"/>
      <c r="IS22" s="69"/>
      <c r="IT22" s="69"/>
      <c r="IU22" s="69"/>
      <c r="IV22" s="69"/>
    </row>
    <row r="23" spans="1:256" ht="18.75" customHeight="1">
      <c r="A23" s="70"/>
      <c r="B23" s="70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103"/>
      <c r="N23" s="103"/>
      <c r="O23" s="69"/>
      <c r="P23" s="103"/>
      <c r="Q23" s="103"/>
      <c r="R23" s="103"/>
      <c r="S23" s="103"/>
      <c r="T23" s="103"/>
      <c r="U23" s="103"/>
      <c r="V23" s="103"/>
      <c r="W23" s="103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J23" s="69"/>
      <c r="GK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W23" s="69"/>
      <c r="GX23" s="69"/>
      <c r="GY23" s="69"/>
      <c r="GZ23" s="69"/>
      <c r="HA23" s="69"/>
      <c r="HB23" s="69"/>
      <c r="HC23" s="69"/>
      <c r="HD23" s="69"/>
      <c r="HE23" s="69"/>
      <c r="HF23" s="69"/>
      <c r="HG23" s="69"/>
      <c r="HH23" s="69"/>
      <c r="HI23" s="69"/>
      <c r="HJ23" s="69"/>
      <c r="HK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  <c r="HW23" s="69"/>
      <c r="HX23" s="69"/>
      <c r="HY23" s="69"/>
      <c r="HZ23" s="69"/>
      <c r="IA23" s="69"/>
      <c r="IB23" s="69"/>
      <c r="IC23" s="69"/>
      <c r="ID23" s="69"/>
      <c r="IE23" s="69"/>
      <c r="IF23" s="69"/>
      <c r="IG23" s="69"/>
      <c r="IH23" s="69"/>
      <c r="II23" s="69"/>
      <c r="IJ23" s="69"/>
      <c r="IK23" s="69"/>
      <c r="IL23" s="69"/>
      <c r="IM23" s="69"/>
      <c r="IN23" s="69"/>
      <c r="IO23" s="69"/>
      <c r="IP23" s="69"/>
      <c r="IQ23" s="69"/>
      <c r="IR23" s="69"/>
      <c r="IS23" s="69"/>
      <c r="IT23" s="69"/>
      <c r="IU23" s="69"/>
      <c r="IV23" s="69"/>
    </row>
    <row r="24" spans="1:256" ht="24" customHeight="1">
      <c r="A24" s="70"/>
      <c r="B24" s="70"/>
      <c r="C24" s="86" t="s">
        <v>84</v>
      </c>
      <c r="D24" s="125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26"/>
      <c r="X24" s="127"/>
      <c r="Y24" s="128"/>
      <c r="Z24" s="128"/>
      <c r="AA24" s="128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  <c r="FT24" s="69"/>
      <c r="FU24" s="69"/>
      <c r="FV24" s="69"/>
      <c r="FW24" s="69"/>
      <c r="FX24" s="69"/>
      <c r="FY24" s="69"/>
      <c r="FZ24" s="69"/>
      <c r="GA24" s="69"/>
      <c r="GB24" s="69"/>
      <c r="GC24" s="69"/>
      <c r="GD24" s="69"/>
      <c r="GE24" s="69"/>
      <c r="GF24" s="69"/>
      <c r="GG24" s="69"/>
      <c r="GH24" s="69"/>
      <c r="GI24" s="69"/>
      <c r="GJ24" s="69"/>
      <c r="GK24" s="69"/>
      <c r="GL24" s="69"/>
      <c r="GM24" s="69"/>
      <c r="GN24" s="69"/>
      <c r="GO24" s="69"/>
      <c r="GP24" s="69"/>
      <c r="GQ24" s="69"/>
      <c r="GR24" s="69"/>
      <c r="GS24" s="69"/>
      <c r="GT24" s="69"/>
      <c r="GU24" s="69"/>
      <c r="GV24" s="69"/>
      <c r="GW24" s="69"/>
      <c r="GX24" s="69"/>
      <c r="GY24" s="69"/>
      <c r="GZ24" s="69"/>
      <c r="HA24" s="69"/>
      <c r="HB24" s="69"/>
      <c r="HC24" s="69"/>
      <c r="HD24" s="69"/>
      <c r="HE24" s="69"/>
      <c r="HF24" s="69"/>
      <c r="HG24" s="69"/>
      <c r="HH24" s="69"/>
      <c r="HI24" s="69"/>
      <c r="HJ24" s="69"/>
      <c r="HK24" s="69"/>
      <c r="HL24" s="69"/>
      <c r="HM24" s="69"/>
      <c r="HN24" s="69"/>
      <c r="HO24" s="69"/>
      <c r="HP24" s="69"/>
      <c r="HQ24" s="69"/>
      <c r="HR24" s="69"/>
      <c r="HS24" s="69"/>
      <c r="HT24" s="69"/>
      <c r="HU24" s="69"/>
      <c r="HV24" s="69"/>
      <c r="HW24" s="69"/>
      <c r="HX24" s="69"/>
      <c r="HY24" s="69"/>
      <c r="HZ24" s="69"/>
      <c r="IA24" s="69"/>
      <c r="IB24" s="69"/>
      <c r="IC24" s="69"/>
      <c r="ID24" s="69"/>
      <c r="IE24" s="69"/>
      <c r="IF24" s="69"/>
      <c r="IG24" s="69"/>
      <c r="IH24" s="69"/>
      <c r="II24" s="69"/>
      <c r="IJ24" s="69"/>
      <c r="IK24" s="69"/>
      <c r="IL24" s="69"/>
      <c r="IM24" s="69"/>
      <c r="IN24" s="69"/>
      <c r="IO24" s="69"/>
      <c r="IP24" s="69"/>
      <c r="IQ24" s="69"/>
      <c r="IR24" s="69"/>
      <c r="IS24" s="69"/>
      <c r="IT24" s="69"/>
      <c r="IU24" s="69"/>
      <c r="IV24" s="69"/>
    </row>
    <row r="25" spans="1:256" ht="24" customHeight="1">
      <c r="A25" s="70"/>
      <c r="B25" s="70"/>
      <c r="C25" s="129" t="s">
        <v>85</v>
      </c>
      <c r="D25" s="69"/>
      <c r="E25" s="69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70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  <c r="IN25" s="69"/>
      <c r="IO25" s="69"/>
      <c r="IP25" s="69"/>
      <c r="IQ25" s="69"/>
      <c r="IR25" s="69"/>
      <c r="IS25" s="69"/>
      <c r="IT25" s="69"/>
      <c r="IU25" s="69"/>
      <c r="IV25" s="69"/>
    </row>
    <row r="26" spans="1:256" ht="24" customHeight="1">
      <c r="A26" s="70"/>
      <c r="B26" s="70"/>
      <c r="C26" s="129" t="s">
        <v>86</v>
      </c>
      <c r="D26" s="103"/>
      <c r="E26" s="70"/>
      <c r="F26" s="70"/>
      <c r="G26" s="70"/>
      <c r="H26" s="130"/>
      <c r="I26" s="130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70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69"/>
      <c r="GU26" s="69"/>
      <c r="GV26" s="69"/>
      <c r="GW26" s="69"/>
      <c r="GX26" s="69"/>
      <c r="GY26" s="69"/>
      <c r="GZ26" s="69"/>
      <c r="HA26" s="69"/>
      <c r="HB26" s="69"/>
      <c r="HC26" s="69"/>
      <c r="HD26" s="69"/>
      <c r="HE26" s="69"/>
      <c r="HF26" s="69"/>
      <c r="HG26" s="69"/>
      <c r="HH26" s="69"/>
      <c r="HI26" s="69"/>
      <c r="HJ26" s="69"/>
      <c r="HK26" s="69"/>
      <c r="HL26" s="69"/>
      <c r="HM26" s="69"/>
      <c r="HN26" s="69"/>
      <c r="HO26" s="69"/>
      <c r="HP26" s="69"/>
      <c r="HQ26" s="69"/>
      <c r="HR26" s="69"/>
      <c r="HS26" s="69"/>
      <c r="HT26" s="69"/>
      <c r="HU26" s="69"/>
      <c r="HV26" s="69"/>
      <c r="HW26" s="69"/>
      <c r="HX26" s="69"/>
      <c r="HY26" s="69"/>
      <c r="HZ26" s="69"/>
      <c r="IA26" s="69"/>
      <c r="IB26" s="69"/>
      <c r="IC26" s="69"/>
      <c r="ID26" s="69"/>
      <c r="IE26" s="69"/>
      <c r="IF26" s="69"/>
      <c r="IG26" s="69"/>
      <c r="IH26" s="69"/>
      <c r="II26" s="69"/>
      <c r="IJ26" s="69"/>
      <c r="IK26" s="69"/>
      <c r="IL26" s="69"/>
      <c r="IM26" s="69"/>
      <c r="IN26" s="69"/>
      <c r="IO26" s="69"/>
      <c r="IP26" s="69"/>
      <c r="IQ26" s="69"/>
      <c r="IR26" s="69"/>
      <c r="IS26" s="69"/>
      <c r="IT26" s="69"/>
      <c r="IU26" s="69"/>
      <c r="IV26" s="69"/>
    </row>
    <row r="27" spans="1:256" ht="24" customHeight="1">
      <c r="A27" s="70"/>
      <c r="B27" s="70"/>
      <c r="C27" s="129" t="s">
        <v>87</v>
      </c>
      <c r="D27" s="103"/>
      <c r="E27" s="130"/>
      <c r="F27" s="130"/>
      <c r="G27" s="130"/>
      <c r="H27" s="130"/>
      <c r="I27" s="130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70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  <c r="FT27" s="69"/>
      <c r="FU27" s="69"/>
      <c r="FV27" s="69"/>
      <c r="FW27" s="69"/>
      <c r="FX27" s="69"/>
      <c r="FY27" s="69"/>
      <c r="FZ27" s="69"/>
      <c r="GA27" s="69"/>
      <c r="GB27" s="69"/>
      <c r="GC27" s="69"/>
      <c r="GD27" s="69"/>
      <c r="GE27" s="69"/>
      <c r="GF27" s="69"/>
      <c r="GG27" s="69"/>
      <c r="GH27" s="69"/>
      <c r="GI27" s="69"/>
      <c r="GJ27" s="69"/>
      <c r="GK27" s="69"/>
      <c r="GL27" s="69"/>
      <c r="GM27" s="69"/>
      <c r="GN27" s="69"/>
      <c r="GO27" s="69"/>
      <c r="GP27" s="69"/>
      <c r="GQ27" s="69"/>
      <c r="GR27" s="69"/>
      <c r="GS27" s="69"/>
      <c r="GT27" s="69"/>
      <c r="GU27" s="69"/>
      <c r="GV27" s="69"/>
      <c r="GW27" s="69"/>
      <c r="GX27" s="69"/>
      <c r="GY27" s="69"/>
      <c r="GZ27" s="69"/>
      <c r="HA27" s="69"/>
      <c r="HB27" s="69"/>
      <c r="HC27" s="69"/>
      <c r="HD27" s="69"/>
      <c r="HE27" s="69"/>
      <c r="HF27" s="69"/>
      <c r="HG27" s="69"/>
      <c r="HH27" s="69"/>
      <c r="HI27" s="69"/>
      <c r="HJ27" s="69"/>
      <c r="HK27" s="69"/>
      <c r="HL27" s="69"/>
      <c r="HM27" s="69"/>
      <c r="HN27" s="69"/>
      <c r="HO27" s="69"/>
      <c r="HP27" s="69"/>
      <c r="HQ27" s="69"/>
      <c r="HR27" s="69"/>
      <c r="HS27" s="69"/>
      <c r="HT27" s="69"/>
      <c r="HU27" s="69"/>
      <c r="HV27" s="69"/>
      <c r="HW27" s="69"/>
      <c r="HX27" s="69"/>
      <c r="HY27" s="69"/>
      <c r="HZ27" s="69"/>
      <c r="IA27" s="69"/>
      <c r="IB27" s="69"/>
      <c r="IC27" s="69"/>
      <c r="ID27" s="69"/>
      <c r="IE27" s="69"/>
      <c r="IF27" s="69"/>
      <c r="IG27" s="69"/>
      <c r="IH27" s="69"/>
      <c r="II27" s="69"/>
      <c r="IJ27" s="69"/>
      <c r="IK27" s="69"/>
      <c r="IL27" s="69"/>
      <c r="IM27" s="69"/>
      <c r="IN27" s="69"/>
      <c r="IO27" s="69"/>
      <c r="IP27" s="69"/>
      <c r="IQ27" s="69"/>
      <c r="IR27" s="69"/>
      <c r="IS27" s="69"/>
      <c r="IT27" s="69"/>
      <c r="IU27" s="69"/>
      <c r="IV27" s="69"/>
    </row>
    <row r="28" spans="1:256" ht="24" customHeight="1">
      <c r="A28" s="70"/>
      <c r="B28" s="70"/>
      <c r="C28" s="129" t="s">
        <v>88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70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  <c r="GK28" s="69"/>
      <c r="GL28" s="69"/>
      <c r="GM28" s="69"/>
      <c r="GN28" s="69"/>
      <c r="GO28" s="69"/>
      <c r="GP28" s="69"/>
      <c r="GQ28" s="69"/>
      <c r="GR28" s="69"/>
      <c r="GS28" s="69"/>
      <c r="GT28" s="69"/>
      <c r="GU28" s="69"/>
      <c r="GV28" s="69"/>
      <c r="GW28" s="69"/>
      <c r="GX28" s="69"/>
      <c r="GY28" s="69"/>
      <c r="GZ28" s="69"/>
      <c r="HA28" s="69"/>
      <c r="HB28" s="69"/>
      <c r="HC28" s="69"/>
      <c r="HD28" s="69"/>
      <c r="HE28" s="69"/>
      <c r="HF28" s="69"/>
      <c r="HG28" s="69"/>
      <c r="HH28" s="69"/>
      <c r="HI28" s="69"/>
      <c r="HJ28" s="69"/>
      <c r="HK28" s="69"/>
      <c r="HL28" s="69"/>
      <c r="HM28" s="69"/>
      <c r="HN28" s="69"/>
      <c r="HO28" s="69"/>
      <c r="HP28" s="69"/>
      <c r="HQ28" s="69"/>
      <c r="HR28" s="69"/>
      <c r="HS28" s="69"/>
      <c r="HT28" s="69"/>
      <c r="HU28" s="69"/>
      <c r="HV28" s="69"/>
      <c r="HW28" s="69"/>
      <c r="HX28" s="69"/>
      <c r="HY28" s="69"/>
      <c r="HZ28" s="69"/>
      <c r="IA28" s="69"/>
      <c r="IB28" s="69"/>
      <c r="IC28" s="69"/>
      <c r="ID28" s="69"/>
      <c r="IE28" s="69"/>
      <c r="IF28" s="69"/>
      <c r="IG28" s="69"/>
      <c r="IH28" s="69"/>
      <c r="II28" s="69"/>
      <c r="IJ28" s="69"/>
      <c r="IK28" s="69"/>
      <c r="IL28" s="69"/>
      <c r="IM28" s="69"/>
      <c r="IN28" s="69"/>
      <c r="IO28" s="69"/>
      <c r="IP28" s="69"/>
      <c r="IQ28" s="69"/>
      <c r="IR28" s="69"/>
      <c r="IS28" s="69"/>
      <c r="IT28" s="69"/>
      <c r="IU28" s="69"/>
      <c r="IV28" s="69"/>
    </row>
    <row r="29" spans="1:256" ht="24" customHeight="1">
      <c r="A29" s="70"/>
      <c r="B29" s="70"/>
      <c r="C29" s="129" t="s">
        <v>89</v>
      </c>
      <c r="D29" s="103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  <c r="FT29" s="69"/>
      <c r="FU29" s="69"/>
      <c r="FV29" s="69"/>
      <c r="FW29" s="69"/>
      <c r="FX29" s="69"/>
      <c r="FY29" s="69"/>
      <c r="FZ29" s="69"/>
      <c r="GA29" s="69"/>
      <c r="GB29" s="69"/>
      <c r="GC29" s="69"/>
      <c r="GD29" s="69"/>
      <c r="GE29" s="69"/>
      <c r="GF29" s="69"/>
      <c r="GG29" s="69"/>
      <c r="GH29" s="69"/>
      <c r="GI29" s="69"/>
      <c r="GJ29" s="69"/>
      <c r="GK29" s="69"/>
      <c r="GL29" s="69"/>
      <c r="GM29" s="69"/>
      <c r="GN29" s="69"/>
      <c r="GO29" s="69"/>
      <c r="GP29" s="69"/>
      <c r="GQ29" s="69"/>
      <c r="GR29" s="69"/>
      <c r="GS29" s="69"/>
      <c r="GT29" s="69"/>
      <c r="GU29" s="69"/>
      <c r="GV29" s="69"/>
      <c r="GW29" s="69"/>
      <c r="GX29" s="69"/>
      <c r="GY29" s="69"/>
      <c r="GZ29" s="69"/>
      <c r="HA29" s="69"/>
      <c r="HB29" s="69"/>
      <c r="HC29" s="69"/>
      <c r="HD29" s="69"/>
      <c r="HE29" s="69"/>
      <c r="HF29" s="69"/>
      <c r="HG29" s="69"/>
      <c r="HH29" s="69"/>
      <c r="HI29" s="69"/>
      <c r="HJ29" s="69"/>
      <c r="HK29" s="69"/>
      <c r="HL29" s="69"/>
      <c r="HM29" s="69"/>
      <c r="HN29" s="69"/>
      <c r="HO29" s="69"/>
      <c r="HP29" s="69"/>
      <c r="HQ29" s="69"/>
      <c r="HR29" s="69"/>
      <c r="HS29" s="69"/>
      <c r="HT29" s="69"/>
      <c r="HU29" s="69"/>
      <c r="HV29" s="69"/>
      <c r="HW29" s="69"/>
      <c r="HX29" s="69"/>
      <c r="HY29" s="69"/>
      <c r="HZ29" s="69"/>
      <c r="IA29" s="69"/>
      <c r="IB29" s="69"/>
      <c r="IC29" s="69"/>
      <c r="ID29" s="69"/>
      <c r="IE29" s="69"/>
      <c r="IF29" s="69"/>
      <c r="IG29" s="69"/>
      <c r="IH29" s="69"/>
      <c r="II29" s="69"/>
      <c r="IJ29" s="69"/>
      <c r="IK29" s="69"/>
      <c r="IL29" s="69"/>
      <c r="IM29" s="69"/>
      <c r="IN29" s="69"/>
      <c r="IO29" s="69"/>
      <c r="IP29" s="69"/>
      <c r="IQ29" s="69"/>
      <c r="IR29" s="69"/>
      <c r="IS29" s="69"/>
      <c r="IT29" s="69"/>
      <c r="IU29" s="69"/>
      <c r="IV29" s="69"/>
    </row>
    <row r="30" spans="1:256" ht="24" customHeight="1">
      <c r="A30" s="70"/>
      <c r="B30" s="70"/>
      <c r="C30" s="129" t="s">
        <v>90</v>
      </c>
      <c r="D30" s="69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70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  <c r="FT30" s="69"/>
      <c r="FU30" s="69"/>
      <c r="FV30" s="69"/>
      <c r="FW30" s="69"/>
      <c r="FX30" s="69"/>
      <c r="FY30" s="69"/>
      <c r="FZ30" s="69"/>
      <c r="GA30" s="69"/>
      <c r="GB30" s="69"/>
      <c r="GC30" s="69"/>
      <c r="GD30" s="69"/>
      <c r="GE30" s="69"/>
      <c r="GF30" s="69"/>
      <c r="GG30" s="69"/>
      <c r="GH30" s="69"/>
      <c r="GI30" s="69"/>
      <c r="GJ30" s="69"/>
      <c r="GK30" s="69"/>
      <c r="GL30" s="69"/>
      <c r="GM30" s="69"/>
      <c r="GN30" s="69"/>
      <c r="GO30" s="69"/>
      <c r="GP30" s="69"/>
      <c r="GQ30" s="69"/>
      <c r="GR30" s="69"/>
      <c r="GS30" s="69"/>
      <c r="GT30" s="69"/>
      <c r="GU30" s="69"/>
      <c r="GV30" s="69"/>
      <c r="GW30" s="69"/>
      <c r="GX30" s="69"/>
      <c r="GY30" s="69"/>
      <c r="GZ30" s="69"/>
      <c r="HA30" s="69"/>
      <c r="HB30" s="69"/>
      <c r="HC30" s="69"/>
      <c r="HD30" s="69"/>
      <c r="HE30" s="69"/>
      <c r="HF30" s="69"/>
      <c r="HG30" s="69"/>
      <c r="HH30" s="69"/>
      <c r="HI30" s="69"/>
      <c r="HJ30" s="69"/>
      <c r="HK30" s="69"/>
      <c r="HL30" s="69"/>
      <c r="HM30" s="69"/>
      <c r="HN30" s="69"/>
      <c r="HO30" s="69"/>
      <c r="HP30" s="69"/>
      <c r="HQ30" s="69"/>
      <c r="HR30" s="69"/>
      <c r="HS30" s="69"/>
      <c r="HT30" s="69"/>
      <c r="HU30" s="69"/>
      <c r="HV30" s="69"/>
      <c r="HW30" s="69"/>
      <c r="HX30" s="69"/>
      <c r="HY30" s="69"/>
      <c r="HZ30" s="69"/>
      <c r="IA30" s="69"/>
      <c r="IB30" s="69"/>
      <c r="IC30" s="69"/>
      <c r="ID30" s="69"/>
      <c r="IE30" s="69"/>
      <c r="IF30" s="69"/>
      <c r="IG30" s="69"/>
      <c r="IH30" s="69"/>
      <c r="II30" s="69"/>
      <c r="IJ30" s="69"/>
      <c r="IK30" s="69"/>
      <c r="IL30" s="69"/>
      <c r="IM30" s="69"/>
      <c r="IN30" s="69"/>
      <c r="IO30" s="69"/>
      <c r="IP30" s="69"/>
      <c r="IQ30" s="69"/>
      <c r="IR30" s="69"/>
      <c r="IS30" s="69"/>
      <c r="IT30" s="69"/>
      <c r="IU30" s="69"/>
      <c r="IV30" s="69"/>
    </row>
    <row r="31" spans="1:256" ht="15.75" customHeight="1">
      <c r="A31" s="70"/>
      <c r="B31" s="70"/>
      <c r="C31" s="30"/>
      <c r="D31" s="30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70"/>
      <c r="V31" s="70"/>
      <c r="W31" s="69"/>
      <c r="X31" s="69"/>
      <c r="Y31" s="69"/>
      <c r="Z31" s="69"/>
      <c r="AA31" s="69"/>
      <c r="AB31" s="69"/>
      <c r="AC31" s="69"/>
      <c r="AD31" s="69"/>
      <c r="AE31" s="131"/>
      <c r="AF31" s="66"/>
      <c r="AG31" s="9"/>
      <c r="AH31" s="9"/>
      <c r="AI31" s="9"/>
      <c r="AJ31" s="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  <c r="FT31" s="69"/>
      <c r="FU31" s="69"/>
      <c r="FV31" s="69"/>
      <c r="FW31" s="69"/>
      <c r="FX31" s="69"/>
      <c r="FY31" s="69"/>
      <c r="FZ31" s="69"/>
      <c r="GA31" s="69"/>
      <c r="GB31" s="69"/>
      <c r="GC31" s="69"/>
      <c r="GD31" s="69"/>
      <c r="GE31" s="69"/>
      <c r="GF31" s="69"/>
      <c r="GG31" s="69"/>
      <c r="GH31" s="69"/>
      <c r="GI31" s="69"/>
      <c r="GJ31" s="69"/>
      <c r="GK31" s="69"/>
      <c r="GL31" s="69"/>
      <c r="GM31" s="69"/>
      <c r="GN31" s="69"/>
      <c r="GO31" s="69"/>
      <c r="GP31" s="69"/>
      <c r="GQ31" s="69"/>
      <c r="GR31" s="69"/>
      <c r="GS31" s="69"/>
      <c r="GT31" s="69"/>
      <c r="GU31" s="69"/>
      <c r="GV31" s="69"/>
      <c r="GW31" s="69"/>
      <c r="GX31" s="69"/>
      <c r="GY31" s="69"/>
      <c r="GZ31" s="69"/>
      <c r="HA31" s="69"/>
      <c r="HB31" s="69"/>
      <c r="HC31" s="69"/>
      <c r="HD31" s="69"/>
      <c r="HE31" s="69"/>
      <c r="HF31" s="69"/>
      <c r="HG31" s="69"/>
      <c r="HH31" s="69"/>
      <c r="HI31" s="69"/>
      <c r="HJ31" s="69"/>
      <c r="HK31" s="69"/>
      <c r="HL31" s="69"/>
      <c r="HM31" s="69"/>
      <c r="HN31" s="69"/>
      <c r="HO31" s="69"/>
      <c r="HP31" s="69"/>
      <c r="HQ31" s="69"/>
      <c r="HR31" s="69"/>
      <c r="HS31" s="69"/>
      <c r="HT31" s="69"/>
      <c r="HU31" s="69"/>
      <c r="HV31" s="69"/>
      <c r="HW31" s="69"/>
      <c r="HX31" s="69"/>
      <c r="HY31" s="69"/>
      <c r="HZ31" s="69"/>
      <c r="IA31" s="69"/>
      <c r="IB31" s="69"/>
      <c r="IC31" s="69"/>
      <c r="ID31" s="69"/>
      <c r="IE31" s="69"/>
      <c r="IF31" s="69"/>
      <c r="IG31" s="69"/>
      <c r="IH31" s="69"/>
      <c r="II31" s="69"/>
      <c r="IJ31" s="69"/>
      <c r="IK31" s="69"/>
      <c r="IL31" s="69"/>
      <c r="IM31" s="69"/>
      <c r="IN31" s="69"/>
      <c r="IO31" s="69"/>
      <c r="IP31" s="69"/>
      <c r="IQ31" s="69"/>
      <c r="IR31" s="69"/>
      <c r="IS31" s="69"/>
      <c r="IT31" s="69"/>
      <c r="IU31" s="69"/>
      <c r="IV31" s="69"/>
    </row>
    <row r="32" spans="1:256" ht="15.75" customHeight="1">
      <c r="A32" s="70"/>
      <c r="B32" s="70"/>
      <c r="C32" s="30"/>
      <c r="D32" s="30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70"/>
      <c r="V32" s="70"/>
      <c r="W32" s="69"/>
      <c r="X32" s="69"/>
      <c r="Y32" s="69"/>
      <c r="Z32" s="69"/>
      <c r="AA32" s="69"/>
      <c r="AB32" s="69"/>
      <c r="AC32" s="69"/>
      <c r="AD32" s="69"/>
      <c r="AE32" s="131"/>
      <c r="AF32" s="66"/>
      <c r="AG32" s="9"/>
      <c r="AH32" s="9"/>
      <c r="AI32" s="9"/>
      <c r="AJ32" s="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  <c r="FT32" s="69"/>
      <c r="FU32" s="69"/>
      <c r="FV32" s="69"/>
      <c r="FW32" s="69"/>
      <c r="FX32" s="69"/>
      <c r="FY32" s="69"/>
      <c r="FZ32" s="69"/>
      <c r="GA32" s="69"/>
      <c r="GB32" s="69"/>
      <c r="GC32" s="69"/>
      <c r="GD32" s="69"/>
      <c r="GE32" s="69"/>
      <c r="GF32" s="69"/>
      <c r="GG32" s="69"/>
      <c r="GH32" s="69"/>
      <c r="GI32" s="69"/>
      <c r="GJ32" s="69"/>
      <c r="GK32" s="69"/>
      <c r="GL32" s="69"/>
      <c r="GM32" s="69"/>
      <c r="GN32" s="69"/>
      <c r="GO32" s="69"/>
      <c r="GP32" s="69"/>
      <c r="GQ32" s="69"/>
      <c r="GR32" s="69"/>
      <c r="GS32" s="69"/>
      <c r="GT32" s="69"/>
      <c r="GU32" s="69"/>
      <c r="GV32" s="69"/>
      <c r="GW32" s="69"/>
      <c r="GX32" s="69"/>
      <c r="GY32" s="69"/>
      <c r="GZ32" s="69"/>
      <c r="HA32" s="69"/>
      <c r="HB32" s="69"/>
      <c r="HC32" s="69"/>
      <c r="HD32" s="69"/>
      <c r="HE32" s="69"/>
      <c r="HF32" s="69"/>
      <c r="HG32" s="69"/>
      <c r="HH32" s="69"/>
      <c r="HI32" s="69"/>
      <c r="HJ32" s="69"/>
      <c r="HK32" s="69"/>
      <c r="HL32" s="69"/>
      <c r="HM32" s="69"/>
      <c r="HN32" s="69"/>
      <c r="HO32" s="69"/>
      <c r="HP32" s="69"/>
      <c r="HQ32" s="69"/>
      <c r="HR32" s="69"/>
      <c r="HS32" s="69"/>
      <c r="HT32" s="69"/>
      <c r="HU32" s="69"/>
      <c r="HV32" s="69"/>
      <c r="HW32" s="69"/>
      <c r="HX32" s="69"/>
      <c r="HY32" s="69"/>
      <c r="HZ32" s="69"/>
      <c r="IA32" s="69"/>
      <c r="IB32" s="69"/>
      <c r="IC32" s="69"/>
      <c r="ID32" s="69"/>
      <c r="IE32" s="69"/>
      <c r="IF32" s="69"/>
      <c r="IG32" s="69"/>
      <c r="IH32" s="69"/>
      <c r="II32" s="69"/>
      <c r="IJ32" s="69"/>
      <c r="IK32" s="69"/>
      <c r="IL32" s="69"/>
      <c r="IM32" s="69"/>
      <c r="IN32" s="69"/>
      <c r="IO32" s="69"/>
      <c r="IP32" s="69"/>
      <c r="IQ32" s="69"/>
      <c r="IR32" s="69"/>
      <c r="IS32" s="69"/>
      <c r="IT32" s="69"/>
      <c r="IU32" s="69"/>
      <c r="IV32" s="69"/>
    </row>
    <row r="33" spans="1:256" ht="15.75" customHeight="1">
      <c r="A33" s="70"/>
      <c r="B33" s="70"/>
      <c r="C33" s="30"/>
      <c r="D33" s="30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70"/>
      <c r="V33" s="70"/>
      <c r="W33" s="69"/>
      <c r="X33" s="69"/>
      <c r="Y33" s="69"/>
      <c r="Z33" s="69"/>
      <c r="AA33" s="69"/>
      <c r="AB33" s="69"/>
      <c r="AC33" s="69"/>
      <c r="AD33" s="69"/>
      <c r="AE33" s="131"/>
      <c r="AF33" s="66"/>
      <c r="AG33" s="9"/>
      <c r="AH33" s="9"/>
      <c r="AI33" s="9"/>
      <c r="AJ33" s="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  <c r="FT33" s="69"/>
      <c r="FU33" s="69"/>
      <c r="FV33" s="69"/>
      <c r="FW33" s="69"/>
      <c r="FX33" s="69"/>
      <c r="FY33" s="69"/>
      <c r="FZ33" s="69"/>
      <c r="GA33" s="69"/>
      <c r="GB33" s="69"/>
      <c r="GC33" s="69"/>
      <c r="GD33" s="69"/>
      <c r="GE33" s="69"/>
      <c r="GF33" s="69"/>
      <c r="GG33" s="69"/>
      <c r="GH33" s="69"/>
      <c r="GI33" s="69"/>
      <c r="GJ33" s="69"/>
      <c r="GK33" s="69"/>
      <c r="GL33" s="69"/>
      <c r="GM33" s="69"/>
      <c r="GN33" s="69"/>
      <c r="GO33" s="69"/>
      <c r="GP33" s="69"/>
      <c r="GQ33" s="69"/>
      <c r="GR33" s="69"/>
      <c r="GS33" s="69"/>
      <c r="GT33" s="69"/>
      <c r="GU33" s="69"/>
      <c r="GV33" s="69"/>
      <c r="GW33" s="69"/>
      <c r="GX33" s="69"/>
      <c r="GY33" s="69"/>
      <c r="GZ33" s="69"/>
      <c r="HA33" s="69"/>
      <c r="HB33" s="69"/>
      <c r="HC33" s="69"/>
      <c r="HD33" s="69"/>
      <c r="HE33" s="69"/>
      <c r="HF33" s="69"/>
      <c r="HG33" s="69"/>
      <c r="HH33" s="69"/>
      <c r="HI33" s="69"/>
      <c r="HJ33" s="69"/>
      <c r="HK33" s="69"/>
      <c r="HL33" s="69"/>
      <c r="HM33" s="69"/>
      <c r="HN33" s="69"/>
      <c r="HO33" s="69"/>
      <c r="HP33" s="69"/>
      <c r="HQ33" s="69"/>
      <c r="HR33" s="69"/>
      <c r="HS33" s="69"/>
      <c r="HT33" s="69"/>
      <c r="HU33" s="69"/>
      <c r="HV33" s="69"/>
      <c r="HW33" s="69"/>
      <c r="HX33" s="69"/>
      <c r="HY33" s="69"/>
      <c r="HZ33" s="69"/>
      <c r="IA33" s="69"/>
      <c r="IB33" s="69"/>
      <c r="IC33" s="69"/>
      <c r="ID33" s="69"/>
      <c r="IE33" s="69"/>
      <c r="IF33" s="69"/>
      <c r="IG33" s="69"/>
      <c r="IH33" s="69"/>
      <c r="II33" s="69"/>
      <c r="IJ33" s="69"/>
      <c r="IK33" s="69"/>
      <c r="IL33" s="69"/>
      <c r="IM33" s="69"/>
      <c r="IN33" s="69"/>
      <c r="IO33" s="69"/>
      <c r="IP33" s="69"/>
      <c r="IQ33" s="69"/>
      <c r="IR33" s="69"/>
      <c r="IS33" s="69"/>
      <c r="IT33" s="69"/>
      <c r="IU33" s="69"/>
      <c r="IV33" s="69"/>
    </row>
    <row r="34" spans="1:256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69"/>
      <c r="X34" s="69"/>
      <c r="Y34" s="69"/>
      <c r="Z34" s="69"/>
      <c r="AA34" s="69"/>
      <c r="AB34" s="69"/>
      <c r="AC34" s="69"/>
      <c r="AD34" s="69"/>
      <c r="AE34" s="131"/>
      <c r="AF34" s="66"/>
      <c r="AG34" s="9"/>
      <c r="AH34" s="9"/>
      <c r="AI34" s="9"/>
      <c r="AJ34" s="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  <c r="FT34" s="69"/>
      <c r="FU34" s="69"/>
      <c r="FV34" s="69"/>
      <c r="FW34" s="69"/>
      <c r="FX34" s="69"/>
      <c r="FY34" s="69"/>
      <c r="FZ34" s="69"/>
      <c r="GA34" s="69"/>
      <c r="GB34" s="69"/>
      <c r="GC34" s="69"/>
      <c r="GD34" s="69"/>
      <c r="GE34" s="69"/>
      <c r="GF34" s="69"/>
      <c r="GG34" s="69"/>
      <c r="GH34" s="69"/>
      <c r="GI34" s="69"/>
      <c r="GJ34" s="69"/>
      <c r="GK34" s="69"/>
      <c r="GL34" s="69"/>
      <c r="GM34" s="69"/>
      <c r="GN34" s="69"/>
      <c r="GO34" s="69"/>
      <c r="GP34" s="69"/>
      <c r="GQ34" s="69"/>
      <c r="GR34" s="69"/>
      <c r="GS34" s="69"/>
      <c r="GT34" s="69"/>
      <c r="GU34" s="69"/>
      <c r="GV34" s="69"/>
      <c r="GW34" s="69"/>
      <c r="GX34" s="69"/>
      <c r="GY34" s="69"/>
      <c r="GZ34" s="69"/>
      <c r="HA34" s="69"/>
      <c r="HB34" s="69"/>
      <c r="HC34" s="69"/>
      <c r="HD34" s="69"/>
      <c r="HE34" s="69"/>
      <c r="HF34" s="69"/>
      <c r="HG34" s="69"/>
      <c r="HH34" s="69"/>
      <c r="HI34" s="69"/>
      <c r="HJ34" s="69"/>
      <c r="HK34" s="69"/>
      <c r="HL34" s="69"/>
      <c r="HM34" s="69"/>
      <c r="HN34" s="69"/>
      <c r="HO34" s="69"/>
      <c r="HP34" s="69"/>
      <c r="HQ34" s="69"/>
      <c r="HR34" s="69"/>
      <c r="HS34" s="69"/>
      <c r="HT34" s="69"/>
      <c r="HU34" s="69"/>
      <c r="HV34" s="69"/>
      <c r="HW34" s="69"/>
      <c r="HX34" s="69"/>
      <c r="HY34" s="69"/>
      <c r="HZ34" s="69"/>
      <c r="IA34" s="69"/>
      <c r="IB34" s="69"/>
      <c r="IC34" s="69"/>
      <c r="ID34" s="69"/>
      <c r="IE34" s="69"/>
      <c r="IF34" s="69"/>
      <c r="IG34" s="69"/>
      <c r="IH34" s="69"/>
      <c r="II34" s="69"/>
      <c r="IJ34" s="69"/>
      <c r="IK34" s="69"/>
      <c r="IL34" s="69"/>
      <c r="IM34" s="69"/>
      <c r="IN34" s="69"/>
      <c r="IO34" s="69"/>
      <c r="IP34" s="69"/>
      <c r="IQ34" s="69"/>
      <c r="IR34" s="69"/>
      <c r="IS34" s="69"/>
      <c r="IT34" s="69"/>
      <c r="IU34" s="69"/>
      <c r="IV34" s="69"/>
    </row>
    <row r="35" spans="1:256" ht="24" customHeight="1">
      <c r="A35" s="70"/>
      <c r="B35" s="70"/>
      <c r="C35" s="71" t="s">
        <v>91</v>
      </c>
      <c r="D35" s="75"/>
      <c r="E35" s="75"/>
      <c r="F35" s="75"/>
      <c r="G35" s="100" t="s">
        <v>67</v>
      </c>
      <c r="H35" s="192">
        <f>W20+1</f>
        <v>1</v>
      </c>
      <c r="I35" s="192"/>
      <c r="J35" s="192"/>
      <c r="K35" s="132"/>
      <c r="L35" s="75"/>
      <c r="M35" s="75"/>
      <c r="N35" s="71"/>
      <c r="O35" s="71" t="s">
        <v>92</v>
      </c>
      <c r="P35" s="71"/>
      <c r="Q35" s="71"/>
      <c r="R35" s="75"/>
      <c r="S35" s="74"/>
      <c r="T35" s="133"/>
      <c r="U35" s="133"/>
      <c r="V35" s="133"/>
      <c r="W35" s="133"/>
      <c r="X35" s="133"/>
      <c r="Y35" s="134"/>
      <c r="Z35" s="69"/>
      <c r="AA35" s="69"/>
      <c r="AB35" s="69"/>
      <c r="AC35" s="69"/>
      <c r="AD35" s="69"/>
      <c r="AE35" s="131"/>
      <c r="AF35" s="66"/>
      <c r="AG35" s="9"/>
      <c r="AH35" s="9"/>
      <c r="AI35" s="9"/>
      <c r="AJ35" s="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  <c r="FT35" s="69"/>
      <c r="FU35" s="69"/>
      <c r="FV35" s="69"/>
      <c r="FW35" s="69"/>
      <c r="FX35" s="69"/>
      <c r="FY35" s="69"/>
      <c r="FZ35" s="69"/>
      <c r="GA35" s="69"/>
      <c r="GB35" s="69"/>
      <c r="GC35" s="69"/>
      <c r="GD35" s="69"/>
      <c r="GE35" s="69"/>
      <c r="GF35" s="69"/>
      <c r="GG35" s="69"/>
      <c r="GH35" s="69"/>
      <c r="GI35" s="69"/>
      <c r="GJ35" s="69"/>
      <c r="GK35" s="69"/>
      <c r="GL35" s="69"/>
      <c r="GM35" s="69"/>
      <c r="GN35" s="69"/>
      <c r="GO35" s="69"/>
      <c r="GP35" s="69"/>
      <c r="GQ35" s="69"/>
      <c r="GR35" s="69"/>
      <c r="GS35" s="69"/>
      <c r="GT35" s="69"/>
      <c r="GU35" s="69"/>
      <c r="GV35" s="69"/>
      <c r="GW35" s="69"/>
      <c r="GX35" s="69"/>
      <c r="GY35" s="69"/>
      <c r="GZ35" s="69"/>
      <c r="HA35" s="69"/>
      <c r="HB35" s="69"/>
      <c r="HC35" s="69"/>
      <c r="HD35" s="69"/>
      <c r="HE35" s="69"/>
      <c r="HF35" s="69"/>
      <c r="HG35" s="69"/>
      <c r="HH35" s="69"/>
      <c r="HI35" s="69"/>
      <c r="HJ35" s="69"/>
      <c r="HK35" s="69"/>
      <c r="HL35" s="69"/>
      <c r="HM35" s="69"/>
      <c r="HN35" s="69"/>
      <c r="HO35" s="69"/>
      <c r="HP35" s="69"/>
      <c r="HQ35" s="69"/>
      <c r="HR35" s="69"/>
      <c r="HS35" s="69"/>
      <c r="HT35" s="69"/>
      <c r="HU35" s="69"/>
      <c r="HV35" s="69"/>
      <c r="HW35" s="69"/>
      <c r="HX35" s="69"/>
      <c r="HY35" s="69"/>
      <c r="HZ35" s="69"/>
      <c r="IA35" s="69"/>
      <c r="IB35" s="69"/>
      <c r="IC35" s="69"/>
      <c r="ID35" s="69"/>
      <c r="IE35" s="69"/>
      <c r="IF35" s="69"/>
      <c r="IG35" s="69"/>
      <c r="IH35" s="69"/>
      <c r="II35" s="69"/>
      <c r="IJ35" s="69"/>
      <c r="IK35" s="69"/>
      <c r="IL35" s="69"/>
      <c r="IM35" s="69"/>
      <c r="IN35" s="69"/>
      <c r="IO35" s="69"/>
      <c r="IP35" s="69"/>
      <c r="IQ35" s="69"/>
      <c r="IR35" s="69"/>
      <c r="IS35" s="69"/>
      <c r="IT35" s="69"/>
      <c r="IU35" s="69"/>
      <c r="IV35" s="69"/>
    </row>
    <row r="36" spans="1:256" ht="24" customHeight="1">
      <c r="A36" s="135"/>
      <c r="B36" s="135"/>
      <c r="C36" s="71" t="s">
        <v>93</v>
      </c>
      <c r="D36" s="71"/>
      <c r="E36" s="71"/>
      <c r="F36" s="75"/>
      <c r="G36" s="100" t="s">
        <v>67</v>
      </c>
      <c r="H36" s="136" t="str">
        <f>D40</f>
        <v>Ms. Arunkamon Raramanus</v>
      </c>
      <c r="I36" s="75"/>
      <c r="J36" s="137"/>
      <c r="K36" s="75"/>
      <c r="L36" s="75"/>
      <c r="M36" s="75"/>
      <c r="N36" s="75"/>
      <c r="O36" s="75"/>
      <c r="P36" s="138"/>
      <c r="Q36" s="139">
        <v>3</v>
      </c>
      <c r="R36" s="75"/>
      <c r="S36" s="185" t="str">
        <f>IF(Q36=1,"( Mr.Sombut Srikampa )",IF(Q36=3,"( Mr. Natthaphol Boonmee )"))</f>
        <v>( Mr. Natthaphol Boonmee )</v>
      </c>
      <c r="T36" s="185"/>
      <c r="U36" s="185"/>
      <c r="V36" s="185"/>
      <c r="W36" s="185"/>
      <c r="X36" s="185"/>
      <c r="Y36" s="185"/>
      <c r="Z36" s="185"/>
      <c r="AA36" s="140"/>
      <c r="AB36" s="69"/>
      <c r="AC36" s="69"/>
      <c r="AD36" s="69"/>
      <c r="AE36" s="131"/>
      <c r="AF36" s="66"/>
      <c r="AG36" s="9"/>
      <c r="AH36" s="9"/>
      <c r="AI36" s="9"/>
      <c r="AJ36" s="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  <c r="FT36" s="69"/>
      <c r="FU36" s="69"/>
      <c r="FV36" s="69"/>
      <c r="FW36" s="69"/>
      <c r="FX36" s="69"/>
      <c r="FY36" s="69"/>
      <c r="FZ36" s="69"/>
      <c r="GA36" s="69"/>
      <c r="GB36" s="69"/>
      <c r="GC36" s="69"/>
      <c r="GD36" s="69"/>
      <c r="GE36" s="69"/>
      <c r="GF36" s="69"/>
      <c r="GG36" s="69"/>
      <c r="GH36" s="69"/>
      <c r="GI36" s="69"/>
      <c r="GJ36" s="69"/>
      <c r="GK36" s="69"/>
      <c r="GL36" s="69"/>
      <c r="GM36" s="69"/>
      <c r="GN36" s="69"/>
      <c r="GO36" s="69"/>
      <c r="GP36" s="69"/>
      <c r="GQ36" s="69"/>
      <c r="GR36" s="69"/>
      <c r="GS36" s="69"/>
      <c r="GT36" s="69"/>
      <c r="GU36" s="69"/>
      <c r="GV36" s="69"/>
      <c r="GW36" s="69"/>
      <c r="GX36" s="69"/>
      <c r="GY36" s="69"/>
      <c r="GZ36" s="69"/>
      <c r="HA36" s="69"/>
      <c r="HB36" s="69"/>
      <c r="HC36" s="69"/>
      <c r="HD36" s="69"/>
      <c r="HE36" s="69"/>
      <c r="HF36" s="69"/>
      <c r="HG36" s="69"/>
      <c r="HH36" s="69"/>
      <c r="HI36" s="69"/>
      <c r="HJ36" s="69"/>
      <c r="HK36" s="69"/>
      <c r="HL36" s="69"/>
      <c r="HM36" s="69"/>
      <c r="HN36" s="69"/>
      <c r="HO36" s="69"/>
      <c r="HP36" s="69"/>
      <c r="HQ36" s="69"/>
      <c r="HR36" s="69"/>
      <c r="HS36" s="69"/>
      <c r="HT36" s="69"/>
      <c r="HU36" s="69"/>
      <c r="HV36" s="69"/>
      <c r="HW36" s="69"/>
      <c r="HX36" s="69"/>
      <c r="HY36" s="69"/>
      <c r="HZ36" s="69"/>
      <c r="IA36" s="69"/>
      <c r="IB36" s="69"/>
      <c r="IC36" s="69"/>
      <c r="ID36" s="69"/>
      <c r="IE36" s="69"/>
      <c r="IF36" s="69"/>
      <c r="IG36" s="69"/>
      <c r="IH36" s="69"/>
      <c r="II36" s="69"/>
      <c r="IJ36" s="69"/>
      <c r="IK36" s="69"/>
      <c r="IL36" s="69"/>
      <c r="IM36" s="69"/>
      <c r="IN36" s="69"/>
      <c r="IO36" s="69"/>
      <c r="IP36" s="69"/>
      <c r="IQ36" s="69"/>
      <c r="IR36" s="69"/>
      <c r="IS36" s="69"/>
      <c r="IT36" s="69"/>
      <c r="IU36" s="69"/>
      <c r="IV36" s="69"/>
    </row>
    <row r="37" spans="1:256" ht="21" customHeight="1">
      <c r="A37" s="70"/>
      <c r="B37" s="70"/>
      <c r="C37" s="75"/>
      <c r="D37" s="75"/>
      <c r="E37" s="75"/>
      <c r="F37" s="75"/>
      <c r="G37" s="75"/>
      <c r="H37" s="132"/>
      <c r="I37" s="132"/>
      <c r="J37" s="132"/>
      <c r="K37" s="75"/>
      <c r="L37" s="75"/>
      <c r="M37" s="74"/>
      <c r="N37" s="74"/>
      <c r="O37" s="75"/>
      <c r="P37" s="75"/>
      <c r="Q37" s="75"/>
      <c r="R37" s="75"/>
      <c r="S37" s="186" t="s">
        <v>94</v>
      </c>
      <c r="T37" s="186"/>
      <c r="U37" s="186"/>
      <c r="V37" s="186"/>
      <c r="W37" s="186"/>
      <c r="X37" s="186"/>
      <c r="Y37" s="186"/>
      <c r="Z37" s="186"/>
      <c r="AA37" s="140"/>
      <c r="AB37" s="141"/>
      <c r="AC37" s="142"/>
      <c r="AD37" s="143"/>
      <c r="AE37" s="144"/>
      <c r="AF37" s="144"/>
      <c r="AG37" s="144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  <c r="FT37" s="69"/>
      <c r="FU37" s="69"/>
      <c r="FV37" s="69"/>
      <c r="FW37" s="69"/>
      <c r="FX37" s="69"/>
      <c r="FY37" s="69"/>
      <c r="FZ37" s="69"/>
      <c r="GA37" s="69"/>
      <c r="GB37" s="69"/>
      <c r="GC37" s="69"/>
      <c r="GD37" s="69"/>
      <c r="GE37" s="69"/>
      <c r="GF37" s="69"/>
      <c r="GG37" s="69"/>
      <c r="GH37" s="69"/>
      <c r="GI37" s="69"/>
      <c r="GJ37" s="69"/>
      <c r="GK37" s="69"/>
      <c r="GL37" s="69"/>
      <c r="GM37" s="69"/>
      <c r="GN37" s="69"/>
      <c r="GO37" s="69"/>
      <c r="GP37" s="69"/>
      <c r="GQ37" s="69"/>
      <c r="GR37" s="69"/>
      <c r="GS37" s="69"/>
      <c r="GT37" s="69"/>
      <c r="GU37" s="69"/>
      <c r="GV37" s="69"/>
      <c r="GW37" s="69"/>
      <c r="GX37" s="69"/>
      <c r="GY37" s="69"/>
      <c r="GZ37" s="69"/>
      <c r="HA37" s="69"/>
      <c r="HB37" s="69"/>
      <c r="HC37" s="69"/>
      <c r="HD37" s="69"/>
      <c r="HE37" s="69"/>
      <c r="HF37" s="69"/>
      <c r="HG37" s="69"/>
      <c r="HH37" s="69"/>
      <c r="HI37" s="69"/>
      <c r="HJ37" s="69"/>
      <c r="HK37" s="69"/>
      <c r="HL37" s="69"/>
      <c r="HM37" s="69"/>
      <c r="HN37" s="69"/>
      <c r="HO37" s="69"/>
      <c r="HP37" s="69"/>
      <c r="HQ37" s="69"/>
      <c r="HR37" s="69"/>
      <c r="HS37" s="69"/>
      <c r="HT37" s="69"/>
      <c r="HU37" s="69"/>
      <c r="HV37" s="69"/>
      <c r="HW37" s="69"/>
      <c r="HX37" s="69"/>
      <c r="HY37" s="69"/>
      <c r="HZ37" s="69"/>
      <c r="IA37" s="69"/>
      <c r="IB37" s="69"/>
      <c r="IC37" s="69"/>
      <c r="ID37" s="69"/>
      <c r="IE37" s="69"/>
      <c r="IF37" s="69"/>
      <c r="IG37" s="69"/>
      <c r="IH37" s="69"/>
      <c r="II37" s="69"/>
      <c r="IJ37" s="69"/>
      <c r="IK37" s="69"/>
      <c r="IL37" s="69"/>
      <c r="IM37" s="69"/>
      <c r="IN37" s="69"/>
      <c r="IO37" s="69"/>
      <c r="IP37" s="69"/>
      <c r="IQ37" s="69"/>
      <c r="IR37" s="69"/>
      <c r="IS37" s="69"/>
      <c r="IT37" s="69"/>
      <c r="IU37" s="69"/>
      <c r="IV37" s="69"/>
    </row>
    <row r="38" spans="1:256">
      <c r="A38" s="70"/>
      <c r="B38" s="70"/>
      <c r="C38" s="69"/>
      <c r="D38" s="69"/>
      <c r="E38" s="65"/>
      <c r="F38" s="65"/>
      <c r="G38" s="65"/>
      <c r="H38" s="65"/>
      <c r="I38" s="65"/>
      <c r="J38" s="69"/>
      <c r="K38" s="69"/>
      <c r="L38" s="92"/>
      <c r="M38" s="70"/>
      <c r="N38" s="70"/>
      <c r="O38" s="70"/>
      <c r="P38" s="112"/>
      <c r="Q38" s="112"/>
      <c r="R38" s="112"/>
      <c r="S38" s="112"/>
      <c r="T38" s="112"/>
      <c r="U38" s="145"/>
      <c r="V38" s="140"/>
      <c r="W38" s="140"/>
      <c r="X38" s="140"/>
      <c r="Y38" s="140"/>
      <c r="Z38" s="140"/>
      <c r="AA38" s="140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  <c r="FT38" s="69"/>
      <c r="FU38" s="69"/>
      <c r="FV38" s="69"/>
      <c r="FW38" s="69"/>
      <c r="FX38" s="69"/>
      <c r="FY38" s="69"/>
      <c r="FZ38" s="69"/>
      <c r="GA38" s="69"/>
      <c r="GB38" s="69"/>
      <c r="GC38" s="69"/>
      <c r="GD38" s="69"/>
      <c r="GE38" s="69"/>
      <c r="GF38" s="69"/>
      <c r="GG38" s="69"/>
      <c r="GH38" s="69"/>
      <c r="GI38" s="69"/>
      <c r="GJ38" s="69"/>
      <c r="GK38" s="69"/>
      <c r="GL38" s="69"/>
      <c r="GM38" s="69"/>
      <c r="GN38" s="69"/>
      <c r="GO38" s="69"/>
      <c r="GP38" s="69"/>
      <c r="GQ38" s="69"/>
      <c r="GR38" s="69"/>
      <c r="GS38" s="69"/>
      <c r="GT38" s="69"/>
      <c r="GU38" s="69"/>
      <c r="GV38" s="69"/>
      <c r="GW38" s="69"/>
      <c r="GX38" s="69"/>
      <c r="GY38" s="69"/>
      <c r="GZ38" s="69"/>
      <c r="HA38" s="69"/>
      <c r="HB38" s="69"/>
      <c r="HC38" s="69"/>
      <c r="HD38" s="69"/>
      <c r="HE38" s="69"/>
      <c r="HF38" s="69"/>
      <c r="HG38" s="69"/>
      <c r="HH38" s="69"/>
      <c r="HI38" s="69"/>
      <c r="HJ38" s="69"/>
      <c r="HK38" s="69"/>
      <c r="HL38" s="69"/>
      <c r="HM38" s="69"/>
      <c r="HN38" s="69"/>
      <c r="HO38" s="69"/>
      <c r="HP38" s="69"/>
      <c r="HQ38" s="69"/>
      <c r="HR38" s="69"/>
      <c r="HS38" s="69"/>
      <c r="HT38" s="69"/>
      <c r="HU38" s="69"/>
      <c r="HV38" s="69"/>
      <c r="HW38" s="69"/>
      <c r="HX38" s="69"/>
      <c r="HY38" s="69"/>
      <c r="HZ38" s="69"/>
      <c r="IA38" s="69"/>
      <c r="IB38" s="69"/>
      <c r="IC38" s="69"/>
      <c r="ID38" s="69"/>
      <c r="IE38" s="69"/>
      <c r="IF38" s="69"/>
      <c r="IG38" s="69"/>
      <c r="IH38" s="69"/>
      <c r="II38" s="69"/>
      <c r="IJ38" s="69"/>
      <c r="IK38" s="69"/>
      <c r="IL38" s="69"/>
      <c r="IM38" s="69"/>
      <c r="IN38" s="69"/>
      <c r="IO38" s="69"/>
      <c r="IP38" s="69"/>
      <c r="IQ38" s="69"/>
      <c r="IR38" s="69"/>
      <c r="IS38" s="69"/>
      <c r="IT38" s="69"/>
      <c r="IU38" s="69"/>
      <c r="IV38" s="69"/>
    </row>
    <row r="39" spans="1:256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46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  <c r="FT39" s="69"/>
      <c r="FU39" s="69"/>
      <c r="FV39" s="69"/>
      <c r="FW39" s="69"/>
      <c r="FX39" s="69"/>
      <c r="FY39" s="69"/>
      <c r="FZ39" s="69"/>
      <c r="GA39" s="69"/>
      <c r="GB39" s="69"/>
      <c r="GC39" s="69"/>
      <c r="GD39" s="69"/>
      <c r="GE39" s="69"/>
      <c r="GF39" s="69"/>
      <c r="GG39" s="69"/>
      <c r="GH39" s="69"/>
      <c r="GI39" s="69"/>
      <c r="GJ39" s="69"/>
      <c r="GK39" s="69"/>
      <c r="GL39" s="69"/>
      <c r="GM39" s="69"/>
      <c r="GN39" s="69"/>
      <c r="GO39" s="69"/>
      <c r="GP39" s="69"/>
      <c r="GQ39" s="69"/>
      <c r="GR39" s="69"/>
      <c r="GS39" s="69"/>
      <c r="GT39" s="69"/>
      <c r="GU39" s="69"/>
      <c r="GV39" s="69"/>
      <c r="GW39" s="69"/>
      <c r="GX39" s="69"/>
      <c r="GY39" s="69"/>
      <c r="GZ39" s="69"/>
      <c r="HA39" s="69"/>
      <c r="HB39" s="69"/>
      <c r="HC39" s="69"/>
      <c r="HD39" s="69"/>
      <c r="HE39" s="69"/>
      <c r="HF39" s="69"/>
      <c r="HG39" s="69"/>
      <c r="HH39" s="69"/>
      <c r="HI39" s="69"/>
      <c r="HJ39" s="69"/>
      <c r="HK39" s="69"/>
      <c r="HL39" s="69"/>
      <c r="HM39" s="69"/>
      <c r="HN39" s="69"/>
      <c r="HO39" s="69"/>
      <c r="HP39" s="69"/>
      <c r="HQ39" s="69"/>
      <c r="HR39" s="69"/>
      <c r="HS39" s="69"/>
      <c r="HT39" s="69"/>
      <c r="HU39" s="69"/>
      <c r="HV39" s="69"/>
      <c r="HW39" s="69"/>
      <c r="HX39" s="69"/>
      <c r="HY39" s="69"/>
      <c r="HZ39" s="69"/>
      <c r="IA39" s="69"/>
      <c r="IB39" s="69"/>
      <c r="IC39" s="69"/>
      <c r="ID39" s="69"/>
      <c r="IE39" s="69"/>
      <c r="IF39" s="69"/>
      <c r="IG39" s="69"/>
      <c r="IH39" s="69"/>
      <c r="II39" s="69"/>
      <c r="IJ39" s="69"/>
      <c r="IK39" s="69"/>
      <c r="IL39" s="69"/>
      <c r="IM39" s="69"/>
      <c r="IN39" s="69"/>
      <c r="IO39" s="69"/>
      <c r="IP39" s="69"/>
      <c r="IQ39" s="69"/>
      <c r="IR39" s="69"/>
      <c r="IS39" s="69"/>
      <c r="IT39" s="69"/>
      <c r="IU39" s="69"/>
      <c r="IV39" s="69"/>
    </row>
    <row r="40" spans="1:256" ht="21.75">
      <c r="C40" s="147">
        <v>11</v>
      </c>
      <c r="D40" s="142" t="s">
        <v>64</v>
      </c>
      <c r="T40" s="141">
        <v>1</v>
      </c>
      <c r="U40" s="148" t="s">
        <v>95</v>
      </c>
    </row>
    <row r="41" spans="1:256" ht="21.75">
      <c r="T41" s="149">
        <v>3</v>
      </c>
      <c r="U41" s="142" t="s">
        <v>96</v>
      </c>
    </row>
    <row r="42" spans="1:256" ht="21.75">
      <c r="T42" s="149"/>
      <c r="U42" s="142"/>
    </row>
    <row r="43" spans="1:256" ht="21.75">
      <c r="T43" s="147"/>
      <c r="U43" s="142"/>
    </row>
  </sheetData>
  <mergeCells count="9">
    <mergeCell ref="S36:Z36"/>
    <mergeCell ref="S37:Z37"/>
    <mergeCell ref="A39:V39"/>
    <mergeCell ref="A3:X3"/>
    <mergeCell ref="J15:L15"/>
    <mergeCell ref="W19:Y19"/>
    <mergeCell ref="W20:Y20"/>
    <mergeCell ref="W21:Y21"/>
    <mergeCell ref="H35:J35"/>
  </mergeCells>
  <pageMargins left="0.51181102362204722" right="0.31496062992125984" top="0.98425196850393704" bottom="0.19685039370078741" header="0.31496062992125984" footer="0.11811023622047245"/>
  <pageSetup paperSize="9" scale="92" orientation="portrait" horizontalDpi="1200" verticalDpi="1200" r:id="rId1"/>
  <headerFooter>
    <oddFooter>&amp;R&amp;"Gulim,Regular"&amp;10SP-FM-04-15 Rev.0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J62"/>
  <sheetViews>
    <sheetView showWhiteSpace="0" view="pageBreakPreview" zoomScaleNormal="100" zoomScaleSheetLayoutView="100" workbookViewId="0">
      <selection activeCell="H6" sqref="H6"/>
    </sheetView>
  </sheetViews>
  <sheetFormatPr defaultColWidth="9.140625" defaultRowHeight="12"/>
  <cols>
    <col min="1" max="7" width="4.28515625" style="103" customWidth="1"/>
    <col min="8" max="8" width="3.42578125" style="103" customWidth="1"/>
    <col min="9" max="23" width="4.28515625" style="103" customWidth="1"/>
    <col min="24" max="29" width="4.5703125" style="103" customWidth="1"/>
    <col min="30" max="16384" width="9.140625" style="103"/>
  </cols>
  <sheetData>
    <row r="1" spans="1:36" ht="14.1" customHeight="1"/>
    <row r="3" spans="1:36" ht="34.5" customHeight="1">
      <c r="A3" s="193" t="s">
        <v>97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</row>
    <row r="4" spans="1:36" ht="18.95" customHeight="1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</row>
    <row r="5" spans="1:36" ht="17.850000000000001" customHeight="1">
      <c r="B5" s="118" t="s">
        <v>66</v>
      </c>
      <c r="C5" s="118"/>
      <c r="D5" s="86"/>
      <c r="E5" s="118"/>
      <c r="G5" s="114" t="s">
        <v>67</v>
      </c>
      <c r="H5" s="65" t="str">
        <f>'Data Record'!R1</f>
        <v>SPR15120012-1</v>
      </c>
      <c r="L5" s="65"/>
      <c r="M5" s="65"/>
      <c r="N5" s="65"/>
      <c r="O5" s="65"/>
      <c r="R5" s="129"/>
      <c r="T5" s="116" t="s">
        <v>98</v>
      </c>
    </row>
    <row r="6" spans="1:36" ht="18.95" customHeight="1">
      <c r="B6" s="86"/>
      <c r="C6" s="86"/>
      <c r="D6" s="86"/>
      <c r="E6" s="118"/>
      <c r="F6" s="119"/>
      <c r="G6" s="119"/>
      <c r="H6" s="119"/>
      <c r="I6" s="118"/>
      <c r="J6" s="65"/>
      <c r="L6" s="65"/>
      <c r="M6" s="65"/>
      <c r="N6" s="65"/>
      <c r="O6" s="65"/>
    </row>
    <row r="7" spans="1:36" ht="17.850000000000001" customHeight="1">
      <c r="B7" s="87"/>
      <c r="C7" s="87"/>
      <c r="D7" s="86"/>
      <c r="E7" s="86"/>
      <c r="F7" s="86"/>
      <c r="G7" s="86"/>
      <c r="H7" s="86"/>
      <c r="I7" s="114"/>
      <c r="J7" s="88"/>
      <c r="L7" s="90"/>
      <c r="M7" s="90"/>
      <c r="N7" s="90"/>
      <c r="O7" s="90"/>
      <c r="P7" s="90"/>
      <c r="Q7" s="90"/>
      <c r="R7" s="90"/>
      <c r="S7" s="90"/>
      <c r="T7" s="91"/>
      <c r="U7" s="91"/>
      <c r="V7" s="91"/>
      <c r="W7" s="65"/>
      <c r="AB7" s="103" t="s">
        <v>99</v>
      </c>
    </row>
    <row r="8" spans="1:36" ht="14.1" customHeight="1">
      <c r="B8" s="86"/>
      <c r="C8" s="87"/>
      <c r="D8" s="87"/>
      <c r="E8" s="86"/>
      <c r="F8" s="86"/>
      <c r="G8" s="194" t="s">
        <v>100</v>
      </c>
      <c r="H8" s="194"/>
      <c r="I8" s="194"/>
      <c r="J8" s="194"/>
      <c r="K8" s="194"/>
      <c r="L8" s="194"/>
      <c r="M8" s="194"/>
      <c r="N8" s="194"/>
      <c r="O8" s="194"/>
      <c r="P8" s="194"/>
      <c r="Q8" s="90"/>
      <c r="R8" s="90"/>
      <c r="S8" s="90"/>
      <c r="T8" s="90"/>
      <c r="U8" s="91"/>
      <c r="V8" s="91"/>
      <c r="W8" s="91"/>
      <c r="X8" s="65"/>
      <c r="Z8" s="129"/>
    </row>
    <row r="9" spans="1:36" ht="14.1" customHeight="1">
      <c r="B9" s="86"/>
      <c r="C9" s="87"/>
      <c r="D9" s="87"/>
      <c r="E9" s="86"/>
      <c r="F9" s="86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90"/>
      <c r="R9" s="90"/>
      <c r="S9" s="90"/>
      <c r="T9" s="90"/>
      <c r="U9" s="91"/>
      <c r="V9" s="91"/>
      <c r="W9" s="91"/>
      <c r="X9" s="65"/>
    </row>
    <row r="10" spans="1:36" s="65" customFormat="1" ht="18.95" customHeight="1">
      <c r="B10" s="93"/>
      <c r="C10" s="93"/>
      <c r="D10" s="93"/>
      <c r="E10" s="93"/>
      <c r="F10" s="93"/>
      <c r="G10" s="94"/>
      <c r="H10" s="93"/>
      <c r="I10" s="95"/>
      <c r="J10" s="95"/>
      <c r="K10" s="95"/>
      <c r="L10" s="95"/>
      <c r="M10" s="95"/>
      <c r="N10" s="95"/>
      <c r="O10" s="95"/>
      <c r="P10" s="95"/>
      <c r="Q10" s="95"/>
      <c r="S10" s="91"/>
      <c r="T10" s="91"/>
      <c r="V10" s="150"/>
      <c r="W10" s="151"/>
    </row>
    <row r="11" spans="1:36" ht="23.1" customHeight="1">
      <c r="B11" s="195" t="s">
        <v>52</v>
      </c>
      <c r="C11" s="196"/>
      <c r="D11" s="196"/>
      <c r="E11" s="196"/>
      <c r="F11" s="196"/>
      <c r="G11" s="197"/>
      <c r="H11" s="198" t="s">
        <v>55</v>
      </c>
      <c r="I11" s="198"/>
      <c r="J11" s="198"/>
      <c r="K11" s="198"/>
      <c r="L11" s="195" t="s">
        <v>56</v>
      </c>
      <c r="M11" s="196"/>
      <c r="N11" s="197"/>
      <c r="O11" s="195" t="s">
        <v>101</v>
      </c>
      <c r="P11" s="196"/>
      <c r="Q11" s="196"/>
      <c r="R11" s="197"/>
      <c r="S11" s="198" t="s">
        <v>102</v>
      </c>
      <c r="T11" s="198"/>
      <c r="U11" s="198"/>
      <c r="V11" s="198"/>
      <c r="W11" s="129"/>
    </row>
    <row r="12" spans="1:36" ht="23.1" customHeight="1">
      <c r="B12" s="201" t="s">
        <v>103</v>
      </c>
      <c r="C12" s="202"/>
      <c r="D12" s="202"/>
      <c r="E12" s="202"/>
      <c r="F12" s="202"/>
      <c r="G12" s="202"/>
      <c r="H12" s="202" t="s">
        <v>104</v>
      </c>
      <c r="I12" s="202"/>
      <c r="J12" s="202"/>
      <c r="K12" s="202"/>
      <c r="L12" s="203" t="s">
        <v>105</v>
      </c>
      <c r="M12" s="203"/>
      <c r="N12" s="203"/>
      <c r="O12" s="202" t="s">
        <v>106</v>
      </c>
      <c r="P12" s="202"/>
      <c r="Q12" s="202"/>
      <c r="R12" s="202"/>
      <c r="S12" s="204">
        <v>42853</v>
      </c>
      <c r="T12" s="204"/>
      <c r="U12" s="204"/>
      <c r="V12" s="204"/>
      <c r="W12" s="88"/>
      <c r="X12" s="88"/>
      <c r="Y12" s="88"/>
      <c r="Z12" s="8"/>
    </row>
    <row r="13" spans="1:36" ht="16.5" customHeight="1">
      <c r="B13" s="202"/>
      <c r="C13" s="202"/>
      <c r="D13" s="202"/>
      <c r="E13" s="202"/>
      <c r="F13" s="202"/>
      <c r="G13" s="202"/>
      <c r="H13" s="202"/>
      <c r="I13" s="202"/>
      <c r="J13" s="202"/>
      <c r="K13" s="202"/>
      <c r="L13" s="203"/>
      <c r="M13" s="203"/>
      <c r="N13" s="203"/>
      <c r="O13" s="202"/>
      <c r="P13" s="202"/>
      <c r="Q13" s="202"/>
      <c r="R13" s="202"/>
      <c r="S13" s="204"/>
      <c r="T13" s="204"/>
      <c r="U13" s="204"/>
      <c r="V13" s="204"/>
      <c r="AH13" s="88"/>
      <c r="AI13" s="88"/>
    </row>
    <row r="14" spans="1:36" ht="16.5" customHeight="1">
      <c r="B14" s="122"/>
      <c r="C14" s="87"/>
      <c r="D14" s="87"/>
      <c r="E14" s="87"/>
      <c r="F14" s="86"/>
      <c r="G14" s="86"/>
      <c r="H14" s="86"/>
      <c r="I14" s="100"/>
      <c r="J14" s="88"/>
      <c r="L14" s="88"/>
      <c r="O14" s="88"/>
      <c r="P14" s="88"/>
      <c r="AH14" s="88"/>
      <c r="AI14" s="88"/>
    </row>
    <row r="15" spans="1:36" ht="16.5" customHeight="1">
      <c r="B15" s="116" t="s">
        <v>107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88"/>
      <c r="AI15" s="88"/>
      <c r="AJ15" s="88"/>
    </row>
    <row r="16" spans="1:36" ht="16.5" customHeight="1">
      <c r="C16" s="103" t="s">
        <v>108</v>
      </c>
      <c r="P16" s="88"/>
      <c r="Q16" s="88"/>
      <c r="R16" s="88"/>
      <c r="S16" s="88"/>
      <c r="T16" s="110"/>
      <c r="V16" s="88"/>
      <c r="AI16" s="88"/>
      <c r="AJ16" s="88"/>
    </row>
    <row r="17" spans="1:35" ht="18.95" customHeight="1">
      <c r="B17" s="125" t="s">
        <v>109</v>
      </c>
      <c r="C17" s="130"/>
      <c r="D17" s="130"/>
      <c r="E17" s="130"/>
      <c r="F17" s="130"/>
      <c r="G17" s="130"/>
      <c r="H17" s="130"/>
      <c r="P17" s="88"/>
      <c r="Q17" s="88"/>
      <c r="R17" s="110"/>
      <c r="T17" s="88"/>
      <c r="AG17" s="88"/>
      <c r="AH17" s="88"/>
    </row>
    <row r="18" spans="1:35" ht="16.5" customHeight="1">
      <c r="B18" s="122"/>
      <c r="C18" s="100"/>
      <c r="D18" s="86"/>
      <c r="E18" s="116"/>
      <c r="F18" s="86"/>
      <c r="G18" s="86"/>
      <c r="H18" s="86"/>
      <c r="I18" s="100"/>
      <c r="J18" s="113"/>
      <c r="K18" s="121"/>
      <c r="L18" s="121"/>
      <c r="M18" s="121"/>
      <c r="O18" s="88"/>
      <c r="P18" s="88"/>
      <c r="Q18" s="88"/>
      <c r="R18" s="110"/>
      <c r="T18" s="88"/>
      <c r="Y18" s="152"/>
      <c r="Z18" s="100"/>
      <c r="AF18" s="153"/>
      <c r="AG18" s="153"/>
      <c r="AH18" s="153"/>
    </row>
    <row r="19" spans="1:35" ht="16.5" customHeight="1">
      <c r="B19" s="122"/>
      <c r="C19" s="100"/>
      <c r="D19" s="86"/>
      <c r="E19" s="122"/>
      <c r="F19" s="86"/>
      <c r="G19" s="86"/>
      <c r="H19" s="86"/>
      <c r="I19" s="100"/>
      <c r="J19" s="113"/>
      <c r="K19" s="121"/>
      <c r="L19" s="121"/>
      <c r="M19" s="121"/>
      <c r="O19" s="88"/>
      <c r="P19" s="88"/>
      <c r="Q19" s="88"/>
      <c r="R19" s="110"/>
      <c r="T19" s="88"/>
      <c r="AG19" s="88"/>
      <c r="AH19" s="88"/>
    </row>
    <row r="20" spans="1:35" ht="16.5" customHeight="1">
      <c r="B20" s="118"/>
      <c r="C20" s="100"/>
      <c r="D20" s="86"/>
      <c r="E20" s="118"/>
      <c r="F20" s="86"/>
      <c r="G20" s="86"/>
      <c r="H20" s="86"/>
      <c r="I20" s="100"/>
      <c r="J20" s="121"/>
      <c r="K20" s="121"/>
      <c r="L20" s="121"/>
      <c r="M20" s="121"/>
      <c r="O20" s="88"/>
      <c r="P20" s="88"/>
      <c r="Q20" s="88"/>
      <c r="R20" s="110"/>
      <c r="T20" s="88"/>
      <c r="AG20" s="88"/>
      <c r="AH20" s="88"/>
    </row>
    <row r="21" spans="1:35" ht="18.95" customHeight="1">
      <c r="B21" s="118"/>
      <c r="C21" s="100"/>
      <c r="D21" s="86"/>
      <c r="E21" s="118"/>
      <c r="F21" s="86"/>
      <c r="G21" s="100"/>
      <c r="H21" s="86"/>
      <c r="I21" s="154"/>
      <c r="J21" s="154"/>
      <c r="K21" s="154"/>
      <c r="L21" s="88"/>
      <c r="M21" s="88"/>
      <c r="O21" s="88"/>
      <c r="P21" s="110"/>
      <c r="R21" s="88"/>
      <c r="AF21" s="88"/>
    </row>
    <row r="22" spans="1:35" ht="16.5" customHeight="1">
      <c r="B22" s="87"/>
      <c r="C22" s="87"/>
      <c r="D22" s="87"/>
      <c r="E22" s="87"/>
      <c r="F22" s="87"/>
      <c r="G22" s="87"/>
      <c r="H22" s="87"/>
      <c r="I22" s="112"/>
      <c r="J22" s="88"/>
      <c r="K22" s="88"/>
      <c r="L22" s="86"/>
      <c r="O22" s="124"/>
      <c r="P22" s="124"/>
      <c r="AF22" s="124"/>
      <c r="AG22" s="124"/>
    </row>
    <row r="23" spans="1:35" ht="16.5" customHeight="1">
      <c r="B23" s="87"/>
      <c r="C23" s="87"/>
      <c r="D23" s="87"/>
      <c r="E23" s="87"/>
      <c r="F23" s="86"/>
      <c r="G23" s="86"/>
      <c r="H23" s="86"/>
      <c r="I23" s="114"/>
      <c r="J23" s="155"/>
      <c r="AG23" s="122"/>
      <c r="AH23" s="156"/>
      <c r="AI23" s="65"/>
    </row>
    <row r="24" spans="1:35" ht="16.5" customHeight="1">
      <c r="B24" s="87"/>
      <c r="C24" s="118"/>
      <c r="D24" s="118"/>
      <c r="E24" s="118"/>
      <c r="F24" s="86"/>
      <c r="G24" s="86"/>
      <c r="H24" s="86"/>
      <c r="I24" s="119"/>
      <c r="J24" s="155"/>
      <c r="V24" s="65"/>
      <c r="W24" s="65"/>
      <c r="AC24" s="87"/>
      <c r="AD24" s="87"/>
      <c r="AE24" s="87"/>
      <c r="AF24" s="87"/>
      <c r="AG24" s="122"/>
      <c r="AH24" s="156"/>
      <c r="AI24" s="65"/>
    </row>
    <row r="25" spans="1:35" ht="16.5" customHeight="1">
      <c r="B25" s="87"/>
      <c r="C25" s="118"/>
      <c r="D25" s="118"/>
      <c r="E25" s="118"/>
      <c r="F25" s="86"/>
      <c r="G25" s="86"/>
      <c r="H25" s="86"/>
      <c r="I25" s="119"/>
      <c r="J25" s="155"/>
      <c r="V25" s="65"/>
      <c r="W25" s="65"/>
      <c r="AC25" s="87"/>
      <c r="AD25" s="87"/>
      <c r="AE25" s="87"/>
      <c r="AF25" s="87"/>
      <c r="AG25" s="122"/>
      <c r="AH25" s="156"/>
      <c r="AI25" s="65"/>
    </row>
    <row r="26" spans="1:35" ht="18.95" customHeight="1">
      <c r="B26" s="86"/>
      <c r="C26" s="86"/>
      <c r="D26" s="118"/>
      <c r="E26" s="118"/>
      <c r="F26" s="118"/>
      <c r="G26" s="118"/>
      <c r="H26" s="119"/>
      <c r="N26" s="88"/>
      <c r="U26" s="65"/>
      <c r="V26" s="65"/>
      <c r="AA26" s="87"/>
      <c r="AB26" s="87"/>
      <c r="AC26" s="87"/>
      <c r="AD26" s="87"/>
      <c r="AE26" s="87"/>
      <c r="AF26" s="122"/>
      <c r="AG26" s="156"/>
      <c r="AH26" s="65"/>
    </row>
    <row r="27" spans="1:35" ht="16.5" customHeight="1">
      <c r="A27" s="65"/>
      <c r="B27" s="118"/>
      <c r="C27" s="86"/>
      <c r="D27" s="118"/>
      <c r="E27" s="118"/>
      <c r="F27" s="118"/>
      <c r="G27" s="118"/>
      <c r="I27" s="65"/>
      <c r="M27" s="65"/>
      <c r="T27" s="65"/>
    </row>
    <row r="28" spans="1:35" ht="16.5" customHeight="1">
      <c r="V28" s="157"/>
    </row>
    <row r="29" spans="1:35" ht="16.5" customHeight="1">
      <c r="V29" s="157"/>
    </row>
    <row r="30" spans="1:35" ht="18.95" customHeight="1"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26"/>
      <c r="W30" s="126"/>
      <c r="X30" s="130"/>
      <c r="Y30" s="130"/>
    </row>
    <row r="31" spans="1:35" ht="16.5" customHeight="1">
      <c r="P31" s="112"/>
      <c r="Q31" s="112"/>
      <c r="R31" s="112"/>
      <c r="S31" s="112"/>
      <c r="T31" s="112"/>
      <c r="U31" s="126"/>
      <c r="V31" s="126"/>
      <c r="W31" s="130"/>
      <c r="X31" s="130"/>
    </row>
    <row r="32" spans="1:35" ht="16.5" customHeight="1"/>
    <row r="33" spans="1:26" ht="16.5" customHeight="1"/>
    <row r="34" spans="1:26" ht="18.95" customHeight="1">
      <c r="B34" s="125"/>
      <c r="C34" s="130"/>
      <c r="D34" s="130"/>
      <c r="E34" s="130"/>
      <c r="F34" s="130"/>
      <c r="G34" s="130"/>
      <c r="H34" s="130"/>
    </row>
    <row r="35" spans="1:26" ht="16.5" customHeight="1">
      <c r="B35" s="118"/>
      <c r="C35" s="158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</row>
    <row r="36" spans="1:26" ht="16.5" customHeight="1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</row>
    <row r="37" spans="1:26" ht="16.5" customHeight="1">
      <c r="B37" s="158"/>
      <c r="C37" s="130"/>
      <c r="D37" s="130"/>
      <c r="E37" s="130"/>
      <c r="F37" s="130"/>
      <c r="G37" s="130"/>
      <c r="H37" s="130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</row>
    <row r="38" spans="1:26" ht="18.9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</row>
    <row r="39" spans="1:26" ht="16.5" customHeight="1">
      <c r="B39" s="118"/>
      <c r="C39" s="65"/>
      <c r="D39" s="65"/>
      <c r="E39" s="65"/>
      <c r="F39" s="205"/>
      <c r="G39" s="205"/>
      <c r="H39" s="205"/>
      <c r="I39" s="205"/>
      <c r="J39" s="159"/>
      <c r="K39" s="65"/>
      <c r="L39" s="206"/>
      <c r="M39" s="206"/>
      <c r="N39" s="206"/>
      <c r="O39" s="206"/>
      <c r="P39" s="65"/>
      <c r="Q39" s="65"/>
      <c r="R39" s="65"/>
      <c r="S39" s="65"/>
      <c r="T39" s="65"/>
    </row>
    <row r="40" spans="1:26" ht="14.1" customHeight="1">
      <c r="A40" s="160"/>
      <c r="B40" s="65"/>
      <c r="C40" s="65"/>
      <c r="D40" s="65"/>
      <c r="E40" s="65"/>
      <c r="F40" s="65"/>
      <c r="G40" s="65"/>
      <c r="H40" s="65"/>
      <c r="I40" s="130"/>
      <c r="J40" s="65"/>
      <c r="K40" s="65"/>
      <c r="L40" s="65"/>
      <c r="M40" s="65"/>
      <c r="N40" s="161"/>
      <c r="O40" s="162"/>
      <c r="P40" s="130"/>
      <c r="Q40" s="130"/>
      <c r="R40" s="130"/>
      <c r="S40" s="130"/>
      <c r="T40" s="130"/>
      <c r="U40" s="118"/>
      <c r="V40" s="118"/>
      <c r="W40" s="118"/>
      <c r="X40" s="118"/>
      <c r="Y40" s="118"/>
      <c r="Z40" s="118"/>
    </row>
    <row r="41" spans="1:26" ht="16.5" customHeight="1">
      <c r="B41" s="118"/>
      <c r="C41" s="118"/>
      <c r="D41" s="118"/>
      <c r="E41" s="65"/>
      <c r="F41" s="65"/>
      <c r="G41" s="159"/>
      <c r="H41" s="159"/>
      <c r="I41" s="159"/>
      <c r="J41" s="65"/>
      <c r="K41" s="65"/>
      <c r="L41" s="65"/>
      <c r="M41" s="65"/>
      <c r="N41" s="65"/>
      <c r="O41" s="65"/>
      <c r="P41" s="199"/>
      <c r="Q41" s="199"/>
      <c r="R41" s="199"/>
      <c r="S41" s="199"/>
      <c r="T41" s="199"/>
      <c r="U41" s="118"/>
      <c r="V41" s="118"/>
      <c r="W41" s="118"/>
      <c r="X41" s="118"/>
      <c r="Y41" s="118"/>
      <c r="Z41" s="118"/>
    </row>
    <row r="42" spans="1:26" ht="18.95" customHeight="1">
      <c r="D42" s="199"/>
      <c r="E42" s="199"/>
      <c r="F42" s="199"/>
      <c r="G42" s="199"/>
      <c r="H42" s="199"/>
      <c r="K42" s="65"/>
      <c r="N42" s="112"/>
      <c r="O42" s="112"/>
      <c r="P42" s="112"/>
      <c r="Q42" s="112"/>
      <c r="R42" s="112"/>
      <c r="S42" s="118"/>
      <c r="T42" s="118"/>
      <c r="U42" s="118"/>
      <c r="V42" s="118"/>
      <c r="W42" s="118"/>
      <c r="X42" s="118"/>
      <c r="Y42" s="118"/>
    </row>
    <row r="43" spans="1:26" ht="16.5" customHeight="1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163"/>
    </row>
    <row r="44" spans="1:26" ht="18.75" customHeight="1"/>
    <row r="45" spans="1:26" ht="18.75" customHeight="1"/>
    <row r="46" spans="1:26" ht="18.75" customHeight="1"/>
    <row r="47" spans="1:26" ht="18.75" customHeight="1"/>
    <row r="48" spans="1:2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</sheetData>
  <mergeCells count="17">
    <mergeCell ref="P41:T41"/>
    <mergeCell ref="D42:H42"/>
    <mergeCell ref="A43:T43"/>
    <mergeCell ref="B12:G13"/>
    <mergeCell ref="H12:K13"/>
    <mergeCell ref="L12:N13"/>
    <mergeCell ref="O12:R13"/>
    <mergeCell ref="S12:V13"/>
    <mergeCell ref="F39:I39"/>
    <mergeCell ref="L39:O39"/>
    <mergeCell ref="A3:V3"/>
    <mergeCell ref="G8:P9"/>
    <mergeCell ref="B11:G11"/>
    <mergeCell ref="H11:K11"/>
    <mergeCell ref="L11:N11"/>
    <mergeCell ref="O11:R11"/>
    <mergeCell ref="S11:V11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 alignWithMargins="0">
    <oddFooter>&amp;R&amp;"Cordia New,Regular"&amp;14SP-FM-04-15 REV.0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W38"/>
  <sheetViews>
    <sheetView view="pageBreakPreview" zoomScaleNormal="100" zoomScaleSheetLayoutView="100" workbookViewId="0">
      <selection activeCell="T19" sqref="T19:V20"/>
    </sheetView>
  </sheetViews>
  <sheetFormatPr defaultColWidth="9.140625" defaultRowHeight="12"/>
  <cols>
    <col min="1" max="48" width="4.42578125" style="8" customWidth="1"/>
    <col min="49" max="16384" width="9.140625" style="8"/>
  </cols>
  <sheetData>
    <row r="1" spans="1:49" ht="17.45" customHeight="1"/>
    <row r="2" spans="1:49" s="88" customFormat="1" ht="17.45" customHeight="1"/>
    <row r="3" spans="1:49" s="88" customFormat="1" ht="34.5" customHeight="1">
      <c r="A3" s="208" t="s">
        <v>110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164"/>
      <c r="X3" s="164"/>
    </row>
    <row r="4" spans="1:49" s="88" customFormat="1" ht="17.45" customHeight="1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4"/>
      <c r="V4" s="164"/>
      <c r="W4" s="164"/>
      <c r="X4" s="164"/>
    </row>
    <row r="5" spans="1:49" ht="17.45" customHeight="1">
      <c r="B5" s="87" t="s">
        <v>5</v>
      </c>
      <c r="C5" s="87"/>
      <c r="D5" s="87"/>
      <c r="E5" s="87"/>
      <c r="F5" s="151" t="str">
        <f>Report!H5</f>
        <v>SPR15120012-1</v>
      </c>
      <c r="G5" s="65"/>
      <c r="H5" s="65"/>
      <c r="I5" s="65"/>
      <c r="T5" s="86" t="s">
        <v>111</v>
      </c>
      <c r="X5" s="86"/>
    </row>
    <row r="6" spans="1:49" ht="15" customHeight="1">
      <c r="B6" s="122"/>
      <c r="C6" s="122"/>
      <c r="D6" s="122"/>
      <c r="E6" s="122"/>
      <c r="F6" s="122"/>
      <c r="G6" s="151"/>
      <c r="H6" s="151"/>
      <c r="I6" s="151"/>
      <c r="J6" s="151"/>
      <c r="O6" s="166"/>
      <c r="P6" s="166"/>
      <c r="T6" s="86"/>
      <c r="U6" s="86"/>
      <c r="V6" s="86"/>
      <c r="X6" s="86"/>
    </row>
    <row r="7" spans="1:49" ht="15" customHeight="1">
      <c r="X7" s="86"/>
    </row>
    <row r="8" spans="1:49" ht="15" customHeight="1">
      <c r="A8" s="167"/>
      <c r="W8" s="168"/>
      <c r="X8" s="168"/>
    </row>
    <row r="9" spans="1:49" ht="15" customHeight="1">
      <c r="A9" s="169"/>
    </row>
    <row r="10" spans="1:49" ht="15" customHeight="1">
      <c r="A10" s="169"/>
      <c r="W10" s="168"/>
    </row>
    <row r="11" spans="1:49" ht="15" customHeight="1">
      <c r="A11" s="169"/>
      <c r="Z11" s="86"/>
      <c r="AA11" s="86"/>
      <c r="AC11" s="11"/>
      <c r="AD11" s="170"/>
      <c r="AE11" s="11"/>
      <c r="AF11" s="11"/>
      <c r="AG11" s="170"/>
      <c r="AH11" s="11"/>
      <c r="AI11" s="11"/>
    </row>
    <row r="12" spans="1:49" s="172" customFormat="1" ht="15" customHeight="1">
      <c r="A12" s="171"/>
    </row>
    <row r="13" spans="1:49" s="172" customFormat="1" ht="15" customHeight="1">
      <c r="A13" s="171"/>
    </row>
    <row r="14" spans="1:49" s="172" customFormat="1" ht="12" customHeight="1">
      <c r="A14" s="171"/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AP14" s="8"/>
      <c r="AQ14" s="8"/>
      <c r="AR14" s="8"/>
    </row>
    <row r="15" spans="1:49" s="172" customFormat="1" ht="21" customHeight="1">
      <c r="A15" s="171"/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T15" s="209" t="s">
        <v>112</v>
      </c>
      <c r="U15" s="209"/>
      <c r="V15" s="173" t="s">
        <v>17</v>
      </c>
      <c r="AP15" s="8"/>
      <c r="AQ15" s="8"/>
      <c r="AR15" s="8"/>
    </row>
    <row r="16" spans="1:49" s="176" customFormat="1" ht="21" customHeight="1">
      <c r="A16" s="174"/>
      <c r="B16" s="210" t="s">
        <v>113</v>
      </c>
      <c r="C16" s="211"/>
      <c r="D16" s="212"/>
      <c r="E16" s="207" t="s">
        <v>8</v>
      </c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19" t="s">
        <v>40</v>
      </c>
      <c r="R16" s="220"/>
      <c r="S16" s="221"/>
      <c r="T16" s="228" t="s">
        <v>114</v>
      </c>
      <c r="U16" s="229"/>
      <c r="V16" s="230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S16" s="173"/>
      <c r="AT16" s="173"/>
      <c r="AU16" s="173"/>
      <c r="AV16" s="173"/>
      <c r="AW16" s="173"/>
    </row>
    <row r="17" spans="1:32" s="176" customFormat="1" ht="21" customHeight="1">
      <c r="A17" s="174"/>
      <c r="B17" s="213"/>
      <c r="C17" s="214"/>
      <c r="D17" s="215"/>
      <c r="E17" s="207" t="s">
        <v>115</v>
      </c>
      <c r="F17" s="207"/>
      <c r="G17" s="207"/>
      <c r="H17" s="207"/>
      <c r="I17" s="207"/>
      <c r="J17" s="207"/>
      <c r="K17" s="207" t="s">
        <v>116</v>
      </c>
      <c r="L17" s="207"/>
      <c r="M17" s="207"/>
      <c r="N17" s="207"/>
      <c r="O17" s="207"/>
      <c r="P17" s="207"/>
      <c r="Q17" s="222"/>
      <c r="R17" s="223"/>
      <c r="S17" s="224"/>
      <c r="T17" s="231"/>
      <c r="U17" s="232"/>
      <c r="V17" s="233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</row>
    <row r="18" spans="1:32" s="176" customFormat="1" ht="21" customHeight="1">
      <c r="A18" s="174"/>
      <c r="B18" s="216"/>
      <c r="C18" s="217"/>
      <c r="D18" s="218"/>
      <c r="E18" s="207" t="s">
        <v>10</v>
      </c>
      <c r="F18" s="207"/>
      <c r="G18" s="207" t="s">
        <v>11</v>
      </c>
      <c r="H18" s="207"/>
      <c r="I18" s="207" t="s">
        <v>12</v>
      </c>
      <c r="J18" s="207"/>
      <c r="K18" s="207" t="s">
        <v>10</v>
      </c>
      <c r="L18" s="207"/>
      <c r="M18" s="207" t="s">
        <v>11</v>
      </c>
      <c r="N18" s="207"/>
      <c r="O18" s="207" t="s">
        <v>12</v>
      </c>
      <c r="P18" s="207"/>
      <c r="Q18" s="225"/>
      <c r="R18" s="226"/>
      <c r="S18" s="227"/>
      <c r="T18" s="234"/>
      <c r="U18" s="235"/>
      <c r="V18" s="236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</row>
    <row r="19" spans="1:32" s="176" customFormat="1" ht="21" customHeight="1">
      <c r="A19" s="177"/>
      <c r="B19" s="238">
        <f>'Data Record'!A16</f>
        <v>2.5</v>
      </c>
      <c r="C19" s="238"/>
      <c r="D19" s="238"/>
      <c r="E19" s="237">
        <f>'Data Record'!AC16</f>
        <v>2.5</v>
      </c>
      <c r="F19" s="237"/>
      <c r="G19" s="237">
        <f>'Data Record'!AC17</f>
        <v>2.5</v>
      </c>
      <c r="H19" s="237"/>
      <c r="I19" s="237">
        <f>'Data Record'!AC18</f>
        <v>2.5</v>
      </c>
      <c r="J19" s="237"/>
      <c r="K19" s="237">
        <f>'Data Record'!AF16</f>
        <v>2.5</v>
      </c>
      <c r="L19" s="237"/>
      <c r="M19" s="237">
        <f>'Data Record'!AF17</f>
        <v>2.5</v>
      </c>
      <c r="N19" s="237"/>
      <c r="O19" s="237">
        <f>'Data Record'!AF18</f>
        <v>2.5</v>
      </c>
      <c r="P19" s="237"/>
      <c r="Q19" s="237">
        <f>B19-AVERAGE(E19:O19)</f>
        <v>0</v>
      </c>
      <c r="R19" s="237"/>
      <c r="S19" s="237"/>
      <c r="T19" s="238">
        <f>'Uncertainty Budget'!R7</f>
        <v>0.21268619293848545</v>
      </c>
      <c r="U19" s="238"/>
      <c r="V19" s="238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</row>
    <row r="20" spans="1:32" s="176" customFormat="1" ht="21" customHeight="1">
      <c r="A20" s="177"/>
      <c r="B20" s="238"/>
      <c r="C20" s="238"/>
      <c r="D20" s="238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8"/>
      <c r="U20" s="238"/>
      <c r="V20" s="238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</row>
    <row r="21" spans="1:32" ht="21" customHeight="1">
      <c r="A21" s="178"/>
      <c r="B21" s="179"/>
      <c r="C21" s="179"/>
      <c r="D21" s="179"/>
      <c r="E21" s="180"/>
      <c r="F21" s="180"/>
      <c r="G21" s="180"/>
      <c r="H21" s="180"/>
      <c r="I21" s="180"/>
      <c r="J21" s="180"/>
      <c r="K21" s="180"/>
      <c r="L21" s="180"/>
      <c r="M21" s="180"/>
      <c r="N21" s="179"/>
      <c r="O21" s="179"/>
      <c r="P21" s="179"/>
      <c r="Q21" s="178"/>
      <c r="R21" s="178"/>
      <c r="S21" s="178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</row>
    <row r="22" spans="1:32" ht="18" customHeight="1">
      <c r="B22" s="87" t="s">
        <v>117</v>
      </c>
      <c r="D22" s="181"/>
      <c r="E22" s="181"/>
      <c r="F22" s="181"/>
      <c r="G22" s="181"/>
      <c r="H22" s="181"/>
      <c r="I22" s="181"/>
      <c r="J22" s="181"/>
      <c r="K22" s="181"/>
      <c r="L22" s="239"/>
      <c r="M22" s="239"/>
      <c r="N22" s="239"/>
      <c r="O22" s="239"/>
      <c r="P22" s="239"/>
      <c r="Q22" s="239"/>
      <c r="R22" s="181"/>
      <c r="S22" s="181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</row>
    <row r="23" spans="1:32" ht="18" customHeight="1">
      <c r="B23" s="169" t="s">
        <v>118</v>
      </c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</row>
    <row r="24" spans="1:32" ht="18" customHeight="1">
      <c r="A24" s="169" t="s">
        <v>119</v>
      </c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</row>
    <row r="25" spans="1:32" ht="18" customHeight="1">
      <c r="A25" s="240" t="s">
        <v>120</v>
      </c>
      <c r="B25" s="240"/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</row>
    <row r="26" spans="1:32" ht="12" customHeight="1"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</row>
    <row r="27" spans="1:32" ht="17.45" customHeight="1"/>
    <row r="28" spans="1:32" ht="17.45" customHeight="1"/>
    <row r="29" spans="1:32" ht="17.45" customHeight="1"/>
    <row r="30" spans="1:32" ht="17.45" customHeight="1"/>
    <row r="31" spans="1:32" ht="12" customHeight="1"/>
    <row r="32" spans="1:32" ht="17.45" customHeight="1"/>
    <row r="33" spans="8:9" ht="17.45" customHeight="1"/>
    <row r="34" spans="8:9" ht="17.45" customHeight="1"/>
    <row r="35" spans="8:9" ht="17.45" customHeight="1"/>
    <row r="36" spans="8:9" ht="17.45" customHeight="1"/>
    <row r="37" spans="8:9" ht="17.45" customHeight="1">
      <c r="H37" s="172"/>
      <c r="I37" s="183"/>
    </row>
    <row r="38" spans="8:9" ht="17.45" customHeight="1"/>
  </sheetData>
  <mergeCells count="25">
    <mergeCell ref="E19:F20"/>
    <mergeCell ref="B19:D20"/>
    <mergeCell ref="L22:Q22"/>
    <mergeCell ref="A25:V25"/>
    <mergeCell ref="T19:V20"/>
    <mergeCell ref="Q19:S20"/>
    <mergeCell ref="O19:P20"/>
    <mergeCell ref="M19:N20"/>
    <mergeCell ref="K19:L20"/>
    <mergeCell ref="I19:J20"/>
    <mergeCell ref="G19:H20"/>
    <mergeCell ref="I18:J18"/>
    <mergeCell ref="K18:L18"/>
    <mergeCell ref="M18:N18"/>
    <mergeCell ref="O18:P18"/>
    <mergeCell ref="A3:V3"/>
    <mergeCell ref="T15:U15"/>
    <mergeCell ref="B16:D18"/>
    <mergeCell ref="E16:P16"/>
    <mergeCell ref="Q16:S18"/>
    <mergeCell ref="T16:V18"/>
    <mergeCell ref="E17:J17"/>
    <mergeCell ref="K17:P17"/>
    <mergeCell ref="E18:F18"/>
    <mergeCell ref="G18:H18"/>
  </mergeCells>
  <pageMargins left="0.31496062992125984" right="0.31496062992125984" top="0.98425196850393704" bottom="0.19685039370078741" header="0.31496062992125984" footer="0.11811023622047245"/>
  <pageSetup paperSize="9" orientation="portrait" r:id="rId1"/>
  <headerFooter alignWithMargins="0">
    <oddFooter>&amp;R&amp;"Cordia New,Regular"&amp;14SP-FM-04-15 REV.0</oddFooter>
  </headerFooter>
  <rowBreaks count="1" manualBreakCount="1">
    <brk id="25" max="21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00B0F0"/>
  </sheetPr>
  <dimension ref="A1:AB123"/>
  <sheetViews>
    <sheetView tabSelected="1" zoomScale="90" zoomScaleNormal="90" workbookViewId="0">
      <selection activeCell="Q7" sqref="Q7"/>
    </sheetView>
  </sheetViews>
  <sheetFormatPr defaultRowHeight="15"/>
  <cols>
    <col min="1" max="1" width="1.140625" style="2" customWidth="1"/>
    <col min="2" max="18" width="8.7109375" style="2" customWidth="1"/>
    <col min="19" max="19" width="1.42578125" style="2" customWidth="1"/>
    <col min="26" max="254" width="9" style="2"/>
    <col min="255" max="255" width="1.140625" style="2" customWidth="1"/>
    <col min="256" max="256" width="7.5703125" style="2" customWidth="1"/>
    <col min="257" max="271" width="7.140625" style="2" customWidth="1"/>
    <col min="272" max="273" width="1.42578125" style="2" customWidth="1"/>
    <col min="274" max="274" width="6.42578125" style="2" customWidth="1"/>
    <col min="275" max="276" width="8.7109375" style="2" bestFit="1" customWidth="1"/>
    <col min="277" max="510" width="9" style="2"/>
    <col min="511" max="511" width="1.140625" style="2" customWidth="1"/>
    <col min="512" max="512" width="7.5703125" style="2" customWidth="1"/>
    <col min="513" max="527" width="7.140625" style="2" customWidth="1"/>
    <col min="528" max="529" width="1.42578125" style="2" customWidth="1"/>
    <col min="530" max="530" width="6.42578125" style="2" customWidth="1"/>
    <col min="531" max="532" width="8.7109375" style="2" bestFit="1" customWidth="1"/>
    <col min="533" max="766" width="9" style="2"/>
    <col min="767" max="767" width="1.140625" style="2" customWidth="1"/>
    <col min="768" max="768" width="7.5703125" style="2" customWidth="1"/>
    <col min="769" max="783" width="7.140625" style="2" customWidth="1"/>
    <col min="784" max="785" width="1.42578125" style="2" customWidth="1"/>
    <col min="786" max="786" width="6.42578125" style="2" customWidth="1"/>
    <col min="787" max="788" width="8.7109375" style="2" bestFit="1" customWidth="1"/>
    <col min="789" max="1022" width="9" style="2"/>
    <col min="1023" max="1023" width="1.140625" style="2" customWidth="1"/>
    <col min="1024" max="1024" width="7.5703125" style="2" customWidth="1"/>
    <col min="1025" max="1039" width="7.140625" style="2" customWidth="1"/>
    <col min="1040" max="1041" width="1.42578125" style="2" customWidth="1"/>
    <col min="1042" max="1042" width="6.42578125" style="2" customWidth="1"/>
    <col min="1043" max="1044" width="8.7109375" style="2" bestFit="1" customWidth="1"/>
    <col min="1045" max="1278" width="9" style="2"/>
    <col min="1279" max="1279" width="1.140625" style="2" customWidth="1"/>
    <col min="1280" max="1280" width="7.5703125" style="2" customWidth="1"/>
    <col min="1281" max="1295" width="7.140625" style="2" customWidth="1"/>
    <col min="1296" max="1297" width="1.42578125" style="2" customWidth="1"/>
    <col min="1298" max="1298" width="6.42578125" style="2" customWidth="1"/>
    <col min="1299" max="1300" width="8.7109375" style="2" bestFit="1" customWidth="1"/>
    <col min="1301" max="1534" width="9" style="2"/>
    <col min="1535" max="1535" width="1.140625" style="2" customWidth="1"/>
    <col min="1536" max="1536" width="7.5703125" style="2" customWidth="1"/>
    <col min="1537" max="1551" width="7.140625" style="2" customWidth="1"/>
    <col min="1552" max="1553" width="1.42578125" style="2" customWidth="1"/>
    <col min="1554" max="1554" width="6.42578125" style="2" customWidth="1"/>
    <col min="1555" max="1556" width="8.7109375" style="2" bestFit="1" customWidth="1"/>
    <col min="1557" max="1790" width="9" style="2"/>
    <col min="1791" max="1791" width="1.140625" style="2" customWidth="1"/>
    <col min="1792" max="1792" width="7.5703125" style="2" customWidth="1"/>
    <col min="1793" max="1807" width="7.140625" style="2" customWidth="1"/>
    <col min="1808" max="1809" width="1.42578125" style="2" customWidth="1"/>
    <col min="1810" max="1810" width="6.42578125" style="2" customWidth="1"/>
    <col min="1811" max="1812" width="8.7109375" style="2" bestFit="1" customWidth="1"/>
    <col min="1813" max="2046" width="9" style="2"/>
    <col min="2047" max="2047" width="1.140625" style="2" customWidth="1"/>
    <col min="2048" max="2048" width="7.5703125" style="2" customWidth="1"/>
    <col min="2049" max="2063" width="7.140625" style="2" customWidth="1"/>
    <col min="2064" max="2065" width="1.42578125" style="2" customWidth="1"/>
    <col min="2066" max="2066" width="6.42578125" style="2" customWidth="1"/>
    <col min="2067" max="2068" width="8.7109375" style="2" bestFit="1" customWidth="1"/>
    <col min="2069" max="2302" width="9" style="2"/>
    <col min="2303" max="2303" width="1.140625" style="2" customWidth="1"/>
    <col min="2304" max="2304" width="7.5703125" style="2" customWidth="1"/>
    <col min="2305" max="2319" width="7.140625" style="2" customWidth="1"/>
    <col min="2320" max="2321" width="1.42578125" style="2" customWidth="1"/>
    <col min="2322" max="2322" width="6.42578125" style="2" customWidth="1"/>
    <col min="2323" max="2324" width="8.7109375" style="2" bestFit="1" customWidth="1"/>
    <col min="2325" max="2558" width="9" style="2"/>
    <col min="2559" max="2559" width="1.140625" style="2" customWidth="1"/>
    <col min="2560" max="2560" width="7.5703125" style="2" customWidth="1"/>
    <col min="2561" max="2575" width="7.140625" style="2" customWidth="1"/>
    <col min="2576" max="2577" width="1.42578125" style="2" customWidth="1"/>
    <col min="2578" max="2578" width="6.42578125" style="2" customWidth="1"/>
    <col min="2579" max="2580" width="8.7109375" style="2" bestFit="1" customWidth="1"/>
    <col min="2581" max="2814" width="9" style="2"/>
    <col min="2815" max="2815" width="1.140625" style="2" customWidth="1"/>
    <col min="2816" max="2816" width="7.5703125" style="2" customWidth="1"/>
    <col min="2817" max="2831" width="7.140625" style="2" customWidth="1"/>
    <col min="2832" max="2833" width="1.42578125" style="2" customWidth="1"/>
    <col min="2834" max="2834" width="6.42578125" style="2" customWidth="1"/>
    <col min="2835" max="2836" width="8.7109375" style="2" bestFit="1" customWidth="1"/>
    <col min="2837" max="3070" width="9" style="2"/>
    <col min="3071" max="3071" width="1.140625" style="2" customWidth="1"/>
    <col min="3072" max="3072" width="7.5703125" style="2" customWidth="1"/>
    <col min="3073" max="3087" width="7.140625" style="2" customWidth="1"/>
    <col min="3088" max="3089" width="1.42578125" style="2" customWidth="1"/>
    <col min="3090" max="3090" width="6.42578125" style="2" customWidth="1"/>
    <col min="3091" max="3092" width="8.7109375" style="2" bestFit="1" customWidth="1"/>
    <col min="3093" max="3326" width="9" style="2"/>
    <col min="3327" max="3327" width="1.140625" style="2" customWidth="1"/>
    <col min="3328" max="3328" width="7.5703125" style="2" customWidth="1"/>
    <col min="3329" max="3343" width="7.140625" style="2" customWidth="1"/>
    <col min="3344" max="3345" width="1.42578125" style="2" customWidth="1"/>
    <col min="3346" max="3346" width="6.42578125" style="2" customWidth="1"/>
    <col min="3347" max="3348" width="8.7109375" style="2" bestFit="1" customWidth="1"/>
    <col min="3349" max="3582" width="9" style="2"/>
    <col min="3583" max="3583" width="1.140625" style="2" customWidth="1"/>
    <col min="3584" max="3584" width="7.5703125" style="2" customWidth="1"/>
    <col min="3585" max="3599" width="7.140625" style="2" customWidth="1"/>
    <col min="3600" max="3601" width="1.42578125" style="2" customWidth="1"/>
    <col min="3602" max="3602" width="6.42578125" style="2" customWidth="1"/>
    <col min="3603" max="3604" width="8.7109375" style="2" bestFit="1" customWidth="1"/>
    <col min="3605" max="3838" width="9" style="2"/>
    <col min="3839" max="3839" width="1.140625" style="2" customWidth="1"/>
    <col min="3840" max="3840" width="7.5703125" style="2" customWidth="1"/>
    <col min="3841" max="3855" width="7.140625" style="2" customWidth="1"/>
    <col min="3856" max="3857" width="1.42578125" style="2" customWidth="1"/>
    <col min="3858" max="3858" width="6.42578125" style="2" customWidth="1"/>
    <col min="3859" max="3860" width="8.7109375" style="2" bestFit="1" customWidth="1"/>
    <col min="3861" max="4094" width="9" style="2"/>
    <col min="4095" max="4095" width="1.140625" style="2" customWidth="1"/>
    <col min="4096" max="4096" width="7.5703125" style="2" customWidth="1"/>
    <col min="4097" max="4111" width="7.140625" style="2" customWidth="1"/>
    <col min="4112" max="4113" width="1.42578125" style="2" customWidth="1"/>
    <col min="4114" max="4114" width="6.42578125" style="2" customWidth="1"/>
    <col min="4115" max="4116" width="8.7109375" style="2" bestFit="1" customWidth="1"/>
    <col min="4117" max="4350" width="9" style="2"/>
    <col min="4351" max="4351" width="1.140625" style="2" customWidth="1"/>
    <col min="4352" max="4352" width="7.5703125" style="2" customWidth="1"/>
    <col min="4353" max="4367" width="7.140625" style="2" customWidth="1"/>
    <col min="4368" max="4369" width="1.42578125" style="2" customWidth="1"/>
    <col min="4370" max="4370" width="6.42578125" style="2" customWidth="1"/>
    <col min="4371" max="4372" width="8.7109375" style="2" bestFit="1" customWidth="1"/>
    <col min="4373" max="4606" width="9" style="2"/>
    <col min="4607" max="4607" width="1.140625" style="2" customWidth="1"/>
    <col min="4608" max="4608" width="7.5703125" style="2" customWidth="1"/>
    <col min="4609" max="4623" width="7.140625" style="2" customWidth="1"/>
    <col min="4624" max="4625" width="1.42578125" style="2" customWidth="1"/>
    <col min="4626" max="4626" width="6.42578125" style="2" customWidth="1"/>
    <col min="4627" max="4628" width="8.7109375" style="2" bestFit="1" customWidth="1"/>
    <col min="4629" max="4862" width="9" style="2"/>
    <col min="4863" max="4863" width="1.140625" style="2" customWidth="1"/>
    <col min="4864" max="4864" width="7.5703125" style="2" customWidth="1"/>
    <col min="4865" max="4879" width="7.140625" style="2" customWidth="1"/>
    <col min="4880" max="4881" width="1.42578125" style="2" customWidth="1"/>
    <col min="4882" max="4882" width="6.42578125" style="2" customWidth="1"/>
    <col min="4883" max="4884" width="8.7109375" style="2" bestFit="1" customWidth="1"/>
    <col min="4885" max="5118" width="9" style="2"/>
    <col min="5119" max="5119" width="1.140625" style="2" customWidth="1"/>
    <col min="5120" max="5120" width="7.5703125" style="2" customWidth="1"/>
    <col min="5121" max="5135" width="7.140625" style="2" customWidth="1"/>
    <col min="5136" max="5137" width="1.42578125" style="2" customWidth="1"/>
    <col min="5138" max="5138" width="6.42578125" style="2" customWidth="1"/>
    <col min="5139" max="5140" width="8.7109375" style="2" bestFit="1" customWidth="1"/>
    <col min="5141" max="5374" width="9" style="2"/>
    <col min="5375" max="5375" width="1.140625" style="2" customWidth="1"/>
    <col min="5376" max="5376" width="7.5703125" style="2" customWidth="1"/>
    <col min="5377" max="5391" width="7.140625" style="2" customWidth="1"/>
    <col min="5392" max="5393" width="1.42578125" style="2" customWidth="1"/>
    <col min="5394" max="5394" width="6.42578125" style="2" customWidth="1"/>
    <col min="5395" max="5396" width="8.7109375" style="2" bestFit="1" customWidth="1"/>
    <col min="5397" max="5630" width="9" style="2"/>
    <col min="5631" max="5631" width="1.140625" style="2" customWidth="1"/>
    <col min="5632" max="5632" width="7.5703125" style="2" customWidth="1"/>
    <col min="5633" max="5647" width="7.140625" style="2" customWidth="1"/>
    <col min="5648" max="5649" width="1.42578125" style="2" customWidth="1"/>
    <col min="5650" max="5650" width="6.42578125" style="2" customWidth="1"/>
    <col min="5651" max="5652" width="8.7109375" style="2" bestFit="1" customWidth="1"/>
    <col min="5653" max="5886" width="9" style="2"/>
    <col min="5887" max="5887" width="1.140625" style="2" customWidth="1"/>
    <col min="5888" max="5888" width="7.5703125" style="2" customWidth="1"/>
    <col min="5889" max="5903" width="7.140625" style="2" customWidth="1"/>
    <col min="5904" max="5905" width="1.42578125" style="2" customWidth="1"/>
    <col min="5906" max="5906" width="6.42578125" style="2" customWidth="1"/>
    <col min="5907" max="5908" width="8.7109375" style="2" bestFit="1" customWidth="1"/>
    <col min="5909" max="6142" width="9" style="2"/>
    <col min="6143" max="6143" width="1.140625" style="2" customWidth="1"/>
    <col min="6144" max="6144" width="7.5703125" style="2" customWidth="1"/>
    <col min="6145" max="6159" width="7.140625" style="2" customWidth="1"/>
    <col min="6160" max="6161" width="1.42578125" style="2" customWidth="1"/>
    <col min="6162" max="6162" width="6.42578125" style="2" customWidth="1"/>
    <col min="6163" max="6164" width="8.7109375" style="2" bestFit="1" customWidth="1"/>
    <col min="6165" max="6398" width="9" style="2"/>
    <col min="6399" max="6399" width="1.140625" style="2" customWidth="1"/>
    <col min="6400" max="6400" width="7.5703125" style="2" customWidth="1"/>
    <col min="6401" max="6415" width="7.140625" style="2" customWidth="1"/>
    <col min="6416" max="6417" width="1.42578125" style="2" customWidth="1"/>
    <col min="6418" max="6418" width="6.42578125" style="2" customWidth="1"/>
    <col min="6419" max="6420" width="8.7109375" style="2" bestFit="1" customWidth="1"/>
    <col min="6421" max="6654" width="9" style="2"/>
    <col min="6655" max="6655" width="1.140625" style="2" customWidth="1"/>
    <col min="6656" max="6656" width="7.5703125" style="2" customWidth="1"/>
    <col min="6657" max="6671" width="7.140625" style="2" customWidth="1"/>
    <col min="6672" max="6673" width="1.42578125" style="2" customWidth="1"/>
    <col min="6674" max="6674" width="6.42578125" style="2" customWidth="1"/>
    <col min="6675" max="6676" width="8.7109375" style="2" bestFit="1" customWidth="1"/>
    <col min="6677" max="6910" width="9" style="2"/>
    <col min="6911" max="6911" width="1.140625" style="2" customWidth="1"/>
    <col min="6912" max="6912" width="7.5703125" style="2" customWidth="1"/>
    <col min="6913" max="6927" width="7.140625" style="2" customWidth="1"/>
    <col min="6928" max="6929" width="1.42578125" style="2" customWidth="1"/>
    <col min="6930" max="6930" width="6.42578125" style="2" customWidth="1"/>
    <col min="6931" max="6932" width="8.7109375" style="2" bestFit="1" customWidth="1"/>
    <col min="6933" max="7166" width="9" style="2"/>
    <col min="7167" max="7167" width="1.140625" style="2" customWidth="1"/>
    <col min="7168" max="7168" width="7.5703125" style="2" customWidth="1"/>
    <col min="7169" max="7183" width="7.140625" style="2" customWidth="1"/>
    <col min="7184" max="7185" width="1.42578125" style="2" customWidth="1"/>
    <col min="7186" max="7186" width="6.42578125" style="2" customWidth="1"/>
    <col min="7187" max="7188" width="8.7109375" style="2" bestFit="1" customWidth="1"/>
    <col min="7189" max="7422" width="9" style="2"/>
    <col min="7423" max="7423" width="1.140625" style="2" customWidth="1"/>
    <col min="7424" max="7424" width="7.5703125" style="2" customWidth="1"/>
    <col min="7425" max="7439" width="7.140625" style="2" customWidth="1"/>
    <col min="7440" max="7441" width="1.42578125" style="2" customWidth="1"/>
    <col min="7442" max="7442" width="6.42578125" style="2" customWidth="1"/>
    <col min="7443" max="7444" width="8.7109375" style="2" bestFit="1" customWidth="1"/>
    <col min="7445" max="7678" width="9" style="2"/>
    <col min="7679" max="7679" width="1.140625" style="2" customWidth="1"/>
    <col min="7680" max="7680" width="7.5703125" style="2" customWidth="1"/>
    <col min="7681" max="7695" width="7.140625" style="2" customWidth="1"/>
    <col min="7696" max="7697" width="1.42578125" style="2" customWidth="1"/>
    <col min="7698" max="7698" width="6.42578125" style="2" customWidth="1"/>
    <col min="7699" max="7700" width="8.7109375" style="2" bestFit="1" customWidth="1"/>
    <col min="7701" max="7934" width="9" style="2"/>
    <col min="7935" max="7935" width="1.140625" style="2" customWidth="1"/>
    <col min="7936" max="7936" width="7.5703125" style="2" customWidth="1"/>
    <col min="7937" max="7951" width="7.140625" style="2" customWidth="1"/>
    <col min="7952" max="7953" width="1.42578125" style="2" customWidth="1"/>
    <col min="7954" max="7954" width="6.42578125" style="2" customWidth="1"/>
    <col min="7955" max="7956" width="8.7109375" style="2" bestFit="1" customWidth="1"/>
    <col min="7957" max="8190" width="9" style="2"/>
    <col min="8191" max="8191" width="1.140625" style="2" customWidth="1"/>
    <col min="8192" max="8192" width="7.5703125" style="2" customWidth="1"/>
    <col min="8193" max="8207" width="7.140625" style="2" customWidth="1"/>
    <col min="8208" max="8209" width="1.42578125" style="2" customWidth="1"/>
    <col min="8210" max="8210" width="6.42578125" style="2" customWidth="1"/>
    <col min="8211" max="8212" width="8.7109375" style="2" bestFit="1" customWidth="1"/>
    <col min="8213" max="8446" width="9" style="2"/>
    <col min="8447" max="8447" width="1.140625" style="2" customWidth="1"/>
    <col min="8448" max="8448" width="7.5703125" style="2" customWidth="1"/>
    <col min="8449" max="8463" width="7.140625" style="2" customWidth="1"/>
    <col min="8464" max="8465" width="1.42578125" style="2" customWidth="1"/>
    <col min="8466" max="8466" width="6.42578125" style="2" customWidth="1"/>
    <col min="8467" max="8468" width="8.7109375" style="2" bestFit="1" customWidth="1"/>
    <col min="8469" max="8702" width="9" style="2"/>
    <col min="8703" max="8703" width="1.140625" style="2" customWidth="1"/>
    <col min="8704" max="8704" width="7.5703125" style="2" customWidth="1"/>
    <col min="8705" max="8719" width="7.140625" style="2" customWidth="1"/>
    <col min="8720" max="8721" width="1.42578125" style="2" customWidth="1"/>
    <col min="8722" max="8722" width="6.42578125" style="2" customWidth="1"/>
    <col min="8723" max="8724" width="8.7109375" style="2" bestFit="1" customWidth="1"/>
    <col min="8725" max="8958" width="9" style="2"/>
    <col min="8959" max="8959" width="1.140625" style="2" customWidth="1"/>
    <col min="8960" max="8960" width="7.5703125" style="2" customWidth="1"/>
    <col min="8961" max="8975" width="7.140625" style="2" customWidth="1"/>
    <col min="8976" max="8977" width="1.42578125" style="2" customWidth="1"/>
    <col min="8978" max="8978" width="6.42578125" style="2" customWidth="1"/>
    <col min="8979" max="8980" width="8.7109375" style="2" bestFit="1" customWidth="1"/>
    <col min="8981" max="9214" width="9" style="2"/>
    <col min="9215" max="9215" width="1.140625" style="2" customWidth="1"/>
    <col min="9216" max="9216" width="7.5703125" style="2" customWidth="1"/>
    <col min="9217" max="9231" width="7.140625" style="2" customWidth="1"/>
    <col min="9232" max="9233" width="1.42578125" style="2" customWidth="1"/>
    <col min="9234" max="9234" width="6.42578125" style="2" customWidth="1"/>
    <col min="9235" max="9236" width="8.7109375" style="2" bestFit="1" customWidth="1"/>
    <col min="9237" max="9470" width="9" style="2"/>
    <col min="9471" max="9471" width="1.140625" style="2" customWidth="1"/>
    <col min="9472" max="9472" width="7.5703125" style="2" customWidth="1"/>
    <col min="9473" max="9487" width="7.140625" style="2" customWidth="1"/>
    <col min="9488" max="9489" width="1.42578125" style="2" customWidth="1"/>
    <col min="9490" max="9490" width="6.42578125" style="2" customWidth="1"/>
    <col min="9491" max="9492" width="8.7109375" style="2" bestFit="1" customWidth="1"/>
    <col min="9493" max="9726" width="9" style="2"/>
    <col min="9727" max="9727" width="1.140625" style="2" customWidth="1"/>
    <col min="9728" max="9728" width="7.5703125" style="2" customWidth="1"/>
    <col min="9729" max="9743" width="7.140625" style="2" customWidth="1"/>
    <col min="9744" max="9745" width="1.42578125" style="2" customWidth="1"/>
    <col min="9746" max="9746" width="6.42578125" style="2" customWidth="1"/>
    <col min="9747" max="9748" width="8.7109375" style="2" bestFit="1" customWidth="1"/>
    <col min="9749" max="9982" width="9" style="2"/>
    <col min="9983" max="9983" width="1.140625" style="2" customWidth="1"/>
    <col min="9984" max="9984" width="7.5703125" style="2" customWidth="1"/>
    <col min="9985" max="9999" width="7.140625" style="2" customWidth="1"/>
    <col min="10000" max="10001" width="1.42578125" style="2" customWidth="1"/>
    <col min="10002" max="10002" width="6.42578125" style="2" customWidth="1"/>
    <col min="10003" max="10004" width="8.7109375" style="2" bestFit="1" customWidth="1"/>
    <col min="10005" max="10238" width="9" style="2"/>
    <col min="10239" max="10239" width="1.140625" style="2" customWidth="1"/>
    <col min="10240" max="10240" width="7.5703125" style="2" customWidth="1"/>
    <col min="10241" max="10255" width="7.140625" style="2" customWidth="1"/>
    <col min="10256" max="10257" width="1.42578125" style="2" customWidth="1"/>
    <col min="10258" max="10258" width="6.42578125" style="2" customWidth="1"/>
    <col min="10259" max="10260" width="8.7109375" style="2" bestFit="1" customWidth="1"/>
    <col min="10261" max="10494" width="9" style="2"/>
    <col min="10495" max="10495" width="1.140625" style="2" customWidth="1"/>
    <col min="10496" max="10496" width="7.5703125" style="2" customWidth="1"/>
    <col min="10497" max="10511" width="7.140625" style="2" customWidth="1"/>
    <col min="10512" max="10513" width="1.42578125" style="2" customWidth="1"/>
    <col min="10514" max="10514" width="6.42578125" style="2" customWidth="1"/>
    <col min="10515" max="10516" width="8.7109375" style="2" bestFit="1" customWidth="1"/>
    <col min="10517" max="10750" width="9" style="2"/>
    <col min="10751" max="10751" width="1.140625" style="2" customWidth="1"/>
    <col min="10752" max="10752" width="7.5703125" style="2" customWidth="1"/>
    <col min="10753" max="10767" width="7.140625" style="2" customWidth="1"/>
    <col min="10768" max="10769" width="1.42578125" style="2" customWidth="1"/>
    <col min="10770" max="10770" width="6.42578125" style="2" customWidth="1"/>
    <col min="10771" max="10772" width="8.7109375" style="2" bestFit="1" customWidth="1"/>
    <col min="10773" max="11006" width="9" style="2"/>
    <col min="11007" max="11007" width="1.140625" style="2" customWidth="1"/>
    <col min="11008" max="11008" width="7.5703125" style="2" customWidth="1"/>
    <col min="11009" max="11023" width="7.140625" style="2" customWidth="1"/>
    <col min="11024" max="11025" width="1.42578125" style="2" customWidth="1"/>
    <col min="11026" max="11026" width="6.42578125" style="2" customWidth="1"/>
    <col min="11027" max="11028" width="8.7109375" style="2" bestFit="1" customWidth="1"/>
    <col min="11029" max="11262" width="9" style="2"/>
    <col min="11263" max="11263" width="1.140625" style="2" customWidth="1"/>
    <col min="11264" max="11264" width="7.5703125" style="2" customWidth="1"/>
    <col min="11265" max="11279" width="7.140625" style="2" customWidth="1"/>
    <col min="11280" max="11281" width="1.42578125" style="2" customWidth="1"/>
    <col min="11282" max="11282" width="6.42578125" style="2" customWidth="1"/>
    <col min="11283" max="11284" width="8.7109375" style="2" bestFit="1" customWidth="1"/>
    <col min="11285" max="11518" width="9" style="2"/>
    <col min="11519" max="11519" width="1.140625" style="2" customWidth="1"/>
    <col min="11520" max="11520" width="7.5703125" style="2" customWidth="1"/>
    <col min="11521" max="11535" width="7.140625" style="2" customWidth="1"/>
    <col min="11536" max="11537" width="1.42578125" style="2" customWidth="1"/>
    <col min="11538" max="11538" width="6.42578125" style="2" customWidth="1"/>
    <col min="11539" max="11540" width="8.7109375" style="2" bestFit="1" customWidth="1"/>
    <col min="11541" max="11774" width="9" style="2"/>
    <col min="11775" max="11775" width="1.140625" style="2" customWidth="1"/>
    <col min="11776" max="11776" width="7.5703125" style="2" customWidth="1"/>
    <col min="11777" max="11791" width="7.140625" style="2" customWidth="1"/>
    <col min="11792" max="11793" width="1.42578125" style="2" customWidth="1"/>
    <col min="11794" max="11794" width="6.42578125" style="2" customWidth="1"/>
    <col min="11795" max="11796" width="8.7109375" style="2" bestFit="1" customWidth="1"/>
    <col min="11797" max="12030" width="9" style="2"/>
    <col min="12031" max="12031" width="1.140625" style="2" customWidth="1"/>
    <col min="12032" max="12032" width="7.5703125" style="2" customWidth="1"/>
    <col min="12033" max="12047" width="7.140625" style="2" customWidth="1"/>
    <col min="12048" max="12049" width="1.42578125" style="2" customWidth="1"/>
    <col min="12050" max="12050" width="6.42578125" style="2" customWidth="1"/>
    <col min="12051" max="12052" width="8.7109375" style="2" bestFit="1" customWidth="1"/>
    <col min="12053" max="12286" width="9" style="2"/>
    <col min="12287" max="12287" width="1.140625" style="2" customWidth="1"/>
    <col min="12288" max="12288" width="7.5703125" style="2" customWidth="1"/>
    <col min="12289" max="12303" width="7.140625" style="2" customWidth="1"/>
    <col min="12304" max="12305" width="1.42578125" style="2" customWidth="1"/>
    <col min="12306" max="12306" width="6.42578125" style="2" customWidth="1"/>
    <col min="12307" max="12308" width="8.7109375" style="2" bestFit="1" customWidth="1"/>
    <col min="12309" max="12542" width="9" style="2"/>
    <col min="12543" max="12543" width="1.140625" style="2" customWidth="1"/>
    <col min="12544" max="12544" width="7.5703125" style="2" customWidth="1"/>
    <col min="12545" max="12559" width="7.140625" style="2" customWidth="1"/>
    <col min="12560" max="12561" width="1.42578125" style="2" customWidth="1"/>
    <col min="12562" max="12562" width="6.42578125" style="2" customWidth="1"/>
    <col min="12563" max="12564" width="8.7109375" style="2" bestFit="1" customWidth="1"/>
    <col min="12565" max="12798" width="9" style="2"/>
    <col min="12799" max="12799" width="1.140625" style="2" customWidth="1"/>
    <col min="12800" max="12800" width="7.5703125" style="2" customWidth="1"/>
    <col min="12801" max="12815" width="7.140625" style="2" customWidth="1"/>
    <col min="12816" max="12817" width="1.42578125" style="2" customWidth="1"/>
    <col min="12818" max="12818" width="6.42578125" style="2" customWidth="1"/>
    <col min="12819" max="12820" width="8.7109375" style="2" bestFit="1" customWidth="1"/>
    <col min="12821" max="13054" width="9" style="2"/>
    <col min="13055" max="13055" width="1.140625" style="2" customWidth="1"/>
    <col min="13056" max="13056" width="7.5703125" style="2" customWidth="1"/>
    <col min="13057" max="13071" width="7.140625" style="2" customWidth="1"/>
    <col min="13072" max="13073" width="1.42578125" style="2" customWidth="1"/>
    <col min="13074" max="13074" width="6.42578125" style="2" customWidth="1"/>
    <col min="13075" max="13076" width="8.7109375" style="2" bestFit="1" customWidth="1"/>
    <col min="13077" max="13310" width="9" style="2"/>
    <col min="13311" max="13311" width="1.140625" style="2" customWidth="1"/>
    <col min="13312" max="13312" width="7.5703125" style="2" customWidth="1"/>
    <col min="13313" max="13327" width="7.140625" style="2" customWidth="1"/>
    <col min="13328" max="13329" width="1.42578125" style="2" customWidth="1"/>
    <col min="13330" max="13330" width="6.42578125" style="2" customWidth="1"/>
    <col min="13331" max="13332" width="8.7109375" style="2" bestFit="1" customWidth="1"/>
    <col min="13333" max="13566" width="9" style="2"/>
    <col min="13567" max="13567" width="1.140625" style="2" customWidth="1"/>
    <col min="13568" max="13568" width="7.5703125" style="2" customWidth="1"/>
    <col min="13569" max="13583" width="7.140625" style="2" customWidth="1"/>
    <col min="13584" max="13585" width="1.42578125" style="2" customWidth="1"/>
    <col min="13586" max="13586" width="6.42578125" style="2" customWidth="1"/>
    <col min="13587" max="13588" width="8.7109375" style="2" bestFit="1" customWidth="1"/>
    <col min="13589" max="13822" width="9" style="2"/>
    <col min="13823" max="13823" width="1.140625" style="2" customWidth="1"/>
    <col min="13824" max="13824" width="7.5703125" style="2" customWidth="1"/>
    <col min="13825" max="13839" width="7.140625" style="2" customWidth="1"/>
    <col min="13840" max="13841" width="1.42578125" style="2" customWidth="1"/>
    <col min="13842" max="13842" width="6.42578125" style="2" customWidth="1"/>
    <col min="13843" max="13844" width="8.7109375" style="2" bestFit="1" customWidth="1"/>
    <col min="13845" max="14078" width="9" style="2"/>
    <col min="14079" max="14079" width="1.140625" style="2" customWidth="1"/>
    <col min="14080" max="14080" width="7.5703125" style="2" customWidth="1"/>
    <col min="14081" max="14095" width="7.140625" style="2" customWidth="1"/>
    <col min="14096" max="14097" width="1.42578125" style="2" customWidth="1"/>
    <col min="14098" max="14098" width="6.42578125" style="2" customWidth="1"/>
    <col min="14099" max="14100" width="8.7109375" style="2" bestFit="1" customWidth="1"/>
    <col min="14101" max="14334" width="9" style="2"/>
    <col min="14335" max="14335" width="1.140625" style="2" customWidth="1"/>
    <col min="14336" max="14336" width="7.5703125" style="2" customWidth="1"/>
    <col min="14337" max="14351" width="7.140625" style="2" customWidth="1"/>
    <col min="14352" max="14353" width="1.42578125" style="2" customWidth="1"/>
    <col min="14354" max="14354" width="6.42578125" style="2" customWidth="1"/>
    <col min="14355" max="14356" width="8.7109375" style="2" bestFit="1" customWidth="1"/>
    <col min="14357" max="14590" width="9" style="2"/>
    <col min="14591" max="14591" width="1.140625" style="2" customWidth="1"/>
    <col min="14592" max="14592" width="7.5703125" style="2" customWidth="1"/>
    <col min="14593" max="14607" width="7.140625" style="2" customWidth="1"/>
    <col min="14608" max="14609" width="1.42578125" style="2" customWidth="1"/>
    <col min="14610" max="14610" width="6.42578125" style="2" customWidth="1"/>
    <col min="14611" max="14612" width="8.7109375" style="2" bestFit="1" customWidth="1"/>
    <col min="14613" max="14846" width="9" style="2"/>
    <col min="14847" max="14847" width="1.140625" style="2" customWidth="1"/>
    <col min="14848" max="14848" width="7.5703125" style="2" customWidth="1"/>
    <col min="14849" max="14863" width="7.140625" style="2" customWidth="1"/>
    <col min="14864" max="14865" width="1.42578125" style="2" customWidth="1"/>
    <col min="14866" max="14866" width="6.42578125" style="2" customWidth="1"/>
    <col min="14867" max="14868" width="8.7109375" style="2" bestFit="1" customWidth="1"/>
    <col min="14869" max="15102" width="9" style="2"/>
    <col min="15103" max="15103" width="1.140625" style="2" customWidth="1"/>
    <col min="15104" max="15104" width="7.5703125" style="2" customWidth="1"/>
    <col min="15105" max="15119" width="7.140625" style="2" customWidth="1"/>
    <col min="15120" max="15121" width="1.42578125" style="2" customWidth="1"/>
    <col min="15122" max="15122" width="6.42578125" style="2" customWidth="1"/>
    <col min="15123" max="15124" width="8.7109375" style="2" bestFit="1" customWidth="1"/>
    <col min="15125" max="15358" width="9" style="2"/>
    <col min="15359" max="15359" width="1.140625" style="2" customWidth="1"/>
    <col min="15360" max="15360" width="7.5703125" style="2" customWidth="1"/>
    <col min="15361" max="15375" width="7.140625" style="2" customWidth="1"/>
    <col min="15376" max="15377" width="1.42578125" style="2" customWidth="1"/>
    <col min="15378" max="15378" width="6.42578125" style="2" customWidth="1"/>
    <col min="15379" max="15380" width="8.7109375" style="2" bestFit="1" customWidth="1"/>
    <col min="15381" max="15614" width="9" style="2"/>
    <col min="15615" max="15615" width="1.140625" style="2" customWidth="1"/>
    <col min="15616" max="15616" width="7.5703125" style="2" customWidth="1"/>
    <col min="15617" max="15631" width="7.140625" style="2" customWidth="1"/>
    <col min="15632" max="15633" width="1.42578125" style="2" customWidth="1"/>
    <col min="15634" max="15634" width="6.42578125" style="2" customWidth="1"/>
    <col min="15635" max="15636" width="8.7109375" style="2" bestFit="1" customWidth="1"/>
    <col min="15637" max="15870" width="9" style="2"/>
    <col min="15871" max="15871" width="1.140625" style="2" customWidth="1"/>
    <col min="15872" max="15872" width="7.5703125" style="2" customWidth="1"/>
    <col min="15873" max="15887" width="7.140625" style="2" customWidth="1"/>
    <col min="15888" max="15889" width="1.42578125" style="2" customWidth="1"/>
    <col min="15890" max="15890" width="6.42578125" style="2" customWidth="1"/>
    <col min="15891" max="15892" width="8.7109375" style="2" bestFit="1" customWidth="1"/>
    <col min="15893" max="16126" width="9" style="2"/>
    <col min="16127" max="16127" width="1.140625" style="2" customWidth="1"/>
    <col min="16128" max="16128" width="7.5703125" style="2" customWidth="1"/>
    <col min="16129" max="16143" width="7.140625" style="2" customWidth="1"/>
    <col min="16144" max="16145" width="1.42578125" style="2" customWidth="1"/>
    <col min="16146" max="16146" width="6.42578125" style="2" customWidth="1"/>
    <col min="16147" max="16148" width="8.7109375" style="2" bestFit="1" customWidth="1"/>
    <col min="16149" max="16384" width="9" style="2"/>
  </cols>
  <sheetData>
    <row r="1" spans="1:28" ht="18" customHeight="1">
      <c r="B1" s="6"/>
      <c r="C1" s="6"/>
      <c r="D1" s="6"/>
      <c r="E1" s="6"/>
      <c r="F1" s="10"/>
    </row>
    <row r="2" spans="1:28" ht="33" customHeight="1">
      <c r="B2" s="241" t="s">
        <v>32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</row>
    <row r="3" spans="1:28" ht="18" customHeight="1">
      <c r="B3" s="244"/>
      <c r="C3" s="244"/>
      <c r="D3" s="244"/>
      <c r="E3" s="244"/>
      <c r="F3" s="10"/>
      <c r="G3" s="1"/>
      <c r="H3" s="10"/>
      <c r="I3" s="10"/>
      <c r="R3" s="1"/>
    </row>
    <row r="4" spans="1:28" ht="18" customHeight="1">
      <c r="B4" s="247" t="s">
        <v>21</v>
      </c>
      <c r="C4" s="248"/>
      <c r="D4" s="242" t="s">
        <v>20</v>
      </c>
      <c r="E4" s="243"/>
      <c r="F4" s="242" t="s">
        <v>28</v>
      </c>
      <c r="G4" s="243"/>
      <c r="H4" s="245" t="s">
        <v>18</v>
      </c>
      <c r="I4" s="246"/>
      <c r="J4" s="242" t="s">
        <v>19</v>
      </c>
      <c r="K4" s="243"/>
      <c r="L4" s="242" t="s">
        <v>0</v>
      </c>
      <c r="M4" s="243"/>
      <c r="N4" s="249" t="s">
        <v>1</v>
      </c>
      <c r="O4" s="249" t="s">
        <v>2</v>
      </c>
      <c r="P4" s="249" t="s">
        <v>36</v>
      </c>
      <c r="Q4" s="249" t="s">
        <v>37</v>
      </c>
      <c r="R4" s="59" t="s">
        <v>38</v>
      </c>
      <c r="Z4" s="3"/>
      <c r="AA4" s="3"/>
      <c r="AB4" s="3"/>
    </row>
    <row r="5" spans="1:28" ht="18" customHeight="1">
      <c r="B5" s="251" t="s">
        <v>35</v>
      </c>
      <c r="C5" s="252"/>
      <c r="D5" s="251" t="s">
        <v>35</v>
      </c>
      <c r="E5" s="252"/>
      <c r="F5" s="251" t="s">
        <v>35</v>
      </c>
      <c r="G5" s="252"/>
      <c r="H5" s="251" t="s">
        <v>35</v>
      </c>
      <c r="I5" s="252"/>
      <c r="J5" s="251" t="s">
        <v>35</v>
      </c>
      <c r="K5" s="252"/>
      <c r="L5" s="251" t="s">
        <v>35</v>
      </c>
      <c r="M5" s="252"/>
      <c r="N5" s="250"/>
      <c r="O5" s="250"/>
      <c r="P5" s="250"/>
      <c r="Q5" s="250"/>
      <c r="R5" s="60" t="s">
        <v>39</v>
      </c>
      <c r="Z5" s="3"/>
      <c r="AA5" s="3"/>
      <c r="AB5" s="3"/>
    </row>
    <row r="6" spans="1:28" ht="18" customHeight="1">
      <c r="B6" s="253" t="s">
        <v>4</v>
      </c>
      <c r="C6" s="254"/>
      <c r="D6" s="31" t="s">
        <v>4</v>
      </c>
      <c r="E6" s="32" t="s">
        <v>2</v>
      </c>
      <c r="F6" s="31" t="s">
        <v>4</v>
      </c>
      <c r="G6" s="32" t="s">
        <v>2</v>
      </c>
      <c r="H6" s="31" t="s">
        <v>4</v>
      </c>
      <c r="I6" s="32" t="s">
        <v>2</v>
      </c>
      <c r="J6" s="31" t="s">
        <v>4</v>
      </c>
      <c r="K6" s="32" t="s">
        <v>2</v>
      </c>
      <c r="L6" s="31" t="s">
        <v>4</v>
      </c>
      <c r="M6" s="32" t="s">
        <v>2</v>
      </c>
      <c r="N6" s="31" t="s">
        <v>4</v>
      </c>
      <c r="O6" s="31" t="s">
        <v>4</v>
      </c>
      <c r="P6" s="31" t="s">
        <v>4</v>
      </c>
      <c r="Q6" s="33" t="s">
        <v>4</v>
      </c>
      <c r="R6" s="61" t="s">
        <v>4</v>
      </c>
      <c r="S6" s="4"/>
      <c r="Z6" s="3"/>
      <c r="AA6" s="3"/>
      <c r="AB6" s="3"/>
    </row>
    <row r="7" spans="1:28" ht="23.1" customHeight="1">
      <c r="A7" s="3"/>
      <c r="B7" s="255">
        <f>'Data Record'!A16</f>
        <v>2.5</v>
      </c>
      <c r="C7" s="256"/>
      <c r="D7" s="62">
        <f>'Cert of STD'!F9</f>
        <v>2.0999999999999998E-4</v>
      </c>
      <c r="E7" s="63">
        <f t="shared" ref="E7:E23" si="0">D7/2</f>
        <v>1.0499999999999999E-4</v>
      </c>
      <c r="F7" s="36">
        <v>0</v>
      </c>
      <c r="G7" s="63">
        <f t="shared" ref="G7:G23" si="1">F7/SQRT(3)</f>
        <v>0</v>
      </c>
      <c r="H7" s="35">
        <f t="shared" ref="H7:H23" si="2">((B7)*(11.5*10^-6)*1)</f>
        <v>2.8750000000000001E-5</v>
      </c>
      <c r="I7" s="35">
        <f t="shared" ref="I7:I18" si="3">H7/SQRT(3)</f>
        <v>1.6598820239201741E-5</v>
      </c>
      <c r="J7" s="36">
        <f>0.00001/2</f>
        <v>5.0000000000000004E-6</v>
      </c>
      <c r="K7" s="37">
        <f t="shared" ref="K7:K18" si="4">(J7/SQRT(3))</f>
        <v>2.8867513459481293E-6</v>
      </c>
      <c r="L7" s="36">
        <f>'Data Record'!AI16</f>
        <v>0</v>
      </c>
      <c r="M7" s="35">
        <f t="shared" ref="M7:M18" si="5">L7/1</f>
        <v>0</v>
      </c>
      <c r="N7" s="35">
        <f>SQRT(E7^2+G7^2+I7^2+K7^2+M7^2)</f>
        <v>1.0634309646924273E-4</v>
      </c>
      <c r="O7" s="38">
        <f t="shared" ref="O7:O18" si="6">M7/1</f>
        <v>0</v>
      </c>
      <c r="P7" s="39" t="str">
        <f>IF(O7=0,"∞",(N7^4/(O7^4/3)))</f>
        <v>∞</v>
      </c>
      <c r="Q7" s="34">
        <f>IF(P7="∞",2,_xlfn.T.INV.2T(0.0455,P7))</f>
        <v>2</v>
      </c>
      <c r="R7" s="184">
        <f>N7*Q7*1000</f>
        <v>0.21268619293848545</v>
      </c>
      <c r="S7" s="4"/>
      <c r="Z7" s="3"/>
      <c r="AA7" s="3"/>
      <c r="AB7" s="3"/>
    </row>
    <row r="8" spans="1:28" ht="21" hidden="1" customHeight="1">
      <c r="A8" s="3"/>
      <c r="B8" s="255" t="e">
        <f>#REF!</f>
        <v>#REF!</v>
      </c>
      <c r="C8" s="256"/>
      <c r="D8" s="62">
        <f>'Cert of STD'!F10</f>
        <v>2.0999999999999998E-4</v>
      </c>
      <c r="E8" s="63">
        <f t="shared" si="0"/>
        <v>1.0499999999999999E-4</v>
      </c>
      <c r="F8" s="36">
        <v>0</v>
      </c>
      <c r="G8" s="63">
        <f t="shared" si="1"/>
        <v>0</v>
      </c>
      <c r="H8" s="35" t="e">
        <f t="shared" si="2"/>
        <v>#REF!</v>
      </c>
      <c r="I8" s="35" t="e">
        <f t="shared" si="3"/>
        <v>#REF!</v>
      </c>
      <c r="J8" s="36">
        <f t="shared" ref="J8:J25" si="7">0.00001/2</f>
        <v>5.0000000000000004E-6</v>
      </c>
      <c r="K8" s="37">
        <f t="shared" si="4"/>
        <v>2.8867513459481293E-6</v>
      </c>
      <c r="L8" s="36" t="e">
        <f>#REF!</f>
        <v>#REF!</v>
      </c>
      <c r="M8" s="35" t="e">
        <f t="shared" si="5"/>
        <v>#REF!</v>
      </c>
      <c r="N8" s="35" t="e">
        <f t="shared" ref="N8:N23" si="8">SQRT(E8^2+G8^2+I8^2+K8^2+M8^2)</f>
        <v>#REF!</v>
      </c>
      <c r="O8" s="38" t="e">
        <f t="shared" si="6"/>
        <v>#REF!</v>
      </c>
      <c r="P8" s="39" t="e">
        <f t="shared" ref="P7:P18" si="9">(N8^4)/(((IF(O8&lt;=0,0.001,O8)^4)/9))</f>
        <v>#REF!</v>
      </c>
      <c r="Q8" s="34" t="e">
        <f t="shared" ref="Q7:Q18" si="10">IF(P8&gt;0,"2.00",TINV(0.0455,P8))</f>
        <v>#REF!</v>
      </c>
      <c r="R8" s="64" t="e">
        <f t="shared" ref="R8:R25" si="11">N8*Q8*1000</f>
        <v>#REF!</v>
      </c>
      <c r="S8" s="4"/>
      <c r="Z8" s="3"/>
      <c r="AA8" s="3"/>
      <c r="AB8" s="3"/>
    </row>
    <row r="9" spans="1:28" s="3" customFormat="1" ht="21" hidden="1" customHeight="1">
      <c r="B9" s="255" t="e">
        <f>#REF!</f>
        <v>#REF!</v>
      </c>
      <c r="C9" s="256"/>
      <c r="D9" s="62">
        <f>'Cert of STD'!F10</f>
        <v>2.0999999999999998E-4</v>
      </c>
      <c r="E9" s="63">
        <f t="shared" si="0"/>
        <v>1.0499999999999999E-4</v>
      </c>
      <c r="F9" s="36">
        <v>0</v>
      </c>
      <c r="G9" s="63">
        <f t="shared" si="1"/>
        <v>0</v>
      </c>
      <c r="H9" s="35" t="e">
        <f t="shared" si="2"/>
        <v>#REF!</v>
      </c>
      <c r="I9" s="35" t="e">
        <f t="shared" si="3"/>
        <v>#REF!</v>
      </c>
      <c r="J9" s="36">
        <f t="shared" si="7"/>
        <v>5.0000000000000004E-6</v>
      </c>
      <c r="K9" s="37">
        <f t="shared" si="4"/>
        <v>2.8867513459481293E-6</v>
      </c>
      <c r="L9" s="36" t="e">
        <f>#REF!</f>
        <v>#REF!</v>
      </c>
      <c r="M9" s="35" t="e">
        <f t="shared" si="5"/>
        <v>#REF!</v>
      </c>
      <c r="N9" s="35" t="e">
        <f t="shared" si="8"/>
        <v>#REF!</v>
      </c>
      <c r="O9" s="38" t="e">
        <f t="shared" si="6"/>
        <v>#REF!</v>
      </c>
      <c r="P9" s="39" t="e">
        <f t="shared" si="9"/>
        <v>#REF!</v>
      </c>
      <c r="Q9" s="34" t="e">
        <f t="shared" si="10"/>
        <v>#REF!</v>
      </c>
      <c r="R9" s="64" t="e">
        <f t="shared" si="11"/>
        <v>#REF!</v>
      </c>
      <c r="S9" s="5"/>
    </row>
    <row r="10" spans="1:28" s="3" customFormat="1" ht="21" hidden="1" customHeight="1">
      <c r="B10" s="255" t="e">
        <f>#REF!</f>
        <v>#REF!</v>
      </c>
      <c r="C10" s="256"/>
      <c r="D10" s="62">
        <f>'Cert of STD'!F10</f>
        <v>2.0999999999999998E-4</v>
      </c>
      <c r="E10" s="63">
        <f t="shared" si="0"/>
        <v>1.0499999999999999E-4</v>
      </c>
      <c r="F10" s="36">
        <v>0</v>
      </c>
      <c r="G10" s="63">
        <f t="shared" si="1"/>
        <v>0</v>
      </c>
      <c r="H10" s="35" t="e">
        <f t="shared" si="2"/>
        <v>#REF!</v>
      </c>
      <c r="I10" s="35" t="e">
        <f t="shared" si="3"/>
        <v>#REF!</v>
      </c>
      <c r="J10" s="36">
        <f t="shared" si="7"/>
        <v>5.0000000000000004E-6</v>
      </c>
      <c r="K10" s="37">
        <f t="shared" si="4"/>
        <v>2.8867513459481293E-6</v>
      </c>
      <c r="L10" s="36" t="e">
        <f>#REF!</f>
        <v>#REF!</v>
      </c>
      <c r="M10" s="35" t="e">
        <f t="shared" si="5"/>
        <v>#REF!</v>
      </c>
      <c r="N10" s="35" t="e">
        <f t="shared" si="8"/>
        <v>#REF!</v>
      </c>
      <c r="O10" s="38" t="e">
        <f t="shared" si="6"/>
        <v>#REF!</v>
      </c>
      <c r="P10" s="39" t="e">
        <f t="shared" si="9"/>
        <v>#REF!</v>
      </c>
      <c r="Q10" s="34" t="e">
        <f t="shared" si="10"/>
        <v>#REF!</v>
      </c>
      <c r="R10" s="64" t="e">
        <f t="shared" si="11"/>
        <v>#REF!</v>
      </c>
      <c r="S10" s="5"/>
    </row>
    <row r="11" spans="1:28" s="3" customFormat="1" ht="21" hidden="1" customHeight="1">
      <c r="B11" s="255" t="e">
        <f>#REF!</f>
        <v>#REF!</v>
      </c>
      <c r="C11" s="256"/>
      <c r="D11" s="62">
        <f>'Cert of STD'!F11</f>
        <v>2.3000000000000001E-4</v>
      </c>
      <c r="E11" s="63">
        <f t="shared" si="0"/>
        <v>1.15E-4</v>
      </c>
      <c r="F11" s="36">
        <v>0</v>
      </c>
      <c r="G11" s="63">
        <f t="shared" si="1"/>
        <v>0</v>
      </c>
      <c r="H11" s="35" t="e">
        <f t="shared" si="2"/>
        <v>#REF!</v>
      </c>
      <c r="I11" s="35" t="e">
        <f t="shared" si="3"/>
        <v>#REF!</v>
      </c>
      <c r="J11" s="36">
        <f t="shared" si="7"/>
        <v>5.0000000000000004E-6</v>
      </c>
      <c r="K11" s="37">
        <f t="shared" si="4"/>
        <v>2.8867513459481293E-6</v>
      </c>
      <c r="L11" s="36" t="e">
        <f>#REF!</f>
        <v>#REF!</v>
      </c>
      <c r="M11" s="35" t="e">
        <f t="shared" si="5"/>
        <v>#REF!</v>
      </c>
      <c r="N11" s="35" t="e">
        <f t="shared" si="8"/>
        <v>#REF!</v>
      </c>
      <c r="O11" s="38" t="e">
        <f t="shared" si="6"/>
        <v>#REF!</v>
      </c>
      <c r="P11" s="39" t="e">
        <f t="shared" si="9"/>
        <v>#REF!</v>
      </c>
      <c r="Q11" s="34" t="e">
        <f t="shared" si="10"/>
        <v>#REF!</v>
      </c>
      <c r="R11" s="64" t="e">
        <f t="shared" si="11"/>
        <v>#REF!</v>
      </c>
      <c r="S11" s="5"/>
    </row>
    <row r="12" spans="1:28" s="3" customFormat="1" ht="21" hidden="1" customHeight="1">
      <c r="B12" s="255" t="e">
        <f>#REF!</f>
        <v>#REF!</v>
      </c>
      <c r="C12" s="256"/>
      <c r="D12" s="62">
        <f>'Cert of STD'!F11</f>
        <v>2.3000000000000001E-4</v>
      </c>
      <c r="E12" s="63">
        <f t="shared" si="0"/>
        <v>1.15E-4</v>
      </c>
      <c r="F12" s="36">
        <v>0</v>
      </c>
      <c r="G12" s="63">
        <f t="shared" si="1"/>
        <v>0</v>
      </c>
      <c r="H12" s="35" t="e">
        <f t="shared" si="2"/>
        <v>#REF!</v>
      </c>
      <c r="I12" s="35" t="e">
        <f t="shared" si="3"/>
        <v>#REF!</v>
      </c>
      <c r="J12" s="36">
        <f t="shared" si="7"/>
        <v>5.0000000000000004E-6</v>
      </c>
      <c r="K12" s="37">
        <f t="shared" si="4"/>
        <v>2.8867513459481293E-6</v>
      </c>
      <c r="L12" s="36" t="e">
        <f>#REF!</f>
        <v>#REF!</v>
      </c>
      <c r="M12" s="35" t="e">
        <f t="shared" si="5"/>
        <v>#REF!</v>
      </c>
      <c r="N12" s="35" t="e">
        <f t="shared" si="8"/>
        <v>#REF!</v>
      </c>
      <c r="O12" s="38" t="e">
        <f t="shared" si="6"/>
        <v>#REF!</v>
      </c>
      <c r="P12" s="39" t="e">
        <f t="shared" si="9"/>
        <v>#REF!</v>
      </c>
      <c r="Q12" s="34" t="e">
        <f t="shared" si="10"/>
        <v>#REF!</v>
      </c>
      <c r="R12" s="64" t="e">
        <f t="shared" si="11"/>
        <v>#REF!</v>
      </c>
      <c r="S12" s="5"/>
      <c r="Z12" s="2"/>
      <c r="AA12" s="2"/>
      <c r="AB12" s="2"/>
    </row>
    <row r="13" spans="1:28" s="3" customFormat="1" ht="21" hidden="1" customHeight="1">
      <c r="B13" s="255" t="e">
        <f>#REF!</f>
        <v>#REF!</v>
      </c>
      <c r="C13" s="256"/>
      <c r="D13" s="62">
        <f>'Cert of STD'!F12</f>
        <v>2.7E-4</v>
      </c>
      <c r="E13" s="63">
        <f t="shared" si="0"/>
        <v>1.35E-4</v>
      </c>
      <c r="F13" s="36">
        <v>0</v>
      </c>
      <c r="G13" s="63">
        <f t="shared" si="1"/>
        <v>0</v>
      </c>
      <c r="H13" s="35" t="e">
        <f t="shared" si="2"/>
        <v>#REF!</v>
      </c>
      <c r="I13" s="35" t="e">
        <f t="shared" si="3"/>
        <v>#REF!</v>
      </c>
      <c r="J13" s="36">
        <f t="shared" si="7"/>
        <v>5.0000000000000004E-6</v>
      </c>
      <c r="K13" s="37">
        <f t="shared" si="4"/>
        <v>2.8867513459481293E-6</v>
      </c>
      <c r="L13" s="36" t="e">
        <f>#REF!</f>
        <v>#REF!</v>
      </c>
      <c r="M13" s="35" t="e">
        <f t="shared" si="5"/>
        <v>#REF!</v>
      </c>
      <c r="N13" s="35" t="e">
        <f t="shared" si="8"/>
        <v>#REF!</v>
      </c>
      <c r="O13" s="38" t="e">
        <f t="shared" si="6"/>
        <v>#REF!</v>
      </c>
      <c r="P13" s="39" t="e">
        <f t="shared" si="9"/>
        <v>#REF!</v>
      </c>
      <c r="Q13" s="34" t="e">
        <f t="shared" si="10"/>
        <v>#REF!</v>
      </c>
      <c r="R13" s="64" t="e">
        <f t="shared" si="11"/>
        <v>#REF!</v>
      </c>
      <c r="S13" s="5"/>
      <c r="Z13" s="2"/>
      <c r="AA13" s="2"/>
      <c r="AB13" s="2"/>
    </row>
    <row r="14" spans="1:28" s="3" customFormat="1" ht="21" hidden="1" customHeight="1">
      <c r="B14" s="255" t="e">
        <f>#REF!</f>
        <v>#REF!</v>
      </c>
      <c r="C14" s="256"/>
      <c r="D14" s="62">
        <f>'Cert of STD'!F12</f>
        <v>2.7E-4</v>
      </c>
      <c r="E14" s="63">
        <f t="shared" si="0"/>
        <v>1.35E-4</v>
      </c>
      <c r="F14" s="36">
        <v>0</v>
      </c>
      <c r="G14" s="63">
        <f t="shared" si="1"/>
        <v>0</v>
      </c>
      <c r="H14" s="35" t="e">
        <f t="shared" si="2"/>
        <v>#REF!</v>
      </c>
      <c r="I14" s="35" t="e">
        <f t="shared" si="3"/>
        <v>#REF!</v>
      </c>
      <c r="J14" s="36">
        <f t="shared" si="7"/>
        <v>5.0000000000000004E-6</v>
      </c>
      <c r="K14" s="37">
        <f t="shared" si="4"/>
        <v>2.8867513459481293E-6</v>
      </c>
      <c r="L14" s="36" t="e">
        <f>#REF!</f>
        <v>#REF!</v>
      </c>
      <c r="M14" s="35" t="e">
        <f t="shared" si="5"/>
        <v>#REF!</v>
      </c>
      <c r="N14" s="35" t="e">
        <f t="shared" si="8"/>
        <v>#REF!</v>
      </c>
      <c r="O14" s="38" t="e">
        <f t="shared" si="6"/>
        <v>#REF!</v>
      </c>
      <c r="P14" s="39" t="e">
        <f t="shared" si="9"/>
        <v>#REF!</v>
      </c>
      <c r="Q14" s="34" t="e">
        <f t="shared" si="10"/>
        <v>#REF!</v>
      </c>
      <c r="R14" s="64" t="e">
        <f t="shared" si="11"/>
        <v>#REF!</v>
      </c>
      <c r="S14" s="5"/>
      <c r="Z14" s="2"/>
      <c r="AA14" s="2"/>
      <c r="AB14" s="2"/>
    </row>
    <row r="15" spans="1:28" s="3" customFormat="1" ht="21" hidden="1" customHeight="1">
      <c r="B15" s="255" t="e">
        <f>#REF!</f>
        <v>#REF!</v>
      </c>
      <c r="C15" s="256"/>
      <c r="D15" s="62">
        <f>'Cert of STD'!F12</f>
        <v>2.7E-4</v>
      </c>
      <c r="E15" s="63">
        <f t="shared" si="0"/>
        <v>1.35E-4</v>
      </c>
      <c r="F15" s="36">
        <v>0</v>
      </c>
      <c r="G15" s="63">
        <f t="shared" si="1"/>
        <v>0</v>
      </c>
      <c r="H15" s="35" t="e">
        <f t="shared" si="2"/>
        <v>#REF!</v>
      </c>
      <c r="I15" s="35" t="e">
        <f t="shared" si="3"/>
        <v>#REF!</v>
      </c>
      <c r="J15" s="36">
        <f t="shared" si="7"/>
        <v>5.0000000000000004E-6</v>
      </c>
      <c r="K15" s="37">
        <f t="shared" si="4"/>
        <v>2.8867513459481293E-6</v>
      </c>
      <c r="L15" s="36" t="e">
        <f>#REF!</f>
        <v>#REF!</v>
      </c>
      <c r="M15" s="35" t="e">
        <f t="shared" si="5"/>
        <v>#REF!</v>
      </c>
      <c r="N15" s="35" t="e">
        <f t="shared" si="8"/>
        <v>#REF!</v>
      </c>
      <c r="O15" s="38" t="e">
        <f t="shared" si="6"/>
        <v>#REF!</v>
      </c>
      <c r="P15" s="39" t="e">
        <f t="shared" si="9"/>
        <v>#REF!</v>
      </c>
      <c r="Q15" s="34" t="e">
        <f t="shared" si="10"/>
        <v>#REF!</v>
      </c>
      <c r="R15" s="64" t="e">
        <f t="shared" si="11"/>
        <v>#REF!</v>
      </c>
      <c r="S15" s="5"/>
      <c r="Z15" s="2"/>
      <c r="AA15" s="2"/>
      <c r="AB15" s="2"/>
    </row>
    <row r="16" spans="1:28" s="3" customFormat="1" ht="21" hidden="1" customHeight="1">
      <c r="B16" s="255" t="e">
        <f>#REF!</f>
        <v>#REF!</v>
      </c>
      <c r="C16" s="256"/>
      <c r="D16" s="62">
        <f>'Cert of STD'!F12</f>
        <v>2.7E-4</v>
      </c>
      <c r="E16" s="63">
        <f t="shared" si="0"/>
        <v>1.35E-4</v>
      </c>
      <c r="F16" s="36">
        <v>0</v>
      </c>
      <c r="G16" s="63">
        <f t="shared" si="1"/>
        <v>0</v>
      </c>
      <c r="H16" s="35" t="e">
        <f t="shared" si="2"/>
        <v>#REF!</v>
      </c>
      <c r="I16" s="35" t="e">
        <f t="shared" si="3"/>
        <v>#REF!</v>
      </c>
      <c r="J16" s="36">
        <f t="shared" si="7"/>
        <v>5.0000000000000004E-6</v>
      </c>
      <c r="K16" s="37">
        <f t="shared" si="4"/>
        <v>2.8867513459481293E-6</v>
      </c>
      <c r="L16" s="36" t="e">
        <f>#REF!</f>
        <v>#REF!</v>
      </c>
      <c r="M16" s="35" t="e">
        <f t="shared" si="5"/>
        <v>#REF!</v>
      </c>
      <c r="N16" s="35" t="e">
        <f t="shared" si="8"/>
        <v>#REF!</v>
      </c>
      <c r="O16" s="38" t="e">
        <f t="shared" si="6"/>
        <v>#REF!</v>
      </c>
      <c r="P16" s="39" t="e">
        <f t="shared" si="9"/>
        <v>#REF!</v>
      </c>
      <c r="Q16" s="34" t="e">
        <f t="shared" si="10"/>
        <v>#REF!</v>
      </c>
      <c r="R16" s="64" t="e">
        <f t="shared" si="11"/>
        <v>#REF!</v>
      </c>
      <c r="S16" s="5"/>
      <c r="Z16" s="2"/>
      <c r="AA16" s="2"/>
      <c r="AB16" s="2"/>
    </row>
    <row r="17" spans="1:28" s="3" customFormat="1" ht="21" hidden="1" customHeight="1">
      <c r="B17" s="255" t="e">
        <f>#REF!</f>
        <v>#REF!</v>
      </c>
      <c r="C17" s="256"/>
      <c r="D17" s="62">
        <f>'Cert of STD'!F13</f>
        <v>2.7E-4</v>
      </c>
      <c r="E17" s="63">
        <f t="shared" si="0"/>
        <v>1.35E-4</v>
      </c>
      <c r="F17" s="36">
        <v>0</v>
      </c>
      <c r="G17" s="63">
        <f t="shared" si="1"/>
        <v>0</v>
      </c>
      <c r="H17" s="35" t="e">
        <f t="shared" si="2"/>
        <v>#REF!</v>
      </c>
      <c r="I17" s="35" t="e">
        <f t="shared" si="3"/>
        <v>#REF!</v>
      </c>
      <c r="J17" s="36">
        <f t="shared" si="7"/>
        <v>5.0000000000000004E-6</v>
      </c>
      <c r="K17" s="37">
        <f t="shared" si="4"/>
        <v>2.8867513459481293E-6</v>
      </c>
      <c r="L17" s="36" t="e">
        <f>#REF!</f>
        <v>#REF!</v>
      </c>
      <c r="M17" s="35" t="e">
        <f t="shared" si="5"/>
        <v>#REF!</v>
      </c>
      <c r="N17" s="35" t="e">
        <f t="shared" si="8"/>
        <v>#REF!</v>
      </c>
      <c r="O17" s="38" t="e">
        <f t="shared" si="6"/>
        <v>#REF!</v>
      </c>
      <c r="P17" s="39" t="e">
        <f t="shared" si="9"/>
        <v>#REF!</v>
      </c>
      <c r="Q17" s="34" t="e">
        <f t="shared" si="10"/>
        <v>#REF!</v>
      </c>
      <c r="R17" s="64" t="e">
        <f t="shared" si="11"/>
        <v>#REF!</v>
      </c>
      <c r="Z17" s="2"/>
      <c r="AA17" s="2"/>
      <c r="AB17" s="2"/>
    </row>
    <row r="18" spans="1:28" s="3" customFormat="1" ht="21" hidden="1" customHeight="1">
      <c r="B18" s="255" t="e">
        <f>#REF!</f>
        <v>#REF!</v>
      </c>
      <c r="C18" s="256"/>
      <c r="D18" s="62">
        <f>'Cert of STD'!F14</f>
        <v>2.7E-4</v>
      </c>
      <c r="E18" s="63">
        <f t="shared" si="0"/>
        <v>1.35E-4</v>
      </c>
      <c r="F18" s="36">
        <v>0</v>
      </c>
      <c r="G18" s="63">
        <f t="shared" si="1"/>
        <v>0</v>
      </c>
      <c r="H18" s="35" t="e">
        <f t="shared" si="2"/>
        <v>#REF!</v>
      </c>
      <c r="I18" s="35" t="e">
        <f t="shared" si="3"/>
        <v>#REF!</v>
      </c>
      <c r="J18" s="36">
        <f t="shared" si="7"/>
        <v>5.0000000000000004E-6</v>
      </c>
      <c r="K18" s="37">
        <f t="shared" si="4"/>
        <v>2.8867513459481293E-6</v>
      </c>
      <c r="L18" s="36" t="e">
        <f>#REF!</f>
        <v>#REF!</v>
      </c>
      <c r="M18" s="35" t="e">
        <f t="shared" si="5"/>
        <v>#REF!</v>
      </c>
      <c r="N18" s="35" t="e">
        <f t="shared" si="8"/>
        <v>#REF!</v>
      </c>
      <c r="O18" s="38" t="e">
        <f t="shared" si="6"/>
        <v>#REF!</v>
      </c>
      <c r="P18" s="39" t="e">
        <f t="shared" si="9"/>
        <v>#REF!</v>
      </c>
      <c r="Q18" s="34" t="e">
        <f t="shared" si="10"/>
        <v>#REF!</v>
      </c>
      <c r="R18" s="64" t="e">
        <f t="shared" si="11"/>
        <v>#REF!</v>
      </c>
      <c r="Z18" s="2"/>
      <c r="AA18" s="2"/>
      <c r="AB18" s="2"/>
    </row>
    <row r="19" spans="1:28" s="3" customFormat="1" ht="21" hidden="1" customHeight="1">
      <c r="A19" s="2"/>
      <c r="B19" s="255" t="e">
        <f>#REF!</f>
        <v>#REF!</v>
      </c>
      <c r="C19" s="256"/>
      <c r="D19" s="62">
        <f>'Cert of STD'!F15</f>
        <v>3.2000000000000003E-4</v>
      </c>
      <c r="E19" s="63">
        <f t="shared" si="0"/>
        <v>1.6000000000000001E-4</v>
      </c>
      <c r="F19" s="36">
        <v>0</v>
      </c>
      <c r="G19" s="63">
        <f t="shared" si="1"/>
        <v>0</v>
      </c>
      <c r="H19" s="35" t="e">
        <f t="shared" si="2"/>
        <v>#REF!</v>
      </c>
      <c r="I19" s="35" t="e">
        <f t="shared" ref="I19:I23" si="12">H19/SQRT(3)</f>
        <v>#REF!</v>
      </c>
      <c r="J19" s="36">
        <f t="shared" si="7"/>
        <v>5.0000000000000004E-6</v>
      </c>
      <c r="K19" s="37">
        <f t="shared" ref="K19:K23" si="13">(J19/SQRT(3))</f>
        <v>2.8867513459481293E-6</v>
      </c>
      <c r="L19" s="36" t="e">
        <f>#REF!</f>
        <v>#REF!</v>
      </c>
      <c r="M19" s="35" t="e">
        <f t="shared" ref="M19:M23" si="14">L19/1</f>
        <v>#REF!</v>
      </c>
      <c r="N19" s="35" t="e">
        <f t="shared" si="8"/>
        <v>#REF!</v>
      </c>
      <c r="O19" s="38" t="e">
        <f t="shared" ref="O19:O23" si="15">M19/1</f>
        <v>#REF!</v>
      </c>
      <c r="P19" s="39" t="e">
        <f t="shared" ref="P19:P23" si="16">(N19^4)/(((IF(O19&lt;=0,0.001,O19)^4)/9))</f>
        <v>#REF!</v>
      </c>
      <c r="Q19" s="34" t="e">
        <f t="shared" ref="Q19:Q23" si="17">IF(P19&gt;0,"2.00",TINV(0.0455,P19))</f>
        <v>#REF!</v>
      </c>
      <c r="R19" s="64" t="e">
        <f t="shared" si="11"/>
        <v>#REF!</v>
      </c>
      <c r="Z19" s="2"/>
      <c r="AA19" s="2"/>
      <c r="AB19" s="2"/>
    </row>
    <row r="20" spans="1:28" s="3" customFormat="1" ht="21" hidden="1" customHeight="1">
      <c r="A20" s="2"/>
      <c r="B20" s="255" t="e">
        <f>#REF!</f>
        <v>#REF!</v>
      </c>
      <c r="C20" s="256"/>
      <c r="D20" s="62">
        <f>'Cert of STD'!F16</f>
        <v>3.2000000000000003E-4</v>
      </c>
      <c r="E20" s="63">
        <f t="shared" si="0"/>
        <v>1.6000000000000001E-4</v>
      </c>
      <c r="F20" s="36">
        <v>0</v>
      </c>
      <c r="G20" s="63">
        <f t="shared" si="1"/>
        <v>0</v>
      </c>
      <c r="H20" s="35" t="e">
        <f t="shared" si="2"/>
        <v>#REF!</v>
      </c>
      <c r="I20" s="35" t="e">
        <f t="shared" si="12"/>
        <v>#REF!</v>
      </c>
      <c r="J20" s="36">
        <f t="shared" si="7"/>
        <v>5.0000000000000004E-6</v>
      </c>
      <c r="K20" s="37">
        <f t="shared" si="13"/>
        <v>2.8867513459481293E-6</v>
      </c>
      <c r="L20" s="36" t="e">
        <f>#REF!</f>
        <v>#REF!</v>
      </c>
      <c r="M20" s="35" t="e">
        <f t="shared" si="14"/>
        <v>#REF!</v>
      </c>
      <c r="N20" s="35" t="e">
        <f t="shared" si="8"/>
        <v>#REF!</v>
      </c>
      <c r="O20" s="38" t="e">
        <f t="shared" si="15"/>
        <v>#REF!</v>
      </c>
      <c r="P20" s="39" t="e">
        <f t="shared" si="16"/>
        <v>#REF!</v>
      </c>
      <c r="Q20" s="34" t="e">
        <f t="shared" si="17"/>
        <v>#REF!</v>
      </c>
      <c r="R20" s="64" t="e">
        <f t="shared" si="11"/>
        <v>#REF!</v>
      </c>
      <c r="Z20" s="2"/>
      <c r="AA20" s="2"/>
      <c r="AB20" s="2"/>
    </row>
    <row r="21" spans="1:28" s="3" customFormat="1" ht="21" hidden="1" customHeight="1">
      <c r="A21" s="2"/>
      <c r="B21" s="255" t="e">
        <f>#REF!</f>
        <v>#REF!</v>
      </c>
      <c r="C21" s="256"/>
      <c r="D21" s="62">
        <f>'Cert of STD'!F17</f>
        <v>3.8999999999999999E-4</v>
      </c>
      <c r="E21" s="63">
        <f t="shared" si="0"/>
        <v>1.95E-4</v>
      </c>
      <c r="F21" s="36">
        <v>0</v>
      </c>
      <c r="G21" s="63">
        <f t="shared" si="1"/>
        <v>0</v>
      </c>
      <c r="H21" s="35" t="e">
        <f t="shared" si="2"/>
        <v>#REF!</v>
      </c>
      <c r="I21" s="35" t="e">
        <f t="shared" si="12"/>
        <v>#REF!</v>
      </c>
      <c r="J21" s="36">
        <f t="shared" si="7"/>
        <v>5.0000000000000004E-6</v>
      </c>
      <c r="K21" s="37">
        <f t="shared" si="13"/>
        <v>2.8867513459481293E-6</v>
      </c>
      <c r="L21" s="36" t="e">
        <f>#REF!</f>
        <v>#REF!</v>
      </c>
      <c r="M21" s="35" t="e">
        <f t="shared" si="14"/>
        <v>#REF!</v>
      </c>
      <c r="N21" s="35" t="e">
        <f t="shared" si="8"/>
        <v>#REF!</v>
      </c>
      <c r="O21" s="38" t="e">
        <f t="shared" si="15"/>
        <v>#REF!</v>
      </c>
      <c r="P21" s="39" t="e">
        <f t="shared" si="16"/>
        <v>#REF!</v>
      </c>
      <c r="Q21" s="34" t="e">
        <f t="shared" si="17"/>
        <v>#REF!</v>
      </c>
      <c r="R21" s="64" t="e">
        <f t="shared" si="11"/>
        <v>#REF!</v>
      </c>
      <c r="Z21" s="2"/>
      <c r="AA21" s="2"/>
      <c r="AB21" s="2"/>
    </row>
    <row r="22" spans="1:28" s="3" customFormat="1" ht="21" hidden="1" customHeight="1">
      <c r="A22" s="2"/>
      <c r="B22" s="255" t="e">
        <f>#REF!</f>
        <v>#REF!</v>
      </c>
      <c r="C22" s="256"/>
      <c r="D22" s="62">
        <f>'Cert of STD'!F18</f>
        <v>3.8999999999999999E-4</v>
      </c>
      <c r="E22" s="63">
        <f t="shared" si="0"/>
        <v>1.95E-4</v>
      </c>
      <c r="F22" s="36">
        <v>0</v>
      </c>
      <c r="G22" s="63">
        <f t="shared" si="1"/>
        <v>0</v>
      </c>
      <c r="H22" s="35" t="e">
        <f t="shared" si="2"/>
        <v>#REF!</v>
      </c>
      <c r="I22" s="35" t="e">
        <f t="shared" si="12"/>
        <v>#REF!</v>
      </c>
      <c r="J22" s="36">
        <f t="shared" si="7"/>
        <v>5.0000000000000004E-6</v>
      </c>
      <c r="K22" s="37">
        <f t="shared" si="13"/>
        <v>2.8867513459481293E-6</v>
      </c>
      <c r="L22" s="36" t="e">
        <f>#REF!</f>
        <v>#REF!</v>
      </c>
      <c r="M22" s="35" t="e">
        <f t="shared" si="14"/>
        <v>#REF!</v>
      </c>
      <c r="N22" s="35" t="e">
        <f t="shared" si="8"/>
        <v>#REF!</v>
      </c>
      <c r="O22" s="38" t="e">
        <f t="shared" si="15"/>
        <v>#REF!</v>
      </c>
      <c r="P22" s="39" t="e">
        <f t="shared" si="16"/>
        <v>#REF!</v>
      </c>
      <c r="Q22" s="34" t="e">
        <f t="shared" si="17"/>
        <v>#REF!</v>
      </c>
      <c r="R22" s="64" t="e">
        <f t="shared" si="11"/>
        <v>#REF!</v>
      </c>
      <c r="Z22" s="2"/>
      <c r="AA22" s="2"/>
      <c r="AB22" s="2"/>
    </row>
    <row r="23" spans="1:28" s="3" customFormat="1" ht="21" hidden="1" customHeight="1">
      <c r="A23" s="2"/>
      <c r="B23" s="255" t="e">
        <f>#REF!</f>
        <v>#REF!</v>
      </c>
      <c r="C23" s="256"/>
      <c r="D23" s="62">
        <f>'Cert of STD'!F19</f>
        <v>3.8999999999999999E-4</v>
      </c>
      <c r="E23" s="63">
        <f t="shared" si="0"/>
        <v>1.95E-4</v>
      </c>
      <c r="F23" s="36">
        <v>0</v>
      </c>
      <c r="G23" s="63">
        <f t="shared" si="1"/>
        <v>0</v>
      </c>
      <c r="H23" s="35" t="e">
        <f t="shared" si="2"/>
        <v>#REF!</v>
      </c>
      <c r="I23" s="35" t="e">
        <f t="shared" si="12"/>
        <v>#REF!</v>
      </c>
      <c r="J23" s="36">
        <f t="shared" si="7"/>
        <v>5.0000000000000004E-6</v>
      </c>
      <c r="K23" s="37">
        <f t="shared" si="13"/>
        <v>2.8867513459481293E-6</v>
      </c>
      <c r="L23" s="36" t="e">
        <f>#REF!</f>
        <v>#REF!</v>
      </c>
      <c r="M23" s="35" t="e">
        <f t="shared" si="14"/>
        <v>#REF!</v>
      </c>
      <c r="N23" s="35" t="e">
        <f t="shared" si="8"/>
        <v>#REF!</v>
      </c>
      <c r="O23" s="38" t="e">
        <f t="shared" si="15"/>
        <v>#REF!</v>
      </c>
      <c r="P23" s="39" t="e">
        <f t="shared" si="16"/>
        <v>#REF!</v>
      </c>
      <c r="Q23" s="34" t="e">
        <f t="shared" si="17"/>
        <v>#REF!</v>
      </c>
      <c r="R23" s="64" t="e">
        <f t="shared" si="11"/>
        <v>#REF!</v>
      </c>
      <c r="Z23" s="2"/>
      <c r="AA23" s="2"/>
      <c r="AB23" s="2"/>
    </row>
    <row r="24" spans="1:28" s="3" customFormat="1" ht="21" hidden="1" customHeight="1">
      <c r="A24" s="2"/>
      <c r="B24" s="255" t="e">
        <f>#REF!</f>
        <v>#REF!</v>
      </c>
      <c r="C24" s="256"/>
      <c r="D24" s="62">
        <f>'Cert of STD'!F19</f>
        <v>3.8999999999999999E-4</v>
      </c>
      <c r="E24" s="63">
        <f t="shared" ref="E24:E25" si="18">D24/2</f>
        <v>1.95E-4</v>
      </c>
      <c r="F24" s="36">
        <f>'Cert of STD'!L50</f>
        <v>1.1999999999999999E-4</v>
      </c>
      <c r="G24" s="63">
        <f t="shared" ref="G24:G25" si="19">F24/SQRT(3)</f>
        <v>6.9282032302755094E-5</v>
      </c>
      <c r="H24" s="35" t="e">
        <f t="shared" ref="H24:H25" si="20">((B24)*(11.5*10^-6)*1)</f>
        <v>#REF!</v>
      </c>
      <c r="I24" s="35" t="e">
        <f t="shared" ref="I24:I25" si="21">H24/SQRT(3)</f>
        <v>#REF!</v>
      </c>
      <c r="J24" s="36">
        <f t="shared" si="7"/>
        <v>5.0000000000000004E-6</v>
      </c>
      <c r="K24" s="37">
        <f t="shared" ref="K24:K25" si="22">(J24/SQRT(3))</f>
        <v>2.8867513459481293E-6</v>
      </c>
      <c r="L24" s="36" t="e">
        <f>#REF!</f>
        <v>#REF!</v>
      </c>
      <c r="M24" s="35" t="e">
        <f t="shared" ref="M24:M25" si="23">L24/1</f>
        <v>#REF!</v>
      </c>
      <c r="N24" s="35" t="e">
        <f t="shared" ref="N24:N25" si="24">SQRT(E24^2+G24^2+I24^2+K24^2+M24^2)</f>
        <v>#REF!</v>
      </c>
      <c r="O24" s="38" t="e">
        <f t="shared" ref="O24:O25" si="25">M24/1</f>
        <v>#REF!</v>
      </c>
      <c r="P24" s="39" t="e">
        <f t="shared" ref="P24:P25" si="26">(N24^4)/(((IF(O24&lt;=0,0.001,O24)^4)/9))</f>
        <v>#REF!</v>
      </c>
      <c r="Q24" s="34" t="e">
        <f t="shared" ref="Q24:Q25" si="27">IF(P24&gt;0,"2.00",TINV(0.0455,P24))</f>
        <v>#REF!</v>
      </c>
      <c r="R24" s="64" t="e">
        <f t="shared" si="11"/>
        <v>#REF!</v>
      </c>
      <c r="Z24" s="2"/>
      <c r="AA24" s="2"/>
      <c r="AB24" s="2"/>
    </row>
    <row r="25" spans="1:28" s="3" customFormat="1" ht="21" hidden="1" customHeight="1">
      <c r="A25" s="2"/>
      <c r="B25" s="255" t="e">
        <f>#REF!</f>
        <v>#REF!</v>
      </c>
      <c r="C25" s="256"/>
      <c r="D25" s="62">
        <f>'Cert of STD'!F19</f>
        <v>3.8999999999999999E-4</v>
      </c>
      <c r="E25" s="63">
        <f t="shared" si="18"/>
        <v>1.95E-4</v>
      </c>
      <c r="F25" s="36">
        <f>'Cert of STD'!R7</f>
        <v>4.2999999999999999E-4</v>
      </c>
      <c r="G25" s="63">
        <f t="shared" si="19"/>
        <v>2.482606157515391E-4</v>
      </c>
      <c r="H25" s="35" t="e">
        <f t="shared" si="20"/>
        <v>#REF!</v>
      </c>
      <c r="I25" s="35" t="e">
        <f t="shared" si="21"/>
        <v>#REF!</v>
      </c>
      <c r="J25" s="36">
        <f t="shared" si="7"/>
        <v>5.0000000000000004E-6</v>
      </c>
      <c r="K25" s="37">
        <f t="shared" si="22"/>
        <v>2.8867513459481293E-6</v>
      </c>
      <c r="L25" s="36" t="e">
        <f>#REF!</f>
        <v>#REF!</v>
      </c>
      <c r="M25" s="35" t="e">
        <f t="shared" si="23"/>
        <v>#REF!</v>
      </c>
      <c r="N25" s="35" t="e">
        <f t="shared" si="24"/>
        <v>#REF!</v>
      </c>
      <c r="O25" s="38" t="e">
        <f t="shared" si="25"/>
        <v>#REF!</v>
      </c>
      <c r="P25" s="39" t="e">
        <f t="shared" si="26"/>
        <v>#REF!</v>
      </c>
      <c r="Q25" s="34" t="e">
        <f t="shared" si="27"/>
        <v>#REF!</v>
      </c>
      <c r="R25" s="64" t="e">
        <f t="shared" si="11"/>
        <v>#REF!</v>
      </c>
      <c r="Z25" s="2"/>
      <c r="AA25" s="2"/>
      <c r="AB25" s="2"/>
    </row>
    <row r="26" spans="1:28" s="7" customFormat="1" ht="18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28" s="7" customFormat="1" ht="18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28" s="7" customFormat="1" ht="18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28" s="7" customFormat="1" ht="18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28" s="7" customFormat="1" ht="18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28" s="7" customFormat="1" ht="18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28" s="7" customFormat="1" ht="18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2:18" s="7" customFormat="1" ht="18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2:18" s="7" customFormat="1" ht="18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2:18" s="7" customFormat="1" ht="18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7" customFormat="1" ht="18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2:18" s="7" customFormat="1" ht="18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2:18" s="7" customFormat="1" ht="18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2:18" s="7" customFormat="1" ht="18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2:18" s="7" customFormat="1" ht="18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2:18" s="7" customFormat="1" ht="18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2:18" s="7" customFormat="1" ht="18" customHeight="1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2:18" s="7" customFormat="1" ht="18" customHeight="1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2:18" s="7" customFormat="1" ht="18" customHeight="1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7" customFormat="1" ht="18" customHeight="1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2:18" s="7" customFormat="1" ht="18" customHeight="1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2:18" s="7" customFormat="1" ht="18" customHeight="1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2:18" s="7" customFormat="1" ht="12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2:18" s="7" customFormat="1" ht="12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2:18" s="7" customFormat="1" ht="1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2:18" s="7" customFormat="1" ht="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2:18" s="7" customFormat="1" ht="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2:18" s="7" customFormat="1" ht="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7" customFormat="1" ht="1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2:18" s="7" customFormat="1" ht="1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 spans="2:18" s="7" customFormat="1" ht="1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 spans="2:18" s="7" customFormat="1" ht="1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 spans="2:18" s="7" customFormat="1" ht="1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2:18" s="7" customFormat="1" ht="1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 spans="2:18" s="7" customFormat="1" ht="1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 spans="2:18" s="7" customFormat="1" ht="1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 spans="2:18" s="7" customFormat="1" ht="1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2:18" s="7" customFormat="1" ht="1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 spans="2:18" s="7" customFormat="1" ht="1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 spans="2:18" s="7" customFormat="1" ht="1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 spans="2:18" s="7" customFormat="1" ht="1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 spans="2:18" s="7" customFormat="1" ht="1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 spans="2:18" s="7" customFormat="1" ht="1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 spans="2:18" s="7" customFormat="1" ht="1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 spans="2:18" s="7" customFormat="1" ht="1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 spans="2:18" s="7" customFormat="1" ht="1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 spans="2:18" s="7" customFormat="1" ht="1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 spans="2:18" s="7" customFormat="1" ht="1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 spans="2:18" s="7" customFormat="1" ht="1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 spans="2:18" s="7" customFormat="1" ht="1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 spans="2:18" s="7" customFormat="1" ht="1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2:18" s="7" customFormat="1" ht="1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2:18" s="7" customFormat="1" ht="1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 spans="2:18" s="7" customFormat="1" ht="1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 spans="2:18" s="7" customFormat="1" ht="1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 spans="2:18" s="7" customFormat="1" ht="12">
      <c r="B81" s="19"/>
      <c r="C81" s="19"/>
      <c r="D81" s="20"/>
      <c r="E81" s="21"/>
      <c r="F81" s="22"/>
      <c r="G81" s="18"/>
      <c r="H81" s="18"/>
      <c r="I81" s="18"/>
      <c r="J81" s="18"/>
      <c r="K81" s="23"/>
      <c r="L81" s="18"/>
      <c r="M81" s="19"/>
      <c r="N81" s="20"/>
      <c r="O81" s="21"/>
      <c r="P81" s="16"/>
      <c r="Q81" s="17"/>
      <c r="R81" s="14"/>
    </row>
    <row r="82" spans="2:18" s="7" customFormat="1" ht="12">
      <c r="B82" s="19"/>
      <c r="C82" s="19"/>
      <c r="D82" s="20"/>
      <c r="E82" s="21"/>
      <c r="F82" s="22"/>
      <c r="G82" s="18"/>
      <c r="H82" s="18"/>
      <c r="I82" s="18"/>
      <c r="J82" s="18"/>
      <c r="K82" s="23"/>
      <c r="L82" s="18"/>
      <c r="M82" s="19"/>
      <c r="N82" s="20"/>
      <c r="O82" s="21"/>
      <c r="P82" s="16"/>
      <c r="Q82" s="17"/>
      <c r="R82" s="14"/>
    </row>
    <row r="83" spans="2:18" s="7" customFormat="1" ht="12">
      <c r="B83" s="19"/>
      <c r="C83" s="19"/>
      <c r="D83" s="20"/>
      <c r="E83" s="21"/>
      <c r="F83" s="22"/>
      <c r="G83" s="18"/>
      <c r="H83" s="18"/>
      <c r="I83" s="18"/>
      <c r="J83" s="18"/>
      <c r="K83" s="23"/>
      <c r="L83" s="18"/>
      <c r="M83" s="19"/>
      <c r="N83" s="20"/>
      <c r="O83" s="21"/>
      <c r="P83" s="16"/>
      <c r="Q83" s="17"/>
      <c r="R83" s="14"/>
    </row>
    <row r="84" spans="2:18" s="7" customFormat="1" ht="12">
      <c r="B84" s="19"/>
      <c r="C84" s="19"/>
      <c r="D84" s="20"/>
      <c r="E84" s="21"/>
      <c r="F84" s="22"/>
      <c r="G84" s="18"/>
      <c r="H84" s="18"/>
      <c r="I84" s="18"/>
      <c r="J84" s="18"/>
      <c r="K84" s="23"/>
      <c r="L84" s="18"/>
      <c r="M84" s="19"/>
      <c r="N84" s="20"/>
      <c r="O84" s="21"/>
      <c r="P84" s="16"/>
      <c r="Q84" s="17"/>
      <c r="R84" s="14"/>
    </row>
    <row r="85" spans="2:18" s="7" customFormat="1" ht="12">
      <c r="B85" s="19"/>
      <c r="C85" s="19"/>
      <c r="D85" s="20"/>
      <c r="E85" s="21"/>
      <c r="F85" s="22"/>
      <c r="G85" s="18"/>
      <c r="H85" s="18"/>
      <c r="I85" s="18"/>
      <c r="J85" s="18"/>
      <c r="K85" s="23"/>
      <c r="L85" s="18"/>
      <c r="M85" s="19"/>
      <c r="N85" s="20"/>
      <c r="O85" s="21"/>
      <c r="P85" s="16"/>
      <c r="Q85" s="17"/>
      <c r="R85" s="14"/>
    </row>
    <row r="86" spans="2:18" s="7" customFormat="1" ht="12">
      <c r="B86" s="19"/>
      <c r="C86" s="19"/>
      <c r="D86" s="20"/>
      <c r="E86" s="21"/>
      <c r="F86" s="22"/>
      <c r="G86" s="18"/>
      <c r="H86" s="18"/>
      <c r="I86" s="18"/>
      <c r="J86" s="18"/>
      <c r="K86" s="23"/>
      <c r="L86" s="18"/>
      <c r="M86" s="19"/>
      <c r="N86" s="20"/>
      <c r="O86" s="21"/>
      <c r="P86" s="16"/>
      <c r="Q86" s="17"/>
      <c r="R86" s="14"/>
    </row>
    <row r="87" spans="2:18" s="7" customFormat="1" ht="12">
      <c r="B87" s="19"/>
      <c r="C87" s="19"/>
      <c r="D87" s="20"/>
      <c r="E87" s="21"/>
      <c r="F87" s="22"/>
      <c r="G87" s="18"/>
      <c r="H87" s="18"/>
      <c r="I87" s="18"/>
      <c r="J87" s="18"/>
      <c r="K87" s="23"/>
      <c r="L87" s="18"/>
      <c r="M87" s="19"/>
      <c r="N87" s="20"/>
      <c r="O87" s="21"/>
      <c r="P87" s="16"/>
      <c r="Q87" s="17"/>
      <c r="R87" s="14"/>
    </row>
    <row r="88" spans="2:18" s="7" customFormat="1" ht="12">
      <c r="B88" s="19"/>
      <c r="C88" s="19"/>
      <c r="D88" s="20"/>
      <c r="E88" s="21"/>
      <c r="F88" s="22"/>
      <c r="G88" s="18"/>
      <c r="H88" s="18"/>
      <c r="I88" s="18"/>
      <c r="J88" s="18"/>
      <c r="K88" s="23"/>
      <c r="L88" s="18"/>
      <c r="M88" s="19"/>
      <c r="N88" s="20"/>
      <c r="O88" s="21"/>
      <c r="P88" s="16"/>
      <c r="Q88" s="17"/>
      <c r="R88" s="14"/>
    </row>
    <row r="89" spans="2:18" s="7" customFormat="1" ht="12">
      <c r="B89" s="19"/>
      <c r="C89" s="19"/>
      <c r="D89" s="20"/>
      <c r="E89" s="21"/>
      <c r="F89" s="22"/>
      <c r="G89" s="18"/>
      <c r="H89" s="18"/>
      <c r="I89" s="18"/>
      <c r="J89" s="18"/>
      <c r="K89" s="23"/>
      <c r="L89" s="18"/>
      <c r="M89" s="19"/>
      <c r="N89" s="20"/>
      <c r="O89" s="21"/>
      <c r="P89" s="16"/>
      <c r="Q89" s="17"/>
      <c r="R89" s="14"/>
    </row>
    <row r="90" spans="2:18" s="7" customFormat="1" ht="12">
      <c r="B90" s="19"/>
      <c r="C90" s="19"/>
      <c r="D90" s="20"/>
      <c r="E90" s="21"/>
      <c r="F90" s="22"/>
      <c r="G90" s="18"/>
      <c r="H90" s="18"/>
      <c r="I90" s="18"/>
      <c r="J90" s="18"/>
      <c r="K90" s="23"/>
      <c r="L90" s="18"/>
      <c r="M90" s="19"/>
      <c r="N90" s="20"/>
      <c r="O90" s="21"/>
      <c r="P90" s="16"/>
      <c r="Q90" s="17"/>
      <c r="R90" s="14"/>
    </row>
    <row r="91" spans="2:18" s="7" customFormat="1" ht="12">
      <c r="B91" s="19"/>
      <c r="C91" s="19"/>
      <c r="D91" s="20"/>
      <c r="E91" s="21"/>
      <c r="F91" s="22"/>
      <c r="G91" s="18"/>
      <c r="H91" s="18"/>
      <c r="I91" s="18"/>
      <c r="J91" s="18"/>
      <c r="K91" s="23"/>
      <c r="L91" s="18"/>
      <c r="M91" s="19"/>
      <c r="N91" s="20"/>
      <c r="O91" s="21"/>
      <c r="P91" s="16"/>
      <c r="Q91" s="17"/>
      <c r="R91" s="14"/>
    </row>
    <row r="92" spans="2:18" s="7" customFormat="1" ht="12">
      <c r="B92" s="19"/>
      <c r="C92" s="19"/>
      <c r="D92" s="20"/>
      <c r="E92" s="21"/>
      <c r="F92" s="22"/>
      <c r="G92" s="18"/>
      <c r="H92" s="18"/>
      <c r="I92" s="18"/>
      <c r="J92" s="18"/>
      <c r="K92" s="23"/>
      <c r="L92" s="18"/>
      <c r="M92" s="19"/>
      <c r="N92" s="20"/>
      <c r="O92" s="21"/>
      <c r="P92" s="16"/>
      <c r="Q92" s="17"/>
      <c r="R92" s="14"/>
    </row>
    <row r="93" spans="2:18" s="7" customFormat="1" ht="12">
      <c r="B93" s="19"/>
      <c r="C93" s="19"/>
      <c r="D93" s="20"/>
      <c r="E93" s="21"/>
      <c r="F93" s="22"/>
      <c r="G93" s="18"/>
      <c r="H93" s="18"/>
      <c r="I93" s="18"/>
      <c r="J93" s="18"/>
      <c r="K93" s="23"/>
      <c r="L93" s="18"/>
      <c r="M93" s="19"/>
      <c r="N93" s="20"/>
      <c r="O93" s="21"/>
      <c r="P93" s="16"/>
      <c r="Q93" s="17"/>
      <c r="R93" s="14"/>
    </row>
    <row r="94" spans="2:18" s="7" customFormat="1" ht="12">
      <c r="B94" s="19"/>
      <c r="C94" s="19"/>
      <c r="D94" s="20"/>
      <c r="E94" s="21"/>
      <c r="F94" s="22"/>
      <c r="G94" s="18"/>
      <c r="H94" s="18"/>
      <c r="I94" s="18"/>
      <c r="J94" s="18"/>
      <c r="K94" s="23"/>
      <c r="L94" s="18"/>
      <c r="M94" s="19"/>
      <c r="N94" s="20"/>
      <c r="O94" s="21"/>
      <c r="P94" s="16"/>
      <c r="Q94" s="17"/>
      <c r="R94" s="14"/>
    </row>
    <row r="95" spans="2:18" s="7" customFormat="1" ht="12">
      <c r="B95" s="19"/>
      <c r="C95" s="19"/>
      <c r="D95" s="20"/>
      <c r="E95" s="21"/>
      <c r="F95" s="22"/>
      <c r="G95" s="18"/>
      <c r="H95" s="18"/>
      <c r="I95" s="18"/>
      <c r="J95" s="18"/>
      <c r="K95" s="23"/>
      <c r="L95" s="18"/>
      <c r="M95" s="19"/>
      <c r="N95" s="20"/>
      <c r="O95" s="21"/>
      <c r="P95" s="16"/>
      <c r="Q95" s="17"/>
      <c r="R95" s="14"/>
    </row>
    <row r="96" spans="2:18" s="7" customFormat="1" ht="12">
      <c r="B96" s="19"/>
      <c r="C96" s="19"/>
      <c r="D96" s="20"/>
      <c r="E96" s="21"/>
      <c r="F96" s="22"/>
      <c r="G96" s="18"/>
      <c r="H96" s="18"/>
      <c r="I96" s="18"/>
      <c r="J96" s="18"/>
      <c r="K96" s="23"/>
      <c r="L96" s="18"/>
      <c r="M96" s="19"/>
      <c r="N96" s="20"/>
      <c r="O96" s="21"/>
      <c r="P96" s="16"/>
      <c r="Q96" s="17"/>
      <c r="R96" s="14"/>
    </row>
    <row r="97" spans="2:18" s="7" customFormat="1" ht="12">
      <c r="B97" s="24"/>
      <c r="C97" s="24"/>
      <c r="D97" s="24"/>
      <c r="E97" s="13"/>
      <c r="F97" s="13"/>
      <c r="G97" s="13"/>
      <c r="H97" s="13"/>
      <c r="I97" s="13"/>
      <c r="J97" s="13"/>
      <c r="K97" s="13"/>
      <c r="L97" s="18"/>
      <c r="M97" s="24"/>
      <c r="N97" s="13"/>
      <c r="O97" s="13"/>
      <c r="P97" s="16"/>
      <c r="Q97" s="17"/>
      <c r="R97" s="14"/>
    </row>
    <row r="98" spans="2:18" s="7" customFormat="1" ht="12">
      <c r="B98" s="19"/>
      <c r="C98" s="19"/>
      <c r="D98" s="20"/>
      <c r="E98" s="23"/>
      <c r="F98" s="22"/>
      <c r="G98" s="22"/>
      <c r="H98" s="22"/>
      <c r="I98" s="22"/>
      <c r="J98" s="22"/>
      <c r="K98" s="23"/>
      <c r="L98" s="18"/>
      <c r="M98" s="19"/>
      <c r="N98" s="22"/>
      <c r="O98" s="23"/>
      <c r="P98" s="16"/>
      <c r="Q98" s="17"/>
      <c r="R98" s="14"/>
    </row>
    <row r="99" spans="2:18" s="7" customFormat="1" ht="12">
      <c r="B99" s="24"/>
      <c r="C99" s="24"/>
      <c r="D99" s="24"/>
      <c r="E99" s="13"/>
      <c r="F99" s="13"/>
      <c r="G99" s="13"/>
      <c r="H99" s="13"/>
      <c r="I99" s="13"/>
      <c r="J99" s="13"/>
      <c r="K99" s="13"/>
      <c r="L99" s="18"/>
      <c r="M99" s="24"/>
      <c r="N99" s="13"/>
      <c r="O99" s="13"/>
      <c r="P99" s="16"/>
      <c r="Q99" s="17"/>
      <c r="R99" s="14"/>
    </row>
    <row r="100" spans="2:18" s="7" customFormat="1" ht="12">
      <c r="B100" s="19"/>
      <c r="C100" s="19"/>
      <c r="D100" s="20"/>
      <c r="E100" s="23"/>
      <c r="F100" s="22"/>
      <c r="G100" s="18"/>
      <c r="H100" s="18"/>
      <c r="I100" s="18"/>
      <c r="J100" s="18"/>
      <c r="K100" s="23"/>
      <c r="L100" s="18"/>
      <c r="M100" s="19"/>
      <c r="N100" s="20"/>
      <c r="O100" s="21"/>
      <c r="P100" s="16"/>
      <c r="Q100" s="17"/>
      <c r="R100" s="14"/>
    </row>
    <row r="101" spans="2:18" s="7" customFormat="1" ht="12">
      <c r="B101" s="19"/>
      <c r="C101" s="19"/>
      <c r="D101" s="20"/>
      <c r="E101" s="21"/>
      <c r="F101" s="22"/>
      <c r="G101" s="18"/>
      <c r="H101" s="18"/>
      <c r="I101" s="18"/>
      <c r="J101" s="18"/>
      <c r="K101" s="23"/>
      <c r="L101" s="18"/>
      <c r="M101" s="19"/>
      <c r="N101" s="20"/>
      <c r="O101" s="21"/>
      <c r="P101" s="16"/>
      <c r="Q101" s="17"/>
      <c r="R101" s="14"/>
    </row>
    <row r="102" spans="2:18" s="7" customFormat="1" ht="12">
      <c r="B102" s="19"/>
      <c r="C102" s="19"/>
      <c r="D102" s="20"/>
      <c r="E102" s="25"/>
      <c r="F102" s="20"/>
      <c r="G102" s="20"/>
      <c r="H102" s="20"/>
      <c r="I102" s="20"/>
      <c r="J102" s="18"/>
      <c r="K102" s="23"/>
      <c r="L102" s="18"/>
      <c r="M102" s="19"/>
      <c r="N102" s="20"/>
      <c r="O102" s="25"/>
      <c r="P102" s="16"/>
      <c r="Q102" s="17"/>
      <c r="R102" s="14"/>
    </row>
    <row r="103" spans="2:18" s="7" customFormat="1" ht="12">
      <c r="B103" s="19"/>
      <c r="C103" s="19"/>
      <c r="D103" s="20"/>
      <c r="E103" s="25"/>
      <c r="F103" s="20"/>
      <c r="G103" s="20"/>
      <c r="H103" s="20"/>
      <c r="I103" s="20"/>
      <c r="J103" s="18"/>
      <c r="K103" s="23"/>
      <c r="L103" s="18"/>
      <c r="M103" s="19"/>
      <c r="N103" s="20"/>
      <c r="O103" s="25"/>
      <c r="P103" s="16"/>
      <c r="Q103" s="17"/>
      <c r="R103" s="14"/>
    </row>
    <row r="104" spans="2:18" s="7" customFormat="1" ht="12">
      <c r="B104" s="19"/>
      <c r="C104" s="19"/>
      <c r="D104" s="20"/>
      <c r="E104" s="25"/>
      <c r="F104" s="20"/>
      <c r="G104" s="20"/>
      <c r="H104" s="20"/>
      <c r="I104" s="20"/>
      <c r="J104" s="18"/>
      <c r="K104" s="23"/>
      <c r="L104" s="18"/>
      <c r="M104" s="19"/>
      <c r="N104" s="20"/>
      <c r="O104" s="25"/>
      <c r="P104" s="16"/>
      <c r="Q104" s="17"/>
      <c r="R104" s="14"/>
    </row>
    <row r="105" spans="2:18" s="7" customFormat="1" ht="12">
      <c r="B105" s="19"/>
      <c r="C105" s="19"/>
      <c r="D105" s="20"/>
      <c r="E105" s="25"/>
      <c r="F105" s="20"/>
      <c r="G105" s="20"/>
      <c r="H105" s="20"/>
      <c r="I105" s="20"/>
      <c r="J105" s="18"/>
      <c r="K105" s="23"/>
      <c r="L105" s="18"/>
      <c r="M105" s="19"/>
      <c r="N105" s="20"/>
      <c r="O105" s="25"/>
      <c r="P105" s="16"/>
      <c r="Q105" s="17"/>
      <c r="R105" s="14"/>
    </row>
    <row r="106" spans="2:18" s="7" customFormat="1" ht="12">
      <c r="B106" s="19"/>
      <c r="C106" s="19"/>
      <c r="D106" s="20"/>
      <c r="E106" s="25"/>
      <c r="F106" s="20"/>
      <c r="G106" s="20"/>
      <c r="H106" s="20"/>
      <c r="I106" s="20"/>
      <c r="J106" s="18"/>
      <c r="K106" s="23"/>
      <c r="L106" s="18"/>
      <c r="M106" s="19"/>
      <c r="N106" s="20"/>
      <c r="O106" s="25"/>
      <c r="P106" s="16"/>
      <c r="Q106" s="17"/>
      <c r="R106" s="14"/>
    </row>
    <row r="107" spans="2:18" s="7" customFormat="1" ht="12">
      <c r="B107" s="19"/>
      <c r="C107" s="19"/>
      <c r="D107" s="20"/>
      <c r="E107" s="25"/>
      <c r="F107" s="20"/>
      <c r="G107" s="20"/>
      <c r="H107" s="20"/>
      <c r="I107" s="20"/>
      <c r="J107" s="18"/>
      <c r="K107" s="23"/>
      <c r="L107" s="18"/>
      <c r="M107" s="19"/>
      <c r="N107" s="20"/>
      <c r="O107" s="25"/>
      <c r="P107" s="16"/>
      <c r="Q107" s="17"/>
      <c r="R107" s="14"/>
    </row>
    <row r="108" spans="2:18" s="7" customFormat="1" ht="12">
      <c r="B108" s="19"/>
      <c r="C108" s="19"/>
      <c r="D108" s="20"/>
      <c r="E108" s="25"/>
      <c r="F108" s="20"/>
      <c r="G108" s="20"/>
      <c r="H108" s="20"/>
      <c r="I108" s="20"/>
      <c r="J108" s="18"/>
      <c r="K108" s="23"/>
      <c r="L108" s="18"/>
      <c r="M108" s="19"/>
      <c r="N108" s="20"/>
      <c r="O108" s="25"/>
      <c r="P108" s="16"/>
      <c r="Q108" s="17"/>
      <c r="R108" s="14"/>
    </row>
    <row r="109" spans="2:18" s="7" customFormat="1" ht="12">
      <c r="B109" s="19"/>
      <c r="C109" s="19"/>
      <c r="D109" s="20"/>
      <c r="E109" s="25"/>
      <c r="F109" s="20"/>
      <c r="G109" s="20"/>
      <c r="H109" s="20"/>
      <c r="I109" s="20"/>
      <c r="J109" s="18"/>
      <c r="K109" s="23"/>
      <c r="L109" s="18"/>
      <c r="M109" s="19"/>
      <c r="N109" s="20"/>
      <c r="O109" s="25"/>
      <c r="P109" s="16"/>
      <c r="Q109" s="17"/>
      <c r="R109" s="14"/>
    </row>
    <row r="110" spans="2:18" s="7" customFormat="1" ht="12">
      <c r="B110" s="19"/>
      <c r="C110" s="19"/>
      <c r="D110" s="20"/>
      <c r="E110" s="25"/>
      <c r="F110" s="20"/>
      <c r="G110" s="20"/>
      <c r="H110" s="20"/>
      <c r="I110" s="20"/>
      <c r="J110" s="18"/>
      <c r="K110" s="23"/>
      <c r="L110" s="18"/>
      <c r="M110" s="19"/>
      <c r="N110" s="20"/>
      <c r="O110" s="25"/>
      <c r="P110" s="16"/>
      <c r="Q110" s="17"/>
      <c r="R110" s="14"/>
    </row>
    <row r="111" spans="2:18" s="7" customFormat="1" ht="12">
      <c r="B111" s="19"/>
      <c r="C111" s="19"/>
      <c r="D111" s="20"/>
      <c r="E111" s="25"/>
      <c r="F111" s="20"/>
      <c r="G111" s="20"/>
      <c r="H111" s="20"/>
      <c r="I111" s="20"/>
      <c r="J111" s="18"/>
      <c r="K111" s="23"/>
      <c r="L111" s="18"/>
      <c r="M111" s="19"/>
      <c r="N111" s="20"/>
      <c r="O111" s="25"/>
      <c r="P111" s="16"/>
      <c r="Q111" s="17"/>
      <c r="R111" s="14"/>
    </row>
    <row r="112" spans="2:18" s="7" customFormat="1" ht="12">
      <c r="B112" s="19"/>
      <c r="C112" s="19"/>
      <c r="D112" s="20"/>
      <c r="E112" s="25"/>
      <c r="F112" s="20"/>
      <c r="G112" s="20"/>
      <c r="H112" s="20"/>
      <c r="I112" s="20"/>
      <c r="J112" s="18"/>
      <c r="K112" s="23"/>
      <c r="L112" s="18"/>
      <c r="M112" s="19"/>
      <c r="N112" s="20"/>
      <c r="O112" s="25"/>
      <c r="P112" s="16"/>
      <c r="Q112" s="17"/>
      <c r="R112" s="14"/>
    </row>
    <row r="113" spans="2:18" s="7" customFormat="1" ht="12">
      <c r="B113" s="19"/>
      <c r="C113" s="19"/>
      <c r="D113" s="20"/>
      <c r="E113" s="25"/>
      <c r="F113" s="20"/>
      <c r="G113" s="20"/>
      <c r="H113" s="20"/>
      <c r="I113" s="20"/>
      <c r="J113" s="18"/>
      <c r="K113" s="23"/>
      <c r="L113" s="24"/>
      <c r="M113" s="19"/>
      <c r="N113" s="20"/>
      <c r="O113" s="25"/>
      <c r="P113" s="16"/>
      <c r="Q113" s="17"/>
      <c r="R113" s="14"/>
    </row>
    <row r="114" spans="2:18" s="7" customFormat="1" ht="12">
      <c r="B114" s="19"/>
      <c r="C114" s="19"/>
      <c r="D114" s="20"/>
      <c r="E114" s="25"/>
      <c r="F114" s="20"/>
      <c r="G114" s="20"/>
      <c r="H114" s="20"/>
      <c r="I114" s="20"/>
      <c r="J114" s="18"/>
      <c r="K114" s="23"/>
      <c r="L114" s="24"/>
      <c r="M114" s="19"/>
      <c r="N114" s="20"/>
      <c r="O114" s="25"/>
      <c r="P114" s="16"/>
      <c r="Q114" s="17"/>
      <c r="R114" s="14"/>
    </row>
    <row r="115" spans="2:18" s="7" customFormat="1" ht="12">
      <c r="B115" s="12"/>
      <c r="C115" s="12"/>
      <c r="D115" s="13"/>
      <c r="E115" s="14"/>
      <c r="F115" s="15"/>
      <c r="G115" s="14"/>
      <c r="H115" s="14"/>
      <c r="I115" s="14"/>
      <c r="J115" s="15"/>
      <c r="K115" s="14"/>
      <c r="L115" s="15"/>
      <c r="M115" s="14"/>
      <c r="N115" s="14"/>
      <c r="O115" s="14"/>
      <c r="P115" s="16"/>
      <c r="Q115" s="17"/>
      <c r="R115" s="14"/>
    </row>
    <row r="116" spans="2:18" s="7" customFormat="1" ht="12">
      <c r="B116" s="12"/>
      <c r="C116" s="12"/>
      <c r="D116" s="13"/>
      <c r="E116" s="14"/>
      <c r="F116" s="15"/>
      <c r="G116" s="14"/>
      <c r="H116" s="14"/>
      <c r="I116" s="14"/>
      <c r="J116" s="15"/>
      <c r="K116" s="14"/>
      <c r="L116" s="15"/>
      <c r="M116" s="14"/>
      <c r="N116" s="14"/>
      <c r="O116" s="14"/>
      <c r="P116" s="16"/>
      <c r="Q116" s="17"/>
      <c r="R116" s="14"/>
    </row>
    <row r="117" spans="2:18" s="7" customFormat="1" ht="12">
      <c r="B117" s="12"/>
      <c r="C117" s="12"/>
      <c r="D117" s="13"/>
      <c r="E117" s="14"/>
      <c r="F117" s="15"/>
      <c r="G117" s="14"/>
      <c r="H117" s="14"/>
      <c r="I117" s="14"/>
      <c r="J117" s="15"/>
      <c r="K117" s="14"/>
      <c r="L117" s="15"/>
      <c r="M117" s="14"/>
      <c r="N117" s="14"/>
      <c r="O117" s="14"/>
      <c r="P117" s="16"/>
      <c r="Q117" s="17"/>
      <c r="R117" s="14"/>
    </row>
    <row r="118" spans="2:18" s="7" customFormat="1" ht="12">
      <c r="B118" s="12"/>
      <c r="C118" s="12"/>
      <c r="D118" s="13"/>
      <c r="E118" s="14"/>
      <c r="F118" s="15"/>
      <c r="G118" s="14"/>
      <c r="H118" s="14"/>
      <c r="I118" s="14"/>
      <c r="J118" s="15"/>
      <c r="K118" s="14"/>
      <c r="L118" s="15"/>
      <c r="M118" s="14"/>
      <c r="N118" s="14"/>
      <c r="O118" s="14"/>
      <c r="P118" s="16"/>
      <c r="Q118" s="17"/>
      <c r="R118" s="14"/>
    </row>
    <row r="119" spans="2:18" s="7" customFormat="1" ht="12">
      <c r="B119" s="12"/>
      <c r="C119" s="12"/>
      <c r="D119" s="13"/>
      <c r="E119" s="14"/>
      <c r="F119" s="15"/>
      <c r="G119" s="14"/>
      <c r="H119" s="14"/>
      <c r="I119" s="14"/>
      <c r="J119" s="15"/>
      <c r="K119" s="14"/>
      <c r="L119" s="15"/>
      <c r="M119" s="14"/>
      <c r="N119" s="14"/>
      <c r="O119" s="14"/>
      <c r="P119" s="16"/>
      <c r="Q119" s="17"/>
      <c r="R119" s="14"/>
    </row>
    <row r="120" spans="2:18" s="7" customFormat="1" ht="12">
      <c r="B120" s="12"/>
      <c r="C120" s="12"/>
      <c r="D120" s="13"/>
      <c r="E120" s="14"/>
      <c r="F120" s="15"/>
      <c r="G120" s="14"/>
      <c r="H120" s="14"/>
      <c r="I120" s="14"/>
      <c r="J120" s="15"/>
      <c r="K120" s="14"/>
      <c r="L120" s="15"/>
      <c r="M120" s="14"/>
      <c r="N120" s="14"/>
      <c r="O120" s="14"/>
      <c r="P120" s="16"/>
      <c r="Q120" s="17"/>
      <c r="R120" s="14"/>
    </row>
    <row r="121" spans="2:18" s="7" customFormat="1" ht="12">
      <c r="B121" s="12"/>
      <c r="C121" s="12"/>
      <c r="D121" s="13"/>
      <c r="E121" s="14"/>
      <c r="F121" s="15"/>
      <c r="G121" s="14"/>
      <c r="H121" s="14"/>
      <c r="I121" s="14"/>
      <c r="J121" s="15"/>
      <c r="K121" s="14"/>
      <c r="L121" s="15"/>
      <c r="M121" s="14"/>
      <c r="N121" s="14"/>
      <c r="O121" s="14"/>
      <c r="P121" s="16"/>
      <c r="Q121" s="17"/>
      <c r="R121" s="14"/>
    </row>
    <row r="122" spans="2:18" s="7" customFormat="1" ht="12">
      <c r="B122" s="12"/>
      <c r="C122" s="12"/>
      <c r="D122" s="13"/>
      <c r="E122" s="14"/>
      <c r="F122" s="15"/>
      <c r="G122" s="14"/>
      <c r="H122" s="14"/>
      <c r="I122" s="14"/>
      <c r="J122" s="15"/>
      <c r="K122" s="14"/>
      <c r="L122" s="15"/>
      <c r="M122" s="14"/>
      <c r="N122" s="14"/>
      <c r="O122" s="14"/>
      <c r="P122" s="16"/>
      <c r="Q122" s="17"/>
      <c r="R122" s="14"/>
    </row>
    <row r="123" spans="2:18" s="7" customFormat="1" ht="12">
      <c r="B123" s="12"/>
      <c r="C123" s="12"/>
      <c r="D123" s="13"/>
      <c r="E123" s="14"/>
      <c r="F123" s="15"/>
      <c r="G123" s="14"/>
      <c r="H123" s="14"/>
      <c r="I123" s="14"/>
      <c r="J123" s="15"/>
      <c r="K123" s="14"/>
      <c r="L123" s="15"/>
      <c r="M123" s="14"/>
      <c r="N123" s="14"/>
      <c r="O123" s="14"/>
      <c r="P123" s="16"/>
      <c r="Q123" s="17"/>
      <c r="R123" s="14"/>
    </row>
  </sheetData>
  <mergeCells count="38">
    <mergeCell ref="B20:C20"/>
    <mergeCell ref="B19:C19"/>
    <mergeCell ref="B25:C25"/>
    <mergeCell ref="B24:C24"/>
    <mergeCell ref="B23:C23"/>
    <mergeCell ref="B22:C22"/>
    <mergeCell ref="B21:C21"/>
    <mergeCell ref="B6:C6"/>
    <mergeCell ref="D5:E5"/>
    <mergeCell ref="F5:G5"/>
    <mergeCell ref="H5:I5"/>
    <mergeCell ref="B18:C18"/>
    <mergeCell ref="B17:C17"/>
    <mergeCell ref="B16:C16"/>
    <mergeCell ref="B10:C10"/>
    <mergeCell ref="B9:C9"/>
    <mergeCell ref="B8:C8"/>
    <mergeCell ref="B7:C7"/>
    <mergeCell ref="B15:C15"/>
    <mergeCell ref="B14:C14"/>
    <mergeCell ref="B13:C13"/>
    <mergeCell ref="B12:C12"/>
    <mergeCell ref="B11:C11"/>
    <mergeCell ref="B2:R2"/>
    <mergeCell ref="D4:E4"/>
    <mergeCell ref="B3:E3"/>
    <mergeCell ref="F4:G4"/>
    <mergeCell ref="H4:I4"/>
    <mergeCell ref="J4:K4"/>
    <mergeCell ref="L4:M4"/>
    <mergeCell ref="B4:C4"/>
    <mergeCell ref="Q4:Q5"/>
    <mergeCell ref="N4:N5"/>
    <mergeCell ref="O4:O5"/>
    <mergeCell ref="P4:P5"/>
    <mergeCell ref="B5:C5"/>
    <mergeCell ref="J5:K5"/>
    <mergeCell ref="L5:M5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S50"/>
  <sheetViews>
    <sheetView workbookViewId="0">
      <selection activeCell="F9" sqref="F9"/>
    </sheetView>
  </sheetViews>
  <sheetFormatPr defaultRowHeight="23.25"/>
  <cols>
    <col min="1" max="1" width="1.5703125" customWidth="1"/>
    <col min="2" max="2" width="4.28515625" style="29" customWidth="1"/>
    <col min="3" max="3" width="2.85546875" style="29" customWidth="1"/>
    <col min="4" max="4" width="4.5703125" style="29" customWidth="1"/>
    <col min="5" max="5" width="2.7109375" style="29" customWidth="1"/>
    <col min="6" max="6" width="7" style="29" customWidth="1"/>
    <col min="7" max="7" width="3.140625" style="29" customWidth="1"/>
    <col min="8" max="8" width="1.5703125" style="29" customWidth="1"/>
    <col min="9" max="10" width="5.5703125" style="29" customWidth="1"/>
    <col min="11" max="11" width="2.7109375" style="29" customWidth="1"/>
    <col min="12" max="12" width="7" style="29" customWidth="1"/>
    <col min="13" max="13" width="3.140625" style="29" customWidth="1"/>
    <col min="14" max="14" width="1.5703125" style="29" customWidth="1"/>
    <col min="15" max="16" width="5.5703125" style="29" customWidth="1"/>
    <col min="17" max="17" width="2.7109375" style="29" customWidth="1"/>
    <col min="18" max="18" width="7" style="29" customWidth="1"/>
    <col min="19" max="19" width="3.140625" style="29" customWidth="1"/>
  </cols>
  <sheetData>
    <row r="1" spans="2:19" ht="26.25">
      <c r="B1" s="27"/>
      <c r="C1" s="27"/>
      <c r="D1" s="27"/>
      <c r="E1" s="27"/>
      <c r="F1" s="27"/>
      <c r="G1" s="27"/>
      <c r="I1" s="28"/>
      <c r="J1" s="28"/>
      <c r="K1" s="28"/>
      <c r="L1" s="28"/>
      <c r="M1" s="28"/>
      <c r="O1" s="27"/>
      <c r="P1" s="27"/>
      <c r="Q1" s="27"/>
      <c r="R1" s="27"/>
      <c r="S1" s="27"/>
    </row>
    <row r="2" spans="2:19" ht="26.25" customHeight="1">
      <c r="B2" s="257" t="s">
        <v>31</v>
      </c>
      <c r="C2" s="258"/>
      <c r="D2" s="258"/>
      <c r="E2" s="258"/>
      <c r="F2" s="258"/>
      <c r="G2" s="258"/>
      <c r="I2" s="268" t="s">
        <v>29</v>
      </c>
      <c r="J2" s="269"/>
      <c r="K2" s="269"/>
      <c r="L2" s="269"/>
      <c r="M2" s="270"/>
      <c r="O2" s="265" t="s">
        <v>29</v>
      </c>
      <c r="P2" s="266"/>
      <c r="Q2" s="266"/>
      <c r="R2" s="266"/>
      <c r="S2" s="267"/>
    </row>
    <row r="3" spans="2:19" ht="26.25">
      <c r="B3" s="259" t="s">
        <v>16</v>
      </c>
      <c r="C3" s="260"/>
      <c r="D3" s="260"/>
      <c r="E3" s="260"/>
      <c r="F3" s="260"/>
      <c r="G3" s="261"/>
      <c r="I3" s="259" t="s">
        <v>30</v>
      </c>
      <c r="J3" s="260"/>
      <c r="K3" s="260"/>
      <c r="L3" s="260"/>
      <c r="M3" s="261"/>
      <c r="O3" s="262" t="s">
        <v>33</v>
      </c>
      <c r="P3" s="263"/>
      <c r="Q3" s="263"/>
      <c r="R3" s="263"/>
      <c r="S3" s="264"/>
    </row>
    <row r="4" spans="2:19">
      <c r="B4" s="40">
        <v>1</v>
      </c>
      <c r="C4" s="41" t="s">
        <v>17</v>
      </c>
      <c r="D4" s="42">
        <v>0.21</v>
      </c>
      <c r="E4" s="43" t="s">
        <v>24</v>
      </c>
      <c r="F4" s="44">
        <f t="shared" ref="F4:F19" si="0">D4/1000</f>
        <v>2.0999999999999998E-4</v>
      </c>
      <c r="G4" s="45" t="s">
        <v>17</v>
      </c>
      <c r="I4" s="48">
        <v>1.0049999999999999</v>
      </c>
      <c r="J4" s="42">
        <v>0.06</v>
      </c>
      <c r="K4" s="49" t="s">
        <v>24</v>
      </c>
      <c r="L4" s="50">
        <f>J4/1000</f>
        <v>5.9999999999999995E-5</v>
      </c>
      <c r="M4" s="51" t="s">
        <v>17</v>
      </c>
      <c r="O4" s="54">
        <v>125</v>
      </c>
      <c r="P4" s="55">
        <v>0.37</v>
      </c>
      <c r="Q4" s="56" t="s">
        <v>34</v>
      </c>
      <c r="R4" s="57">
        <f>P4/1000</f>
        <v>3.6999999999999999E-4</v>
      </c>
      <c r="S4" s="58" t="s">
        <v>17</v>
      </c>
    </row>
    <row r="5" spans="2:19">
      <c r="B5" s="46">
        <v>1.01</v>
      </c>
      <c r="C5" s="41" t="s">
        <v>17</v>
      </c>
      <c r="D5" s="42">
        <v>0.21</v>
      </c>
      <c r="E5" s="43" t="s">
        <v>24</v>
      </c>
      <c r="F5" s="44">
        <f t="shared" si="0"/>
        <v>2.0999999999999998E-4</v>
      </c>
      <c r="G5" s="45" t="s">
        <v>17</v>
      </c>
      <c r="I5" s="52">
        <v>1.01</v>
      </c>
      <c r="J5" s="42">
        <v>0.06</v>
      </c>
      <c r="K5" s="49" t="s">
        <v>24</v>
      </c>
      <c r="L5" s="50">
        <f t="shared" ref="L5:L50" si="1">J5/1000</f>
        <v>5.9999999999999995E-5</v>
      </c>
      <c r="M5" s="51" t="s">
        <v>17</v>
      </c>
      <c r="O5" s="54">
        <v>150</v>
      </c>
      <c r="P5" s="55">
        <v>0.39</v>
      </c>
      <c r="Q5" s="56" t="s">
        <v>34</v>
      </c>
      <c r="R5" s="57">
        <f t="shared" ref="R5:R11" si="2">P5/1000</f>
        <v>3.8999999999999999E-4</v>
      </c>
      <c r="S5" s="58" t="s">
        <v>17</v>
      </c>
    </row>
    <row r="6" spans="2:19">
      <c r="B6" s="46">
        <v>1.05</v>
      </c>
      <c r="C6" s="41" t="s">
        <v>17</v>
      </c>
      <c r="D6" s="42">
        <v>0.21</v>
      </c>
      <c r="E6" s="43" t="s">
        <v>24</v>
      </c>
      <c r="F6" s="44">
        <f t="shared" si="0"/>
        <v>2.0999999999999998E-4</v>
      </c>
      <c r="G6" s="45" t="s">
        <v>17</v>
      </c>
      <c r="I6" s="52">
        <v>1.02</v>
      </c>
      <c r="J6" s="42">
        <v>0.06</v>
      </c>
      <c r="K6" s="49" t="s">
        <v>24</v>
      </c>
      <c r="L6" s="50">
        <f t="shared" si="1"/>
        <v>5.9999999999999995E-5</v>
      </c>
      <c r="M6" s="51" t="s">
        <v>17</v>
      </c>
      <c r="O6" s="54">
        <v>175</v>
      </c>
      <c r="P6" s="55">
        <v>0.41</v>
      </c>
      <c r="Q6" s="56" t="s">
        <v>34</v>
      </c>
      <c r="R6" s="57">
        <f t="shared" si="2"/>
        <v>4.0999999999999999E-4</v>
      </c>
      <c r="S6" s="58" t="s">
        <v>17</v>
      </c>
    </row>
    <row r="7" spans="2:19">
      <c r="B7" s="46">
        <v>1.1000000000000001</v>
      </c>
      <c r="C7" s="41" t="s">
        <v>17</v>
      </c>
      <c r="D7" s="42">
        <v>0.21</v>
      </c>
      <c r="E7" s="43" t="s">
        <v>24</v>
      </c>
      <c r="F7" s="44">
        <f t="shared" si="0"/>
        <v>2.0999999999999998E-4</v>
      </c>
      <c r="G7" s="45" t="s">
        <v>17</v>
      </c>
      <c r="I7" s="52">
        <v>1.03</v>
      </c>
      <c r="J7" s="42">
        <v>0.06</v>
      </c>
      <c r="K7" s="49" t="s">
        <v>24</v>
      </c>
      <c r="L7" s="50">
        <f t="shared" si="1"/>
        <v>5.9999999999999995E-5</v>
      </c>
      <c r="M7" s="51" t="s">
        <v>17</v>
      </c>
      <c r="O7" s="54">
        <v>200</v>
      </c>
      <c r="P7" s="55">
        <v>0.43</v>
      </c>
      <c r="Q7" s="56" t="s">
        <v>34</v>
      </c>
      <c r="R7" s="57">
        <f t="shared" si="2"/>
        <v>4.2999999999999999E-4</v>
      </c>
      <c r="S7" s="58" t="s">
        <v>17</v>
      </c>
    </row>
    <row r="8" spans="2:19">
      <c r="B8" s="40">
        <v>2</v>
      </c>
      <c r="C8" s="41" t="s">
        <v>17</v>
      </c>
      <c r="D8" s="42">
        <v>0.21</v>
      </c>
      <c r="E8" s="43" t="s">
        <v>24</v>
      </c>
      <c r="F8" s="44">
        <f t="shared" si="0"/>
        <v>2.0999999999999998E-4</v>
      </c>
      <c r="G8" s="45" t="s">
        <v>17</v>
      </c>
      <c r="I8" s="52">
        <v>1.04</v>
      </c>
      <c r="J8" s="42">
        <v>0.06</v>
      </c>
      <c r="K8" s="49" t="s">
        <v>24</v>
      </c>
      <c r="L8" s="50">
        <f t="shared" si="1"/>
        <v>5.9999999999999995E-5</v>
      </c>
      <c r="M8" s="51" t="s">
        <v>17</v>
      </c>
      <c r="O8" s="54">
        <v>250</v>
      </c>
      <c r="P8" s="55">
        <v>0.49</v>
      </c>
      <c r="Q8" s="56" t="s">
        <v>34</v>
      </c>
      <c r="R8" s="57">
        <f t="shared" si="2"/>
        <v>4.8999999999999998E-4</v>
      </c>
      <c r="S8" s="58" t="s">
        <v>17</v>
      </c>
    </row>
    <row r="9" spans="2:19">
      <c r="B9" s="40">
        <v>5</v>
      </c>
      <c r="C9" s="41" t="s">
        <v>17</v>
      </c>
      <c r="D9" s="42">
        <v>0.21</v>
      </c>
      <c r="E9" s="43" t="s">
        <v>24</v>
      </c>
      <c r="F9" s="44">
        <f t="shared" si="0"/>
        <v>2.0999999999999998E-4</v>
      </c>
      <c r="G9" s="45" t="s">
        <v>17</v>
      </c>
      <c r="I9" s="52">
        <v>1.05</v>
      </c>
      <c r="J9" s="42">
        <v>0.06</v>
      </c>
      <c r="K9" s="49" t="s">
        <v>24</v>
      </c>
      <c r="L9" s="50">
        <f t="shared" si="1"/>
        <v>5.9999999999999995E-5</v>
      </c>
      <c r="M9" s="51" t="s">
        <v>17</v>
      </c>
      <c r="O9" s="54">
        <v>300</v>
      </c>
      <c r="P9" s="55">
        <v>0.56999999999999995</v>
      </c>
      <c r="Q9" s="56" t="s">
        <v>34</v>
      </c>
      <c r="R9" s="57">
        <f t="shared" si="2"/>
        <v>5.6999999999999998E-4</v>
      </c>
      <c r="S9" s="58" t="s">
        <v>17</v>
      </c>
    </row>
    <row r="10" spans="2:19">
      <c r="B10" s="40">
        <v>10</v>
      </c>
      <c r="C10" s="41" t="s">
        <v>17</v>
      </c>
      <c r="D10" s="42">
        <v>0.21</v>
      </c>
      <c r="E10" s="43" t="s">
        <v>24</v>
      </c>
      <c r="F10" s="44">
        <f t="shared" si="0"/>
        <v>2.0999999999999998E-4</v>
      </c>
      <c r="G10" s="45" t="s">
        <v>17</v>
      </c>
      <c r="I10" s="52">
        <v>1.06</v>
      </c>
      <c r="J10" s="42">
        <v>0.06</v>
      </c>
      <c r="K10" s="49" t="s">
        <v>24</v>
      </c>
      <c r="L10" s="50">
        <f t="shared" si="1"/>
        <v>5.9999999999999995E-5</v>
      </c>
      <c r="M10" s="51" t="s">
        <v>17</v>
      </c>
      <c r="O10" s="54">
        <v>400</v>
      </c>
      <c r="P10" s="55">
        <v>0.74</v>
      </c>
      <c r="Q10" s="56" t="s">
        <v>34</v>
      </c>
      <c r="R10" s="57">
        <f t="shared" si="2"/>
        <v>7.3999999999999999E-4</v>
      </c>
      <c r="S10" s="58" t="s">
        <v>17</v>
      </c>
    </row>
    <row r="11" spans="2:19">
      <c r="B11" s="40">
        <v>20</v>
      </c>
      <c r="C11" s="41" t="s">
        <v>17</v>
      </c>
      <c r="D11" s="42">
        <v>0.23</v>
      </c>
      <c r="E11" s="43" t="s">
        <v>24</v>
      </c>
      <c r="F11" s="44">
        <f t="shared" si="0"/>
        <v>2.3000000000000001E-4</v>
      </c>
      <c r="G11" s="45" t="s">
        <v>17</v>
      </c>
      <c r="I11" s="52">
        <v>1.07</v>
      </c>
      <c r="J11" s="42">
        <v>0.06</v>
      </c>
      <c r="K11" s="49" t="s">
        <v>24</v>
      </c>
      <c r="L11" s="50">
        <f t="shared" si="1"/>
        <v>5.9999999999999995E-5</v>
      </c>
      <c r="M11" s="51" t="s">
        <v>17</v>
      </c>
      <c r="O11" s="54">
        <v>500</v>
      </c>
      <c r="P11" s="55">
        <v>0.91</v>
      </c>
      <c r="Q11" s="56" t="s">
        <v>34</v>
      </c>
      <c r="R11" s="57">
        <f t="shared" si="2"/>
        <v>9.1E-4</v>
      </c>
      <c r="S11" s="58" t="s">
        <v>17</v>
      </c>
    </row>
    <row r="12" spans="2:19">
      <c r="B12" s="40">
        <v>30</v>
      </c>
      <c r="C12" s="41" t="s">
        <v>17</v>
      </c>
      <c r="D12" s="42">
        <v>0.27</v>
      </c>
      <c r="E12" s="43" t="s">
        <v>24</v>
      </c>
      <c r="F12" s="44">
        <f t="shared" si="0"/>
        <v>2.7E-4</v>
      </c>
      <c r="G12" s="45" t="s">
        <v>17</v>
      </c>
      <c r="I12" s="52">
        <v>1.08</v>
      </c>
      <c r="J12" s="42">
        <v>0.06</v>
      </c>
      <c r="K12" s="49" t="s">
        <v>24</v>
      </c>
      <c r="L12" s="50">
        <f t="shared" si="1"/>
        <v>5.9999999999999995E-5</v>
      </c>
      <c r="M12" s="51" t="s">
        <v>17</v>
      </c>
    </row>
    <row r="13" spans="2:19">
      <c r="B13" s="40">
        <v>40</v>
      </c>
      <c r="C13" s="41" t="s">
        <v>17</v>
      </c>
      <c r="D13" s="42">
        <v>0.27</v>
      </c>
      <c r="E13" s="47" t="s">
        <v>24</v>
      </c>
      <c r="F13" s="44">
        <f t="shared" si="0"/>
        <v>2.7E-4</v>
      </c>
      <c r="G13" s="45" t="s">
        <v>17</v>
      </c>
      <c r="I13" s="52">
        <v>1.0900000000000001</v>
      </c>
      <c r="J13" s="42">
        <v>0.06</v>
      </c>
      <c r="K13" s="49" t="s">
        <v>24</v>
      </c>
      <c r="L13" s="50">
        <f t="shared" si="1"/>
        <v>5.9999999999999995E-5</v>
      </c>
      <c r="M13" s="51" t="s">
        <v>17</v>
      </c>
    </row>
    <row r="14" spans="2:19">
      <c r="B14" s="40">
        <v>50</v>
      </c>
      <c r="C14" s="41" t="s">
        <v>17</v>
      </c>
      <c r="D14" s="42">
        <v>0.27</v>
      </c>
      <c r="E14" s="47" t="s">
        <v>24</v>
      </c>
      <c r="F14" s="44">
        <f t="shared" si="0"/>
        <v>2.7E-4</v>
      </c>
      <c r="G14" s="45" t="s">
        <v>17</v>
      </c>
      <c r="I14" s="52">
        <v>1.1000000000000001</v>
      </c>
      <c r="J14" s="42">
        <v>0.06</v>
      </c>
      <c r="K14" s="49" t="s">
        <v>24</v>
      </c>
      <c r="L14" s="50">
        <f t="shared" si="1"/>
        <v>5.9999999999999995E-5</v>
      </c>
      <c r="M14" s="51" t="s">
        <v>17</v>
      </c>
    </row>
    <row r="15" spans="2:19">
      <c r="B15" s="40">
        <v>60</v>
      </c>
      <c r="C15" s="41" t="s">
        <v>17</v>
      </c>
      <c r="D15" s="42">
        <v>0.32</v>
      </c>
      <c r="E15" s="47" t="s">
        <v>24</v>
      </c>
      <c r="F15" s="44">
        <f t="shared" si="0"/>
        <v>3.2000000000000003E-4</v>
      </c>
      <c r="G15" s="45" t="s">
        <v>17</v>
      </c>
      <c r="I15" s="52">
        <v>1.2</v>
      </c>
      <c r="J15" s="42">
        <v>0.06</v>
      </c>
      <c r="K15" s="49" t="s">
        <v>24</v>
      </c>
      <c r="L15" s="50">
        <f t="shared" si="1"/>
        <v>5.9999999999999995E-5</v>
      </c>
      <c r="M15" s="51" t="s">
        <v>17</v>
      </c>
    </row>
    <row r="16" spans="2:19">
      <c r="B16" s="40">
        <v>70</v>
      </c>
      <c r="C16" s="41" t="s">
        <v>17</v>
      </c>
      <c r="D16" s="42">
        <v>0.32</v>
      </c>
      <c r="E16" s="47" t="s">
        <v>24</v>
      </c>
      <c r="F16" s="44">
        <f t="shared" si="0"/>
        <v>3.2000000000000003E-4</v>
      </c>
      <c r="G16" s="45" t="s">
        <v>17</v>
      </c>
      <c r="I16" s="52">
        <v>1.3</v>
      </c>
      <c r="J16" s="42">
        <v>0.06</v>
      </c>
      <c r="K16" s="49" t="s">
        <v>24</v>
      </c>
      <c r="L16" s="50">
        <f t="shared" si="1"/>
        <v>5.9999999999999995E-5</v>
      </c>
      <c r="M16" s="51" t="s">
        <v>17</v>
      </c>
    </row>
    <row r="17" spans="2:13">
      <c r="B17" s="40">
        <v>80</v>
      </c>
      <c r="C17" s="41" t="s">
        <v>17</v>
      </c>
      <c r="D17" s="42">
        <v>0.39</v>
      </c>
      <c r="E17" s="47" t="s">
        <v>24</v>
      </c>
      <c r="F17" s="44">
        <f t="shared" si="0"/>
        <v>3.8999999999999999E-4</v>
      </c>
      <c r="G17" s="45" t="s">
        <v>17</v>
      </c>
      <c r="I17" s="52">
        <v>1.4</v>
      </c>
      <c r="J17" s="42">
        <v>0.06</v>
      </c>
      <c r="K17" s="49" t="s">
        <v>24</v>
      </c>
      <c r="L17" s="50">
        <f t="shared" si="1"/>
        <v>5.9999999999999995E-5</v>
      </c>
      <c r="M17" s="51" t="s">
        <v>17</v>
      </c>
    </row>
    <row r="18" spans="2:13">
      <c r="B18" s="40">
        <v>90</v>
      </c>
      <c r="C18" s="41" t="s">
        <v>17</v>
      </c>
      <c r="D18" s="42">
        <v>0.39</v>
      </c>
      <c r="E18" s="47" t="s">
        <v>24</v>
      </c>
      <c r="F18" s="44">
        <f t="shared" si="0"/>
        <v>3.8999999999999999E-4</v>
      </c>
      <c r="G18" s="45" t="s">
        <v>17</v>
      </c>
      <c r="I18" s="52">
        <v>1.5</v>
      </c>
      <c r="J18" s="42">
        <v>0.06</v>
      </c>
      <c r="K18" s="49" t="s">
        <v>24</v>
      </c>
      <c r="L18" s="50">
        <f t="shared" si="1"/>
        <v>5.9999999999999995E-5</v>
      </c>
      <c r="M18" s="51" t="s">
        <v>17</v>
      </c>
    </row>
    <row r="19" spans="2:13">
      <c r="B19" s="40">
        <v>100</v>
      </c>
      <c r="C19" s="41" t="s">
        <v>17</v>
      </c>
      <c r="D19" s="42">
        <v>0.39</v>
      </c>
      <c r="E19" s="47" t="s">
        <v>24</v>
      </c>
      <c r="F19" s="44">
        <f t="shared" si="0"/>
        <v>3.8999999999999999E-4</v>
      </c>
      <c r="G19" s="45" t="s">
        <v>17</v>
      </c>
      <c r="I19" s="52">
        <v>1.6</v>
      </c>
      <c r="J19" s="42">
        <v>0.06</v>
      </c>
      <c r="K19" s="49" t="s">
        <v>24</v>
      </c>
      <c r="L19" s="50">
        <f t="shared" si="1"/>
        <v>5.9999999999999995E-5</v>
      </c>
      <c r="M19" s="51" t="s">
        <v>17</v>
      </c>
    </row>
    <row r="20" spans="2:13">
      <c r="I20" s="52">
        <v>1.7</v>
      </c>
      <c r="J20" s="42">
        <v>0.06</v>
      </c>
      <c r="K20" s="49" t="s">
        <v>24</v>
      </c>
      <c r="L20" s="50">
        <f t="shared" si="1"/>
        <v>5.9999999999999995E-5</v>
      </c>
      <c r="M20" s="51" t="s">
        <v>17</v>
      </c>
    </row>
    <row r="21" spans="2:13">
      <c r="I21" s="52">
        <v>1.8</v>
      </c>
      <c r="J21" s="42">
        <v>0.06</v>
      </c>
      <c r="K21" s="49" t="s">
        <v>24</v>
      </c>
      <c r="L21" s="50">
        <f t="shared" si="1"/>
        <v>5.9999999999999995E-5</v>
      </c>
      <c r="M21" s="51" t="s">
        <v>17</v>
      </c>
    </row>
    <row r="22" spans="2:13">
      <c r="I22" s="52">
        <v>1.9</v>
      </c>
      <c r="J22" s="42">
        <v>0.06</v>
      </c>
      <c r="K22" s="49" t="s">
        <v>24</v>
      </c>
      <c r="L22" s="50">
        <f t="shared" si="1"/>
        <v>5.9999999999999995E-5</v>
      </c>
      <c r="M22" s="51" t="s">
        <v>17</v>
      </c>
    </row>
    <row r="23" spans="2:13">
      <c r="I23" s="53">
        <v>1</v>
      </c>
      <c r="J23" s="42">
        <v>0.06</v>
      </c>
      <c r="K23" s="49" t="s">
        <v>24</v>
      </c>
      <c r="L23" s="50">
        <f t="shared" si="1"/>
        <v>5.9999999999999995E-5</v>
      </c>
      <c r="M23" s="51" t="s">
        <v>17</v>
      </c>
    </row>
    <row r="24" spans="2:13">
      <c r="I24" s="53">
        <v>2</v>
      </c>
      <c r="J24" s="42">
        <v>0.06</v>
      </c>
      <c r="K24" s="49" t="s">
        <v>24</v>
      </c>
      <c r="L24" s="50">
        <f t="shared" si="1"/>
        <v>5.9999999999999995E-5</v>
      </c>
      <c r="M24" s="51" t="s">
        <v>17</v>
      </c>
    </row>
    <row r="25" spans="2:13">
      <c r="I25" s="53">
        <v>3</v>
      </c>
      <c r="J25" s="42">
        <v>0.06</v>
      </c>
      <c r="K25" s="49" t="s">
        <v>24</v>
      </c>
      <c r="L25" s="50">
        <f t="shared" si="1"/>
        <v>5.9999999999999995E-5</v>
      </c>
      <c r="M25" s="51" t="s">
        <v>17</v>
      </c>
    </row>
    <row r="26" spans="2:13">
      <c r="I26" s="53">
        <v>4</v>
      </c>
      <c r="J26" s="42">
        <v>0.06</v>
      </c>
      <c r="K26" s="49" t="s">
        <v>24</v>
      </c>
      <c r="L26" s="50">
        <f t="shared" si="1"/>
        <v>5.9999999999999995E-5</v>
      </c>
      <c r="M26" s="51" t="s">
        <v>17</v>
      </c>
    </row>
    <row r="27" spans="2:13">
      <c r="I27" s="53">
        <v>5</v>
      </c>
      <c r="J27" s="42">
        <v>0.06</v>
      </c>
      <c r="K27" s="49" t="s">
        <v>24</v>
      </c>
      <c r="L27" s="50">
        <f t="shared" si="1"/>
        <v>5.9999999999999995E-5</v>
      </c>
      <c r="M27" s="51" t="s">
        <v>17</v>
      </c>
    </row>
    <row r="28" spans="2:13">
      <c r="I28" s="53">
        <v>6</v>
      </c>
      <c r="J28" s="42">
        <v>0.06</v>
      </c>
      <c r="K28" s="49" t="s">
        <v>24</v>
      </c>
      <c r="L28" s="50">
        <f t="shared" si="1"/>
        <v>5.9999999999999995E-5</v>
      </c>
      <c r="M28" s="51" t="s">
        <v>17</v>
      </c>
    </row>
    <row r="29" spans="2:13">
      <c r="I29" s="53">
        <v>7</v>
      </c>
      <c r="J29" s="42">
        <v>0.06</v>
      </c>
      <c r="K29" s="49" t="s">
        <v>24</v>
      </c>
      <c r="L29" s="50">
        <f t="shared" si="1"/>
        <v>5.9999999999999995E-5</v>
      </c>
      <c r="M29" s="51" t="s">
        <v>17</v>
      </c>
    </row>
    <row r="30" spans="2:13">
      <c r="I30" s="53">
        <v>8</v>
      </c>
      <c r="J30" s="42">
        <v>0.06</v>
      </c>
      <c r="K30" s="49" t="s">
        <v>24</v>
      </c>
      <c r="L30" s="50">
        <f t="shared" si="1"/>
        <v>5.9999999999999995E-5</v>
      </c>
      <c r="M30" s="51" t="s">
        <v>17</v>
      </c>
    </row>
    <row r="31" spans="2:13">
      <c r="I31" s="53">
        <v>9</v>
      </c>
      <c r="J31" s="42">
        <v>0.06</v>
      </c>
      <c r="K31" s="49" t="s">
        <v>24</v>
      </c>
      <c r="L31" s="50">
        <f t="shared" si="1"/>
        <v>5.9999999999999995E-5</v>
      </c>
      <c r="M31" s="51" t="s">
        <v>17</v>
      </c>
    </row>
    <row r="32" spans="2:13">
      <c r="I32" s="53">
        <v>10</v>
      </c>
      <c r="J32" s="42">
        <v>0.06</v>
      </c>
      <c r="K32" s="49" t="s">
        <v>24</v>
      </c>
      <c r="L32" s="50">
        <f t="shared" si="1"/>
        <v>5.9999999999999995E-5</v>
      </c>
      <c r="M32" s="51" t="s">
        <v>17</v>
      </c>
    </row>
    <row r="33" spans="9:13">
      <c r="I33" s="53">
        <v>11</v>
      </c>
      <c r="J33" s="42">
        <v>7.0000000000000007E-2</v>
      </c>
      <c r="K33" s="49" t="s">
        <v>24</v>
      </c>
      <c r="L33" s="50">
        <f t="shared" si="1"/>
        <v>7.0000000000000007E-5</v>
      </c>
      <c r="M33" s="51" t="s">
        <v>17</v>
      </c>
    </row>
    <row r="34" spans="9:13">
      <c r="I34" s="53">
        <v>12</v>
      </c>
      <c r="J34" s="42">
        <v>7.0000000000000007E-2</v>
      </c>
      <c r="K34" s="49" t="s">
        <v>24</v>
      </c>
      <c r="L34" s="50">
        <f t="shared" si="1"/>
        <v>7.0000000000000007E-5</v>
      </c>
      <c r="M34" s="51" t="s">
        <v>17</v>
      </c>
    </row>
    <row r="35" spans="9:13">
      <c r="I35" s="53">
        <v>13</v>
      </c>
      <c r="J35" s="42">
        <v>7.0000000000000007E-2</v>
      </c>
      <c r="K35" s="49" t="s">
        <v>24</v>
      </c>
      <c r="L35" s="50">
        <f t="shared" si="1"/>
        <v>7.0000000000000007E-5</v>
      </c>
      <c r="M35" s="51" t="s">
        <v>17</v>
      </c>
    </row>
    <row r="36" spans="9:13">
      <c r="I36" s="53">
        <v>14</v>
      </c>
      <c r="J36" s="42">
        <v>7.0000000000000007E-2</v>
      </c>
      <c r="K36" s="49" t="s">
        <v>24</v>
      </c>
      <c r="L36" s="50">
        <f t="shared" si="1"/>
        <v>7.0000000000000007E-5</v>
      </c>
      <c r="M36" s="51" t="s">
        <v>17</v>
      </c>
    </row>
    <row r="37" spans="9:13">
      <c r="I37" s="53">
        <v>15</v>
      </c>
      <c r="J37" s="42">
        <v>7.0000000000000007E-2</v>
      </c>
      <c r="K37" s="49" t="s">
        <v>24</v>
      </c>
      <c r="L37" s="50">
        <f t="shared" si="1"/>
        <v>7.0000000000000007E-5</v>
      </c>
      <c r="M37" s="51" t="s">
        <v>17</v>
      </c>
    </row>
    <row r="38" spans="9:13">
      <c r="I38" s="53">
        <v>16</v>
      </c>
      <c r="J38" s="42">
        <v>7.0000000000000007E-2</v>
      </c>
      <c r="K38" s="49" t="s">
        <v>24</v>
      </c>
      <c r="L38" s="50">
        <f t="shared" si="1"/>
        <v>7.0000000000000007E-5</v>
      </c>
      <c r="M38" s="51" t="s">
        <v>17</v>
      </c>
    </row>
    <row r="39" spans="9:13">
      <c r="I39" s="53">
        <v>17</v>
      </c>
      <c r="J39" s="42">
        <v>7.0000000000000007E-2</v>
      </c>
      <c r="K39" s="49" t="s">
        <v>24</v>
      </c>
      <c r="L39" s="50">
        <f t="shared" si="1"/>
        <v>7.0000000000000007E-5</v>
      </c>
      <c r="M39" s="51" t="s">
        <v>17</v>
      </c>
    </row>
    <row r="40" spans="9:13">
      <c r="I40" s="53">
        <v>18</v>
      </c>
      <c r="J40" s="42">
        <v>7.0000000000000007E-2</v>
      </c>
      <c r="K40" s="49" t="s">
        <v>24</v>
      </c>
      <c r="L40" s="50">
        <f t="shared" si="1"/>
        <v>7.0000000000000007E-5</v>
      </c>
      <c r="M40" s="51" t="s">
        <v>17</v>
      </c>
    </row>
    <row r="41" spans="9:13">
      <c r="I41" s="53">
        <v>19</v>
      </c>
      <c r="J41" s="42">
        <v>7.0000000000000007E-2</v>
      </c>
      <c r="K41" s="49" t="s">
        <v>24</v>
      </c>
      <c r="L41" s="50">
        <f t="shared" si="1"/>
        <v>7.0000000000000007E-5</v>
      </c>
      <c r="M41" s="51" t="s">
        <v>17</v>
      </c>
    </row>
    <row r="42" spans="9:13">
      <c r="I42" s="53">
        <v>20</v>
      </c>
      <c r="J42" s="42">
        <v>7.0000000000000007E-2</v>
      </c>
      <c r="K42" s="49" t="s">
        <v>24</v>
      </c>
      <c r="L42" s="50">
        <f t="shared" si="1"/>
        <v>7.0000000000000007E-5</v>
      </c>
      <c r="M42" s="51" t="s">
        <v>17</v>
      </c>
    </row>
    <row r="43" spans="9:13">
      <c r="I43" s="53">
        <v>21</v>
      </c>
      <c r="J43" s="42">
        <v>7.0000000000000007E-2</v>
      </c>
      <c r="K43" s="49" t="s">
        <v>24</v>
      </c>
      <c r="L43" s="50">
        <f t="shared" si="1"/>
        <v>7.0000000000000007E-5</v>
      </c>
      <c r="M43" s="51" t="s">
        <v>17</v>
      </c>
    </row>
    <row r="44" spans="9:13">
      <c r="I44" s="53">
        <v>22</v>
      </c>
      <c r="J44" s="42">
        <v>7.0000000000000007E-2</v>
      </c>
      <c r="K44" s="49" t="s">
        <v>24</v>
      </c>
      <c r="L44" s="50">
        <f t="shared" si="1"/>
        <v>7.0000000000000007E-5</v>
      </c>
      <c r="M44" s="51" t="s">
        <v>17</v>
      </c>
    </row>
    <row r="45" spans="9:13">
      <c r="I45" s="53">
        <v>23</v>
      </c>
      <c r="J45" s="42">
        <v>7.0000000000000007E-2</v>
      </c>
      <c r="K45" s="49" t="s">
        <v>24</v>
      </c>
      <c r="L45" s="50">
        <f t="shared" si="1"/>
        <v>7.0000000000000007E-5</v>
      </c>
      <c r="M45" s="51" t="s">
        <v>17</v>
      </c>
    </row>
    <row r="46" spans="9:13">
      <c r="I46" s="53">
        <v>24</v>
      </c>
      <c r="J46" s="42">
        <v>7.0000000000000007E-2</v>
      </c>
      <c r="K46" s="49" t="s">
        <v>24</v>
      </c>
      <c r="L46" s="50">
        <f t="shared" si="1"/>
        <v>7.0000000000000007E-5</v>
      </c>
      <c r="M46" s="51" t="s">
        <v>17</v>
      </c>
    </row>
    <row r="47" spans="9:13">
      <c r="I47" s="53">
        <v>25</v>
      </c>
      <c r="J47" s="42">
        <v>7.0000000000000007E-2</v>
      </c>
      <c r="K47" s="49" t="s">
        <v>24</v>
      </c>
      <c r="L47" s="50">
        <f t="shared" si="1"/>
        <v>7.0000000000000007E-5</v>
      </c>
      <c r="M47" s="51" t="s">
        <v>17</v>
      </c>
    </row>
    <row r="48" spans="9:13">
      <c r="I48" s="53">
        <v>50</v>
      </c>
      <c r="J48" s="42">
        <v>0.09</v>
      </c>
      <c r="K48" s="49" t="s">
        <v>24</v>
      </c>
      <c r="L48" s="50">
        <f t="shared" si="1"/>
        <v>8.9999999999999992E-5</v>
      </c>
      <c r="M48" s="51" t="s">
        <v>17</v>
      </c>
    </row>
    <row r="49" spans="9:13">
      <c r="I49" s="53">
        <v>75</v>
      </c>
      <c r="J49" s="42">
        <v>0.1</v>
      </c>
      <c r="K49" s="49" t="s">
        <v>24</v>
      </c>
      <c r="L49" s="50">
        <f t="shared" si="1"/>
        <v>1E-4</v>
      </c>
      <c r="M49" s="51" t="s">
        <v>17</v>
      </c>
    </row>
    <row r="50" spans="9:13">
      <c r="I50" s="53">
        <v>100</v>
      </c>
      <c r="J50" s="42">
        <v>0.12</v>
      </c>
      <c r="K50" s="49" t="s">
        <v>24</v>
      </c>
      <c r="L50" s="50">
        <f t="shared" si="1"/>
        <v>1.1999999999999999E-4</v>
      </c>
      <c r="M50" s="51" t="s">
        <v>17</v>
      </c>
    </row>
  </sheetData>
  <mergeCells count="6">
    <mergeCell ref="B2:G2"/>
    <mergeCell ref="B3:G3"/>
    <mergeCell ref="O3:S3"/>
    <mergeCell ref="O2:S2"/>
    <mergeCell ref="I2:M2"/>
    <mergeCell ref="I3:M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Data Record</vt:lpstr>
      <vt:lpstr>Sheet1</vt:lpstr>
      <vt:lpstr>Certificate</vt:lpstr>
      <vt:lpstr>Report</vt:lpstr>
      <vt:lpstr>Result</vt:lpstr>
      <vt:lpstr>Uncertainty Budget</vt:lpstr>
      <vt:lpstr>Cert of STD</vt:lpstr>
      <vt:lpstr>Certificate!Print_Area</vt:lpstr>
      <vt:lpstr>'Data Record'!Print_Area</vt:lpstr>
      <vt:lpstr>Report!Print_Area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ภควดี ลักษมีวงศ์</cp:lastModifiedBy>
  <cp:lastPrinted>2015-10-10T04:48:17Z</cp:lastPrinted>
  <dcterms:created xsi:type="dcterms:W3CDTF">2013-05-08T08:11:00Z</dcterms:created>
  <dcterms:modified xsi:type="dcterms:W3CDTF">2017-08-25T06:48:27Z</dcterms:modified>
</cp:coreProperties>
</file>