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0" yWindow="540" windowWidth="15195" windowHeight="8280" tabRatio="696" activeTab="5"/>
  </bookViews>
  <sheets>
    <sheet name="Data Record" sheetId="42" r:id="rId1"/>
    <sheet name="Sheet1" sheetId="46" r:id="rId2"/>
    <sheet name="Certificate" sheetId="43" r:id="rId3"/>
    <sheet name="Report" sheetId="44" r:id="rId4"/>
    <sheet name="Result" sheetId="45" r:id="rId5"/>
    <sheet name="Uncertainty Budget" sheetId="38" r:id="rId6"/>
    <sheet name="Cert STD" sheetId="41" r:id="rId7"/>
  </sheets>
  <definedNames>
    <definedName name="_xlnm.Print_Area" localSheetId="2">Certificate!$A$1:$AA$37</definedName>
    <definedName name="_xlnm.Print_Area" localSheetId="0">'Data Record'!$A$1:$AR$38</definedName>
    <definedName name="_xlnm.Print_Area" localSheetId="3">Report!$A$1:$V$43</definedName>
    <definedName name="_xlnm.Print_Area" localSheetId="4">Result!$A$1:$W$29</definedName>
  </definedNames>
  <calcPr calcId="162913"/>
</workbook>
</file>

<file path=xl/calcChain.xml><?xml version="1.0" encoding="utf-8"?>
<calcChain xmlns="http://schemas.openxmlformats.org/spreadsheetml/2006/main">
  <c r="Q8" i="38" l="1"/>
  <c r="Q7" i="38"/>
  <c r="P8" i="38"/>
  <c r="P7" i="38"/>
  <c r="AJ21" i="42"/>
  <c r="AJ18" i="42"/>
  <c r="D13" i="46"/>
  <c r="E13" i="46"/>
  <c r="F13" i="46"/>
  <c r="G13" i="46"/>
  <c r="D14" i="46"/>
  <c r="E14" i="46"/>
  <c r="H14" i="46" s="1"/>
  <c r="F14" i="46"/>
  <c r="G14" i="46"/>
  <c r="G12" i="46"/>
  <c r="F12" i="46"/>
  <c r="E12" i="46"/>
  <c r="D12" i="46"/>
  <c r="D10" i="46"/>
  <c r="E10" i="46"/>
  <c r="I10" i="46" s="1"/>
  <c r="J10" i="46" s="1"/>
  <c r="F10" i="46"/>
  <c r="G10" i="46"/>
  <c r="D11" i="46"/>
  <c r="E11" i="46"/>
  <c r="F11" i="46"/>
  <c r="G11" i="46"/>
  <c r="G9" i="46"/>
  <c r="F9" i="46"/>
  <c r="E9" i="46"/>
  <c r="I9" i="46" s="1"/>
  <c r="J9" i="46" s="1"/>
  <c r="D9" i="46"/>
  <c r="D7" i="46"/>
  <c r="E7" i="46"/>
  <c r="I7" i="46" s="1"/>
  <c r="J7" i="46" s="1"/>
  <c r="F7" i="46"/>
  <c r="G7" i="46"/>
  <c r="D8" i="46"/>
  <c r="E8" i="46"/>
  <c r="H8" i="46" s="1"/>
  <c r="F8" i="46"/>
  <c r="G8" i="46"/>
  <c r="G6" i="46"/>
  <c r="F6" i="46"/>
  <c r="E6" i="46"/>
  <c r="D6" i="46"/>
  <c r="I6" i="46" s="1"/>
  <c r="J6" i="46" s="1"/>
  <c r="D4" i="46"/>
  <c r="E4" i="46"/>
  <c r="I4" i="46" s="1"/>
  <c r="J4" i="46" s="1"/>
  <c r="F4" i="46"/>
  <c r="G4" i="46"/>
  <c r="D5" i="46"/>
  <c r="E5" i="46"/>
  <c r="F5" i="46"/>
  <c r="G5" i="46"/>
  <c r="I8" i="46"/>
  <c r="J8" i="46" s="1"/>
  <c r="G3" i="46"/>
  <c r="F3" i="46"/>
  <c r="E3" i="46"/>
  <c r="D3" i="46"/>
  <c r="I14" i="46"/>
  <c r="J14" i="46" s="1"/>
  <c r="I13" i="46"/>
  <c r="J13" i="46" s="1"/>
  <c r="I11" i="46"/>
  <c r="J11" i="46" s="1"/>
  <c r="H10" i="46"/>
  <c r="I5" i="46"/>
  <c r="J5" i="46" s="1"/>
  <c r="H4" i="46"/>
  <c r="H12" i="46" l="1"/>
  <c r="I12" i="46"/>
  <c r="J12" i="46" s="1"/>
  <c r="K9" i="46" s="1"/>
  <c r="H9" i="46"/>
  <c r="H6" i="46"/>
  <c r="H3" i="46"/>
  <c r="I3" i="46"/>
  <c r="J3" i="46" s="1"/>
  <c r="H11" i="46"/>
  <c r="H13" i="46"/>
  <c r="K3" i="46"/>
  <c r="H5" i="46"/>
  <c r="H7" i="46"/>
  <c r="B22" i="45" l="1"/>
  <c r="J8" i="38"/>
  <c r="K8" i="38" s="1"/>
  <c r="J7" i="38"/>
  <c r="B8" i="38"/>
  <c r="B7" i="38"/>
  <c r="B19" i="45"/>
  <c r="S36" i="43"/>
  <c r="H36" i="43"/>
  <c r="W20" i="43"/>
  <c r="H35" i="43"/>
  <c r="W19" i="43"/>
  <c r="J16" i="43"/>
  <c r="J15" i="43"/>
  <c r="J14" i="43"/>
  <c r="J13" i="43"/>
  <c r="J12" i="43"/>
  <c r="J5" i="43"/>
  <c r="H5" i="44"/>
  <c r="F5" i="45" s="1"/>
  <c r="AG35" i="42"/>
  <c r="AD35" i="42"/>
  <c r="AG34" i="42"/>
  <c r="AD34" i="42"/>
  <c r="AG33" i="42"/>
  <c r="AD33" i="42"/>
  <c r="AG32" i="42"/>
  <c r="AD32" i="42"/>
  <c r="AG31" i="42"/>
  <c r="AD31" i="42"/>
  <c r="AG30" i="42"/>
  <c r="AN30" i="42" s="1"/>
  <c r="AD30" i="42"/>
  <c r="AG29" i="42"/>
  <c r="AD29" i="42"/>
  <c r="AG28" i="42"/>
  <c r="AD28" i="42"/>
  <c r="AG27" i="42"/>
  <c r="AD27" i="42"/>
  <c r="AG26" i="42"/>
  <c r="AD26" i="42"/>
  <c r="AG25" i="42"/>
  <c r="AD25" i="42"/>
  <c r="AG24" i="42"/>
  <c r="AN24" i="42" s="1"/>
  <c r="AD24" i="42"/>
  <c r="AG23" i="42"/>
  <c r="L24" i="45" s="1"/>
  <c r="R24" i="45" s="1"/>
  <c r="AD23" i="42"/>
  <c r="I24" i="45" s="1"/>
  <c r="O24" i="45" s="1"/>
  <c r="AG22" i="42"/>
  <c r="L23" i="45"/>
  <c r="R23" i="45" s="1"/>
  <c r="AD22" i="42"/>
  <c r="I23" i="45" s="1"/>
  <c r="O23" i="45" s="1"/>
  <c r="AG21" i="42"/>
  <c r="L22" i="45"/>
  <c r="R22" i="45" s="1"/>
  <c r="AD21" i="42"/>
  <c r="AG20" i="42"/>
  <c r="L21" i="45" s="1"/>
  <c r="AD20" i="42"/>
  <c r="I21" i="45" s="1"/>
  <c r="AG19" i="42"/>
  <c r="L20" i="45" s="1"/>
  <c r="AD19" i="42"/>
  <c r="I20" i="45" s="1"/>
  <c r="AG18" i="42"/>
  <c r="L19" i="45" s="1"/>
  <c r="AD18" i="42"/>
  <c r="I19" i="45" s="1"/>
  <c r="O19" i="45"/>
  <c r="AN27" i="42"/>
  <c r="AN33" i="42"/>
  <c r="L7" i="38"/>
  <c r="M7" i="38"/>
  <c r="O7" i="38" s="1"/>
  <c r="AJ24" i="42"/>
  <c r="AJ27" i="42"/>
  <c r="AJ30" i="42"/>
  <c r="AJ33" i="42"/>
  <c r="W21" i="43"/>
  <c r="O20" i="45"/>
  <c r="J9" i="38"/>
  <c r="K9" i="38" s="1"/>
  <c r="J10" i="38"/>
  <c r="J11" i="38"/>
  <c r="K11" i="38" s="1"/>
  <c r="J12" i="38"/>
  <c r="J13" i="38"/>
  <c r="K13" i="38" s="1"/>
  <c r="J14" i="38"/>
  <c r="J15" i="38"/>
  <c r="K15" i="38" s="1"/>
  <c r="N15" i="38" s="1"/>
  <c r="J16" i="38"/>
  <c r="J17" i="38"/>
  <c r="K17" i="38" s="1"/>
  <c r="J18" i="38"/>
  <c r="J19" i="38"/>
  <c r="K19" i="38" s="1"/>
  <c r="J20" i="38"/>
  <c r="J21" i="38"/>
  <c r="J22" i="38"/>
  <c r="J23" i="38"/>
  <c r="K23" i="38" s="1"/>
  <c r="J24" i="38"/>
  <c r="B24" i="38"/>
  <c r="H24" i="38" s="1"/>
  <c r="I24" i="38" s="1"/>
  <c r="B23" i="38"/>
  <c r="B22" i="38"/>
  <c r="H22" i="38" s="1"/>
  <c r="I22" i="38" s="1"/>
  <c r="B21" i="38"/>
  <c r="B20" i="38"/>
  <c r="H20" i="38" s="1"/>
  <c r="I20" i="38"/>
  <c r="B19" i="38"/>
  <c r="B18" i="38"/>
  <c r="H18" i="38" s="1"/>
  <c r="I18" i="38" s="1"/>
  <c r="B17" i="38"/>
  <c r="H17" i="38"/>
  <c r="I17" i="38" s="1"/>
  <c r="B16" i="38"/>
  <c r="H16" i="38" s="1"/>
  <c r="I16" i="38" s="1"/>
  <c r="B15" i="38"/>
  <c r="B14" i="38"/>
  <c r="H14" i="38" s="1"/>
  <c r="I14" i="38"/>
  <c r="B13" i="38"/>
  <c r="B12" i="38"/>
  <c r="H12" i="38" s="1"/>
  <c r="I12" i="38" s="1"/>
  <c r="B11" i="38"/>
  <c r="B10" i="38"/>
  <c r="H10" i="38" s="1"/>
  <c r="I10" i="38"/>
  <c r="B9" i="38"/>
  <c r="H8" i="38"/>
  <c r="I8" i="38" s="1"/>
  <c r="L23" i="38"/>
  <c r="M23" i="38" s="1"/>
  <c r="O23" i="38"/>
  <c r="L22" i="38"/>
  <c r="M22" i="38"/>
  <c r="O22" i="38" s="1"/>
  <c r="L21" i="38"/>
  <c r="M21" i="38" s="1"/>
  <c r="L20" i="38"/>
  <c r="M20" i="38" s="1"/>
  <c r="O20" i="38" s="1"/>
  <c r="L19" i="38"/>
  <c r="M19" i="38"/>
  <c r="O19" i="38" s="1"/>
  <c r="L18" i="38"/>
  <c r="M18" i="38" s="1"/>
  <c r="O18" i="38" s="1"/>
  <c r="L17" i="38"/>
  <c r="M17" i="38"/>
  <c r="L16" i="38"/>
  <c r="M16" i="38"/>
  <c r="O16" i="38" s="1"/>
  <c r="L15" i="38"/>
  <c r="M15" i="38" s="1"/>
  <c r="O15" i="38" s="1"/>
  <c r="L14" i="38"/>
  <c r="M14" i="38"/>
  <c r="O14" i="38" s="1"/>
  <c r="L13" i="38"/>
  <c r="M13" i="38" s="1"/>
  <c r="O13" i="38" s="1"/>
  <c r="L12" i="38"/>
  <c r="M12" i="38" s="1"/>
  <c r="O12" i="38"/>
  <c r="L11" i="38"/>
  <c r="M11" i="38"/>
  <c r="O11" i="38" s="1"/>
  <c r="L10" i="38"/>
  <c r="M10" i="38" s="1"/>
  <c r="O10" i="38"/>
  <c r="L9" i="38"/>
  <c r="M9" i="38"/>
  <c r="O9" i="38" s="1"/>
  <c r="H7" i="38"/>
  <c r="I7" i="38" s="1"/>
  <c r="R7" i="41"/>
  <c r="D24" i="38" s="1"/>
  <c r="E24" i="38" s="1"/>
  <c r="J7" i="41"/>
  <c r="L7" i="41"/>
  <c r="K24" i="38"/>
  <c r="F22" i="41"/>
  <c r="F23" i="38" s="1"/>
  <c r="G23" i="38" s="1"/>
  <c r="F21" i="41"/>
  <c r="F20" i="41"/>
  <c r="F22" i="38" s="1"/>
  <c r="G22" i="38"/>
  <c r="F19" i="41"/>
  <c r="F18" i="41"/>
  <c r="F17" i="41"/>
  <c r="F16" i="41"/>
  <c r="F15" i="41"/>
  <c r="F20" i="38"/>
  <c r="G20" i="38" s="1"/>
  <c r="F14" i="41"/>
  <c r="F13" i="41"/>
  <c r="F13" i="38"/>
  <c r="G13" i="38" s="1"/>
  <c r="F12" i="41"/>
  <c r="F11" i="41"/>
  <c r="F7" i="38"/>
  <c r="G7" i="38" s="1"/>
  <c r="F10" i="41"/>
  <c r="F9" i="41"/>
  <c r="F8" i="41"/>
  <c r="F7" i="41"/>
  <c r="H21" i="38"/>
  <c r="I21" i="38" s="1"/>
  <c r="K21" i="38"/>
  <c r="K22" i="38"/>
  <c r="H23" i="38"/>
  <c r="I23" i="38" s="1"/>
  <c r="K20" i="38"/>
  <c r="H19" i="38"/>
  <c r="I19" i="38"/>
  <c r="K18" i="38"/>
  <c r="K16" i="38"/>
  <c r="H15" i="38"/>
  <c r="I15" i="38"/>
  <c r="K14" i="38"/>
  <c r="H13" i="38"/>
  <c r="I13" i="38"/>
  <c r="K12" i="38"/>
  <c r="H11" i="38"/>
  <c r="I11" i="38"/>
  <c r="K10" i="38"/>
  <c r="H9" i="38"/>
  <c r="I9" i="38"/>
  <c r="K7" i="38"/>
  <c r="L24" i="38"/>
  <c r="M24" i="38"/>
  <c r="O24" i="38" s="1"/>
  <c r="O17" i="38"/>
  <c r="O21" i="38"/>
  <c r="D7" i="38"/>
  <c r="E7" i="38" s="1"/>
  <c r="D15" i="38"/>
  <c r="E15" i="38" s="1"/>
  <c r="D17" i="38"/>
  <c r="E17" i="38" s="1"/>
  <c r="D23" i="38"/>
  <c r="E23" i="38" s="1"/>
  <c r="F11" i="38"/>
  <c r="G11" i="38"/>
  <c r="F18" i="38"/>
  <c r="G18" i="38"/>
  <c r="F21" i="38"/>
  <c r="G21" i="38"/>
  <c r="D10" i="38"/>
  <c r="E10" i="38" s="1"/>
  <c r="D16" i="38"/>
  <c r="E16" i="38"/>
  <c r="D19" i="38"/>
  <c r="E19" i="38" s="1"/>
  <c r="D22" i="38"/>
  <c r="E22" i="38" s="1"/>
  <c r="N22" i="38" s="1"/>
  <c r="F9" i="38"/>
  <c r="G9" i="38"/>
  <c r="F12" i="38"/>
  <c r="G12" i="38"/>
  <c r="F15" i="38"/>
  <c r="G15" i="38"/>
  <c r="F19" i="38"/>
  <c r="G19" i="38"/>
  <c r="N7" i="38" l="1"/>
  <c r="R7" i="38" s="1"/>
  <c r="U19" i="45" s="1"/>
  <c r="P22" i="38"/>
  <c r="Q22" i="38" s="1"/>
  <c r="R22" i="38"/>
  <c r="P15" i="38"/>
  <c r="Q15" i="38" s="1"/>
  <c r="R15" i="38" s="1"/>
  <c r="N19" i="38"/>
  <c r="N23" i="38"/>
  <c r="N24" i="38"/>
  <c r="I22" i="45"/>
  <c r="O22" i="45" s="1"/>
  <c r="AN21" i="42"/>
  <c r="R21" i="45"/>
  <c r="R19" i="45"/>
  <c r="O21" i="45"/>
  <c r="R20" i="45"/>
  <c r="F24" i="38"/>
  <c r="G24" i="38" s="1"/>
  <c r="F10" i="38"/>
  <c r="G10" i="38" s="1"/>
  <c r="N10" i="38" s="1"/>
  <c r="F8" i="38"/>
  <c r="G8" i="38" s="1"/>
  <c r="F17" i="38"/>
  <c r="G17" i="38" s="1"/>
  <c r="N17" i="38" s="1"/>
  <c r="F14" i="38"/>
  <c r="G14" i="38" s="1"/>
  <c r="F16" i="38"/>
  <c r="G16" i="38" s="1"/>
  <c r="N16" i="38" s="1"/>
  <c r="D21" i="38"/>
  <c r="E21" i="38" s="1"/>
  <c r="N21" i="38" s="1"/>
  <c r="D9" i="38"/>
  <c r="E9" i="38" s="1"/>
  <c r="N9" i="38" s="1"/>
  <c r="D11" i="38"/>
  <c r="E11" i="38" s="1"/>
  <c r="N11" i="38" s="1"/>
  <c r="D13" i="38"/>
  <c r="E13" i="38" s="1"/>
  <c r="N13" i="38" s="1"/>
  <c r="D18" i="38"/>
  <c r="E18" i="38" s="1"/>
  <c r="N18" i="38" s="1"/>
  <c r="D20" i="38"/>
  <c r="E20" i="38" s="1"/>
  <c r="N20" i="38" s="1"/>
  <c r="D8" i="38"/>
  <c r="E8" i="38" s="1"/>
  <c r="D12" i="38"/>
  <c r="E12" i="38" s="1"/>
  <c r="N12" i="38" s="1"/>
  <c r="D14" i="38"/>
  <c r="E14" i="38" s="1"/>
  <c r="N14" i="38" s="1"/>
  <c r="AN18" i="42"/>
  <c r="L8" i="38"/>
  <c r="M8" i="38" s="1"/>
  <c r="O8" i="38" s="1"/>
  <c r="P16" i="38" l="1"/>
  <c r="Q16" i="38" s="1"/>
  <c r="R16" i="38"/>
  <c r="P17" i="38"/>
  <c r="Q17" i="38" s="1"/>
  <c r="R17" i="38"/>
  <c r="P10" i="38"/>
  <c r="Q10" i="38" s="1"/>
  <c r="R10" i="38"/>
  <c r="P12" i="38"/>
  <c r="Q12" i="38" s="1"/>
  <c r="R12" i="38"/>
  <c r="P20" i="38"/>
  <c r="Q20" i="38" s="1"/>
  <c r="R20" i="38"/>
  <c r="P13" i="38"/>
  <c r="Q13" i="38" s="1"/>
  <c r="R13" i="38"/>
  <c r="P9" i="38"/>
  <c r="Q9" i="38" s="1"/>
  <c r="R9" i="38"/>
  <c r="P24" i="38"/>
  <c r="Q24" i="38" s="1"/>
  <c r="R24" i="38"/>
  <c r="P19" i="38"/>
  <c r="Q19" i="38" s="1"/>
  <c r="R19" i="38"/>
  <c r="P14" i="38"/>
  <c r="Q14" i="38" s="1"/>
  <c r="R14" i="38"/>
  <c r="N8" i="38"/>
  <c r="P18" i="38"/>
  <c r="Q18" i="38" s="1"/>
  <c r="R18" i="38" s="1"/>
  <c r="P11" i="38"/>
  <c r="Q11" i="38" s="1"/>
  <c r="R11" i="38" s="1"/>
  <c r="P21" i="38"/>
  <c r="Q21" i="38" s="1"/>
  <c r="R21" i="38" s="1"/>
  <c r="P23" i="38"/>
  <c r="Q23" i="38" s="1"/>
  <c r="R23" i="38" s="1"/>
  <c r="R8" i="38" l="1"/>
  <c r="U22" i="45" s="1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Calibration
STD Ring Gauge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Certificate of Calibration
STD ULM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7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<sst xmlns="http://schemas.openxmlformats.org/spreadsheetml/2006/main" count="292" uniqueCount="155">
  <si>
    <t>1/5T</t>
  </si>
  <si>
    <t>1/2T</t>
  </si>
  <si>
    <t>4/5T</t>
  </si>
  <si>
    <t>Certificate No. :</t>
  </si>
  <si>
    <t>In Lab</t>
  </si>
  <si>
    <t>Nominal Value</t>
  </si>
  <si>
    <t>Temperature Effect</t>
  </si>
  <si>
    <t xml:space="preserve">Resolution of ULM </t>
  </si>
  <si>
    <t>Repeatability</t>
  </si>
  <si>
    <t>Uc</t>
  </si>
  <si>
    <t>Ui</t>
  </si>
  <si>
    <t>Value</t>
  </si>
  <si>
    <t>SP-SD-001</t>
  </si>
  <si>
    <t>Due Date</t>
  </si>
  <si>
    <t>mm</t>
  </si>
  <si>
    <t>µm</t>
  </si>
  <si>
    <t>SP METROLOGY SYSTEM THAILAND</t>
  </si>
  <si>
    <t>to</t>
  </si>
  <si>
    <t>%RH</t>
  </si>
  <si>
    <t>On Site</t>
  </si>
  <si>
    <t>Customer Name :</t>
  </si>
  <si>
    <t>Manufacturer :</t>
  </si>
  <si>
    <t>Serial No. :</t>
  </si>
  <si>
    <t>ID No :</t>
  </si>
  <si>
    <t>Range :</t>
  </si>
  <si>
    <t>1. Measurement Results</t>
  </si>
  <si>
    <t>Nominal</t>
  </si>
  <si>
    <t>Average</t>
  </si>
  <si>
    <t>( mm )</t>
  </si>
  <si>
    <t>Uncert of ULM</t>
  </si>
  <si>
    <t>Certificate of Calibration (Ring Gauge)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</si>
  <si>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</si>
  <si>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 (ULM)</t>
  </si>
  <si>
    <t>SP-SD-003</t>
  </si>
  <si>
    <t>SP-SD-004</t>
  </si>
  <si>
    <t>Uncert of  STD Ring Gauge</t>
  </si>
  <si>
    <t>Uncertainty Budget of Taper Ring Gauge</t>
  </si>
  <si>
    <t>Model :</t>
  </si>
  <si>
    <t>Resolution :</t>
  </si>
  <si>
    <t>Readability :</t>
  </si>
  <si>
    <t>Position</t>
  </si>
  <si>
    <t>Measured Value</t>
  </si>
  <si>
    <t>X-Axis    ( mm )</t>
  </si>
  <si>
    <t>Y-Axis   ( mm )</t>
  </si>
  <si>
    <t>X-AXIS</t>
  </si>
  <si>
    <t>Y-AXIS</t>
  </si>
  <si>
    <t>(mm)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</si>
  <si>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</si>
  <si>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</si>
  <si>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</si>
  <si>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(µm)</t>
  </si>
  <si>
    <t xml:space="preserve">Certificate No. </t>
  </si>
  <si>
    <t>SPR15120012-1</t>
  </si>
  <si>
    <t xml:space="preserve">Page </t>
  </si>
  <si>
    <t>of</t>
  </si>
  <si>
    <t>Receive Date</t>
  </si>
  <si>
    <t xml:space="preserve">Calibration Date </t>
  </si>
  <si>
    <t xml:space="preserve">Equipment Name </t>
  </si>
  <si>
    <t xml:space="preserve">Temp &amp; Humiduty </t>
  </si>
  <si>
    <t>Plain Ring Gauge</t>
  </si>
  <si>
    <t>Location</t>
  </si>
  <si>
    <t>SP METROLOGY SYSTEM (THAILAND) CO.,LTD.</t>
  </si>
  <si>
    <t>Equipment Name :</t>
  </si>
  <si>
    <t>N/A</t>
  </si>
  <si>
    <t>mm.</t>
  </si>
  <si>
    <t>Overall Inspection</t>
  </si>
  <si>
    <t>Good</t>
  </si>
  <si>
    <t>Not Good</t>
  </si>
  <si>
    <t>Referance Standard :</t>
  </si>
  <si>
    <t>Due Date :</t>
  </si>
  <si>
    <t>Error</t>
  </si>
  <si>
    <t>Calibrated By</t>
  </si>
  <si>
    <t>Ms. Arunkamon Raramanus</t>
  </si>
  <si>
    <t>Mr. Vichan Ananta</t>
  </si>
  <si>
    <t>Mr.Kittikorn Kingmali</t>
  </si>
  <si>
    <t>Mr.Chainarong  Matchayamat</t>
  </si>
  <si>
    <t>Certificate of Calibration</t>
  </si>
  <si>
    <t>Certificate Number</t>
  </si>
  <si>
    <t>:</t>
  </si>
  <si>
    <r>
      <t>Page :</t>
    </r>
    <r>
      <rPr>
        <sz val="10.5"/>
        <rFont val="Gulim"/>
        <family val="2"/>
      </rPr>
      <t xml:space="preserve"> 1 of 3</t>
    </r>
  </si>
  <si>
    <t>Customer</t>
  </si>
  <si>
    <t>Equipment Name</t>
  </si>
  <si>
    <t>Manufacturer</t>
  </si>
  <si>
    <t>Model</t>
  </si>
  <si>
    <t>Serial Number</t>
  </si>
  <si>
    <t>ID. Number</t>
  </si>
  <si>
    <t>Environmental Conditions</t>
  </si>
  <si>
    <t>Ambient Temperature</t>
  </si>
  <si>
    <t>20 °C ± 1 °C</t>
  </si>
  <si>
    <t>Received Date</t>
  </si>
  <si>
    <t>Relative Humidity</t>
  </si>
  <si>
    <t>50% ± 15 %</t>
  </si>
  <si>
    <t>Calibration Date</t>
  </si>
  <si>
    <t>Location of Calibration</t>
  </si>
  <si>
    <t>In-Lab</t>
  </si>
  <si>
    <t>Recommended Due Date</t>
  </si>
  <si>
    <t>Calibration Procedure</t>
  </si>
  <si>
    <t>SP-CPT-04-19</t>
  </si>
  <si>
    <t>Method of Calibration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</si>
  <si>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</si>
  <si>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</si>
  <si>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</si>
  <si>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</si>
  <si>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</si>
  <si>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</si>
  <si>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</si>
  <si>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>Approved by  :</t>
  </si>
  <si>
    <t xml:space="preserve">Calibrated by </t>
  </si>
  <si>
    <t>Authorized Signatory</t>
  </si>
  <si>
    <t>Mr.Sombut Srikampa</t>
  </si>
  <si>
    <t>Mr. Natthaphol Boonmee</t>
  </si>
  <si>
    <t>Certificate Report</t>
  </si>
  <si>
    <t xml:space="preserve">Certificate Number 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</si>
  <si>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</si>
  <si>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</si>
  <si>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Reference Standards</t>
  </si>
  <si>
    <t>Serial No.</t>
  </si>
  <si>
    <t>Certificate No.</t>
  </si>
  <si>
    <t>Due. Date</t>
  </si>
  <si>
    <t>Universal Length 
Measuring</t>
  </si>
  <si>
    <t>LMI 01-680 PC</t>
  </si>
  <si>
    <t>050021</t>
  </si>
  <si>
    <t>1000959-1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</si>
  <si>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</si>
  <si>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</si>
  <si>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</si>
  <si>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</si>
  <si>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</si>
  <si>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Positions</t>
  </si>
  <si>
    <t>1)</t>
  </si>
  <si>
    <t>Nominal Diameter</t>
  </si>
  <si>
    <t>Unit :</t>
  </si>
  <si>
    <t xml:space="preserve">Nominal Diameter </t>
  </si>
  <si>
    <t>Measured Values</t>
  </si>
  <si>
    <t>Uncertainty
( ± ) µm</t>
  </si>
  <si>
    <t>x-axis</t>
  </si>
  <si>
    <t>y-axis</t>
  </si>
  <si>
    <t>1/5 T</t>
  </si>
  <si>
    <t>1/2 T</t>
  </si>
  <si>
    <t>4/5 T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</si>
  <si>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</si>
  <si>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</si>
  <si>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</si>
  <si>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</si>
  <si>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r>
      <rPr>
        <vertAlign val="superscript"/>
        <sz val="10"/>
        <color indexed="8"/>
        <rFont val="Arial"/>
        <family val="2"/>
        <charset val="222"/>
      </rPr>
      <t>o</t>
    </r>
    <r>
      <rPr>
        <sz val="10"/>
        <color indexed="8"/>
        <rFont val="Arial"/>
        <family val="2"/>
        <charset val="222"/>
      </rPr>
      <t>C</t>
    </r>
  </si>
  <si>
    <t>sn-1</t>
  </si>
  <si>
    <t>uA</t>
  </si>
  <si>
    <t>uA (max)</t>
  </si>
  <si>
    <t>X1 ( 1/5 T )</t>
  </si>
  <si>
    <t>X2 ( 1/2 T )</t>
  </si>
  <si>
    <t>X3 ( 4/5 T )</t>
  </si>
  <si>
    <t>Y1 ( 1/5 T )</t>
  </si>
  <si>
    <t>Y2 ( 1/2 T )</t>
  </si>
  <si>
    <t>Y3 ( 4/5 T )</t>
  </si>
  <si>
    <r>
      <t>C</t>
    </r>
    <r>
      <rPr>
        <sz val="10"/>
        <rFont val="Arial"/>
        <family val="2"/>
      </rPr>
      <t>ULM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</si>
</sst>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(* #,##0.00_);_(* \(#,##0.00\);_(* &quot;-&quot;??_);_(@_)"/>
    <numFmt numFmtId="165" formatCode="0.000"/>
    <numFmt numFmtId="166" formatCode="0.0"/>
    <numFmt numFmtId="167" formatCode="0.0000"/>
    <numFmt numFmtId="168" formatCode="0.00000"/>
    <numFmt numFmtId="0" formatCode="[$-1010409]d\ mmmm\ yyyy;@"/>
    <numFmt numFmtId="170" formatCode="0.000\ 0"/>
    <numFmt numFmtId="171" formatCode="dd\ mmmm\ yyyy"/>
    <numFmt numFmtId="0" formatCode="[$-809]dd\ mmmm\ yyyy;@"/>
    <numFmt numFmtId="173" formatCode="0.000000"/>
    <numFmt numFmtId="174" formatCode="0.0E+00"/>
    <numFmt numFmtId="175" formatCode="\±\ 0.00\ &quot;μm&quot;"/>
    <numFmt numFmtId="176" formatCode="0.0000000"/>
    <numFmt numFmtId="0" formatCode="[$-409]d\-mmm\-yyyy;@"/>
    <numFmt numFmtId="178" formatCode="0.00000000"/>
    <numFmt numFmtId="0" formatCode="[$-409]d\-mmm\-yy;@"/>
    <numFmt numFmtId="0" formatCode="[$-409]dd\-mmm\-yy;@"/>
  </numFmts>
  <fonts count="81">
    <font>
      <sz val="10"/>
      <name val="Arial"/>
      <charset val="222"/>
    </font>
    <font>
      <sz val="14"/>
      <name val="Cordia New"/>
      <family val="2"/>
    </font>
    <font>
      <sz val="10"/>
      <name val="Arial"/>
      <family val="2"/>
    </font>
    <font>
      <sz val="12"/>
      <name val="Gulim"/>
      <family val="2"/>
    </font>
    <font>
      <sz val="10"/>
      <name val="Gulim"/>
      <family val="2"/>
    </font>
    <font>
      <b/>
      <sz val="10"/>
      <name val="Gulim"/>
      <family val="2"/>
    </font>
    <font>
      <sz val="9"/>
      <name val="Arial"/>
      <family val="2"/>
    </font>
    <font>
      <b/>
      <sz val="9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9"/>
      <color indexed="10"/>
      <name val="Arial"/>
      <family val="2"/>
    </font>
    <font>
      <sz val="6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Angsana New"/>
      <family val="1"/>
    </font>
    <font>
      <sz val="11"/>
      <name val="Cordia New"/>
      <family val="2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b/>
      <sz val="18"/>
      <name val="Arial"/>
      <family val="2"/>
    </font>
    <font>
      <b/>
      <sz val="12"/>
      <name val="Cordia New"/>
      <family val="2"/>
    </font>
    <font>
      <sz val="9"/>
      <name val="Gulim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10"/>
      <name val="Gulim"/>
      <family val="2"/>
    </font>
    <font>
      <sz val="12"/>
      <name val="Shruti"/>
      <family val="2"/>
    </font>
    <font>
      <b/>
      <sz val="27"/>
      <name val="Gulim"/>
      <family val="2"/>
    </font>
    <font>
      <b/>
      <sz val="22"/>
      <name val="Gulim"/>
      <family val="2"/>
    </font>
    <font>
      <sz val="11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b/>
      <sz val="12"/>
      <name val="Gulim"/>
      <family val="2"/>
    </font>
    <font>
      <b/>
      <sz val="14"/>
      <name val="Cordia New"/>
      <family val="2"/>
    </font>
    <font>
      <b/>
      <sz val="11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i/>
      <sz val="10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1"/>
      <color theme="1"/>
      <name val="Calibri"/>
      <family val="2"/>
      <charset val="222"/>
      <scheme val="minor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ordia New"/>
      <family val="2"/>
    </font>
    <font>
      <sz val="10"/>
      <color theme="1"/>
      <name val="Gulim"/>
      <family val="2"/>
    </font>
    <font>
      <sz val="14"/>
      <color theme="1"/>
      <name val="Calibri"/>
      <family val="2"/>
      <scheme val="minor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sz val="12"/>
      <color rgb="FF0070C0"/>
      <name val="Cordia New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10"/>
      <color theme="0"/>
      <name val="Gulim"/>
      <family val="2"/>
    </font>
    <font>
      <b/>
      <sz val="10"/>
      <color theme="0"/>
      <name val="Gulim"/>
      <family val="2"/>
    </font>
    <font>
      <b/>
      <sz val="18"/>
      <color rgb="FFFF0000"/>
      <name val="Angsana New"/>
      <family val="1"/>
    </font>
    <font>
      <b/>
      <sz val="18"/>
      <color rgb="FF002060"/>
      <name val="Angsana New"/>
      <family val="1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vertAlign val="superscript"/>
      <sz val="10"/>
      <color indexed="8"/>
      <name val="Arial"/>
      <family val="2"/>
      <charset val="222"/>
    </font>
    <font>
      <sz val="10"/>
      <color indexed="8"/>
      <name val="Arial"/>
      <family val="2"/>
      <charset val="222"/>
    </font>
    <font>
      <sz val="10"/>
      <name val="Gulim"/>
      <family val="2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9"/>
      <name val="Arial"/>
      <family val="2"/>
    </font>
    <font>
      <sz val="14"/>
      <color rgb="FF0070C0"/>
      <name val="Cordia New"/>
      <family val="2"/>
    </font>
    <font>
      <sz val="9"/>
      <name val="Gulim"/>
      <family val="2"/>
    </font>
    <font>
      <sz val="16"/>
      <color theme="1"/>
      <name val="Cordia New"/>
      <family val="2"/>
    </font>
    <font>
      <b/>
      <sz val="14"/>
      <color theme="6" tint="-0.499984740745262"/>
      <name val="Angsana New"/>
      <family val="1"/>
    </font>
    <font>
      <sz val="11"/>
      <color theme="1"/>
      <name val="Cordia New"/>
      <family val="2"/>
    </font>
    <font>
      <sz val="14"/>
      <name val="Cordia New"/>
      <family val="2"/>
    </font>
    <font>
      <sz val="10"/>
      <color rgb="FFFF0000"/>
      <name val="Gulim"/>
      <family val="2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1" fillId="0" borderId="0"/>
    <xf numFmtId="0" fontId="48" fillId="0" borderId="0"/>
    <xf numFmtId="0" fontId="1" fillId="0" borderId="0"/>
  </cellStyleXfs>
  <cellXfs count="507">
    <xf numFmtId="0" fontId="0" fillId="0" borderId="0" xfId="0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13" applyFont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2" borderId="0" xfId="13" applyFont="1" applyFill="1" applyAlignment="1">
      <alignment horizontal="center" vertical="center"/>
    </xf>
    <xf numFmtId="0" fontId="12" fillId="0" borderId="0" xfId="13" applyFont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68" fontId="13" fillId="5" borderId="1" xfId="0" applyNumberFormat="1" applyFont="1" applyFill="1" applyBorder="1" applyAlignment="1">
      <alignment horizontal="center" vertical="center"/>
    </xf>
    <xf numFmtId="173" fontId="15" fillId="5" borderId="1" xfId="0" applyNumberFormat="1" applyFont="1" applyFill="1" applyBorder="1" applyAlignment="1">
      <alignment horizontal="center" vertical="center"/>
    </xf>
    <xf numFmtId="176" fontId="13" fillId="5" borderId="1" xfId="0" applyNumberFormat="1" applyFont="1" applyFill="1" applyBorder="1" applyAlignment="1">
      <alignment horizontal="center" vertical="center"/>
    </xf>
    <xf numFmtId="167" fontId="13" fillId="5" borderId="3" xfId="0" applyNumberFormat="1" applyFont="1" applyFill="1" applyBorder="1" applyAlignment="1">
      <alignment horizontal="center" vertical="center"/>
    </xf>
    <xf numFmtId="174" fontId="13" fillId="5" borderId="3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1" fontId="13" fillId="0" borderId="4" xfId="13" applyNumberFormat="1" applyFont="1" applyBorder="1" applyAlignment="1" applyProtection="1">
      <alignment horizontal="right" vertical="center"/>
      <protection locked="0"/>
    </xf>
    <xf numFmtId="1" fontId="13" fillId="0" borderId="5" xfId="13" applyNumberFormat="1" applyFont="1" applyBorder="1" applyAlignment="1" applyProtection="1">
      <alignment horizontal="center" vertical="center"/>
      <protection locked="0"/>
    </xf>
    <xf numFmtId="0" fontId="13" fillId="6" borderId="4" xfId="13" applyFont="1" applyFill="1" applyBorder="1" applyAlignment="1" applyProtection="1">
      <alignment horizontal="right" vertical="center"/>
      <protection locked="0"/>
    </xf>
    <xf numFmtId="0" fontId="13" fillId="6" borderId="5" xfId="13" applyFont="1" applyFill="1" applyBorder="1" applyAlignment="1" applyProtection="1">
      <alignment horizontal="center" vertical="center"/>
      <protection locked="0"/>
    </xf>
    <xf numFmtId="0" fontId="13" fillId="7" borderId="4" xfId="13" applyFont="1" applyFill="1" applyBorder="1" applyAlignment="1" applyProtection="1">
      <alignment horizontal="center" vertical="center"/>
      <protection locked="0"/>
    </xf>
    <xf numFmtId="0" fontId="13" fillId="7" borderId="5" xfId="13" applyFont="1" applyFill="1" applyBorder="1" applyAlignment="1" applyProtection="1">
      <alignment horizontal="left" vertical="center"/>
      <protection locked="0"/>
    </xf>
    <xf numFmtId="2" fontId="13" fillId="0" borderId="4" xfId="13" applyNumberFormat="1" applyFont="1" applyBorder="1" applyAlignment="1" applyProtection="1">
      <alignment horizontal="right" vertical="center"/>
      <protection locked="0"/>
    </xf>
    <xf numFmtId="0" fontId="13" fillId="6" borderId="5" xfId="13" applyFont="1" applyFill="1" applyBorder="1" applyAlignment="1" applyProtection="1">
      <alignment horizontal="right" vertical="center"/>
      <protection locked="0"/>
    </xf>
    <xf numFmtId="165" fontId="6" fillId="5" borderId="6" xfId="0" applyNumberFormat="1" applyFont="1" applyFill="1" applyBorder="1" applyAlignment="1">
      <alignment vertical="center"/>
    </xf>
    <xf numFmtId="165" fontId="6" fillId="5" borderId="0" xfId="0" applyNumberFormat="1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165" fontId="17" fillId="2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9" fillId="5" borderId="0" xfId="6" applyFont="1" applyFill="1" applyBorder="1" applyAlignment="1">
      <alignment horizontal="center" vertical="center"/>
    </xf>
    <xf numFmtId="165" fontId="4" fillId="5" borderId="0" xfId="6" applyNumberFormat="1" applyFont="1" applyFill="1" applyBorder="1" applyAlignment="1">
      <alignment horizontal="center" vertical="center"/>
    </xf>
    <xf numFmtId="0" fontId="50" fillId="5" borderId="0" xfId="6" applyFont="1" applyFill="1" applyBorder="1" applyAlignment="1">
      <alignment horizontal="center" vertical="center"/>
    </xf>
    <xf numFmtId="2" fontId="4" fillId="5" borderId="0" xfId="6" applyNumberFormat="1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/>
    </xf>
    <xf numFmtId="2" fontId="50" fillId="5" borderId="0" xfId="6" applyNumberFormat="1" applyFont="1" applyFill="1" applyBorder="1" applyAlignment="1">
      <alignment horizontal="center" vertical="center"/>
    </xf>
    <xf numFmtId="174" fontId="14" fillId="5" borderId="0" xfId="0" applyNumberFormat="1" applyFont="1" applyFill="1" applyBorder="1" applyAlignment="1">
      <alignment horizontal="center" vertical="center"/>
    </xf>
    <xf numFmtId="2" fontId="14" fillId="5" borderId="0" xfId="0" applyNumberFormat="1" applyFont="1" applyFill="1" applyBorder="1" applyAlignment="1">
      <alignment horizontal="center" vertical="center"/>
    </xf>
    <xf numFmtId="165" fontId="14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" fontId="6" fillId="5" borderId="0" xfId="0" applyNumberFormat="1" applyFont="1" applyFill="1" applyBorder="1" applyAlignment="1">
      <alignment horizontal="center" vertical="center"/>
    </xf>
    <xf numFmtId="165" fontId="50" fillId="5" borderId="0" xfId="6" applyNumberFormat="1" applyFont="1" applyFill="1" applyBorder="1" applyAlignment="1">
      <alignment horizontal="center" vertical="center"/>
    </xf>
    <xf numFmtId="165" fontId="6" fillId="5" borderId="0" xfId="0" applyNumberFormat="1" applyFont="1" applyFill="1" applyBorder="1" applyAlignment="1">
      <alignment horizontal="center" vertical="center"/>
    </xf>
    <xf numFmtId="165" fontId="18" fillId="5" borderId="0" xfId="0" applyNumberFormat="1" applyFont="1" applyFill="1" applyBorder="1" applyAlignment="1">
      <alignment horizontal="center" vertical="center"/>
    </xf>
    <xf numFmtId="0" fontId="1" fillId="0" borderId="0" xfId="8" applyFont="1" applyAlignment="1">
      <alignment vertical="center"/>
    </xf>
    <xf numFmtId="0" fontId="4" fillId="0" borderId="0" xfId="3" applyFont="1" applyAlignment="1">
      <alignment vertical="center"/>
    </xf>
    <xf numFmtId="0" fontId="24" fillId="6" borderId="5" xfId="13" applyFont="1" applyFill="1" applyBorder="1" applyAlignment="1" applyProtection="1">
      <alignment horizontal="left" vertical="center"/>
      <protection locked="0"/>
    </xf>
    <xf numFmtId="168" fontId="24" fillId="7" borderId="4" xfId="13" applyNumberFormat="1" applyFont="1" applyFill="1" applyBorder="1" applyAlignment="1" applyProtection="1">
      <alignment horizontal="center" vertical="center"/>
      <protection locked="0"/>
    </xf>
    <xf numFmtId="0" fontId="24" fillId="7" borderId="5" xfId="13" applyFont="1" applyFill="1" applyBorder="1" applyAlignment="1" applyProtection="1">
      <alignment horizontal="left" vertical="center"/>
      <protection locked="0"/>
    </xf>
    <xf numFmtId="2" fontId="24" fillId="6" borderId="4" xfId="13" applyNumberFormat="1" applyFont="1" applyFill="1" applyBorder="1" applyAlignment="1" applyProtection="1">
      <alignment horizontal="right" vertical="center"/>
      <protection locked="0"/>
    </xf>
    <xf numFmtId="167" fontId="24" fillId="0" borderId="1" xfId="13" applyNumberFormat="1" applyFont="1" applyBorder="1" applyAlignment="1" applyProtection="1">
      <alignment vertical="center"/>
      <protection locked="0"/>
    </xf>
    <xf numFmtId="2" fontId="24" fillId="6" borderId="4" xfId="13" applyNumberFormat="1" applyFont="1" applyFill="1" applyBorder="1" applyAlignment="1" applyProtection="1">
      <alignment vertical="center"/>
      <protection locked="0"/>
    </xf>
    <xf numFmtId="165" fontId="24" fillId="7" borderId="4" xfId="13" applyNumberFormat="1" applyFont="1" applyFill="1" applyBorder="1" applyAlignment="1" applyProtection="1">
      <alignment horizontal="center" vertical="center"/>
      <protection locked="0"/>
    </xf>
    <xf numFmtId="0" fontId="54" fillId="8" borderId="2" xfId="0" applyFont="1" applyFill="1" applyBorder="1" applyAlignment="1">
      <alignment horizontal="center" vertical="center"/>
    </xf>
    <xf numFmtId="0" fontId="55" fillId="8" borderId="3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68" fontId="56" fillId="5" borderId="1" xfId="0" applyNumberFormat="1" applyFont="1" applyFill="1" applyBorder="1" applyAlignment="1">
      <alignment horizontal="center" vertical="center"/>
    </xf>
    <xf numFmtId="168" fontId="15" fillId="5" borderId="1" xfId="0" applyNumberFormat="1" applyFont="1" applyFill="1" applyBorder="1" applyAlignment="1">
      <alignment horizontal="center" vertical="center"/>
    </xf>
    <xf numFmtId="176" fontId="15" fillId="5" borderId="1" xfId="0" applyNumberFormat="1" applyFont="1" applyFill="1" applyBorder="1" applyAlignment="1">
      <alignment horizontal="center" vertical="center"/>
    </xf>
    <xf numFmtId="0" fontId="52" fillId="0" borderId="0" xfId="15" applyFont="1" applyFill="1" applyAlignment="1">
      <alignment vertical="center"/>
    </xf>
    <xf numFmtId="166" fontId="27" fillId="8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2" fillId="0" borderId="0" xfId="12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8" applyFont="1" applyBorder="1" applyAlignment="1">
      <alignment vertical="center"/>
    </xf>
    <xf numFmtId="0" fontId="33" fillId="0" borderId="0" xfId="8" applyFont="1" applyAlignment="1">
      <alignment vertical="center"/>
    </xf>
    <xf numFmtId="0" fontId="35" fillId="0" borderId="0" xfId="8" applyFont="1" applyAlignment="1">
      <alignment horizontal="center" vertical="center"/>
    </xf>
    <xf numFmtId="0" fontId="3" fillId="0" borderId="0" xfId="8" applyFont="1" applyAlignment="1">
      <alignment vertical="center"/>
    </xf>
    <xf numFmtId="0" fontId="36" fillId="0" borderId="0" xfId="8" applyFont="1" applyAlignment="1">
      <alignment vertical="center"/>
    </xf>
    <xf numFmtId="0" fontId="37" fillId="0" borderId="0" xfId="8" applyFont="1" applyBorder="1" applyAlignment="1">
      <alignment vertical="center"/>
    </xf>
    <xf numFmtId="0" fontId="37" fillId="0" borderId="0" xfId="8" applyFont="1" applyAlignment="1">
      <alignment vertical="center"/>
    </xf>
    <xf numFmtId="0" fontId="37" fillId="0" borderId="0" xfId="8" applyFont="1" applyAlignment="1">
      <alignment horizontal="center" vertical="center"/>
    </xf>
    <xf numFmtId="0" fontId="38" fillId="0" borderId="0" xfId="8" applyFont="1" applyBorder="1" applyAlignment="1">
      <alignment vertical="center"/>
    </xf>
    <xf numFmtId="0" fontId="38" fillId="0" borderId="0" xfId="8" applyFont="1" applyAlignment="1">
      <alignment vertical="center"/>
    </xf>
    <xf numFmtId="0" fontId="37" fillId="0" borderId="0" xfId="8" applyFont="1" applyAlignment="1">
      <alignment horizontal="right" vertical="center"/>
    </xf>
    <xf numFmtId="0" fontId="37" fillId="0" borderId="0" xfId="8" applyFont="1" applyBorder="1" applyAlignment="1">
      <alignment horizontal="center" vertical="center"/>
    </xf>
    <xf numFmtId="0" fontId="37" fillId="0" borderId="0" xfId="3" applyFont="1" applyBorder="1" applyAlignment="1">
      <alignment vertical="center"/>
    </xf>
    <xf numFmtId="0" fontId="38" fillId="0" borderId="0" xfId="3" applyFont="1" applyBorder="1" applyAlignment="1">
      <alignment vertical="center"/>
    </xf>
    <xf numFmtId="0" fontId="39" fillId="0" borderId="0" xfId="14" applyFont="1" applyBorder="1" applyAlignment="1">
      <alignment horizontal="left" vertical="center"/>
    </xf>
    <xf numFmtId="0" fontId="38" fillId="0" borderId="0" xfId="14" applyFont="1" applyBorder="1" applyAlignment="1">
      <alignment horizontal="left" vertical="center"/>
    </xf>
    <xf numFmtId="0" fontId="3" fillId="0" borderId="0" xfId="8" applyFont="1" applyBorder="1" applyAlignment="1">
      <alignment vertical="center"/>
    </xf>
    <xf numFmtId="0" fontId="38" fillId="0" borderId="0" xfId="3" applyFont="1" applyBorder="1" applyAlignment="1">
      <alignment horizontal="left" vertical="center"/>
    </xf>
    <xf numFmtId="0" fontId="38" fillId="0" borderId="0" xfId="14" applyFont="1" applyFill="1" applyBorder="1" applyAlignment="1">
      <alignment horizontal="left" vertical="center"/>
    </xf>
    <xf numFmtId="0" fontId="3" fillId="0" borderId="0" xfId="14" applyFont="1" applyBorder="1" applyAlignment="1">
      <alignment horizontal="left" vertical="center"/>
    </xf>
    <xf numFmtId="0" fontId="5" fillId="0" borderId="0" xfId="8" applyFont="1" applyAlignment="1">
      <alignment vertical="center"/>
    </xf>
    <xf numFmtId="0" fontId="5" fillId="0" borderId="0" xfId="3" applyFont="1" applyBorder="1" applyAlignment="1">
      <alignment vertical="center"/>
    </xf>
    <xf numFmtId="0" fontId="4" fillId="0" borderId="0" xfId="3" applyFont="1" applyBorder="1" applyAlignment="1">
      <alignment vertical="center"/>
    </xf>
    <xf numFmtId="0" fontId="4" fillId="0" borderId="0" xfId="14" applyFont="1" applyFill="1" applyBorder="1" applyAlignment="1">
      <alignment horizontal="left" vertical="center"/>
    </xf>
    <xf numFmtId="0" fontId="32" fillId="0" borderId="0" xfId="14" applyFont="1" applyBorder="1" applyAlignment="1">
      <alignment horizontal="left" vertical="center"/>
    </xf>
    <xf numFmtId="0" fontId="4" fillId="0" borderId="0" xfId="14" applyFont="1" applyBorder="1" applyAlignment="1">
      <alignment horizontal="left" vertical="center"/>
    </xf>
    <xf numFmtId="0" fontId="36" fillId="0" borderId="0" xfId="8" applyFont="1" applyBorder="1" applyAlignment="1">
      <alignment vertical="center"/>
    </xf>
    <xf numFmtId="0" fontId="5" fillId="0" borderId="7" xfId="8" applyFont="1" applyBorder="1" applyAlignment="1">
      <alignment vertical="center"/>
    </xf>
    <xf numFmtId="0" fontId="5" fillId="0" borderId="7" xfId="8" applyFont="1" applyBorder="1" applyAlignment="1">
      <alignment horizontal="center" vertical="center"/>
    </xf>
    <xf numFmtId="0" fontId="4" fillId="0" borderId="7" xfId="8" applyFont="1" applyBorder="1" applyAlignment="1">
      <alignment vertical="center"/>
    </xf>
    <xf numFmtId="0" fontId="4" fillId="0" borderId="7" xfId="14" applyFont="1" applyBorder="1" applyAlignment="1">
      <alignment horizontal="left" vertical="center"/>
    </xf>
    <xf numFmtId="164" fontId="3" fillId="0" borderId="7" xfId="1" applyFont="1" applyFill="1" applyBorder="1" applyAlignment="1" applyProtection="1">
      <alignment vertical="center"/>
      <protection locked="0"/>
    </xf>
    <xf numFmtId="0" fontId="3" fillId="0" borderId="7" xfId="8" applyFont="1" applyBorder="1" applyAlignment="1">
      <alignment horizontal="left" vertical="center"/>
    </xf>
    <xf numFmtId="0" fontId="3" fillId="0" borderId="0" xfId="8" applyFont="1" applyBorder="1" applyAlignment="1">
      <alignment horizontal="left" vertical="center"/>
    </xf>
    <xf numFmtId="0" fontId="5" fillId="0" borderId="0" xfId="3" applyFont="1" applyBorder="1" applyAlignment="1">
      <alignment horizontal="center" vertical="center"/>
    </xf>
    <xf numFmtId="0" fontId="5" fillId="0" borderId="0" xfId="14" applyFont="1" applyFill="1" applyBorder="1" applyAlignment="1">
      <alignment horizontal="left"/>
    </xf>
    <xf numFmtId="0" fontId="3" fillId="0" borderId="0" xfId="8" applyFont="1" applyAlignment="1">
      <alignment horizontal="left" vertical="center"/>
    </xf>
    <xf numFmtId="0" fontId="4" fillId="0" borderId="0" xfId="8" applyFont="1" applyAlignment="1">
      <alignment vertical="center"/>
    </xf>
    <xf numFmtId="0" fontId="3" fillId="0" borderId="0" xfId="3" applyFont="1" applyBorder="1" applyAlignment="1">
      <alignment vertical="center"/>
    </xf>
    <xf numFmtId="0" fontId="37" fillId="0" borderId="0" xfId="3" applyFont="1" applyBorder="1" applyAlignment="1">
      <alignment horizontal="left" vertical="center"/>
    </xf>
    <xf numFmtId="1" fontId="4" fillId="0" borderId="0" xfId="3" quotePrefix="1" applyNumberFormat="1" applyFont="1" applyBorder="1" applyAlignment="1">
      <alignment vertical="center"/>
    </xf>
    <xf numFmtId="1" fontId="5" fillId="0" borderId="0" xfId="3" applyNumberFormat="1" applyFont="1" applyBorder="1" applyAlignment="1">
      <alignment horizontal="left" vertical="center"/>
    </xf>
    <xf numFmtId="1" fontId="4" fillId="0" borderId="0" xfId="3" quotePrefix="1" applyNumberFormat="1" applyFont="1" applyBorder="1" applyAlignment="1">
      <alignment horizontal="left" vertical="center"/>
    </xf>
    <xf numFmtId="0" fontId="4" fillId="0" borderId="0" xfId="8" applyFont="1" applyAlignment="1">
      <alignment horizontal="center" vertical="center"/>
    </xf>
    <xf numFmtId="0" fontId="4" fillId="0" borderId="0" xfId="3" quotePrefix="1" applyNumberFormat="1" applyFont="1" applyBorder="1" applyAlignment="1">
      <alignment vertical="center"/>
    </xf>
    <xf numFmtId="0" fontId="5" fillId="0" borderId="0" xfId="8" applyFont="1" applyAlignment="1">
      <alignment horizontal="center" vertical="center"/>
    </xf>
    <xf numFmtId="0" fontId="57" fillId="0" borderId="0" xfId="3" applyFont="1" applyBorder="1" applyAlignment="1">
      <alignment horizontal="left" vertical="center"/>
    </xf>
    <xf numFmtId="0" fontId="5" fillId="0" borderId="0" xfId="8" applyFont="1" applyAlignment="1">
      <alignment horizontal="left" vertical="center"/>
    </xf>
    <xf numFmtId="0" fontId="5" fillId="0" borderId="0" xfId="8" applyFont="1" applyBorder="1" applyAlignment="1">
      <alignment vertical="center"/>
    </xf>
    <xf numFmtId="0" fontId="5" fillId="0" borderId="0" xfId="8" applyFont="1" applyBorder="1" applyAlignment="1">
      <alignment horizontal="center" vertical="center"/>
    </xf>
    <xf numFmtId="9" fontId="57" fillId="0" borderId="0" xfId="3" applyNumberFormat="1" applyFont="1" applyBorder="1" applyAlignment="1">
      <alignment horizontal="left" vertical="center"/>
    </xf>
    <xf numFmtId="0" fontId="4" fillId="0" borderId="0" xfId="3" applyNumberFormat="1" applyFont="1" applyBorder="1" applyAlignment="1">
      <alignment vertical="center"/>
    </xf>
    <xf numFmtId="0" fontId="5" fillId="0" borderId="0" xfId="3" applyFont="1" applyBorder="1" applyAlignment="1">
      <alignment horizontal="left" vertical="center"/>
    </xf>
    <xf numFmtId="0" fontId="52" fillId="0" borderId="0" xfId="8" applyFont="1" applyAlignment="1">
      <alignment vertical="center"/>
    </xf>
    <xf numFmtId="0" fontId="4" fillId="0" borderId="0" xfId="8" quotePrefix="1" applyFont="1" applyAlignment="1">
      <alignment vertical="center"/>
    </xf>
    <xf numFmtId="0" fontId="4" fillId="0" borderId="0" xfId="4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0" xfId="8" applyFont="1" applyBorder="1" applyAlignment="1">
      <alignment horizontal="center" vertical="center"/>
    </xf>
    <xf numFmtId="0" fontId="4" fillId="0" borderId="0" xfId="8" applyFont="1" applyAlignment="1">
      <alignment horizontal="left" vertical="center"/>
    </xf>
    <xf numFmtId="0" fontId="4" fillId="0" borderId="0" xfId="8" applyFont="1" applyBorder="1" applyAlignment="1">
      <alignment horizontal="center" vertical="center"/>
    </xf>
    <xf numFmtId="0" fontId="53" fillId="0" borderId="0" xfId="2" applyFont="1"/>
    <xf numFmtId="171" fontId="38" fillId="0" borderId="0" xfId="8" applyNumberFormat="1" applyFont="1" applyAlignment="1">
      <alignment vertical="center"/>
    </xf>
    <xf numFmtId="0" fontId="38" fillId="0" borderId="7" xfId="8" applyFont="1" applyBorder="1" applyAlignment="1">
      <alignment vertical="center"/>
    </xf>
    <xf numFmtId="0" fontId="3" fillId="0" borderId="7" xfId="8" applyFont="1" applyBorder="1" applyAlignment="1">
      <alignment vertical="center"/>
    </xf>
    <xf numFmtId="0" fontId="36" fillId="0" borderId="0" xfId="8" applyFont="1" applyAlignment="1">
      <alignment horizontal="right" vertical="center"/>
    </xf>
    <xf numFmtId="0" fontId="38" fillId="0" borderId="0" xfId="8" applyFont="1" applyBorder="1" applyAlignment="1">
      <alignment horizontal="left" vertical="center"/>
    </xf>
    <xf numFmtId="0" fontId="38" fillId="0" borderId="0" xfId="8" applyFont="1" applyAlignment="1">
      <alignment horizontal="center" vertical="center"/>
    </xf>
    <xf numFmtId="2" fontId="38" fillId="0" borderId="0" xfId="3" applyNumberFormat="1" applyFont="1" applyBorder="1" applyAlignment="1">
      <alignment vertical="center"/>
    </xf>
    <xf numFmtId="0" fontId="58" fillId="0" borderId="0" xfId="2" applyFont="1" applyFill="1" applyBorder="1" applyAlignment="1">
      <alignment vertical="center"/>
    </xf>
    <xf numFmtId="0" fontId="40" fillId="0" borderId="0" xfId="8" applyFont="1" applyBorder="1" applyAlignment="1">
      <alignment vertical="center"/>
    </xf>
    <xf numFmtId="0" fontId="41" fillId="0" borderId="0" xfId="8" applyFont="1" applyAlignment="1">
      <alignment horizontal="center" vertical="center"/>
    </xf>
    <xf numFmtId="0" fontId="1" fillId="0" borderId="0" xfId="2" applyFont="1" applyAlignment="1">
      <alignment vertical="center"/>
    </xf>
    <xf numFmtId="0" fontId="2" fillId="0" borderId="0" xfId="2"/>
    <xf numFmtId="0" fontId="52" fillId="0" borderId="0" xfId="2" applyFont="1" applyFill="1" applyAlignment="1">
      <alignment vertical="center"/>
    </xf>
    <xf numFmtId="0" fontId="42" fillId="0" borderId="0" xfId="8" applyFont="1" applyBorder="1" applyAlignment="1">
      <alignment vertical="center"/>
    </xf>
    <xf numFmtId="0" fontId="3" fillId="0" borderId="0" xfId="8" quotePrefix="1" applyFont="1" applyBorder="1" applyAlignment="1">
      <alignment vertical="center" shrinkToFit="1"/>
    </xf>
    <xf numFmtId="0" fontId="1" fillId="0" borderId="0" xfId="8" applyFont="1" applyBorder="1" applyAlignment="1">
      <alignment horizontal="center" vertical="center"/>
    </xf>
    <xf numFmtId="0" fontId="51" fillId="0" borderId="0" xfId="2" applyFont="1" applyAlignment="1">
      <alignment vertical="center"/>
    </xf>
    <xf numFmtId="0" fontId="1" fillId="0" borderId="0" xfId="8" applyFont="1" applyAlignment="1">
      <alignment horizontal="center" vertical="center"/>
    </xf>
    <xf numFmtId="0" fontId="5" fillId="0" borderId="0" xfId="8" applyFont="1" applyAlignment="1">
      <alignment horizontal="right" vertical="center"/>
    </xf>
    <xf numFmtId="164" fontId="4" fillId="0" borderId="0" xfId="1" applyFont="1" applyFill="1" applyBorder="1" applyAlignment="1" applyProtection="1">
      <alignment vertical="center"/>
      <protection locked="0"/>
    </xf>
    <xf numFmtId="0" fontId="4" fillId="0" borderId="0" xfId="8" applyFont="1" applyBorder="1" applyAlignment="1">
      <alignment horizontal="left" vertical="center"/>
    </xf>
    <xf numFmtId="0" fontId="45" fillId="0" borderId="0" xfId="3" applyFont="1" applyBorder="1" applyAlignment="1">
      <alignment horizontal="left" vertical="center"/>
    </xf>
    <xf numFmtId="0" fontId="5" fillId="0" borderId="0" xfId="3" applyNumberFormat="1" applyFont="1" applyBorder="1" applyAlignment="1">
      <alignment horizontal="left" vertical="center"/>
    </xf>
    <xf numFmtId="171" fontId="4" fillId="0" borderId="0" xfId="3" applyNumberFormat="1" applyFont="1" applyBorder="1" applyAlignment="1">
      <alignment horizontal="left" vertical="center"/>
    </xf>
    <xf numFmtId="0" fontId="52" fillId="0" borderId="0" xfId="3" applyFont="1" applyBorder="1" applyAlignment="1">
      <alignment horizontal="left" vertical="center"/>
    </xf>
    <xf numFmtId="0" fontId="4" fillId="0" borderId="0" xfId="3" applyFont="1" applyBorder="1" applyAlignment="1">
      <alignment horizontal="left" vertical="center"/>
    </xf>
    <xf numFmtId="0" fontId="4" fillId="0" borderId="0" xfId="16" applyFont="1" applyBorder="1" applyAlignment="1">
      <alignment vertical="center"/>
    </xf>
    <xf numFmtId="0" fontId="4" fillId="0" borderId="0" xfId="8" quotePrefix="1" applyFont="1" applyBorder="1" applyAlignment="1">
      <alignment vertical="center"/>
    </xf>
    <xf numFmtId="171" fontId="4" fillId="0" borderId="0" xfId="8" applyNumberFormat="1" applyFont="1" applyBorder="1" applyAlignment="1">
      <alignment vertical="center"/>
    </xf>
    <xf numFmtId="0" fontId="4" fillId="0" borderId="0" xfId="8" applyFont="1" applyAlignment="1">
      <alignment horizontal="right" vertical="center"/>
    </xf>
    <xf numFmtId="2" fontId="4" fillId="0" borderId="0" xfId="3" applyNumberFormat="1" applyFont="1" applyBorder="1" applyAlignment="1">
      <alignment vertical="center"/>
    </xf>
    <xf numFmtId="1" fontId="4" fillId="0" borderId="0" xfId="3" applyNumberFormat="1" applyFont="1" applyBorder="1" applyAlignment="1">
      <alignment vertical="center"/>
    </xf>
    <xf numFmtId="0" fontId="4" fillId="0" borderId="0" xfId="8" quotePrefix="1" applyFont="1" applyBorder="1" applyAlignment="1">
      <alignment vertical="center" shrinkToFit="1"/>
    </xf>
    <xf numFmtId="0" fontId="4" fillId="0" borderId="0" xfId="3" applyNumberFormat="1" applyFont="1" applyBorder="1" applyAlignment="1">
      <alignment vertical="center"/>
    </xf>
    <xf numFmtId="0" fontId="46" fillId="0" borderId="0" xfId="3" applyNumberFormat="1" applyFont="1" applyAlignment="1">
      <alignment vertical="center"/>
    </xf>
    <xf numFmtId="0" fontId="5" fillId="0" borderId="0" xfId="3" applyNumberFormat="1" applyFont="1" applyBorder="1" applyAlignment="1">
      <alignment vertical="center"/>
    </xf>
    <xf numFmtId="0" fontId="32" fillId="0" borderId="0" xfId="3" applyNumberFormat="1" applyFont="1" applyAlignment="1">
      <alignment vertical="center"/>
    </xf>
    <xf numFmtId="0" fontId="4" fillId="0" borderId="0" xfId="3" applyNumberFormat="1" applyFont="1" applyAlignment="1">
      <alignment vertical="center"/>
    </xf>
    <xf numFmtId="0" fontId="47" fillId="0" borderId="0" xfId="3" applyNumberFormat="1" applyFont="1" applyBorder="1" applyAlignment="1">
      <alignment horizontal="right" vertical="center"/>
    </xf>
    <xf numFmtId="0" fontId="5" fillId="0" borderId="0" xfId="8" applyNumberFormat="1" applyFont="1" applyAlignment="1">
      <alignment vertical="center"/>
    </xf>
    <xf numFmtId="0" fontId="4" fillId="0" borderId="0" xfId="3" applyFont="1"/>
    <xf numFmtId="49" fontId="4" fillId="0" borderId="0" xfId="3" applyNumberFormat="1" applyFont="1" applyBorder="1" applyAlignment="1">
      <alignment vertical="center"/>
    </xf>
    <xf numFmtId="0" fontId="4" fillId="0" borderId="0" xfId="3" applyFont="1" applyAlignment="1"/>
    <xf numFmtId="0" fontId="5" fillId="0" borderId="0" xfId="7" applyFont="1" applyAlignment="1">
      <alignment horizontal="left" vertical="center"/>
    </xf>
    <xf numFmtId="0" fontId="4" fillId="0" borderId="0" xfId="7" applyFont="1" applyAlignment="1">
      <alignment horizontal="left" vertical="center"/>
    </xf>
    <xf numFmtId="0" fontId="59" fillId="0" borderId="0" xfId="0" applyFont="1" applyBorder="1" applyAlignment="1">
      <alignment horizontal="right" vertical="center"/>
    </xf>
    <xf numFmtId="0" fontId="59" fillId="0" borderId="0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9" fillId="0" borderId="0" xfId="3" applyFont="1" applyAlignment="1">
      <alignment vertical="center"/>
    </xf>
    <xf numFmtId="0" fontId="59" fillId="0" borderId="0" xfId="3" applyFont="1"/>
    <xf numFmtId="0" fontId="4" fillId="0" borderId="0" xfId="0" applyFont="1" applyBorder="1" applyAlignment="1">
      <alignment horizontal="left" vertical="center"/>
    </xf>
    <xf numFmtId="165" fontId="4" fillId="0" borderId="0" xfId="0" quotePrefix="1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 wrapText="1"/>
    </xf>
    <xf numFmtId="170" fontId="4" fillId="0" borderId="0" xfId="0" applyNumberFormat="1" applyFont="1" applyBorder="1" applyAlignment="1">
      <alignment horizontal="center" vertical="center"/>
    </xf>
    <xf numFmtId="175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 shrinkToFit="1"/>
    </xf>
    <xf numFmtId="0" fontId="4" fillId="0" borderId="0" xfId="5" applyNumberFormat="1" applyFont="1" applyAlignment="1">
      <alignment vertical="center"/>
    </xf>
    <xf numFmtId="0" fontId="4" fillId="0" borderId="0" xfId="5" applyNumberFormat="1" applyFont="1" applyBorder="1" applyAlignment="1">
      <alignment vertical="center"/>
    </xf>
    <xf numFmtId="0" fontId="4" fillId="0" borderId="0" xfId="5" applyNumberFormat="1" applyFont="1" applyBorder="1" applyAlignment="1">
      <alignment horizontal="center" vertical="center"/>
    </xf>
    <xf numFmtId="0" fontId="4" fillId="0" borderId="0" xfId="11" applyNumberFormat="1" applyFont="1" applyBorder="1"/>
    <xf numFmtId="0" fontId="4" fillId="0" borderId="0" xfId="0" applyNumberFormat="1" applyFont="1" applyBorder="1" applyAlignment="1">
      <alignment vertical="center" shrinkToFit="1"/>
    </xf>
    <xf numFmtId="0" fontId="34" fillId="0" borderId="0" xfId="8" applyFont="1" applyAlignment="1">
      <alignment horizontal="center" vertical="center"/>
    </xf>
    <xf numFmtId="0" fontId="38" fillId="0" borderId="0" xfId="3" quotePrefix="1" applyFont="1" applyBorder="1" applyAlignment="1">
      <alignment horizontal="left" vertical="center"/>
    </xf>
    <xf numFmtId="1" fontId="38" fillId="0" borderId="0" xfId="3" quotePrefix="1" applyNumberFormat="1" applyFont="1" applyBorder="1" applyAlignment="1">
      <alignment horizontal="left" vertical="center"/>
    </xf>
    <xf numFmtId="1" fontId="38" fillId="0" borderId="0" xfId="3" applyNumberFormat="1" applyFont="1" applyBorder="1" applyAlignment="1">
      <alignment horizontal="left" vertical="center"/>
    </xf>
    <xf numFmtId="0" fontId="38" fillId="0" borderId="0" xfId="3" quotePrefix="1" applyNumberFormat="1" applyFont="1" applyBorder="1" applyAlignment="1">
      <alignment horizontal="left" vertical="center"/>
    </xf>
    <xf numFmtId="0" fontId="38" fillId="0" borderId="0" xfId="3" applyNumberFormat="1" applyFont="1" applyBorder="1" applyAlignment="1">
      <alignment horizontal="left" vertical="center"/>
    </xf>
    <xf numFmtId="0" fontId="38" fillId="0" borderId="0" xfId="8" applyNumberFormat="1" applyFont="1" applyAlignment="1">
      <alignment horizontal="left" vertical="center"/>
    </xf>
    <xf numFmtId="0" fontId="38" fillId="0" borderId="0" xfId="8" applyFont="1" applyBorder="1" applyAlignment="1">
      <alignment horizontal="center" vertical="center"/>
    </xf>
    <xf numFmtId="0" fontId="38" fillId="0" borderId="0" xfId="8" applyFont="1" applyAlignment="1">
      <alignment horizontal="center" vertical="center"/>
    </xf>
    <xf numFmtId="0" fontId="3" fillId="0" borderId="0" xfId="8" quotePrefix="1" applyFont="1" applyBorder="1" applyAlignment="1">
      <alignment horizontal="center" vertical="center" shrinkToFit="1"/>
    </xf>
    <xf numFmtId="0" fontId="4" fillId="0" borderId="0" xfId="8" quotePrefix="1" applyFont="1" applyBorder="1" applyAlignment="1">
      <alignment horizontal="center" vertical="center" shrinkToFit="1"/>
    </xf>
    <xf numFmtId="0" fontId="4" fillId="0" borderId="0" xfId="3" quotePrefix="1" applyNumberFormat="1" applyFont="1" applyBorder="1" applyAlignment="1">
      <alignment horizontal="left" vertical="center"/>
    </xf>
    <xf numFmtId="0" fontId="4" fillId="0" borderId="0" xfId="3" applyNumberFormat="1" applyFont="1" applyBorder="1" applyAlignment="1">
      <alignment horizontal="left" vertical="center"/>
    </xf>
    <xf numFmtId="0" fontId="4" fillId="0" borderId="0" xfId="8" applyNumberFormat="1" applyFont="1" applyBorder="1" applyAlignment="1">
      <alignment horizontal="left" vertical="center"/>
    </xf>
    <xf numFmtId="0" fontId="5" fillId="0" borderId="0" xfId="8" applyFont="1" applyBorder="1" applyAlignment="1">
      <alignment horizontal="right" vertical="center"/>
    </xf>
    <xf numFmtId="0" fontId="4" fillId="0" borderId="0" xfId="8" applyFont="1" applyBorder="1" applyAlignment="1">
      <alignment horizontal="center" vertical="center"/>
    </xf>
    <xf numFmtId="0" fontId="4" fillId="0" borderId="1" xfId="8" applyFont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/>
    </xf>
    <xf numFmtId="0" fontId="4" fillId="0" borderId="1" xfId="8" quotePrefix="1" applyFont="1" applyBorder="1" applyAlignment="1">
      <alignment horizontal="center" vertical="center"/>
    </xf>
    <xf numFmtId="0" fontId="4" fillId="0" borderId="1" xfId="8" applyNumberFormat="1" applyFont="1" applyBorder="1" applyAlignment="1">
      <alignment horizontal="center" vertical="center"/>
    </xf>
    <xf numFmtId="0" fontId="43" fillId="0" borderId="0" xfId="8" applyFont="1" applyAlignment="1">
      <alignment horizontal="center" vertical="center"/>
    </xf>
    <xf numFmtId="0" fontId="44" fillId="0" borderId="0" xfId="8" applyFont="1" applyAlignment="1">
      <alignment horizontal="center" vertical="center"/>
    </xf>
    <xf numFmtId="0" fontId="5" fillId="0" borderId="4" xfId="8" applyFont="1" applyBorder="1" applyAlignment="1">
      <alignment horizontal="center" vertical="center"/>
    </xf>
    <xf numFmtId="0" fontId="5" fillId="0" borderId="15" xfId="8" applyFont="1" applyBorder="1" applyAlignment="1">
      <alignment horizontal="center" vertical="center"/>
    </xf>
    <xf numFmtId="0" fontId="5" fillId="0" borderId="5" xfId="8" applyFont="1" applyBorder="1" applyAlignment="1">
      <alignment horizontal="center" vertical="center"/>
    </xf>
    <xf numFmtId="0" fontId="5" fillId="0" borderId="1" xfId="8" applyFont="1" applyBorder="1" applyAlignment="1">
      <alignment horizontal="center" vertical="center"/>
    </xf>
    <xf numFmtId="167" fontId="4" fillId="0" borderId="13" xfId="0" applyNumberFormat="1" applyFont="1" applyBorder="1" applyAlignment="1">
      <alignment horizontal="center" vertical="center" wrapText="1"/>
    </xf>
    <xf numFmtId="167" fontId="4" fillId="0" borderId="0" xfId="0" applyNumberFormat="1" applyFont="1" applyBorder="1" applyAlignment="1">
      <alignment horizontal="center" vertical="center" wrapText="1"/>
    </xf>
    <xf numFmtId="167" fontId="4" fillId="0" borderId="14" xfId="0" applyNumberFormat="1" applyFont="1" applyBorder="1" applyAlignment="1">
      <alignment horizontal="center" vertical="center" wrapText="1"/>
    </xf>
    <xf numFmtId="167" fontId="4" fillId="0" borderId="13" xfId="0" applyNumberFormat="1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167" fontId="4" fillId="0" borderId="14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5" fontId="4" fillId="0" borderId="10" xfId="0" applyNumberFormat="1" applyFont="1" applyBorder="1" applyAlignment="1">
      <alignment horizontal="center" vertical="center" wrapText="1"/>
    </xf>
    <xf numFmtId="167" fontId="4" fillId="0" borderId="11" xfId="0" applyNumberFormat="1" applyFont="1" applyBorder="1" applyAlignment="1">
      <alignment horizontal="center" vertical="center" wrapText="1"/>
    </xf>
    <xf numFmtId="167" fontId="4" fillId="0" borderId="7" xfId="0" applyNumberFormat="1" applyFont="1" applyBorder="1" applyAlignment="1">
      <alignment horizontal="center" vertical="center" wrapText="1"/>
    </xf>
    <xf numFmtId="167" fontId="4" fillId="0" borderId="10" xfId="0" applyNumberFormat="1" applyFont="1" applyBorder="1" applyAlignment="1">
      <alignment horizontal="center" vertical="center" wrapText="1"/>
    </xf>
    <xf numFmtId="167" fontId="4" fillId="0" borderId="11" xfId="0" applyNumberFormat="1" applyFont="1" applyBorder="1" applyAlignment="1">
      <alignment horizontal="center" vertical="center"/>
    </xf>
    <xf numFmtId="167" fontId="4" fillId="0" borderId="7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7" fontId="4" fillId="0" borderId="12" xfId="0" applyNumberFormat="1" applyFont="1" applyBorder="1" applyAlignment="1">
      <alignment horizontal="center" vertical="center" wrapText="1"/>
    </xf>
    <xf numFmtId="167" fontId="4" fillId="0" borderId="6" xfId="0" applyNumberFormat="1" applyFont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167" fontId="4" fillId="0" borderId="12" xfId="0" applyNumberFormat="1" applyFont="1" applyBorder="1" applyAlignment="1">
      <alignment horizontal="center" vertical="center"/>
    </xf>
    <xf numFmtId="167" fontId="4" fillId="0" borderId="6" xfId="0" applyNumberFormat="1" applyFont="1" applyBorder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3" fillId="0" borderId="0" xfId="3" applyNumberFormat="1" applyFont="1" applyBorder="1" applyAlignment="1">
      <alignment horizontal="center" vertical="center"/>
    </xf>
    <xf numFmtId="0" fontId="4" fillId="0" borderId="0" xfId="8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6" fontId="13" fillId="5" borderId="4" xfId="0" applyNumberFormat="1" applyFont="1" applyFill="1" applyBorder="1" applyAlignment="1">
      <alignment horizontal="center" vertical="center"/>
    </xf>
    <xf numFmtId="166" fontId="13" fillId="5" borderId="5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1" fontId="13" fillId="5" borderId="5" xfId="0" applyNumberFormat="1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13" borderId="8" xfId="0" applyFont="1" applyFill="1" applyBorder="1" applyAlignment="1">
      <alignment horizontal="center" vertical="center"/>
    </xf>
    <xf numFmtId="0" fontId="13" fillId="13" borderId="12" xfId="6" applyFont="1" applyFill="1" applyBorder="1" applyAlignment="1">
      <alignment horizontal="center" vertical="center"/>
    </xf>
    <xf numFmtId="0" fontId="13" fillId="13" borderId="8" xfId="6" applyFont="1" applyFill="1" applyBorder="1" applyAlignment="1">
      <alignment horizontal="center" vertical="center"/>
    </xf>
    <xf numFmtId="0" fontId="28" fillId="13" borderId="12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8" fillId="14" borderId="4" xfId="13" applyFont="1" applyFill="1" applyBorder="1" applyAlignment="1" applyProtection="1">
      <alignment horizontal="center" vertical="center"/>
      <protection locked="0"/>
    </xf>
    <xf numFmtId="0" fontId="8" fillId="14" borderId="15" xfId="13" applyFont="1" applyFill="1" applyBorder="1" applyAlignment="1" applyProtection="1">
      <alignment horizontal="center" vertical="center"/>
      <protection locked="0"/>
    </xf>
    <xf numFmtId="0" fontId="61" fillId="14" borderId="4" xfId="13" applyNumberFormat="1" applyFont="1" applyFill="1" applyBorder="1" applyAlignment="1" applyProtection="1">
      <alignment horizontal="center" vertical="center"/>
      <protection locked="0"/>
    </xf>
    <xf numFmtId="0" fontId="61" fillId="14" borderId="15" xfId="13" applyNumberFormat="1" applyFont="1" applyFill="1" applyBorder="1" applyAlignment="1" applyProtection="1">
      <alignment horizontal="center" vertical="center"/>
      <protection locked="0"/>
    </xf>
    <xf numFmtId="0" fontId="61" fillId="14" borderId="5" xfId="13" applyNumberFormat="1" applyFont="1" applyFill="1" applyBorder="1" applyAlignment="1" applyProtection="1">
      <alignment horizontal="center" vertical="center"/>
      <protection locked="0"/>
    </xf>
    <xf numFmtId="0" fontId="62" fillId="15" borderId="4" xfId="13" applyFont="1" applyFill="1" applyBorder="1" applyAlignment="1" applyProtection="1">
      <alignment horizontal="center" vertical="center"/>
      <protection locked="0"/>
    </xf>
    <xf numFmtId="0" fontId="62" fillId="15" borderId="15" xfId="13" applyFont="1" applyFill="1" applyBorder="1" applyAlignment="1" applyProtection="1">
      <alignment horizontal="center" vertical="center"/>
      <protection locked="0"/>
    </xf>
    <xf numFmtId="0" fontId="62" fillId="15" borderId="5" xfId="13" applyFont="1" applyFill="1" applyBorder="1" applyAlignment="1" applyProtection="1">
      <alignment horizontal="center" vertical="center"/>
      <protection locked="0"/>
    </xf>
    <xf numFmtId="0" fontId="23" fillId="16" borderId="4" xfId="13" applyFont="1" applyFill="1" applyBorder="1" applyAlignment="1" applyProtection="1">
      <alignment horizontal="center" vertical="center"/>
      <protection locked="0"/>
    </xf>
    <xf numFmtId="0" fontId="23" fillId="16" borderId="15" xfId="13" applyFont="1" applyFill="1" applyBorder="1" applyAlignment="1" applyProtection="1">
      <alignment horizontal="center" vertical="center"/>
      <protection locked="0"/>
    </xf>
    <xf numFmtId="0" fontId="23" fillId="16" borderId="5" xfId="13" applyFont="1" applyFill="1" applyBorder="1" applyAlignment="1" applyProtection="1">
      <alignment horizontal="center" vertical="center"/>
      <protection locked="0"/>
    </xf>
    <xf numFmtId="0" fontId="63" fillId="15" borderId="4" xfId="13" applyFont="1" applyFill="1" applyBorder="1" applyAlignment="1" applyProtection="1">
      <alignment horizontal="center" vertical="center"/>
      <protection locked="0"/>
    </xf>
    <xf numFmtId="0" fontId="63" fillId="15" borderId="15" xfId="13" applyFont="1" applyFill="1" applyBorder="1" applyAlignment="1" applyProtection="1">
      <alignment horizontal="center" vertical="center"/>
      <protection locked="0"/>
    </xf>
    <xf numFmtId="0" fontId="63" fillId="15" borderId="5" xfId="13" applyFont="1" applyFill="1" applyBorder="1" applyAlignment="1" applyProtection="1">
      <alignment horizontal="center" vertical="center"/>
      <protection locked="0"/>
    </xf>
    <xf numFmtId="0" fontId="13" fillId="14" borderId="4" xfId="13" applyFont="1" applyFill="1" applyBorder="1" applyAlignment="1" applyProtection="1">
      <alignment horizontal="center" vertical="center"/>
      <protection locked="0"/>
    </xf>
    <xf numFmtId="0" fontId="13" fillId="14" borderId="15" xfId="13" applyFont="1" applyFill="1" applyBorder="1" applyAlignment="1" applyProtection="1">
      <alignment horizontal="center" vertical="center"/>
      <protection locked="0"/>
    </xf>
    <xf numFmtId="0" fontId="13" fillId="14" borderId="5" xfId="13" applyFont="1" applyFill="1" applyBorder="1" applyAlignment="1" applyProtection="1">
      <alignment horizontal="center" vertical="center"/>
      <protection locked="0"/>
    </xf>
    <xf numFmtId="0" fontId="64" fillId="14" borderId="4" xfId="13" applyNumberFormat="1" applyFont="1" applyFill="1" applyBorder="1" applyAlignment="1" applyProtection="1">
      <alignment horizontal="center" vertical="center"/>
      <protection locked="0"/>
    </xf>
    <xf numFmtId="0" fontId="64" fillId="14" borderId="15" xfId="13" applyNumberFormat="1" applyFont="1" applyFill="1" applyBorder="1" applyAlignment="1" applyProtection="1">
      <alignment horizontal="center" vertical="center"/>
      <protection locked="0"/>
    </xf>
    <xf numFmtId="0" fontId="64" fillId="14" borderId="5" xfId="13" applyNumberFormat="1" applyFont="1" applyFill="1" applyBorder="1" applyAlignment="1" applyProtection="1">
      <alignment horizontal="center" vertical="center"/>
      <protection locked="0"/>
    </xf>
    <xf numFmtId="0" fontId="67" fillId="0" borderId="0" xfId="0" applyFont="1" applyAlignment="1">
      <alignment vertical="center"/>
    </xf>
    <xf numFmtId="0" fontId="68" fillId="11" borderId="0" xfId="15" applyFont="1" applyFill="1" applyBorder="1" applyAlignment="1">
      <alignment horizontal="center" vertical="center"/>
    </xf>
    <xf numFmtId="0" fontId="69" fillId="0" borderId="0" xfId="15" applyFont="1" applyFill="1" applyAlignment="1"/>
    <xf numFmtId="0" fontId="70" fillId="0" borderId="0" xfId="15" applyFont="1" applyFill="1" applyAlignment="1">
      <alignment vertical="center"/>
    </xf>
    <xf numFmtId="0" fontId="69" fillId="0" borderId="7" xfId="15" applyFont="1" applyFill="1" applyBorder="1" applyAlignment="1">
      <alignment horizontal="left"/>
    </xf>
    <xf numFmtId="0" fontId="69" fillId="0" borderId="0" xfId="15" applyFont="1" applyFill="1" applyBorder="1" applyAlignment="1"/>
    <xf numFmtId="0" fontId="69" fillId="0" borderId="0" xfId="15" applyFont="1" applyFill="1" applyBorder="1" applyAlignment="1">
      <alignment horizontal="left"/>
    </xf>
    <xf numFmtId="0" fontId="70" fillId="0" borderId="0" xfId="15" applyFont="1" applyFill="1" applyAlignment="1"/>
    <xf numFmtId="0" fontId="70" fillId="0" borderId="7" xfId="15" applyFont="1" applyFill="1" applyBorder="1" applyAlignment="1">
      <alignment horizontal="center"/>
    </xf>
    <xf numFmtId="0" fontId="69" fillId="0" borderId="0" xfId="15" applyFont="1" applyFill="1" applyBorder="1" applyAlignment="1">
      <alignment horizontal="center"/>
    </xf>
    <xf numFmtId="0" fontId="69" fillId="0" borderId="7" xfId="15" applyFont="1" applyFill="1" applyBorder="1" applyAlignment="1">
      <alignment horizontal="center"/>
    </xf>
    <xf numFmtId="0" fontId="69" fillId="0" borderId="7" xfId="15" applyNumberFormat="1" applyFont="1" applyFill="1" applyBorder="1" applyAlignment="1">
      <alignment horizontal="left"/>
    </xf>
    <xf numFmtId="171" fontId="69" fillId="0" borderId="0" xfId="15" applyNumberFormat="1" applyFont="1" applyFill="1" applyBorder="1" applyAlignment="1"/>
    <xf numFmtId="0" fontId="71" fillId="12" borderId="0" xfId="15" applyFont="1" applyFill="1" applyBorder="1" applyAlignment="1">
      <alignment horizontal="center" vertical="center"/>
    </xf>
    <xf numFmtId="0" fontId="69" fillId="0" borderId="6" xfId="15" applyFont="1" applyFill="1" applyBorder="1" applyAlignment="1"/>
    <xf numFmtId="0" fontId="69" fillId="0" borderId="15" xfId="15" applyFont="1" applyFill="1" applyBorder="1" applyAlignment="1">
      <alignment horizontal="center"/>
    </xf>
    <xf numFmtId="0" fontId="69" fillId="0" borderId="0" xfId="15" applyFont="1" applyFill="1" applyAlignment="1">
      <alignment horizontal="center"/>
    </xf>
    <xf numFmtId="0" fontId="69" fillId="0" borderId="7" xfId="15" applyFont="1" applyFill="1" applyBorder="1" applyAlignment="1">
      <alignment horizontal="center"/>
    </xf>
    <xf numFmtId="0" fontId="69" fillId="0" borderId="0" xfId="15" applyFont="1" applyFill="1" applyAlignment="1">
      <alignment horizontal="left"/>
    </xf>
    <xf numFmtId="0" fontId="71" fillId="0" borderId="0" xfId="15" applyFont="1" applyFill="1" applyAlignment="1">
      <alignment vertical="center"/>
    </xf>
    <xf numFmtId="0" fontId="70" fillId="0" borderId="0" xfId="0" applyFont="1" applyFill="1" applyAlignment="1">
      <alignment vertical="center"/>
    </xf>
    <xf numFmtId="165" fontId="72" fillId="5" borderId="0" xfId="0" applyNumberFormat="1" applyFont="1" applyFill="1" applyBorder="1" applyAlignment="1">
      <alignment vertical="center"/>
    </xf>
    <xf numFmtId="0" fontId="73" fillId="10" borderId="0" xfId="15" applyFont="1" applyFill="1" applyBorder="1" applyAlignment="1">
      <alignment horizontal="center" vertical="center"/>
    </xf>
    <xf numFmtId="0" fontId="69" fillId="0" borderId="0" xfId="0" applyFont="1" applyFill="1" applyBorder="1" applyAlignment="1"/>
    <xf numFmtId="0" fontId="69" fillId="0" borderId="0" xfId="0" applyFont="1" applyFill="1" applyBorder="1" applyAlignment="1">
      <alignment vertical="center"/>
    </xf>
    <xf numFmtId="0" fontId="69" fillId="0" borderId="7" xfId="0" applyFont="1" applyFill="1" applyBorder="1" applyAlignment="1">
      <alignment horizontal="left"/>
    </xf>
    <xf numFmtId="0" fontId="69" fillId="0" borderId="15" xfId="0" applyFont="1" applyFill="1" applyBorder="1" applyAlignment="1">
      <alignment horizontal="left"/>
    </xf>
    <xf numFmtId="0" fontId="69" fillId="0" borderId="6" xfId="0" applyFont="1" applyFill="1" applyBorder="1" applyAlignment="1">
      <alignment vertical="center"/>
    </xf>
    <xf numFmtId="0" fontId="70" fillId="0" borderId="0" xfId="15" applyFont="1" applyFill="1" applyBorder="1" applyAlignment="1">
      <alignment vertical="center"/>
    </xf>
    <xf numFmtId="0" fontId="70" fillId="0" borderId="7" xfId="0" applyFont="1" applyFill="1" applyBorder="1" applyAlignment="1">
      <alignment horizontal="left"/>
    </xf>
    <xf numFmtId="0" fontId="69" fillId="0" borderId="6" xfId="0" applyFont="1" applyFill="1" applyBorder="1" applyAlignment="1">
      <alignment horizontal="left"/>
    </xf>
    <xf numFmtId="0" fontId="69" fillId="0" borderId="0" xfId="0" applyFont="1" applyFill="1" applyBorder="1" applyAlignment="1">
      <alignment horizontal="center"/>
    </xf>
    <xf numFmtId="0" fontId="70" fillId="0" borderId="0" xfId="0" applyFont="1" applyFill="1" applyBorder="1" applyAlignment="1">
      <alignment horizontal="right" vertical="center"/>
    </xf>
    <xf numFmtId="0" fontId="69" fillId="0" borderId="0" xfId="0" applyFont="1" applyFill="1" applyAlignment="1"/>
    <xf numFmtId="0" fontId="69" fillId="0" borderId="0" xfId="0" applyFont="1" applyFill="1" applyAlignment="1">
      <alignment vertical="center"/>
    </xf>
    <xf numFmtId="0" fontId="69" fillId="0" borderId="0" xfId="0" applyFont="1" applyFill="1" applyBorder="1" applyAlignment="1">
      <alignment horizontal="center"/>
    </xf>
    <xf numFmtId="0" fontId="69" fillId="0" borderId="15" xfId="0" applyFont="1" applyFill="1" applyBorder="1" applyAlignment="1">
      <alignment horizontal="center"/>
    </xf>
    <xf numFmtId="0" fontId="70" fillId="0" borderId="6" xfId="15" applyFont="1" applyFill="1" applyBorder="1" applyAlignment="1"/>
    <xf numFmtId="0" fontId="69" fillId="0" borderId="6" xfId="0" applyFont="1" applyFill="1" applyBorder="1" applyAlignment="1"/>
    <xf numFmtId="0" fontId="69" fillId="0" borderId="0" xfId="0" applyFont="1" applyFill="1" applyAlignment="1">
      <alignment horizontal="right"/>
    </xf>
    <xf numFmtId="0" fontId="69" fillId="0" borderId="7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right"/>
    </xf>
    <xf numFmtId="0" fontId="69" fillId="0" borderId="7" xfId="0" applyFont="1" applyFill="1" applyBorder="1" applyAlignment="1">
      <alignment horizontal="center" vertical="center"/>
    </xf>
    <xf numFmtId="0" fontId="69" fillId="0" borderId="7" xfId="0" applyFont="1" applyFill="1" applyBorder="1" applyAlignment="1">
      <alignment vertical="center"/>
    </xf>
    <xf numFmtId="0" fontId="69" fillId="0" borderId="0" xfId="0" applyFont="1" applyFill="1" applyAlignment="1">
      <alignment horizontal="left"/>
    </xf>
    <xf numFmtId="0" fontId="74" fillId="0" borderId="0" xfId="0" applyFont="1" applyBorder="1" applyAlignment="1">
      <alignment horizontal="center"/>
    </xf>
    <xf numFmtId="0" fontId="69" fillId="0" borderId="7" xfId="0" applyFont="1" applyFill="1" applyBorder="1" applyAlignment="1">
      <alignment horizontal="center"/>
    </xf>
    <xf numFmtId="0" fontId="69" fillId="0" borderId="0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70" fillId="0" borderId="0" xfId="0" applyFont="1" applyFill="1" applyAlignment="1">
      <alignment horizontal="left" vertical="center"/>
    </xf>
    <xf numFmtId="0" fontId="69" fillId="0" borderId="15" xfId="0" applyFont="1" applyFill="1" applyBorder="1" applyAlignment="1">
      <alignment horizontal="center" vertical="center"/>
    </xf>
    <xf numFmtId="0" fontId="75" fillId="0" borderId="0" xfId="12" applyFont="1" applyFill="1" applyAlignment="1">
      <alignment vertical="center"/>
    </xf>
    <xf numFmtId="0" fontId="70" fillId="0" borderId="0" xfId="15" applyFont="1" applyFill="1" applyAlignment="1">
      <alignment horizontal="left" vertical="center"/>
    </xf>
    <xf numFmtId="0" fontId="70" fillId="0" borderId="0" xfId="15" applyFont="1" applyFill="1" applyBorder="1" applyAlignment="1">
      <alignment horizontal="center" vertical="center"/>
    </xf>
    <xf numFmtId="0" fontId="70" fillId="0" borderId="0" xfId="15" applyFont="1" applyFill="1" applyAlignment="1">
      <alignment horizontal="right" vertical="center"/>
    </xf>
    <xf numFmtId="0" fontId="70" fillId="0" borderId="0" xfId="12" applyFont="1" applyFill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3" applyFont="1" applyAlignment="1">
      <alignment vertical="center"/>
    </xf>
    <xf numFmtId="0" fontId="67" fillId="0" borderId="12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/>
    </xf>
    <xf numFmtId="0" fontId="70" fillId="0" borderId="2" xfId="15" applyFont="1" applyFill="1" applyBorder="1" applyAlignment="1">
      <alignment horizontal="center" vertical="center" textRotation="180"/>
    </xf>
    <xf numFmtId="0" fontId="67" fillId="0" borderId="4" xfId="0" applyFont="1" applyBorder="1" applyAlignment="1">
      <alignment horizontal="center" vertical="center"/>
    </xf>
    <xf numFmtId="0" fontId="67" fillId="0" borderId="15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70" fillId="0" borderId="1" xfId="15" applyFont="1" applyFill="1" applyBorder="1" applyAlignment="1">
      <alignment horizontal="center" vertical="center"/>
    </xf>
    <xf numFmtId="0" fontId="76" fillId="9" borderId="12" xfId="15" applyFont="1" applyFill="1" applyBorder="1" applyAlignment="1">
      <alignment horizontal="center" vertical="center"/>
    </xf>
    <xf numFmtId="0" fontId="76" fillId="9" borderId="6" xfId="15" applyFont="1" applyFill="1" applyBorder="1" applyAlignment="1">
      <alignment horizontal="center" vertical="center"/>
    </xf>
    <xf numFmtId="0" fontId="76" fillId="9" borderId="8" xfId="15" applyFont="1" applyFill="1" applyBorder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14" xfId="0" applyFont="1" applyBorder="1" applyAlignment="1">
      <alignment horizontal="center" vertical="center"/>
    </xf>
    <xf numFmtId="0" fontId="70" fillId="0" borderId="9" xfId="15" applyFont="1" applyFill="1" applyBorder="1" applyAlignment="1">
      <alignment horizontal="center" vertical="center" textRotation="180"/>
    </xf>
    <xf numFmtId="0" fontId="76" fillId="9" borderId="13" xfId="15" applyFont="1" applyFill="1" applyBorder="1" applyAlignment="1">
      <alignment horizontal="center" vertical="center"/>
    </xf>
    <xf numFmtId="0" fontId="76" fillId="9" borderId="0" xfId="15" applyFont="1" applyFill="1" applyBorder="1" applyAlignment="1">
      <alignment horizontal="center" vertical="center"/>
    </xf>
    <xf numFmtId="0" fontId="76" fillId="9" borderId="14" xfId="15" applyFont="1" applyFill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70" fillId="0" borderId="3" xfId="15" applyFont="1" applyFill="1" applyBorder="1" applyAlignment="1">
      <alignment horizontal="center" vertical="center" textRotation="180"/>
    </xf>
    <xf numFmtId="0" fontId="70" fillId="0" borderId="4" xfId="15" applyFont="1" applyFill="1" applyBorder="1" applyAlignment="1">
      <alignment horizontal="center" vertical="center"/>
    </xf>
    <xf numFmtId="0" fontId="70" fillId="0" borderId="15" xfId="15" applyFont="1" applyFill="1" applyBorder="1" applyAlignment="1">
      <alignment horizontal="center" vertical="center"/>
    </xf>
    <xf numFmtId="0" fontId="70" fillId="0" borderId="5" xfId="15" applyFont="1" applyFill="1" applyBorder="1" applyAlignment="1">
      <alignment horizontal="center" vertical="center"/>
    </xf>
    <xf numFmtId="0" fontId="76" fillId="9" borderId="11" xfId="15" applyFont="1" applyFill="1" applyBorder="1" applyAlignment="1">
      <alignment horizontal="center" vertical="center"/>
    </xf>
    <xf numFmtId="0" fontId="76" fillId="9" borderId="7" xfId="15" applyFont="1" applyFill="1" applyBorder="1" applyAlignment="1">
      <alignment horizontal="center" vertical="center"/>
    </xf>
    <xf numFmtId="0" fontId="76" fillId="9" borderId="10" xfId="15" applyFont="1" applyFill="1" applyBorder="1" applyAlignment="1">
      <alignment horizontal="center" vertical="center"/>
    </xf>
    <xf numFmtId="166" fontId="70" fillId="0" borderId="12" xfId="15" applyNumberFormat="1" applyFont="1" applyFill="1" applyBorder="1" applyAlignment="1">
      <alignment horizontal="center" vertical="center"/>
    </xf>
    <xf numFmtId="166" fontId="70" fillId="0" borderId="6" xfId="15" applyNumberFormat="1" applyFont="1" applyFill="1" applyBorder="1" applyAlignment="1">
      <alignment horizontal="center" vertical="center"/>
    </xf>
    <xf numFmtId="166" fontId="70" fillId="0" borderId="8" xfId="15" applyNumberFormat="1" applyFont="1" applyFill="1" applyBorder="1" applyAlignment="1">
      <alignment horizontal="center" vertical="center"/>
    </xf>
    <xf numFmtId="0" fontId="77" fillId="0" borderId="8" xfId="15" applyFont="1" applyFill="1" applyBorder="1" applyAlignment="1">
      <alignment horizontal="center" vertical="center" textRotation="180"/>
    </xf>
    <xf numFmtId="167" fontId="67" fillId="0" borderId="12" xfId="0" applyNumberFormat="1" applyFont="1" applyBorder="1" applyAlignment="1">
      <alignment horizontal="center" vertical="center"/>
    </xf>
    <xf numFmtId="167" fontId="67" fillId="0" borderId="6" xfId="0" applyNumberFormat="1" applyFont="1" applyBorder="1" applyAlignment="1">
      <alignment horizontal="center" vertical="center"/>
    </xf>
    <xf numFmtId="167" fontId="67" fillId="0" borderId="8" xfId="0" applyNumberFormat="1" applyFont="1" applyBorder="1" applyAlignment="1">
      <alignment horizontal="center" vertical="center"/>
    </xf>
    <xf numFmtId="167" fontId="70" fillId="0" borderId="2" xfId="15" applyNumberFormat="1" applyFont="1" applyFill="1" applyBorder="1" applyAlignment="1">
      <alignment horizontal="center" vertical="center"/>
    </xf>
    <xf numFmtId="173" fontId="78" fillId="0" borderId="12" xfId="0" applyNumberFormat="1" applyFont="1" applyBorder="1" applyAlignment="1">
      <alignment horizontal="center" vertical="center"/>
    </xf>
    <xf numFmtId="173" fontId="78" fillId="0" borderId="6" xfId="0" applyNumberFormat="1" applyFont="1" applyBorder="1" applyAlignment="1">
      <alignment horizontal="center" vertical="center"/>
    </xf>
    <xf numFmtId="173" fontId="78" fillId="0" borderId="8" xfId="0" applyNumberFormat="1" applyFont="1" applyBorder="1" applyAlignment="1">
      <alignment horizontal="center" vertical="center"/>
    </xf>
    <xf numFmtId="167" fontId="79" fillId="0" borderId="12" xfId="15" applyNumberFormat="1" applyFont="1" applyFill="1" applyBorder="1" applyAlignment="1">
      <alignment horizontal="center" vertical="center"/>
    </xf>
    <xf numFmtId="167" fontId="79" fillId="0" borderId="6" xfId="15" applyNumberFormat="1" applyFont="1" applyFill="1" applyBorder="1" applyAlignment="1">
      <alignment horizontal="center" vertical="center"/>
    </xf>
    <xf numFmtId="167" fontId="79" fillId="0" borderId="8" xfId="15" applyNumberFormat="1" applyFont="1" applyFill="1" applyBorder="1" applyAlignment="1">
      <alignment horizontal="center" vertical="center"/>
    </xf>
    <xf numFmtId="166" fontId="70" fillId="0" borderId="13" xfId="15" applyNumberFormat="1" applyFont="1" applyFill="1" applyBorder="1" applyAlignment="1">
      <alignment horizontal="center" vertical="center"/>
    </xf>
    <xf numFmtId="166" fontId="70" fillId="0" borderId="0" xfId="15" applyNumberFormat="1" applyFont="1" applyFill="1" applyBorder="1" applyAlignment="1">
      <alignment horizontal="center" vertical="center"/>
    </xf>
    <xf numFmtId="166" fontId="70" fillId="0" borderId="14" xfId="15" applyNumberFormat="1" applyFont="1" applyFill="1" applyBorder="1" applyAlignment="1">
      <alignment horizontal="center" vertical="center"/>
    </xf>
    <xf numFmtId="0" fontId="77" fillId="0" borderId="9" xfId="15" applyFont="1" applyFill="1" applyBorder="1" applyAlignment="1">
      <alignment horizontal="center" vertical="center" textRotation="180"/>
    </xf>
    <xf numFmtId="167" fontId="67" fillId="0" borderId="13" xfId="0" applyNumberFormat="1" applyFont="1" applyBorder="1" applyAlignment="1">
      <alignment horizontal="center" vertical="center"/>
    </xf>
    <xf numFmtId="167" fontId="67" fillId="0" borderId="0" xfId="0" applyNumberFormat="1" applyFont="1" applyBorder="1" applyAlignment="1">
      <alignment horizontal="center" vertical="center"/>
    </xf>
    <xf numFmtId="167" fontId="67" fillId="0" borderId="14" xfId="0" applyNumberFormat="1" applyFont="1" applyBorder="1" applyAlignment="1">
      <alignment horizontal="center" vertical="center"/>
    </xf>
    <xf numFmtId="167" fontId="70" fillId="0" borderId="9" xfId="15" applyNumberFormat="1" applyFont="1" applyFill="1" applyBorder="1" applyAlignment="1">
      <alignment horizontal="center" vertical="center"/>
    </xf>
    <xf numFmtId="173" fontId="78" fillId="0" borderId="13" xfId="0" applyNumberFormat="1" applyFont="1" applyBorder="1" applyAlignment="1">
      <alignment horizontal="center" vertical="center"/>
    </xf>
    <xf numFmtId="173" fontId="78" fillId="0" borderId="0" xfId="0" applyNumberFormat="1" applyFont="1" applyBorder="1" applyAlignment="1">
      <alignment horizontal="center" vertical="center"/>
    </xf>
    <xf numFmtId="173" fontId="78" fillId="0" borderId="14" xfId="0" applyNumberFormat="1" applyFont="1" applyBorder="1" applyAlignment="1">
      <alignment horizontal="center" vertical="center"/>
    </xf>
    <xf numFmtId="167" fontId="79" fillId="0" borderId="13" xfId="15" applyNumberFormat="1" applyFont="1" applyFill="1" applyBorder="1" applyAlignment="1">
      <alignment horizontal="center" vertical="center"/>
    </xf>
    <xf numFmtId="167" fontId="79" fillId="0" borderId="0" xfId="15" applyNumberFormat="1" applyFont="1" applyFill="1" applyBorder="1" applyAlignment="1">
      <alignment horizontal="center" vertical="center"/>
    </xf>
    <xf numFmtId="167" fontId="79" fillId="0" borderId="14" xfId="15" applyNumberFormat="1" applyFont="1" applyFill="1" applyBorder="1" applyAlignment="1">
      <alignment horizontal="center" vertical="center"/>
    </xf>
    <xf numFmtId="0" fontId="77" fillId="0" borderId="10" xfId="15" applyFont="1" applyFill="1" applyBorder="1" applyAlignment="1">
      <alignment horizontal="center" vertical="center" textRotation="180"/>
    </xf>
    <xf numFmtId="167" fontId="67" fillId="0" borderId="11" xfId="0" applyNumberFormat="1" applyFont="1" applyBorder="1" applyAlignment="1">
      <alignment horizontal="center" vertical="center"/>
    </xf>
    <xf numFmtId="167" fontId="67" fillId="0" borderId="7" xfId="0" applyNumberFormat="1" applyFont="1" applyBorder="1" applyAlignment="1">
      <alignment horizontal="center" vertical="center"/>
    </xf>
    <xf numFmtId="167" fontId="67" fillId="0" borderId="10" xfId="0" applyNumberFormat="1" applyFont="1" applyBorder="1" applyAlignment="1">
      <alignment horizontal="center" vertical="center"/>
    </xf>
    <xf numFmtId="167" fontId="70" fillId="0" borderId="3" xfId="15" applyNumberFormat="1" applyFont="1" applyFill="1" applyBorder="1" applyAlignment="1">
      <alignment horizontal="center" vertical="center"/>
    </xf>
    <xf numFmtId="173" fontId="78" fillId="0" borderId="11" xfId="0" applyNumberFormat="1" applyFont="1" applyBorder="1" applyAlignment="1">
      <alignment horizontal="center" vertical="center"/>
    </xf>
    <xf numFmtId="173" fontId="78" fillId="0" borderId="7" xfId="0" applyNumberFormat="1" applyFont="1" applyBorder="1" applyAlignment="1">
      <alignment horizontal="center" vertical="center"/>
    </xf>
    <xf numFmtId="173" fontId="78" fillId="0" borderId="10" xfId="0" applyNumberFormat="1" applyFont="1" applyBorder="1" applyAlignment="1">
      <alignment horizontal="center" vertical="center"/>
    </xf>
    <xf numFmtId="167" fontId="79" fillId="0" borderId="11" xfId="15" applyNumberFormat="1" applyFont="1" applyFill="1" applyBorder="1" applyAlignment="1">
      <alignment horizontal="center" vertical="center"/>
    </xf>
    <xf numFmtId="167" fontId="79" fillId="0" borderId="7" xfId="15" applyNumberFormat="1" applyFont="1" applyFill="1" applyBorder="1" applyAlignment="1">
      <alignment horizontal="center" vertical="center"/>
    </xf>
    <xf numFmtId="167" fontId="79" fillId="0" borderId="10" xfId="15" applyNumberFormat="1" applyFont="1" applyFill="1" applyBorder="1" applyAlignment="1">
      <alignment horizontal="center" vertical="center"/>
    </xf>
    <xf numFmtId="168" fontId="67" fillId="0" borderId="12" xfId="0" applyNumberFormat="1" applyFont="1" applyBorder="1" applyAlignment="1">
      <alignment horizontal="center" vertical="center"/>
    </xf>
    <xf numFmtId="168" fontId="67" fillId="0" borderId="6" xfId="0" applyNumberFormat="1" applyFont="1" applyBorder="1" applyAlignment="1">
      <alignment horizontal="center" vertical="center"/>
    </xf>
    <xf numFmtId="168" fontId="70" fillId="0" borderId="2" xfId="15" applyNumberFormat="1" applyFont="1" applyFill="1" applyBorder="1" applyAlignment="1">
      <alignment horizontal="center" vertical="center"/>
    </xf>
    <xf numFmtId="0" fontId="70" fillId="0" borderId="2" xfId="15" applyFont="1" applyFill="1" applyBorder="1" applyAlignment="1">
      <alignment horizontal="center" vertical="center"/>
    </xf>
    <xf numFmtId="178" fontId="78" fillId="0" borderId="12" xfId="0" applyNumberFormat="1" applyFont="1" applyBorder="1" applyAlignment="1">
      <alignment horizontal="center" vertical="center"/>
    </xf>
    <xf numFmtId="178" fontId="78" fillId="0" borderId="6" xfId="0" applyNumberFormat="1" applyFont="1" applyBorder="1" applyAlignment="1">
      <alignment horizontal="center" vertical="center"/>
    </xf>
    <xf numFmtId="178" fontId="78" fillId="0" borderId="8" xfId="0" applyNumberFormat="1" applyFont="1" applyBorder="1" applyAlignment="1">
      <alignment horizontal="center" vertical="center"/>
    </xf>
    <xf numFmtId="168" fontId="79" fillId="0" borderId="12" xfId="15" applyNumberFormat="1" applyFont="1" applyFill="1" applyBorder="1" applyAlignment="1">
      <alignment horizontal="center" vertical="center"/>
    </xf>
    <xf numFmtId="0" fontId="79" fillId="0" borderId="6" xfId="15" applyFont="1" applyFill="1" applyBorder="1" applyAlignment="1">
      <alignment horizontal="center" vertical="center"/>
    </xf>
    <xf numFmtId="0" fontId="79" fillId="0" borderId="8" xfId="15" applyFont="1" applyFill="1" applyBorder="1" applyAlignment="1">
      <alignment horizontal="center" vertical="center"/>
    </xf>
    <xf numFmtId="168" fontId="67" fillId="0" borderId="13" xfId="0" applyNumberFormat="1" applyFont="1" applyBorder="1" applyAlignment="1">
      <alignment horizontal="center" vertical="center"/>
    </xf>
    <xf numFmtId="168" fontId="67" fillId="0" borderId="0" xfId="0" applyNumberFormat="1" applyFont="1" applyBorder="1" applyAlignment="1">
      <alignment horizontal="center" vertical="center"/>
    </xf>
    <xf numFmtId="168" fontId="70" fillId="0" borderId="9" xfId="15" applyNumberFormat="1" applyFont="1" applyFill="1" applyBorder="1" applyAlignment="1">
      <alignment horizontal="center" vertical="center"/>
    </xf>
    <xf numFmtId="0" fontId="70" fillId="0" borderId="9" xfId="15" applyFont="1" applyFill="1" applyBorder="1" applyAlignment="1">
      <alignment horizontal="center" vertical="center"/>
    </xf>
    <xf numFmtId="178" fontId="78" fillId="0" borderId="13" xfId="0" applyNumberFormat="1" applyFont="1" applyBorder="1" applyAlignment="1">
      <alignment horizontal="center" vertical="center"/>
    </xf>
    <xf numFmtId="178" fontId="78" fillId="0" borderId="0" xfId="0" applyNumberFormat="1" applyFont="1" applyBorder="1" applyAlignment="1">
      <alignment horizontal="center" vertical="center"/>
    </xf>
    <xf numFmtId="178" fontId="78" fillId="0" borderId="14" xfId="0" applyNumberFormat="1" applyFont="1" applyBorder="1" applyAlignment="1">
      <alignment horizontal="center" vertical="center"/>
    </xf>
    <xf numFmtId="0" fontId="79" fillId="0" borderId="13" xfId="15" applyFont="1" applyFill="1" applyBorder="1" applyAlignment="1">
      <alignment horizontal="center" vertical="center"/>
    </xf>
    <xf numFmtId="0" fontId="79" fillId="0" borderId="0" xfId="15" applyFont="1" applyFill="1" applyBorder="1" applyAlignment="1">
      <alignment horizontal="center" vertical="center"/>
    </xf>
    <xf numFmtId="0" fontId="79" fillId="0" borderId="14" xfId="15" applyFont="1" applyFill="1" applyBorder="1" applyAlignment="1">
      <alignment horizontal="center" vertical="center"/>
    </xf>
    <xf numFmtId="166" fontId="70" fillId="0" borderId="11" xfId="15" applyNumberFormat="1" applyFont="1" applyFill="1" applyBorder="1" applyAlignment="1">
      <alignment horizontal="center" vertical="center"/>
    </xf>
    <xf numFmtId="166" fontId="70" fillId="0" borderId="7" xfId="15" applyNumberFormat="1" applyFont="1" applyFill="1" applyBorder="1" applyAlignment="1">
      <alignment horizontal="center" vertical="center"/>
    </xf>
    <xf numFmtId="166" fontId="70" fillId="0" borderId="10" xfId="15" applyNumberFormat="1" applyFont="1" applyFill="1" applyBorder="1" applyAlignment="1">
      <alignment horizontal="center" vertical="center"/>
    </xf>
    <xf numFmtId="168" fontId="67" fillId="0" borderId="11" xfId="0" applyNumberFormat="1" applyFont="1" applyBorder="1" applyAlignment="1">
      <alignment horizontal="center" vertical="center"/>
    </xf>
    <xf numFmtId="168" fontId="67" fillId="0" borderId="7" xfId="0" applyNumberFormat="1" applyFont="1" applyBorder="1" applyAlignment="1">
      <alignment horizontal="center" vertical="center"/>
    </xf>
    <xf numFmtId="168" fontId="70" fillId="0" borderId="3" xfId="15" applyNumberFormat="1" applyFont="1" applyFill="1" applyBorder="1" applyAlignment="1">
      <alignment horizontal="center" vertical="center"/>
    </xf>
    <xf numFmtId="0" fontId="70" fillId="0" borderId="3" xfId="15" applyFont="1" applyFill="1" applyBorder="1" applyAlignment="1">
      <alignment horizontal="center" vertical="center"/>
    </xf>
    <xf numFmtId="178" fontId="78" fillId="0" borderId="11" xfId="0" applyNumberFormat="1" applyFont="1" applyBorder="1" applyAlignment="1">
      <alignment horizontal="center" vertical="center"/>
    </xf>
    <xf numFmtId="178" fontId="78" fillId="0" borderId="7" xfId="0" applyNumberFormat="1" applyFont="1" applyBorder="1" applyAlignment="1">
      <alignment horizontal="center" vertical="center"/>
    </xf>
    <xf numFmtId="178" fontId="78" fillId="0" borderId="10" xfId="0" applyNumberFormat="1" applyFont="1" applyBorder="1" applyAlignment="1">
      <alignment horizontal="center" vertical="center"/>
    </xf>
    <xf numFmtId="0" fontId="79" fillId="0" borderId="11" xfId="15" applyFont="1" applyFill="1" applyBorder="1" applyAlignment="1">
      <alignment horizontal="center" vertical="center"/>
    </xf>
    <xf numFmtId="0" fontId="79" fillId="0" borderId="7" xfId="15" applyFont="1" applyFill="1" applyBorder="1" applyAlignment="1">
      <alignment horizontal="center" vertical="center"/>
    </xf>
    <xf numFmtId="0" fontId="79" fillId="0" borderId="10" xfId="15" applyFont="1" applyFill="1" applyBorder="1" applyAlignment="1">
      <alignment horizontal="center" vertical="center"/>
    </xf>
    <xf numFmtId="0" fontId="70" fillId="0" borderId="7" xfId="0" applyFont="1" applyFill="1" applyBorder="1" applyAlignment="1">
      <alignment vertical="center"/>
    </xf>
    <xf numFmtId="0" fontId="70" fillId="0" borderId="0" xfId="0" applyFont="1" applyFill="1" applyBorder="1" applyAlignment="1">
      <alignment vertical="center"/>
    </xf>
    <xf numFmtId="0" fontId="67" fillId="0" borderId="0" xfId="8" applyFont="1" applyBorder="1" applyAlignment="1">
      <alignment vertical="center"/>
    </xf>
    <xf numFmtId="0" fontId="70" fillId="0" borderId="0" xfId="0" applyFont="1"/>
    <xf numFmtId="0" fontId="69" fillId="0" borderId="0" xfId="0" applyFont="1"/>
    <xf numFmtId="0" fontId="78" fillId="0" borderId="0" xfId="8" applyFont="1" applyAlignment="1">
      <alignment vertical="center"/>
    </xf>
    <xf numFmtId="0" fontId="71" fillId="0" borderId="0" xfId="0" applyFont="1" applyAlignment="1">
      <alignment vertical="center"/>
    </xf>
    <xf numFmtId="0" fontId="80" fillId="0" borderId="0" xfId="0" applyFont="1"/>
    <xf numFmtId="0" fontId="78" fillId="0" borderId="0" xfId="0" applyFont="1" applyAlignment="1">
      <alignment vertical="center"/>
    </xf>
    <xf numFmtId="0" fontId="78" fillId="0" borderId="0" xfId="8" applyFont="1" applyBorder="1" applyAlignment="1">
      <alignment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7" fontId="0" fillId="0" borderId="1" xfId="0" applyNumberFormat="1" applyBorder="1"/>
    <xf numFmtId="167" fontId="0" fillId="0" borderId="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167" fontId="0" fillId="0" borderId="16" xfId="0" applyNumberFormat="1" applyBorder="1"/>
    <xf numFmtId="167" fontId="0" fillId="0" borderId="17" xfId="0" applyNumberFormat="1" applyBorder="1"/>
    <xf numFmtId="167" fontId="0" fillId="0" borderId="18" xfId="0" applyNumberFormat="1" applyBorder="1"/>
    <xf numFmtId="167" fontId="0" fillId="0" borderId="19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22" xfId="0" applyNumberFormat="1" applyBorder="1"/>
    <xf numFmtId="167" fontId="0" fillId="0" borderId="23" xfId="0" applyNumberFormat="1" applyBorder="1"/>
    <xf numFmtId="167" fontId="0" fillId="0" borderId="24" xfId="0" applyNumberFormat="1" applyBorder="1"/>
  </cellXfs>
  <cellStyles count="17">
    <cellStyle name="Comma 2" xfId="1"/>
    <cellStyle name="Normal" xfId="0" builtinId="0"/>
    <cellStyle name="Normal - Style1" xfId="2"/>
    <cellStyle name="Normal 2" xfId="3"/>
    <cellStyle name="Normal 2 2" xfId="4"/>
    <cellStyle name="Normal 2 2 6" xfId="5"/>
    <cellStyle name="Normal 3" xfId="6"/>
    <cellStyle name="Normal 3 2" xfId="7"/>
    <cellStyle name="Normal 4" xfId="8"/>
    <cellStyle name="Normal 4 2" xfId="9"/>
    <cellStyle name="Normal 5" xfId="10"/>
    <cellStyle name="Normal 6" xfId="11"/>
    <cellStyle name="Normal 6 2" xfId="12"/>
    <cellStyle name="Normal_Uncertainty Budget" xfId="13"/>
    <cellStyle name="ปกติ 2 2" xfId="14"/>
    <cellStyle name="ปกติ 3" xfId="15"/>
    <cellStyle name="ปกติ_Cert.(ตัวอย่าง DMM)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104775</xdr:rowOff>
        </xdr:from>
        <xdr:to>
          <xdr:col>24</xdr:col>
          <xdr:colOff>190500</xdr:colOff>
          <xdr:row>4</xdr:row>
          <xdr:rowOff>9525</xdr:rowOff>
        </xdr:to>
        <xdr:sp macro="" textlink="">
          <xdr:nvSpPr>
            <xdr:cNvPr id="43009" name="Check Box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0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3</xdr:row>
          <xdr:rowOff>85725</xdr:rowOff>
        </xdr:from>
        <xdr:to>
          <xdr:col>17</xdr:col>
          <xdr:colOff>9525</xdr:colOff>
          <xdr:row>4</xdr:row>
          <xdr:rowOff>19050</xdr:rowOff>
        </xdr:to>
        <xdr:sp macro="" textlink="">
          <xdr:nvSpPr>
            <xdr:cNvPr id="43010" name="Check Box 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00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20</xdr:col>
          <xdr:colOff>28575</xdr:colOff>
          <xdr:row>14</xdr:row>
          <xdr:rowOff>190500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3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V62"/>
  <sheetViews>
    <sheetView view="pageBreakPreview" topLeftCell="A11" zoomScaleNormal="100" zoomScaleSheetLayoutView="100" workbookViewId="0">
      <selection activeCell="AJ21" sqref="AJ21:AM23"/>
    </sheetView>
  </sheetViews>
  <sheetFormatPr defaultColWidth="4.140625" defaultRowHeight="18.75" customHeight="1"/>
  <cols>
    <col min="1" max="1" width="1.85546875" style="318" customWidth="1"/>
    <col min="2" max="52" width="3" style="318" customWidth="1"/>
    <col min="53" max="193" width="8.7109375" style="318" customWidth="1"/>
    <col min="194" max="194" width="1.85546875" style="318" customWidth="1"/>
    <col min="195" max="198" width="4.140625" style="318" customWidth="1"/>
    <col min="199" max="202" width="6.140625" style="318" customWidth="1"/>
    <col min="203" max="218" width="4.5703125" style="318" customWidth="1"/>
    <col min="219" max="220" width="4" style="318" customWidth="1"/>
    <col min="221" max="16384" width="4.140625" style="318"/>
  </cols>
  <sheetData>
    <row r="1" spans="1:256" ht="21" customHeight="1">
      <c r="A1" s="315"/>
      <c r="B1" s="316" t="s">
        <v>16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7" t="s">
        <v>51</v>
      </c>
      <c r="N1" s="317"/>
      <c r="O1" s="317"/>
      <c r="Q1" s="319" t="s">
        <v>52</v>
      </c>
      <c r="R1" s="319"/>
      <c r="S1" s="319"/>
      <c r="T1" s="319"/>
      <c r="U1" s="319"/>
      <c r="V1" s="320"/>
      <c r="W1" s="320"/>
      <c r="X1" s="320"/>
      <c r="Y1" s="320"/>
      <c r="AN1" s="321" t="s">
        <v>53</v>
      </c>
      <c r="AO1" s="322"/>
      <c r="AP1" s="323">
        <v>1</v>
      </c>
      <c r="AQ1" s="324" t="s">
        <v>54</v>
      </c>
      <c r="AR1" s="325">
        <v>1</v>
      </c>
    </row>
    <row r="2" spans="1:256" ht="21" customHeigh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20" t="s">
        <v>55</v>
      </c>
      <c r="N2" s="317"/>
      <c r="O2" s="320"/>
      <c r="Q2" s="326">
        <v>42005</v>
      </c>
      <c r="R2" s="326"/>
      <c r="S2" s="326"/>
      <c r="T2" s="326"/>
      <c r="V2" s="320" t="s">
        <v>56</v>
      </c>
      <c r="W2" s="327"/>
      <c r="AA2" s="326">
        <v>42019</v>
      </c>
      <c r="AB2" s="326"/>
      <c r="AC2" s="326"/>
      <c r="AD2" s="326"/>
    </row>
    <row r="3" spans="1:256" ht="21" customHeight="1">
      <c r="B3" s="328" t="s">
        <v>57</v>
      </c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17" t="s">
        <v>58</v>
      </c>
      <c r="N3" s="317"/>
      <c r="O3" s="317"/>
      <c r="P3" s="317"/>
      <c r="Q3" s="329"/>
      <c r="R3" s="330">
        <v>20</v>
      </c>
      <c r="S3" s="330"/>
      <c r="T3" s="331" t="s">
        <v>144</v>
      </c>
      <c r="U3" s="332">
        <v>50</v>
      </c>
      <c r="V3" s="332"/>
      <c r="W3" s="333" t="s">
        <v>18</v>
      </c>
      <c r="X3" s="317"/>
      <c r="Y3" s="317"/>
      <c r="Z3" s="317"/>
      <c r="AA3" s="317"/>
      <c r="AB3" s="317"/>
      <c r="AC3" s="317"/>
      <c r="AD3" s="317"/>
      <c r="AE3" s="317"/>
      <c r="AF3" s="334"/>
      <c r="AG3" s="334"/>
      <c r="AH3" s="334"/>
      <c r="AI3" s="335"/>
      <c r="AK3" s="336"/>
    </row>
    <row r="4" spans="1:256" ht="21" customHeight="1">
      <c r="B4" s="337" t="s">
        <v>59</v>
      </c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17" t="s">
        <v>60</v>
      </c>
      <c r="N4" s="317"/>
      <c r="O4" s="317"/>
      <c r="P4" s="317"/>
      <c r="Q4" s="317"/>
      <c r="R4" s="317" t="s">
        <v>4</v>
      </c>
      <c r="S4" s="317"/>
      <c r="T4" s="317"/>
      <c r="U4" s="317"/>
      <c r="V4" s="317"/>
      <c r="W4" s="317"/>
      <c r="X4" s="317"/>
      <c r="Y4" s="317"/>
      <c r="Z4" s="317" t="s">
        <v>19</v>
      </c>
      <c r="AA4" s="317"/>
      <c r="AB4" s="317"/>
      <c r="AC4" s="317"/>
      <c r="AD4" s="317"/>
      <c r="AE4" s="317"/>
      <c r="AG4" s="334"/>
      <c r="AH4" s="334"/>
      <c r="AI4" s="335"/>
      <c r="AK4" s="336"/>
    </row>
    <row r="5" spans="1:256" ht="21" customHeight="1">
      <c r="A5" s="335"/>
      <c r="B5" s="338" t="s">
        <v>20</v>
      </c>
      <c r="C5" s="339"/>
      <c r="D5" s="339"/>
      <c r="E5" s="339"/>
      <c r="F5" s="339"/>
      <c r="G5" s="339"/>
      <c r="H5" s="340" t="s">
        <v>61</v>
      </c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  <c r="AE5" s="340"/>
      <c r="AF5" s="340"/>
      <c r="AG5" s="335"/>
      <c r="AH5" s="335"/>
      <c r="AI5" s="335"/>
      <c r="AJ5" s="335"/>
      <c r="AK5" s="336"/>
      <c r="AL5" s="335"/>
      <c r="AM5" s="335"/>
      <c r="AN5" s="335"/>
      <c r="AO5" s="335"/>
      <c r="AP5" s="335"/>
      <c r="AQ5" s="335"/>
      <c r="AR5" s="335"/>
      <c r="AS5" s="335"/>
      <c r="AT5" s="335"/>
      <c r="AU5" s="335"/>
      <c r="AV5" s="335"/>
      <c r="AW5" s="335"/>
      <c r="AX5" s="335"/>
      <c r="AY5" s="335"/>
      <c r="AZ5" s="335"/>
      <c r="BA5" s="335"/>
      <c r="BB5" s="335"/>
      <c r="BC5" s="335"/>
      <c r="BD5" s="335"/>
      <c r="BE5" s="335"/>
      <c r="BF5" s="335"/>
      <c r="BG5" s="335"/>
      <c r="BH5" s="335"/>
      <c r="BI5" s="335"/>
      <c r="BJ5" s="335"/>
      <c r="BK5" s="335"/>
      <c r="BL5" s="335"/>
      <c r="BM5" s="335"/>
      <c r="BN5" s="335"/>
      <c r="BO5" s="335"/>
      <c r="BP5" s="335"/>
      <c r="BQ5" s="335"/>
      <c r="BR5" s="335"/>
      <c r="BS5" s="335"/>
      <c r="BT5" s="335"/>
      <c r="BU5" s="335"/>
      <c r="BV5" s="335"/>
      <c r="BW5" s="335"/>
      <c r="BX5" s="335"/>
      <c r="BY5" s="335"/>
      <c r="BZ5" s="335"/>
      <c r="CA5" s="335"/>
      <c r="CB5" s="335"/>
      <c r="CC5" s="335"/>
      <c r="CD5" s="335"/>
      <c r="CE5" s="335"/>
      <c r="CF5" s="335"/>
      <c r="CG5" s="335"/>
      <c r="CH5" s="335"/>
      <c r="CI5" s="335"/>
      <c r="CJ5" s="335"/>
      <c r="CK5" s="335"/>
      <c r="CL5" s="335"/>
      <c r="CM5" s="335"/>
      <c r="CN5" s="335"/>
      <c r="CO5" s="335"/>
      <c r="CP5" s="335"/>
      <c r="CQ5" s="335"/>
      <c r="CR5" s="335"/>
      <c r="CS5" s="335"/>
      <c r="CT5" s="335"/>
      <c r="CU5" s="335"/>
      <c r="CV5" s="335"/>
      <c r="CW5" s="335"/>
      <c r="CX5" s="335"/>
      <c r="CY5" s="335"/>
      <c r="CZ5" s="335"/>
      <c r="DA5" s="335"/>
      <c r="DB5" s="335"/>
      <c r="DC5" s="335"/>
      <c r="DD5" s="335"/>
      <c r="DE5" s="335"/>
      <c r="DF5" s="335"/>
      <c r="DG5" s="335"/>
      <c r="DH5" s="335"/>
      <c r="DI5" s="335"/>
      <c r="DJ5" s="335"/>
      <c r="DK5" s="335"/>
      <c r="DL5" s="335"/>
      <c r="DM5" s="335"/>
      <c r="DN5" s="335"/>
      <c r="DO5" s="335"/>
      <c r="DP5" s="335"/>
      <c r="DQ5" s="335"/>
      <c r="DR5" s="335"/>
      <c r="DS5" s="335"/>
      <c r="DT5" s="335"/>
      <c r="DU5" s="335"/>
      <c r="DV5" s="335"/>
      <c r="DW5" s="335"/>
      <c r="DX5" s="335"/>
      <c r="DY5" s="335"/>
      <c r="DZ5" s="335"/>
      <c r="EA5" s="335"/>
      <c r="EB5" s="335"/>
      <c r="EC5" s="335"/>
      <c r="ED5" s="335"/>
      <c r="EE5" s="335"/>
      <c r="EF5" s="335"/>
      <c r="EG5" s="335"/>
      <c r="EH5" s="335"/>
      <c r="EI5" s="335"/>
      <c r="EJ5" s="335"/>
      <c r="EK5" s="335"/>
      <c r="EL5" s="335"/>
      <c r="EM5" s="335"/>
      <c r="EN5" s="335"/>
      <c r="EO5" s="335"/>
      <c r="EP5" s="335"/>
      <c r="EQ5" s="335"/>
      <c r="ER5" s="335"/>
      <c r="ES5" s="335"/>
      <c r="ET5" s="335"/>
      <c r="EU5" s="335"/>
      <c r="EV5" s="335"/>
      <c r="EW5" s="335"/>
      <c r="EX5" s="335"/>
      <c r="EY5" s="335"/>
      <c r="EZ5" s="335"/>
      <c r="FA5" s="335"/>
      <c r="FB5" s="335"/>
      <c r="FC5" s="335"/>
      <c r="FD5" s="335"/>
      <c r="FE5" s="335"/>
      <c r="FF5" s="335"/>
      <c r="FG5" s="335"/>
      <c r="FH5" s="335"/>
      <c r="FI5" s="335"/>
      <c r="FJ5" s="335"/>
      <c r="FK5" s="335"/>
      <c r="FL5" s="335"/>
      <c r="FM5" s="335"/>
      <c r="FN5" s="335"/>
      <c r="FO5" s="335"/>
      <c r="FP5" s="335"/>
      <c r="FQ5" s="335"/>
      <c r="FR5" s="335"/>
      <c r="FS5" s="335"/>
      <c r="FT5" s="335"/>
      <c r="FU5" s="335"/>
      <c r="FV5" s="335"/>
      <c r="FW5" s="335"/>
      <c r="FX5" s="335"/>
      <c r="FY5" s="335"/>
      <c r="FZ5" s="335"/>
      <c r="GA5" s="335"/>
      <c r="GB5" s="335"/>
      <c r="GC5" s="335"/>
      <c r="GD5" s="335"/>
      <c r="GE5" s="335"/>
      <c r="GF5" s="335"/>
      <c r="GG5" s="335"/>
      <c r="GH5" s="335"/>
      <c r="GI5" s="335"/>
      <c r="GJ5" s="335"/>
      <c r="GK5" s="335"/>
      <c r="GL5" s="335"/>
      <c r="GM5" s="335"/>
      <c r="GN5" s="335"/>
      <c r="GO5" s="335"/>
      <c r="GP5" s="335"/>
      <c r="GQ5" s="335"/>
      <c r="GR5" s="335"/>
      <c r="GS5" s="335"/>
      <c r="GT5" s="335"/>
      <c r="GU5" s="335"/>
      <c r="GV5" s="335"/>
      <c r="GW5" s="335"/>
      <c r="GX5" s="335"/>
      <c r="GY5" s="335"/>
      <c r="GZ5" s="335"/>
      <c r="HA5" s="335"/>
      <c r="HB5" s="335"/>
      <c r="HC5" s="335"/>
      <c r="HD5" s="335"/>
      <c r="HE5" s="335"/>
      <c r="HF5" s="335"/>
      <c r="HG5" s="335"/>
      <c r="HH5" s="335"/>
      <c r="HI5" s="335"/>
      <c r="HJ5" s="335"/>
      <c r="HK5" s="335"/>
      <c r="HL5" s="335"/>
      <c r="HM5" s="335"/>
      <c r="HN5" s="335"/>
      <c r="HO5" s="335"/>
      <c r="HP5" s="335"/>
      <c r="HQ5" s="335"/>
      <c r="HR5" s="335"/>
      <c r="HS5" s="335"/>
      <c r="HT5" s="335"/>
      <c r="HU5" s="335"/>
      <c r="HV5" s="335"/>
      <c r="HW5" s="335"/>
      <c r="HX5" s="335"/>
      <c r="HY5" s="335"/>
      <c r="HZ5" s="335"/>
      <c r="IA5" s="335"/>
      <c r="IB5" s="335"/>
      <c r="IC5" s="335"/>
      <c r="ID5" s="335"/>
      <c r="IE5" s="335"/>
      <c r="IF5" s="335"/>
      <c r="IG5" s="335"/>
      <c r="IH5" s="335"/>
      <c r="II5" s="335"/>
      <c r="IJ5" s="335"/>
      <c r="IK5" s="335"/>
      <c r="IL5" s="335"/>
      <c r="IM5" s="335"/>
      <c r="IN5" s="335"/>
      <c r="IO5" s="335"/>
      <c r="IP5" s="335"/>
      <c r="IQ5" s="335"/>
      <c r="IR5" s="335"/>
      <c r="IS5" s="335"/>
      <c r="IT5" s="335"/>
      <c r="IU5" s="335"/>
      <c r="IV5" s="335"/>
    </row>
    <row r="6" spans="1:256" ht="21" customHeight="1">
      <c r="A6" s="335"/>
      <c r="B6" s="338" t="s">
        <v>62</v>
      </c>
      <c r="C6" s="339"/>
      <c r="D6" s="339"/>
      <c r="E6" s="339"/>
      <c r="F6" s="339"/>
      <c r="G6" s="339"/>
      <c r="H6" s="341" t="s">
        <v>59</v>
      </c>
      <c r="I6" s="341"/>
      <c r="J6" s="341"/>
      <c r="K6" s="341"/>
      <c r="L6" s="341"/>
      <c r="M6" s="341"/>
      <c r="N6" s="341"/>
      <c r="O6" s="341"/>
      <c r="P6" s="341"/>
      <c r="Q6" s="338" t="s">
        <v>21</v>
      </c>
      <c r="R6" s="339"/>
      <c r="S6" s="335"/>
      <c r="T6" s="335"/>
      <c r="U6" s="342"/>
      <c r="V6" s="341" t="s">
        <v>63</v>
      </c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35"/>
      <c r="AH6" s="335"/>
      <c r="AI6" s="343"/>
      <c r="AJ6" s="343"/>
      <c r="AK6" s="336"/>
      <c r="AL6" s="335"/>
      <c r="AM6" s="335"/>
      <c r="AN6" s="335"/>
      <c r="AO6" s="335"/>
      <c r="AP6" s="335"/>
      <c r="AQ6" s="335"/>
      <c r="AR6" s="335"/>
      <c r="AS6" s="335"/>
      <c r="AT6" s="335"/>
      <c r="AU6" s="335"/>
      <c r="AV6" s="335"/>
      <c r="AW6" s="335"/>
      <c r="AX6" s="335"/>
      <c r="AY6" s="335"/>
      <c r="AZ6" s="335"/>
      <c r="BA6" s="335"/>
      <c r="BB6" s="335"/>
      <c r="BC6" s="335"/>
      <c r="BD6" s="335"/>
      <c r="BE6" s="335"/>
      <c r="BF6" s="335"/>
      <c r="BG6" s="335"/>
      <c r="BH6" s="335"/>
      <c r="BI6" s="335"/>
      <c r="BJ6" s="335"/>
      <c r="BK6" s="335"/>
      <c r="BL6" s="335"/>
      <c r="BM6" s="335"/>
      <c r="BN6" s="335"/>
      <c r="BO6" s="335"/>
      <c r="BP6" s="335"/>
      <c r="BQ6" s="335"/>
      <c r="BR6" s="335"/>
      <c r="BS6" s="335"/>
      <c r="BT6" s="335"/>
      <c r="BU6" s="335"/>
      <c r="BV6" s="335"/>
      <c r="BW6" s="335"/>
      <c r="BX6" s="335"/>
      <c r="BY6" s="335"/>
      <c r="BZ6" s="335"/>
      <c r="CA6" s="335"/>
      <c r="CB6" s="335"/>
      <c r="CC6" s="335"/>
      <c r="CD6" s="335"/>
      <c r="CE6" s="335"/>
      <c r="CF6" s="335"/>
      <c r="CG6" s="335"/>
      <c r="CH6" s="335"/>
      <c r="CI6" s="335"/>
      <c r="CJ6" s="335"/>
      <c r="CK6" s="335"/>
      <c r="CL6" s="335"/>
      <c r="CM6" s="335"/>
      <c r="CN6" s="335"/>
      <c r="CO6" s="335"/>
      <c r="CP6" s="335"/>
      <c r="CQ6" s="335"/>
      <c r="CR6" s="335"/>
      <c r="CS6" s="335"/>
      <c r="CT6" s="335"/>
      <c r="CU6" s="335"/>
      <c r="CV6" s="335"/>
      <c r="CW6" s="335"/>
      <c r="CX6" s="335"/>
      <c r="CY6" s="335"/>
      <c r="CZ6" s="335"/>
      <c r="DA6" s="335"/>
      <c r="DB6" s="335"/>
      <c r="DC6" s="335"/>
      <c r="DD6" s="335"/>
      <c r="DE6" s="335"/>
      <c r="DF6" s="335"/>
      <c r="DG6" s="335"/>
      <c r="DH6" s="335"/>
      <c r="DI6" s="335"/>
      <c r="DJ6" s="335"/>
      <c r="DK6" s="335"/>
      <c r="DL6" s="335"/>
      <c r="DM6" s="335"/>
      <c r="DN6" s="335"/>
      <c r="DO6" s="335"/>
      <c r="DP6" s="335"/>
      <c r="DQ6" s="335"/>
      <c r="DR6" s="335"/>
      <c r="DS6" s="335"/>
      <c r="DT6" s="335"/>
      <c r="DU6" s="335"/>
      <c r="DV6" s="335"/>
      <c r="DW6" s="335"/>
      <c r="DX6" s="335"/>
      <c r="DY6" s="335"/>
      <c r="DZ6" s="335"/>
      <c r="EA6" s="335"/>
      <c r="EB6" s="335"/>
      <c r="EC6" s="335"/>
      <c r="ED6" s="335"/>
      <c r="EE6" s="335"/>
      <c r="EF6" s="335"/>
      <c r="EG6" s="335"/>
      <c r="EH6" s="335"/>
      <c r="EI6" s="335"/>
      <c r="EJ6" s="335"/>
      <c r="EK6" s="335"/>
      <c r="EL6" s="335"/>
      <c r="EM6" s="335"/>
      <c r="EN6" s="335"/>
      <c r="EO6" s="335"/>
      <c r="EP6" s="335"/>
      <c r="EQ6" s="335"/>
      <c r="ER6" s="335"/>
      <c r="ES6" s="335"/>
      <c r="ET6" s="335"/>
      <c r="EU6" s="335"/>
      <c r="EV6" s="335"/>
      <c r="EW6" s="335"/>
      <c r="EX6" s="335"/>
      <c r="EY6" s="335"/>
      <c r="EZ6" s="335"/>
      <c r="FA6" s="335"/>
      <c r="FB6" s="335"/>
      <c r="FC6" s="335"/>
      <c r="FD6" s="335"/>
      <c r="FE6" s="335"/>
      <c r="FF6" s="335"/>
      <c r="FG6" s="335"/>
      <c r="FH6" s="335"/>
      <c r="FI6" s="335"/>
      <c r="FJ6" s="335"/>
      <c r="FK6" s="335"/>
      <c r="FL6" s="335"/>
      <c r="FM6" s="335"/>
      <c r="FN6" s="335"/>
      <c r="FO6" s="335"/>
      <c r="FP6" s="335"/>
      <c r="FQ6" s="335"/>
      <c r="FR6" s="335"/>
      <c r="FS6" s="335"/>
      <c r="FT6" s="335"/>
      <c r="FU6" s="335"/>
      <c r="FV6" s="335"/>
      <c r="FW6" s="335"/>
      <c r="FX6" s="335"/>
      <c r="FY6" s="335"/>
      <c r="FZ6" s="335"/>
      <c r="GA6" s="335"/>
      <c r="GB6" s="335"/>
      <c r="GC6" s="335"/>
      <c r="GD6" s="335"/>
      <c r="GE6" s="335"/>
      <c r="GF6" s="335"/>
      <c r="GG6" s="335"/>
      <c r="GH6" s="335"/>
      <c r="GI6" s="335"/>
      <c r="GJ6" s="335"/>
      <c r="GK6" s="335"/>
      <c r="GL6" s="335"/>
      <c r="GM6" s="335"/>
      <c r="GN6" s="335"/>
      <c r="GO6" s="335"/>
      <c r="GP6" s="335"/>
      <c r="GQ6" s="335"/>
      <c r="GR6" s="335"/>
      <c r="GS6" s="335"/>
      <c r="GT6" s="335"/>
      <c r="GU6" s="335"/>
      <c r="GV6" s="335"/>
      <c r="GW6" s="335"/>
      <c r="GX6" s="335"/>
      <c r="GY6" s="335"/>
      <c r="GZ6" s="335"/>
      <c r="HA6" s="335"/>
      <c r="HB6" s="335"/>
      <c r="HC6" s="335"/>
      <c r="HD6" s="335"/>
      <c r="HE6" s="335"/>
      <c r="HF6" s="335"/>
      <c r="HG6" s="335"/>
      <c r="HH6" s="335"/>
      <c r="HI6" s="335"/>
      <c r="HJ6" s="335"/>
      <c r="HK6" s="335"/>
      <c r="HL6" s="335"/>
      <c r="HM6" s="335"/>
      <c r="HN6" s="335"/>
      <c r="HO6" s="335"/>
      <c r="HP6" s="335"/>
      <c r="HQ6" s="335"/>
      <c r="HR6" s="335"/>
      <c r="HS6" s="335"/>
      <c r="HT6" s="335"/>
      <c r="HU6" s="335"/>
      <c r="HV6" s="335"/>
      <c r="HW6" s="335"/>
      <c r="HX6" s="335"/>
      <c r="HY6" s="335"/>
      <c r="HZ6" s="335"/>
      <c r="IA6" s="335"/>
      <c r="IB6" s="335"/>
      <c r="IC6" s="335"/>
      <c r="ID6" s="335"/>
      <c r="IE6" s="335"/>
      <c r="IF6" s="335"/>
      <c r="IG6" s="335"/>
      <c r="IH6" s="335"/>
      <c r="II6" s="335"/>
      <c r="IJ6" s="335"/>
      <c r="IK6" s="335"/>
      <c r="IL6" s="335"/>
      <c r="IM6" s="335"/>
      <c r="IN6" s="335"/>
      <c r="IO6" s="335"/>
      <c r="IP6" s="335"/>
      <c r="IQ6" s="335"/>
      <c r="IR6" s="335"/>
      <c r="IS6" s="335"/>
      <c r="IT6" s="335"/>
      <c r="IU6" s="335"/>
      <c r="IV6" s="335"/>
    </row>
    <row r="7" spans="1:256" ht="21" customHeight="1">
      <c r="A7" s="335"/>
      <c r="B7" s="338" t="s">
        <v>37</v>
      </c>
      <c r="C7" s="335"/>
      <c r="D7" s="335"/>
      <c r="E7" s="344">
        <v>123</v>
      </c>
      <c r="F7" s="344"/>
      <c r="G7" s="344"/>
      <c r="H7" s="344"/>
      <c r="I7" s="344"/>
      <c r="J7" s="344"/>
      <c r="K7" s="344"/>
      <c r="L7" s="344"/>
      <c r="M7" s="345" t="s">
        <v>22</v>
      </c>
      <c r="N7" s="345"/>
      <c r="O7" s="345"/>
      <c r="P7" s="344">
        <v>456</v>
      </c>
      <c r="Q7" s="344"/>
      <c r="R7" s="344"/>
      <c r="S7" s="344"/>
      <c r="T7" s="344"/>
      <c r="U7" s="344"/>
      <c r="V7" s="344"/>
      <c r="W7" s="344"/>
      <c r="X7" s="346" t="s">
        <v>23</v>
      </c>
      <c r="Y7" s="346"/>
      <c r="Z7" s="341">
        <v>789</v>
      </c>
      <c r="AA7" s="341"/>
      <c r="AB7" s="341"/>
      <c r="AC7" s="341"/>
      <c r="AD7" s="341"/>
      <c r="AE7" s="341"/>
      <c r="AF7" s="341"/>
      <c r="AG7" s="347"/>
      <c r="AH7" s="335"/>
      <c r="AI7" s="343"/>
      <c r="AJ7" s="343"/>
      <c r="AK7" s="336"/>
      <c r="AL7" s="335"/>
      <c r="AM7" s="335"/>
      <c r="AN7" s="335"/>
      <c r="AO7" s="335"/>
      <c r="AP7" s="335"/>
      <c r="AQ7" s="335"/>
      <c r="AR7" s="335"/>
      <c r="AS7" s="335"/>
      <c r="AT7" s="335"/>
      <c r="AU7" s="335"/>
      <c r="AV7" s="335"/>
      <c r="AW7" s="335"/>
      <c r="AX7" s="335"/>
      <c r="AY7" s="335"/>
      <c r="AZ7" s="335"/>
      <c r="BA7" s="335"/>
      <c r="BB7" s="335"/>
      <c r="BC7" s="335"/>
      <c r="BD7" s="335"/>
      <c r="BE7" s="335"/>
      <c r="BF7" s="335"/>
      <c r="BG7" s="335"/>
      <c r="BH7" s="335"/>
      <c r="BI7" s="335"/>
      <c r="BJ7" s="335"/>
      <c r="BK7" s="335"/>
      <c r="BL7" s="335"/>
      <c r="BM7" s="335"/>
      <c r="BN7" s="335"/>
      <c r="BO7" s="335"/>
      <c r="BP7" s="335"/>
      <c r="BQ7" s="335"/>
      <c r="BR7" s="335"/>
      <c r="BS7" s="335"/>
      <c r="BT7" s="335"/>
      <c r="BU7" s="335"/>
      <c r="BV7" s="335"/>
      <c r="BW7" s="335"/>
      <c r="BX7" s="335"/>
      <c r="BY7" s="335"/>
      <c r="BZ7" s="335"/>
      <c r="CA7" s="335"/>
      <c r="CB7" s="335"/>
      <c r="CC7" s="335"/>
      <c r="CD7" s="335"/>
      <c r="CE7" s="335"/>
      <c r="CF7" s="335"/>
      <c r="CG7" s="335"/>
      <c r="CH7" s="335"/>
      <c r="CI7" s="335"/>
      <c r="CJ7" s="335"/>
      <c r="CK7" s="335"/>
      <c r="CL7" s="335"/>
      <c r="CM7" s="335"/>
      <c r="CN7" s="335"/>
      <c r="CO7" s="335"/>
      <c r="CP7" s="335"/>
      <c r="CQ7" s="335"/>
      <c r="CR7" s="335"/>
      <c r="CS7" s="335"/>
      <c r="CT7" s="335"/>
      <c r="CU7" s="335"/>
      <c r="CV7" s="335"/>
      <c r="CW7" s="335"/>
      <c r="CX7" s="335"/>
      <c r="CY7" s="335"/>
      <c r="CZ7" s="335"/>
      <c r="DA7" s="335"/>
      <c r="DB7" s="335"/>
      <c r="DC7" s="335"/>
      <c r="DD7" s="335"/>
      <c r="DE7" s="335"/>
      <c r="DF7" s="335"/>
      <c r="DG7" s="335"/>
      <c r="DH7" s="335"/>
      <c r="DI7" s="335"/>
      <c r="DJ7" s="335"/>
      <c r="DK7" s="335"/>
      <c r="DL7" s="335"/>
      <c r="DM7" s="335"/>
      <c r="DN7" s="335"/>
      <c r="DO7" s="335"/>
      <c r="DP7" s="335"/>
      <c r="DQ7" s="335"/>
      <c r="DR7" s="335"/>
      <c r="DS7" s="335"/>
      <c r="DT7" s="335"/>
      <c r="DU7" s="335"/>
      <c r="DV7" s="335"/>
      <c r="DW7" s="335"/>
      <c r="DX7" s="335"/>
      <c r="DY7" s="335"/>
      <c r="DZ7" s="335"/>
      <c r="EA7" s="335"/>
      <c r="EB7" s="335"/>
      <c r="EC7" s="335"/>
      <c r="ED7" s="335"/>
      <c r="EE7" s="335"/>
      <c r="EF7" s="335"/>
      <c r="EG7" s="335"/>
      <c r="EH7" s="335"/>
      <c r="EI7" s="335"/>
      <c r="EJ7" s="335"/>
      <c r="EK7" s="335"/>
      <c r="EL7" s="335"/>
      <c r="EM7" s="335"/>
      <c r="EN7" s="335"/>
      <c r="EO7" s="335"/>
      <c r="EP7" s="335"/>
      <c r="EQ7" s="335"/>
      <c r="ER7" s="335"/>
      <c r="ES7" s="335"/>
      <c r="ET7" s="335"/>
      <c r="EU7" s="335"/>
      <c r="EV7" s="335"/>
      <c r="EW7" s="335"/>
      <c r="EX7" s="335"/>
      <c r="EY7" s="335"/>
      <c r="EZ7" s="335"/>
      <c r="FA7" s="335"/>
      <c r="FB7" s="335"/>
      <c r="FC7" s="335"/>
      <c r="FD7" s="335"/>
      <c r="FE7" s="335"/>
      <c r="FF7" s="335"/>
      <c r="FG7" s="335"/>
      <c r="FH7" s="335"/>
      <c r="FI7" s="335"/>
      <c r="FJ7" s="335"/>
      <c r="FK7" s="335"/>
      <c r="FL7" s="335"/>
      <c r="FM7" s="335"/>
      <c r="FN7" s="335"/>
      <c r="FO7" s="335"/>
      <c r="FP7" s="335"/>
      <c r="FQ7" s="335"/>
      <c r="FR7" s="335"/>
      <c r="FS7" s="335"/>
      <c r="FT7" s="335"/>
      <c r="FU7" s="335"/>
      <c r="FV7" s="335"/>
      <c r="FW7" s="335"/>
      <c r="FX7" s="335"/>
      <c r="FY7" s="335"/>
      <c r="FZ7" s="335"/>
      <c r="GA7" s="335"/>
      <c r="GB7" s="335"/>
      <c r="GC7" s="335"/>
      <c r="GD7" s="335"/>
      <c r="GE7" s="335"/>
      <c r="GF7" s="335"/>
      <c r="GG7" s="335"/>
      <c r="GH7" s="335"/>
      <c r="GI7" s="335"/>
      <c r="GJ7" s="335"/>
      <c r="GK7" s="335"/>
      <c r="GL7" s="335"/>
      <c r="GM7" s="335"/>
      <c r="GN7" s="335"/>
      <c r="GO7" s="335"/>
      <c r="GP7" s="335"/>
      <c r="GQ7" s="335"/>
      <c r="GR7" s="335"/>
      <c r="GS7" s="335"/>
      <c r="GT7" s="335"/>
      <c r="GU7" s="335"/>
      <c r="GV7" s="335"/>
      <c r="GW7" s="335"/>
      <c r="GX7" s="335"/>
      <c r="GY7" s="335"/>
      <c r="GZ7" s="335"/>
      <c r="HA7" s="335"/>
      <c r="HB7" s="335"/>
      <c r="HC7" s="335"/>
      <c r="HD7" s="335"/>
      <c r="HE7" s="335"/>
      <c r="HF7" s="335"/>
      <c r="HG7" s="335"/>
      <c r="HH7" s="335"/>
      <c r="HI7" s="335"/>
      <c r="HJ7" s="335"/>
      <c r="HK7" s="335"/>
      <c r="HL7" s="335"/>
      <c r="HM7" s="335"/>
      <c r="HN7" s="335"/>
      <c r="HO7" s="335"/>
      <c r="HP7" s="335"/>
      <c r="HQ7" s="335"/>
      <c r="HR7" s="335"/>
      <c r="HS7" s="335"/>
      <c r="HT7" s="335"/>
      <c r="HU7" s="335"/>
      <c r="HV7" s="335"/>
      <c r="HW7" s="335"/>
      <c r="HX7" s="335"/>
      <c r="HY7" s="335"/>
      <c r="HZ7" s="335"/>
      <c r="IA7" s="335"/>
      <c r="IB7" s="335"/>
      <c r="IC7" s="335"/>
      <c r="ID7" s="335"/>
      <c r="IE7" s="335"/>
      <c r="IF7" s="335"/>
      <c r="IG7" s="335"/>
      <c r="IH7" s="335"/>
      <c r="II7" s="335"/>
      <c r="IJ7" s="335"/>
      <c r="IK7" s="335"/>
      <c r="IL7" s="335"/>
      <c r="IM7" s="335"/>
      <c r="IN7" s="335"/>
      <c r="IO7" s="335"/>
      <c r="IP7" s="335"/>
      <c r="IQ7" s="335"/>
      <c r="IR7" s="335"/>
      <c r="IS7" s="335"/>
      <c r="IT7" s="335"/>
      <c r="IU7" s="335"/>
      <c r="IV7" s="335"/>
    </row>
    <row r="8" spans="1:256" ht="21" customHeight="1">
      <c r="A8" s="335"/>
      <c r="B8" s="348" t="s">
        <v>24</v>
      </c>
      <c r="C8" s="349"/>
      <c r="D8" s="339"/>
      <c r="E8" s="341">
        <v>0</v>
      </c>
      <c r="F8" s="341"/>
      <c r="G8" s="350" t="s">
        <v>17</v>
      </c>
      <c r="H8" s="351">
        <v>10</v>
      </c>
      <c r="I8" s="351"/>
      <c r="J8" s="352" t="s">
        <v>64</v>
      </c>
      <c r="K8" s="353"/>
      <c r="L8" s="335"/>
      <c r="M8" s="335"/>
      <c r="N8" s="335"/>
      <c r="O8" s="354" t="s">
        <v>38</v>
      </c>
      <c r="P8" s="355"/>
      <c r="Q8" s="355"/>
      <c r="R8" s="355"/>
      <c r="S8" s="355"/>
      <c r="T8" s="335"/>
      <c r="U8" s="335"/>
      <c r="V8" s="335"/>
      <c r="W8" s="335"/>
      <c r="X8" s="356" t="s">
        <v>39</v>
      </c>
      <c r="Y8" s="357"/>
      <c r="Z8" s="357"/>
      <c r="AA8" s="357"/>
      <c r="AB8" s="358"/>
      <c r="AC8" s="349"/>
      <c r="AD8" s="349"/>
      <c r="AE8" s="349"/>
      <c r="AF8" s="335"/>
      <c r="AG8" s="335"/>
      <c r="AH8" s="335"/>
      <c r="AI8" s="343"/>
      <c r="AJ8" s="343"/>
      <c r="AK8" s="336"/>
      <c r="AL8" s="335"/>
      <c r="AM8" s="335"/>
      <c r="AN8" s="335"/>
      <c r="AO8" s="335"/>
      <c r="AP8" s="335"/>
      <c r="AQ8" s="335"/>
      <c r="AR8" s="335"/>
      <c r="AS8" s="335"/>
      <c r="AT8" s="335"/>
      <c r="AU8" s="335"/>
      <c r="AV8" s="335"/>
      <c r="AW8" s="335"/>
      <c r="AX8" s="335"/>
      <c r="AY8" s="335"/>
      <c r="AZ8" s="335"/>
      <c r="BA8" s="335"/>
      <c r="BB8" s="335"/>
      <c r="BC8" s="335"/>
      <c r="BD8" s="335"/>
      <c r="BE8" s="335"/>
      <c r="BF8" s="335"/>
      <c r="BG8" s="335"/>
      <c r="BH8" s="335"/>
      <c r="BI8" s="335"/>
      <c r="BJ8" s="335"/>
      <c r="BK8" s="335"/>
      <c r="BL8" s="335"/>
      <c r="BM8" s="335"/>
      <c r="BN8" s="335"/>
      <c r="BO8" s="335"/>
      <c r="BP8" s="335"/>
      <c r="BQ8" s="335"/>
      <c r="BR8" s="335"/>
      <c r="BS8" s="335"/>
      <c r="BT8" s="335"/>
      <c r="BU8" s="335"/>
      <c r="BV8" s="335"/>
      <c r="BW8" s="335"/>
      <c r="BX8" s="335"/>
      <c r="BY8" s="335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5"/>
      <c r="CO8" s="335"/>
      <c r="CP8" s="335"/>
      <c r="CQ8" s="335"/>
      <c r="CR8" s="335"/>
      <c r="CS8" s="335"/>
      <c r="CT8" s="335"/>
      <c r="CU8" s="335"/>
      <c r="CV8" s="335"/>
      <c r="CW8" s="335"/>
      <c r="CX8" s="335"/>
      <c r="CY8" s="335"/>
      <c r="CZ8" s="335"/>
      <c r="DA8" s="335"/>
      <c r="DB8" s="335"/>
      <c r="DC8" s="335"/>
      <c r="DD8" s="335"/>
      <c r="DE8" s="335"/>
      <c r="DF8" s="335"/>
      <c r="DG8" s="335"/>
      <c r="DH8" s="335"/>
      <c r="DI8" s="335"/>
      <c r="DJ8" s="335"/>
      <c r="DK8" s="335"/>
      <c r="DL8" s="335"/>
      <c r="DM8" s="335"/>
      <c r="DN8" s="335"/>
      <c r="DO8" s="335"/>
      <c r="DP8" s="335"/>
      <c r="DQ8" s="335"/>
      <c r="DR8" s="335"/>
      <c r="DS8" s="335"/>
      <c r="DT8" s="335"/>
      <c r="DU8" s="335"/>
      <c r="DV8" s="335"/>
      <c r="DW8" s="335"/>
      <c r="DX8" s="335"/>
      <c r="DY8" s="335"/>
      <c r="DZ8" s="335"/>
      <c r="EA8" s="335"/>
      <c r="EB8" s="335"/>
      <c r="EC8" s="335"/>
      <c r="ED8" s="335"/>
      <c r="EE8" s="335"/>
      <c r="EF8" s="335"/>
      <c r="EG8" s="335"/>
      <c r="EH8" s="335"/>
      <c r="EI8" s="335"/>
      <c r="EJ8" s="335"/>
      <c r="EK8" s="335"/>
      <c r="EL8" s="335"/>
      <c r="EM8" s="335"/>
      <c r="EN8" s="335"/>
      <c r="EO8" s="335"/>
      <c r="EP8" s="335"/>
      <c r="EQ8" s="335"/>
      <c r="ER8" s="335"/>
      <c r="ES8" s="335"/>
      <c r="ET8" s="335"/>
      <c r="EU8" s="335"/>
      <c r="EV8" s="335"/>
      <c r="EW8" s="335"/>
      <c r="EX8" s="335"/>
      <c r="EY8" s="335"/>
      <c r="EZ8" s="335"/>
      <c r="FA8" s="335"/>
      <c r="FB8" s="335"/>
      <c r="FC8" s="335"/>
      <c r="FD8" s="335"/>
      <c r="FE8" s="335"/>
      <c r="FF8" s="335"/>
      <c r="FG8" s="335"/>
      <c r="FH8" s="335"/>
      <c r="FI8" s="335"/>
      <c r="FJ8" s="335"/>
      <c r="FK8" s="335"/>
      <c r="FL8" s="335"/>
      <c r="FM8" s="335"/>
      <c r="FN8" s="335"/>
      <c r="FO8" s="335"/>
      <c r="FP8" s="335"/>
      <c r="FQ8" s="335"/>
      <c r="FR8" s="335"/>
      <c r="FS8" s="335"/>
      <c r="FT8" s="335"/>
      <c r="FU8" s="335"/>
      <c r="FV8" s="335"/>
      <c r="FW8" s="335"/>
      <c r="FX8" s="335"/>
      <c r="FY8" s="335"/>
      <c r="FZ8" s="335"/>
      <c r="GA8" s="335"/>
      <c r="GB8" s="335"/>
      <c r="GC8" s="335"/>
      <c r="GD8" s="335"/>
      <c r="GE8" s="335"/>
      <c r="GF8" s="335"/>
      <c r="GG8" s="335"/>
      <c r="GH8" s="335"/>
      <c r="GI8" s="335"/>
      <c r="GJ8" s="335"/>
      <c r="GK8" s="335"/>
      <c r="GL8" s="335"/>
      <c r="GM8" s="335"/>
      <c r="GN8" s="335"/>
      <c r="GO8" s="335"/>
      <c r="GP8" s="335"/>
      <c r="GQ8" s="335"/>
      <c r="GR8" s="335"/>
      <c r="GS8" s="335"/>
      <c r="GT8" s="335"/>
      <c r="GU8" s="335"/>
      <c r="GV8" s="335"/>
      <c r="GW8" s="335"/>
      <c r="GX8" s="335"/>
      <c r="GY8" s="335"/>
      <c r="GZ8" s="335"/>
      <c r="HA8" s="335"/>
      <c r="HB8" s="335"/>
      <c r="HC8" s="335"/>
      <c r="HD8" s="335"/>
      <c r="HE8" s="335"/>
      <c r="HF8" s="335"/>
      <c r="HG8" s="335"/>
      <c r="HH8" s="335"/>
      <c r="HI8" s="335"/>
      <c r="HJ8" s="335"/>
      <c r="HK8" s="335"/>
      <c r="HL8" s="335"/>
      <c r="HM8" s="335"/>
      <c r="HN8" s="335"/>
      <c r="HO8" s="335"/>
      <c r="HP8" s="335"/>
      <c r="HQ8" s="335"/>
      <c r="HR8" s="335"/>
      <c r="HS8" s="335"/>
      <c r="HT8" s="335"/>
      <c r="HU8" s="335"/>
      <c r="HV8" s="335"/>
      <c r="HW8" s="335"/>
      <c r="HX8" s="335"/>
      <c r="HY8" s="335"/>
      <c r="HZ8" s="335"/>
      <c r="IA8" s="335"/>
      <c r="IB8" s="335"/>
      <c r="IC8" s="335"/>
      <c r="ID8" s="335"/>
      <c r="IE8" s="335"/>
      <c r="IF8" s="335"/>
      <c r="IG8" s="335"/>
      <c r="IH8" s="335"/>
      <c r="II8" s="335"/>
      <c r="IJ8" s="335"/>
      <c r="IK8" s="335"/>
      <c r="IL8" s="335"/>
      <c r="IM8" s="335"/>
      <c r="IN8" s="335"/>
      <c r="IO8" s="335"/>
      <c r="IP8" s="335"/>
      <c r="IQ8" s="335"/>
      <c r="IR8" s="335"/>
      <c r="IS8" s="335"/>
      <c r="IT8" s="335"/>
      <c r="IU8" s="335"/>
      <c r="IV8" s="335"/>
    </row>
    <row r="9" spans="1:256" ht="21" customHeight="1">
      <c r="A9" s="335"/>
      <c r="B9" s="359" t="s">
        <v>65</v>
      </c>
      <c r="C9" s="359"/>
      <c r="D9" s="359"/>
      <c r="E9" s="359"/>
      <c r="F9" s="359"/>
      <c r="G9" s="348"/>
      <c r="H9" s="348"/>
      <c r="I9" s="348" t="s">
        <v>66</v>
      </c>
      <c r="J9" s="335"/>
      <c r="K9" s="360"/>
      <c r="L9" s="335"/>
      <c r="M9" s="348" t="s">
        <v>67</v>
      </c>
      <c r="N9" s="335"/>
      <c r="O9" s="348"/>
      <c r="P9" s="361"/>
      <c r="Q9" s="361"/>
      <c r="R9" s="361"/>
      <c r="S9" s="361"/>
      <c r="T9" s="361"/>
      <c r="U9" s="361"/>
      <c r="V9" s="361"/>
      <c r="W9" s="361"/>
      <c r="X9" s="361"/>
      <c r="Y9" s="361"/>
      <c r="Z9" s="361"/>
      <c r="AA9" s="361"/>
      <c r="AB9" s="361"/>
      <c r="AC9" s="361"/>
      <c r="AD9" s="361"/>
      <c r="AE9" s="361"/>
      <c r="AF9" s="361"/>
      <c r="AG9" s="347"/>
      <c r="AH9" s="335"/>
      <c r="AI9" s="343"/>
      <c r="AJ9" s="343"/>
      <c r="AK9" s="336"/>
      <c r="AL9" s="335"/>
      <c r="AM9" s="335"/>
      <c r="AN9" s="335"/>
      <c r="AO9" s="335"/>
      <c r="AP9" s="335"/>
      <c r="AQ9" s="335"/>
      <c r="AR9" s="335"/>
      <c r="AS9" s="335"/>
      <c r="AT9" s="335"/>
      <c r="AU9" s="335"/>
      <c r="AV9" s="335"/>
      <c r="AW9" s="335"/>
      <c r="AX9" s="335"/>
      <c r="AY9" s="335"/>
      <c r="AZ9" s="335"/>
      <c r="BA9" s="335"/>
      <c r="BB9" s="335"/>
      <c r="BC9" s="335"/>
      <c r="BD9" s="335"/>
      <c r="BE9" s="335"/>
      <c r="BF9" s="335"/>
      <c r="BG9" s="335"/>
      <c r="BH9" s="335"/>
      <c r="BI9" s="335"/>
      <c r="BJ9" s="335"/>
      <c r="BK9" s="335"/>
      <c r="BL9" s="335"/>
      <c r="BM9" s="335"/>
      <c r="BN9" s="335"/>
      <c r="BO9" s="335"/>
      <c r="BP9" s="335"/>
      <c r="BQ9" s="335"/>
      <c r="BR9" s="335"/>
      <c r="BS9" s="335"/>
      <c r="BT9" s="335"/>
      <c r="BU9" s="335"/>
      <c r="BV9" s="335"/>
      <c r="BW9" s="335"/>
      <c r="BX9" s="335"/>
      <c r="BY9" s="335"/>
      <c r="BZ9" s="335"/>
      <c r="CA9" s="335"/>
      <c r="CB9" s="335"/>
      <c r="CC9" s="335"/>
      <c r="CD9" s="335"/>
      <c r="CE9" s="335"/>
      <c r="CF9" s="335"/>
      <c r="CG9" s="335"/>
      <c r="CH9" s="335"/>
      <c r="CI9" s="335"/>
      <c r="CJ9" s="335"/>
      <c r="CK9" s="335"/>
      <c r="CL9" s="335"/>
      <c r="CM9" s="335"/>
      <c r="CN9" s="335"/>
      <c r="CO9" s="335"/>
      <c r="CP9" s="335"/>
      <c r="CQ9" s="335"/>
      <c r="CR9" s="335"/>
      <c r="CS9" s="335"/>
      <c r="CT9" s="335"/>
      <c r="CU9" s="335"/>
      <c r="CV9" s="335"/>
      <c r="CW9" s="335"/>
      <c r="CX9" s="335"/>
      <c r="CY9" s="335"/>
      <c r="CZ9" s="335"/>
      <c r="DA9" s="335"/>
      <c r="DB9" s="335"/>
      <c r="DC9" s="335"/>
      <c r="DD9" s="335"/>
      <c r="DE9" s="335"/>
      <c r="DF9" s="335"/>
      <c r="DG9" s="335"/>
      <c r="DH9" s="335"/>
      <c r="DI9" s="335"/>
      <c r="DJ9" s="335"/>
      <c r="DK9" s="335"/>
      <c r="DL9" s="335"/>
      <c r="DM9" s="335"/>
      <c r="DN9" s="335"/>
      <c r="DO9" s="335"/>
      <c r="DP9" s="335"/>
      <c r="DQ9" s="335"/>
      <c r="DR9" s="335"/>
      <c r="DS9" s="335"/>
      <c r="DT9" s="335"/>
      <c r="DU9" s="335"/>
      <c r="DV9" s="335"/>
      <c r="DW9" s="335"/>
      <c r="DX9" s="335"/>
      <c r="DY9" s="335"/>
      <c r="DZ9" s="335"/>
      <c r="EA9" s="335"/>
      <c r="EB9" s="335"/>
      <c r="EC9" s="335"/>
      <c r="ED9" s="335"/>
      <c r="EE9" s="335"/>
      <c r="EF9" s="335"/>
      <c r="EG9" s="335"/>
      <c r="EH9" s="335"/>
      <c r="EI9" s="335"/>
      <c r="EJ9" s="335"/>
      <c r="EK9" s="335"/>
      <c r="EL9" s="335"/>
      <c r="EM9" s="335"/>
      <c r="EN9" s="335"/>
      <c r="EO9" s="335"/>
      <c r="EP9" s="335"/>
      <c r="EQ9" s="335"/>
      <c r="ER9" s="335"/>
      <c r="ES9" s="335"/>
      <c r="ET9" s="335"/>
      <c r="EU9" s="335"/>
      <c r="EV9" s="335"/>
      <c r="EW9" s="335"/>
      <c r="EX9" s="335"/>
      <c r="EY9" s="335"/>
      <c r="EZ9" s="335"/>
      <c r="FA9" s="335"/>
      <c r="FB9" s="335"/>
      <c r="FC9" s="335"/>
      <c r="FD9" s="335"/>
      <c r="FE9" s="335"/>
      <c r="FF9" s="335"/>
      <c r="FG9" s="335"/>
      <c r="FH9" s="335"/>
      <c r="FI9" s="335"/>
      <c r="FJ9" s="335"/>
      <c r="FK9" s="335"/>
      <c r="FL9" s="335"/>
      <c r="FM9" s="335"/>
      <c r="FN9" s="335"/>
      <c r="FO9" s="335"/>
      <c r="FP9" s="335"/>
      <c r="FQ9" s="335"/>
      <c r="FR9" s="335"/>
      <c r="FS9" s="335"/>
      <c r="FT9" s="335"/>
      <c r="FU9" s="335"/>
      <c r="FV9" s="335"/>
      <c r="FW9" s="335"/>
      <c r="FX9" s="335"/>
      <c r="FY9" s="335"/>
      <c r="FZ9" s="335"/>
      <c r="GA9" s="335"/>
      <c r="GB9" s="335"/>
      <c r="GC9" s="335"/>
      <c r="GD9" s="335"/>
      <c r="GE9" s="335"/>
      <c r="GF9" s="335"/>
      <c r="GG9" s="335"/>
      <c r="GH9" s="335"/>
      <c r="GI9" s="335"/>
      <c r="GJ9" s="335"/>
      <c r="GK9" s="335"/>
      <c r="GL9" s="335"/>
      <c r="GM9" s="335"/>
      <c r="GN9" s="335"/>
      <c r="GO9" s="335"/>
      <c r="GP9" s="335"/>
      <c r="GQ9" s="335"/>
      <c r="GR9" s="335"/>
      <c r="GS9" s="335"/>
      <c r="GT9" s="335"/>
      <c r="GU9" s="335"/>
      <c r="GV9" s="335"/>
      <c r="GW9" s="335"/>
      <c r="GX9" s="335"/>
      <c r="GY9" s="335"/>
      <c r="GZ9" s="335"/>
      <c r="HA9" s="335"/>
      <c r="HB9" s="335"/>
      <c r="HC9" s="335"/>
      <c r="HD9" s="335"/>
      <c r="HE9" s="335"/>
      <c r="HF9" s="335"/>
      <c r="HG9" s="335"/>
      <c r="HH9" s="335"/>
      <c r="HI9" s="335"/>
      <c r="HJ9" s="335"/>
      <c r="HK9" s="335"/>
      <c r="HL9" s="335"/>
      <c r="HM9" s="335"/>
      <c r="HN9" s="335"/>
      <c r="HO9" s="335"/>
      <c r="HP9" s="335"/>
      <c r="HQ9" s="335"/>
      <c r="HR9" s="335"/>
      <c r="HS9" s="335"/>
      <c r="HT9" s="335"/>
      <c r="HU9" s="335"/>
      <c r="HV9" s="335"/>
      <c r="HW9" s="335"/>
      <c r="HX9" s="335"/>
      <c r="HY9" s="335"/>
      <c r="HZ9" s="335"/>
      <c r="IA9" s="335"/>
      <c r="IB9" s="335"/>
      <c r="IC9" s="335"/>
      <c r="ID9" s="335"/>
      <c r="IE9" s="335"/>
      <c r="IF9" s="335"/>
      <c r="IG9" s="335"/>
      <c r="IH9" s="335"/>
      <c r="II9" s="335"/>
      <c r="IJ9" s="335"/>
      <c r="IK9" s="335"/>
      <c r="IL9" s="335"/>
      <c r="IM9" s="335"/>
      <c r="IN9" s="335"/>
      <c r="IO9" s="335"/>
      <c r="IP9" s="335"/>
      <c r="IQ9" s="335"/>
      <c r="IR9" s="335"/>
      <c r="IS9" s="335"/>
      <c r="IT9" s="335"/>
      <c r="IU9" s="335"/>
      <c r="IV9" s="335"/>
    </row>
    <row r="10" spans="1:256" ht="9.9499999999999993" customHeight="1">
      <c r="A10" s="335"/>
      <c r="B10" s="362"/>
      <c r="C10" s="362"/>
      <c r="D10" s="362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39"/>
      <c r="R10" s="339"/>
      <c r="S10" s="339"/>
      <c r="T10" s="339"/>
      <c r="U10" s="339"/>
      <c r="V10" s="339"/>
      <c r="W10" s="339"/>
      <c r="X10" s="339"/>
      <c r="Y10" s="339"/>
      <c r="Z10" s="339"/>
      <c r="AA10" s="339"/>
      <c r="AB10" s="349"/>
      <c r="AC10" s="349"/>
      <c r="AD10" s="349"/>
      <c r="AE10" s="349"/>
      <c r="AF10" s="347"/>
      <c r="AG10" s="347"/>
      <c r="AH10" s="335"/>
      <c r="AI10" s="343"/>
      <c r="AJ10" s="343"/>
      <c r="AK10" s="336"/>
      <c r="AL10" s="335"/>
      <c r="AM10" s="335"/>
      <c r="AN10" s="335"/>
      <c r="AO10" s="335"/>
      <c r="AP10" s="335"/>
      <c r="AQ10" s="335"/>
      <c r="AR10" s="335"/>
      <c r="AS10" s="335"/>
      <c r="AT10" s="335"/>
      <c r="AU10" s="335"/>
      <c r="AV10" s="335"/>
      <c r="AW10" s="335"/>
      <c r="AX10" s="335"/>
      <c r="AY10" s="335"/>
      <c r="AZ10" s="335"/>
      <c r="BA10" s="335"/>
      <c r="BB10" s="335"/>
      <c r="BC10" s="335"/>
      <c r="BD10" s="335"/>
      <c r="BE10" s="335"/>
      <c r="BF10" s="335"/>
      <c r="BG10" s="335"/>
      <c r="BH10" s="335"/>
      <c r="BI10" s="335"/>
      <c r="BJ10" s="335"/>
      <c r="BK10" s="335"/>
      <c r="BL10" s="335"/>
      <c r="BM10" s="335"/>
      <c r="BN10" s="335"/>
      <c r="BO10" s="335"/>
      <c r="BP10" s="335"/>
      <c r="BQ10" s="335"/>
      <c r="BR10" s="335"/>
      <c r="BS10" s="335"/>
      <c r="BT10" s="335"/>
      <c r="BU10" s="335"/>
      <c r="BV10" s="335"/>
      <c r="BW10" s="335"/>
      <c r="BX10" s="335"/>
      <c r="BY10" s="335"/>
      <c r="BZ10" s="335"/>
      <c r="CA10" s="335"/>
      <c r="CB10" s="335"/>
      <c r="CC10" s="335"/>
      <c r="CD10" s="335"/>
      <c r="CE10" s="335"/>
      <c r="CF10" s="335"/>
      <c r="CG10" s="335"/>
      <c r="CH10" s="335"/>
      <c r="CI10" s="335"/>
      <c r="CJ10" s="335"/>
      <c r="CK10" s="335"/>
      <c r="CL10" s="335"/>
      <c r="CM10" s="335"/>
      <c r="CN10" s="335"/>
      <c r="CO10" s="335"/>
      <c r="CP10" s="335"/>
      <c r="CQ10" s="335"/>
      <c r="CR10" s="335"/>
      <c r="CS10" s="335"/>
      <c r="CT10" s="335"/>
      <c r="CU10" s="335"/>
      <c r="CV10" s="335"/>
      <c r="CW10" s="335"/>
      <c r="CX10" s="335"/>
      <c r="CY10" s="335"/>
      <c r="CZ10" s="335"/>
      <c r="DA10" s="335"/>
      <c r="DB10" s="335"/>
      <c r="DC10" s="335"/>
      <c r="DD10" s="335"/>
      <c r="DE10" s="335"/>
      <c r="DF10" s="335"/>
      <c r="DG10" s="335"/>
      <c r="DH10" s="335"/>
      <c r="DI10" s="335"/>
      <c r="DJ10" s="335"/>
      <c r="DK10" s="335"/>
      <c r="DL10" s="335"/>
      <c r="DM10" s="335"/>
      <c r="DN10" s="335"/>
      <c r="DO10" s="335"/>
      <c r="DP10" s="335"/>
      <c r="DQ10" s="335"/>
      <c r="DR10" s="335"/>
      <c r="DS10" s="335"/>
      <c r="DT10" s="335"/>
      <c r="DU10" s="335"/>
      <c r="DV10" s="335"/>
      <c r="DW10" s="335"/>
      <c r="DX10" s="335"/>
      <c r="DY10" s="335"/>
      <c r="DZ10" s="335"/>
      <c r="EA10" s="335"/>
      <c r="EB10" s="335"/>
      <c r="EC10" s="335"/>
      <c r="ED10" s="335"/>
      <c r="EE10" s="335"/>
      <c r="EF10" s="335"/>
      <c r="EG10" s="335"/>
      <c r="EH10" s="335"/>
      <c r="EI10" s="335"/>
      <c r="EJ10" s="335"/>
      <c r="EK10" s="335"/>
      <c r="EL10" s="335"/>
      <c r="EM10" s="335"/>
      <c r="EN10" s="335"/>
      <c r="EO10" s="335"/>
      <c r="EP10" s="335"/>
      <c r="EQ10" s="335"/>
      <c r="ER10" s="335"/>
      <c r="ES10" s="335"/>
      <c r="ET10" s="335"/>
      <c r="EU10" s="335"/>
      <c r="EV10" s="335"/>
      <c r="EW10" s="335"/>
      <c r="EX10" s="335"/>
      <c r="EY10" s="335"/>
      <c r="EZ10" s="335"/>
      <c r="FA10" s="335"/>
      <c r="FB10" s="335"/>
      <c r="FC10" s="335"/>
      <c r="FD10" s="335"/>
      <c r="FE10" s="335"/>
      <c r="FF10" s="335"/>
      <c r="FG10" s="335"/>
      <c r="FH10" s="335"/>
      <c r="FI10" s="335"/>
      <c r="FJ10" s="335"/>
      <c r="FK10" s="335"/>
      <c r="FL10" s="335"/>
      <c r="FM10" s="335"/>
      <c r="FN10" s="335"/>
      <c r="FO10" s="335"/>
      <c r="FP10" s="335"/>
      <c r="FQ10" s="335"/>
      <c r="FR10" s="335"/>
      <c r="FS10" s="335"/>
      <c r="FT10" s="335"/>
      <c r="FU10" s="335"/>
      <c r="FV10" s="335"/>
      <c r="FW10" s="335"/>
      <c r="FX10" s="335"/>
      <c r="FY10" s="335"/>
      <c r="FZ10" s="335"/>
      <c r="GA10" s="335"/>
      <c r="GB10" s="335"/>
      <c r="GC10" s="335"/>
      <c r="GD10" s="335"/>
      <c r="GE10" s="335"/>
      <c r="GF10" s="335"/>
      <c r="GG10" s="335"/>
      <c r="GH10" s="335"/>
      <c r="GI10" s="335"/>
      <c r="GJ10" s="335"/>
      <c r="GK10" s="335"/>
      <c r="GL10" s="335"/>
      <c r="GM10" s="335"/>
      <c r="GN10" s="335"/>
      <c r="GO10" s="335"/>
      <c r="GP10" s="335"/>
      <c r="GQ10" s="335"/>
      <c r="GR10" s="335"/>
      <c r="GS10" s="335"/>
      <c r="GT10" s="335"/>
      <c r="GU10" s="335"/>
      <c r="GV10" s="335"/>
      <c r="GW10" s="335"/>
      <c r="GX10" s="335"/>
      <c r="GY10" s="335"/>
      <c r="GZ10" s="335"/>
      <c r="HA10" s="335"/>
      <c r="HB10" s="335"/>
      <c r="HC10" s="335"/>
      <c r="HD10" s="335"/>
      <c r="HE10" s="335"/>
      <c r="HF10" s="335"/>
      <c r="HG10" s="335"/>
      <c r="HH10" s="335"/>
      <c r="HI10" s="335"/>
      <c r="HJ10" s="335"/>
      <c r="HK10" s="335"/>
      <c r="HL10" s="335"/>
      <c r="HM10" s="335"/>
      <c r="HN10" s="335"/>
      <c r="HO10" s="335"/>
      <c r="HP10" s="335"/>
      <c r="HQ10" s="335"/>
      <c r="HR10" s="335"/>
      <c r="HS10" s="335"/>
      <c r="HT10" s="335"/>
      <c r="HU10" s="335"/>
      <c r="HV10" s="335"/>
      <c r="HW10" s="335"/>
      <c r="HX10" s="335"/>
      <c r="HY10" s="335"/>
      <c r="HZ10" s="335"/>
      <c r="IA10" s="335"/>
      <c r="IB10" s="335"/>
      <c r="IC10" s="335"/>
      <c r="ID10" s="335"/>
      <c r="IE10" s="335"/>
      <c r="IF10" s="335"/>
      <c r="IG10" s="335"/>
      <c r="IH10" s="335"/>
      <c r="II10" s="335"/>
      <c r="IJ10" s="335"/>
      <c r="IK10" s="335"/>
      <c r="IL10" s="335"/>
      <c r="IM10" s="335"/>
      <c r="IN10" s="335"/>
      <c r="IO10" s="335"/>
      <c r="IP10" s="335"/>
      <c r="IQ10" s="335"/>
      <c r="IR10" s="335"/>
      <c r="IS10" s="335"/>
      <c r="IT10" s="335"/>
      <c r="IU10" s="335"/>
      <c r="IV10" s="335"/>
    </row>
    <row r="11" spans="1:256" ht="20.100000000000001" customHeight="1">
      <c r="A11" s="335"/>
      <c r="B11" s="348" t="s">
        <v>68</v>
      </c>
      <c r="C11" s="348"/>
      <c r="D11" s="348"/>
      <c r="E11" s="348"/>
      <c r="F11" s="348"/>
      <c r="G11" s="348"/>
      <c r="H11" s="364"/>
      <c r="I11" s="355"/>
      <c r="J11" s="355"/>
      <c r="K11" s="355"/>
      <c r="L11" s="355"/>
      <c r="M11" s="355"/>
      <c r="N11" s="355"/>
      <c r="O11" s="355"/>
      <c r="P11" s="355"/>
      <c r="Q11" s="355"/>
      <c r="R11" s="338"/>
      <c r="S11" s="350" t="s">
        <v>69</v>
      </c>
      <c r="T11" s="350"/>
      <c r="U11" s="339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65"/>
      <c r="AH11" s="335"/>
      <c r="AI11" s="343"/>
      <c r="AJ11" s="343"/>
      <c r="AK11" s="336"/>
      <c r="AL11" s="335"/>
      <c r="AM11" s="335"/>
      <c r="AN11" s="335"/>
      <c r="AO11" s="335"/>
      <c r="AP11" s="335"/>
      <c r="AQ11" s="335"/>
      <c r="AR11" s="335"/>
      <c r="AS11" s="335"/>
      <c r="AT11" s="335"/>
      <c r="AU11" s="335"/>
      <c r="AV11" s="335"/>
      <c r="AW11" s="335"/>
      <c r="AX11" s="335"/>
      <c r="AY11" s="335"/>
      <c r="AZ11" s="335"/>
      <c r="BA11" s="335"/>
      <c r="BB11" s="335"/>
      <c r="BC11" s="335"/>
      <c r="BD11" s="335"/>
      <c r="BE11" s="335"/>
      <c r="BF11" s="335"/>
      <c r="BG11" s="335"/>
      <c r="BH11" s="335"/>
      <c r="BI11" s="335"/>
      <c r="BJ11" s="335"/>
      <c r="BK11" s="335"/>
      <c r="BL11" s="335"/>
      <c r="BM11" s="335"/>
      <c r="BN11" s="335"/>
      <c r="BO11" s="335"/>
      <c r="BP11" s="335"/>
      <c r="BQ11" s="335"/>
      <c r="BR11" s="335"/>
      <c r="BS11" s="335"/>
      <c r="BT11" s="335"/>
      <c r="BU11" s="335"/>
      <c r="BV11" s="335"/>
      <c r="BW11" s="335"/>
      <c r="BX11" s="335"/>
      <c r="BY11" s="335"/>
      <c r="BZ11" s="335"/>
      <c r="CA11" s="335"/>
      <c r="CB11" s="335"/>
      <c r="CC11" s="335"/>
      <c r="CD11" s="335"/>
      <c r="CE11" s="335"/>
      <c r="CF11" s="335"/>
      <c r="CG11" s="335"/>
      <c r="CH11" s="335"/>
      <c r="CI11" s="335"/>
      <c r="CJ11" s="335"/>
      <c r="CK11" s="335"/>
      <c r="CL11" s="335"/>
      <c r="CM11" s="335"/>
      <c r="CN11" s="335"/>
      <c r="CO11" s="335"/>
      <c r="CP11" s="335"/>
      <c r="CQ11" s="335"/>
      <c r="CR11" s="335"/>
      <c r="CS11" s="335"/>
      <c r="CT11" s="335"/>
      <c r="CU11" s="335"/>
      <c r="CV11" s="335"/>
      <c r="CW11" s="335"/>
      <c r="CX11" s="335"/>
      <c r="CY11" s="335"/>
      <c r="CZ11" s="335"/>
      <c r="DA11" s="335"/>
      <c r="DB11" s="335"/>
      <c r="DC11" s="335"/>
      <c r="DD11" s="335"/>
      <c r="DE11" s="335"/>
      <c r="DF11" s="335"/>
      <c r="DG11" s="335"/>
      <c r="DH11" s="335"/>
      <c r="DI11" s="335"/>
      <c r="DJ11" s="335"/>
      <c r="DK11" s="335"/>
      <c r="DL11" s="335"/>
      <c r="DM11" s="335"/>
      <c r="DN11" s="335"/>
      <c r="DO11" s="335"/>
      <c r="DP11" s="335"/>
      <c r="DQ11" s="335"/>
      <c r="DR11" s="335"/>
      <c r="DS11" s="335"/>
      <c r="DT11" s="335"/>
      <c r="DU11" s="335"/>
      <c r="DV11" s="335"/>
      <c r="DW11" s="335"/>
      <c r="DX11" s="335"/>
      <c r="DY11" s="335"/>
      <c r="DZ11" s="335"/>
      <c r="EA11" s="335"/>
      <c r="EB11" s="335"/>
      <c r="EC11" s="335"/>
      <c r="ED11" s="335"/>
      <c r="EE11" s="335"/>
      <c r="EF11" s="335"/>
      <c r="EG11" s="335"/>
      <c r="EH11" s="335"/>
      <c r="EI11" s="335"/>
      <c r="EJ11" s="335"/>
      <c r="EK11" s="335"/>
      <c r="EL11" s="335"/>
      <c r="EM11" s="335"/>
      <c r="EN11" s="335"/>
      <c r="EO11" s="335"/>
      <c r="EP11" s="335"/>
      <c r="EQ11" s="335"/>
      <c r="ER11" s="335"/>
      <c r="ES11" s="335"/>
      <c r="ET11" s="335"/>
      <c r="EU11" s="335"/>
      <c r="EV11" s="335"/>
      <c r="EW11" s="335"/>
      <c r="EX11" s="335"/>
      <c r="EY11" s="335"/>
      <c r="EZ11" s="335"/>
      <c r="FA11" s="335"/>
      <c r="FB11" s="335"/>
      <c r="FC11" s="335"/>
      <c r="FD11" s="335"/>
      <c r="FE11" s="335"/>
      <c r="FF11" s="335"/>
      <c r="FG11" s="335"/>
      <c r="FH11" s="335"/>
      <c r="FI11" s="335"/>
      <c r="FJ11" s="335"/>
      <c r="FK11" s="335"/>
      <c r="FL11" s="335"/>
      <c r="FM11" s="335"/>
      <c r="FN11" s="335"/>
      <c r="FO11" s="335"/>
      <c r="FP11" s="335"/>
      <c r="FQ11" s="335"/>
      <c r="FR11" s="335"/>
      <c r="FS11" s="335"/>
      <c r="FT11" s="335"/>
      <c r="FU11" s="335"/>
      <c r="FV11" s="335"/>
      <c r="FW11" s="335"/>
      <c r="FX11" s="335"/>
      <c r="FY11" s="335"/>
      <c r="FZ11" s="335"/>
      <c r="GA11" s="335"/>
      <c r="GB11" s="335"/>
      <c r="GC11" s="335"/>
      <c r="GD11" s="335"/>
      <c r="GE11" s="335"/>
      <c r="GF11" s="335"/>
      <c r="GG11" s="335"/>
      <c r="GH11" s="335"/>
      <c r="GI11" s="335"/>
      <c r="GJ11" s="335"/>
      <c r="GK11" s="335"/>
      <c r="GL11" s="335"/>
      <c r="GM11" s="335"/>
      <c r="GN11" s="335"/>
      <c r="GO11" s="335"/>
      <c r="GP11" s="335"/>
      <c r="GQ11" s="335"/>
      <c r="GR11" s="335"/>
      <c r="GS11" s="335"/>
      <c r="GT11" s="335"/>
      <c r="GU11" s="335"/>
      <c r="GV11" s="335"/>
      <c r="GW11" s="335"/>
      <c r="GX11" s="335"/>
      <c r="GY11" s="335"/>
      <c r="GZ11" s="335"/>
      <c r="HA11" s="335"/>
      <c r="HB11" s="335"/>
      <c r="HC11" s="335"/>
      <c r="HD11" s="335"/>
      <c r="HE11" s="335"/>
      <c r="HF11" s="335"/>
      <c r="HG11" s="335"/>
      <c r="HH11" s="335"/>
      <c r="HI11" s="335"/>
      <c r="HJ11" s="335"/>
      <c r="HK11" s="335"/>
      <c r="HL11" s="335"/>
      <c r="HM11" s="335"/>
      <c r="HN11" s="335"/>
      <c r="HO11" s="335"/>
      <c r="HP11" s="335"/>
      <c r="HQ11" s="335"/>
      <c r="HR11" s="335"/>
      <c r="HS11" s="335"/>
      <c r="HT11" s="335"/>
      <c r="HU11" s="335"/>
      <c r="HV11" s="335"/>
      <c r="HW11" s="335"/>
      <c r="HX11" s="335"/>
      <c r="HY11" s="335"/>
      <c r="HZ11" s="335"/>
      <c r="IA11" s="335"/>
      <c r="IB11" s="335"/>
      <c r="IC11" s="335"/>
      <c r="ID11" s="335"/>
      <c r="IE11" s="335"/>
      <c r="IF11" s="335"/>
      <c r="IG11" s="335"/>
      <c r="IH11" s="335"/>
      <c r="II11" s="335"/>
      <c r="IJ11" s="335"/>
      <c r="IK11" s="335"/>
      <c r="IL11" s="335"/>
      <c r="IM11" s="335"/>
      <c r="IN11" s="335"/>
      <c r="IO11" s="335"/>
      <c r="IP11" s="335"/>
      <c r="IQ11" s="335"/>
      <c r="IR11" s="335"/>
      <c r="IS11" s="335"/>
      <c r="IT11" s="335"/>
      <c r="IU11" s="335"/>
      <c r="IV11" s="335"/>
    </row>
    <row r="12" spans="1:256" ht="20.100000000000001" customHeight="1">
      <c r="A12" s="335"/>
      <c r="B12" s="348" t="s">
        <v>68</v>
      </c>
      <c r="C12" s="348"/>
      <c r="D12" s="348"/>
      <c r="E12" s="348"/>
      <c r="F12" s="348"/>
      <c r="G12" s="348"/>
      <c r="H12" s="364"/>
      <c r="I12" s="366"/>
      <c r="J12" s="366"/>
      <c r="K12" s="366"/>
      <c r="L12" s="366"/>
      <c r="M12" s="366"/>
      <c r="N12" s="366"/>
      <c r="O12" s="366"/>
      <c r="P12" s="366"/>
      <c r="Q12" s="366"/>
      <c r="R12" s="338"/>
      <c r="S12" s="350" t="s">
        <v>69</v>
      </c>
      <c r="T12" s="350"/>
      <c r="U12" s="33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35"/>
      <c r="AH12" s="335"/>
      <c r="AN12" s="343"/>
      <c r="AO12" s="367"/>
      <c r="AP12" s="367"/>
      <c r="AQ12" s="335"/>
      <c r="AR12" s="335"/>
      <c r="AS12" s="335"/>
      <c r="AT12" s="335"/>
      <c r="AU12" s="335"/>
      <c r="AV12" s="335"/>
      <c r="AW12" s="335"/>
      <c r="AX12" s="335"/>
      <c r="AY12" s="335"/>
      <c r="AZ12" s="335"/>
      <c r="BA12" s="335"/>
      <c r="BB12" s="335"/>
      <c r="BC12" s="335"/>
      <c r="BD12" s="335"/>
      <c r="BE12" s="335"/>
      <c r="BF12" s="335"/>
      <c r="BG12" s="335"/>
      <c r="BH12" s="335"/>
      <c r="BI12" s="335"/>
      <c r="BJ12" s="335"/>
      <c r="BK12" s="335"/>
      <c r="BL12" s="335"/>
      <c r="BM12" s="335"/>
      <c r="BN12" s="335"/>
      <c r="BO12" s="335"/>
      <c r="BP12" s="335"/>
      <c r="BQ12" s="335"/>
      <c r="BR12" s="335"/>
      <c r="BS12" s="335"/>
      <c r="BT12" s="335"/>
      <c r="BU12" s="335"/>
      <c r="BV12" s="335"/>
      <c r="BW12" s="335"/>
      <c r="BX12" s="335"/>
      <c r="BY12" s="335"/>
      <c r="BZ12" s="335"/>
      <c r="CA12" s="335"/>
      <c r="CB12" s="335"/>
      <c r="CC12" s="335"/>
      <c r="CD12" s="335"/>
      <c r="CE12" s="335"/>
      <c r="CF12" s="335"/>
      <c r="CG12" s="335"/>
      <c r="CH12" s="335"/>
      <c r="CI12" s="335"/>
      <c r="CJ12" s="335"/>
      <c r="CK12" s="335"/>
      <c r="CL12" s="335"/>
      <c r="CM12" s="335"/>
      <c r="CN12" s="335"/>
      <c r="CO12" s="335"/>
      <c r="CP12" s="335"/>
      <c r="CQ12" s="335"/>
      <c r="CR12" s="335"/>
      <c r="CS12" s="335"/>
      <c r="CT12" s="335"/>
      <c r="CU12" s="335"/>
      <c r="CV12" s="335"/>
      <c r="CW12" s="335"/>
      <c r="CX12" s="335"/>
      <c r="CY12" s="335"/>
      <c r="CZ12" s="335"/>
      <c r="DA12" s="335"/>
      <c r="DB12" s="335"/>
      <c r="DC12" s="335"/>
      <c r="DD12" s="335"/>
      <c r="DE12" s="335"/>
      <c r="DF12" s="335"/>
      <c r="DG12" s="335"/>
      <c r="DH12" s="335"/>
      <c r="DI12" s="335"/>
      <c r="DJ12" s="335"/>
      <c r="DK12" s="335"/>
      <c r="DL12" s="335"/>
      <c r="DM12" s="335"/>
      <c r="DN12" s="335"/>
      <c r="DO12" s="335"/>
      <c r="DP12" s="335"/>
      <c r="DQ12" s="335"/>
      <c r="DR12" s="335"/>
      <c r="DS12" s="335"/>
      <c r="DT12" s="335"/>
      <c r="DU12" s="335"/>
      <c r="DV12" s="335"/>
      <c r="DW12" s="335"/>
      <c r="DX12" s="335"/>
      <c r="DY12" s="335"/>
      <c r="DZ12" s="335"/>
      <c r="EA12" s="335"/>
      <c r="EB12" s="335"/>
      <c r="EC12" s="335"/>
      <c r="ED12" s="335"/>
      <c r="EE12" s="335"/>
      <c r="EF12" s="335"/>
      <c r="EG12" s="335"/>
      <c r="EH12" s="335"/>
      <c r="EI12" s="335"/>
      <c r="EJ12" s="335"/>
      <c r="EK12" s="335"/>
      <c r="EL12" s="335"/>
      <c r="EM12" s="335"/>
      <c r="EN12" s="335"/>
      <c r="EO12" s="335"/>
      <c r="EP12" s="335"/>
      <c r="EQ12" s="335"/>
      <c r="ER12" s="335"/>
      <c r="ES12" s="335"/>
      <c r="ET12" s="335"/>
      <c r="EU12" s="335"/>
      <c r="EV12" s="335"/>
      <c r="EW12" s="335"/>
      <c r="EX12" s="335"/>
      <c r="EY12" s="335"/>
      <c r="EZ12" s="335"/>
      <c r="FA12" s="335"/>
      <c r="FB12" s="335"/>
      <c r="FC12" s="335"/>
      <c r="FD12" s="335"/>
      <c r="FE12" s="335"/>
      <c r="FF12" s="335"/>
      <c r="FG12" s="335"/>
      <c r="FH12" s="335"/>
      <c r="FI12" s="335"/>
      <c r="FJ12" s="335"/>
      <c r="FK12" s="335"/>
      <c r="FL12" s="335"/>
      <c r="FM12" s="335"/>
      <c r="FN12" s="335"/>
      <c r="FO12" s="335"/>
      <c r="FP12" s="335"/>
      <c r="FQ12" s="335"/>
      <c r="FR12" s="335"/>
      <c r="FS12" s="335"/>
      <c r="FT12" s="335"/>
      <c r="FU12" s="335"/>
      <c r="FV12" s="335"/>
      <c r="FW12" s="335"/>
      <c r="FX12" s="335"/>
      <c r="FY12" s="335"/>
      <c r="FZ12" s="335"/>
      <c r="GA12" s="335"/>
      <c r="GB12" s="335"/>
      <c r="GC12" s="335"/>
      <c r="GD12" s="335"/>
      <c r="GE12" s="335"/>
      <c r="GF12" s="335"/>
      <c r="GG12" s="335"/>
      <c r="GH12" s="335"/>
      <c r="GI12" s="335"/>
      <c r="GJ12" s="335"/>
      <c r="GK12" s="335"/>
      <c r="GL12" s="335"/>
      <c r="GM12" s="335"/>
      <c r="GN12" s="335"/>
      <c r="GO12" s="335"/>
      <c r="GP12" s="335"/>
      <c r="GQ12" s="335"/>
      <c r="GR12" s="335"/>
      <c r="GS12" s="335"/>
      <c r="GT12" s="335"/>
      <c r="GU12" s="335"/>
      <c r="GV12" s="335"/>
      <c r="GW12" s="335"/>
      <c r="GX12" s="335"/>
      <c r="GY12" s="335"/>
      <c r="GZ12" s="335"/>
      <c r="HA12" s="335"/>
      <c r="HB12" s="335"/>
      <c r="HC12" s="335"/>
      <c r="HD12" s="335"/>
      <c r="HE12" s="335"/>
      <c r="HF12" s="335"/>
      <c r="HG12" s="335"/>
      <c r="HH12" s="335"/>
      <c r="HI12" s="335"/>
      <c r="HJ12" s="335"/>
      <c r="HK12" s="335"/>
      <c r="HL12" s="335"/>
      <c r="HM12" s="335"/>
      <c r="HN12" s="335"/>
      <c r="HO12" s="335"/>
      <c r="HP12" s="335"/>
      <c r="HQ12" s="335"/>
      <c r="HR12" s="335"/>
      <c r="HS12" s="335"/>
      <c r="HT12" s="335"/>
      <c r="HU12" s="335"/>
      <c r="HV12" s="335"/>
      <c r="HW12" s="335"/>
      <c r="HX12" s="335"/>
      <c r="HY12" s="335"/>
      <c r="HZ12" s="335"/>
      <c r="IA12" s="335"/>
      <c r="IB12" s="335"/>
      <c r="IC12" s="335"/>
      <c r="ID12" s="335"/>
      <c r="IE12" s="335"/>
      <c r="IF12" s="335"/>
      <c r="IG12" s="335"/>
      <c r="IH12" s="335"/>
      <c r="II12" s="335"/>
      <c r="IJ12" s="335"/>
      <c r="IK12" s="335"/>
      <c r="IL12" s="335"/>
      <c r="IM12" s="335"/>
      <c r="IN12" s="335"/>
      <c r="IO12" s="335"/>
      <c r="IP12" s="335"/>
      <c r="IQ12" s="335"/>
      <c r="IR12" s="335"/>
      <c r="IS12" s="335"/>
      <c r="IT12" s="335"/>
      <c r="IU12" s="335"/>
      <c r="IV12" s="335"/>
    </row>
    <row r="13" spans="1:256" ht="9.9499999999999993" customHeight="1">
      <c r="C13" s="368"/>
      <c r="D13" s="368"/>
      <c r="E13" s="369"/>
      <c r="F13" s="369"/>
      <c r="G13" s="369"/>
      <c r="H13" s="369"/>
      <c r="I13" s="369"/>
      <c r="J13" s="370"/>
      <c r="L13" s="369"/>
      <c r="M13" s="369"/>
      <c r="N13" s="369"/>
      <c r="O13" s="370"/>
      <c r="U13" s="343"/>
      <c r="V13" s="343"/>
      <c r="AN13" s="371"/>
      <c r="AO13" s="371"/>
      <c r="AP13" s="371"/>
    </row>
    <row r="14" spans="1:256" ht="18" customHeight="1">
      <c r="B14" s="372" t="s">
        <v>25</v>
      </c>
      <c r="D14" s="373"/>
      <c r="E14" s="373"/>
      <c r="F14" s="373"/>
      <c r="G14" s="373"/>
      <c r="H14" s="373"/>
      <c r="I14" s="373"/>
      <c r="J14" s="373"/>
      <c r="K14" s="373"/>
      <c r="L14" s="373"/>
      <c r="M14" s="373"/>
      <c r="N14" s="373"/>
      <c r="O14" s="373"/>
      <c r="P14" s="373"/>
      <c r="Q14" s="373"/>
      <c r="U14" s="343"/>
      <c r="AN14" s="371"/>
      <c r="AO14" s="371"/>
      <c r="AP14" s="371"/>
    </row>
    <row r="15" spans="1:256" ht="18.75" customHeight="1">
      <c r="B15" s="374" t="s">
        <v>26</v>
      </c>
      <c r="C15" s="375"/>
      <c r="D15" s="376"/>
      <c r="E15" s="377" t="s">
        <v>40</v>
      </c>
      <c r="F15" s="378" t="s">
        <v>41</v>
      </c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80"/>
      <c r="AD15" s="381" t="s">
        <v>27</v>
      </c>
      <c r="AE15" s="381"/>
      <c r="AF15" s="381"/>
      <c r="AG15" s="381"/>
      <c r="AH15" s="381"/>
      <c r="AI15" s="381"/>
      <c r="AJ15" s="382" t="s">
        <v>8</v>
      </c>
      <c r="AK15" s="383"/>
      <c r="AL15" s="383"/>
      <c r="AM15" s="384"/>
      <c r="AN15" s="381" t="s">
        <v>70</v>
      </c>
      <c r="AO15" s="381"/>
      <c r="AP15" s="381"/>
      <c r="AQ15" s="381"/>
    </row>
    <row r="16" spans="1:256" ht="18.75" customHeight="1">
      <c r="B16" s="385" t="s">
        <v>11</v>
      </c>
      <c r="C16" s="386"/>
      <c r="D16" s="387"/>
      <c r="E16" s="388"/>
      <c r="F16" s="378" t="s">
        <v>42</v>
      </c>
      <c r="G16" s="379"/>
      <c r="H16" s="379"/>
      <c r="I16" s="379"/>
      <c r="J16" s="379"/>
      <c r="K16" s="379"/>
      <c r="L16" s="379"/>
      <c r="M16" s="379"/>
      <c r="N16" s="379"/>
      <c r="O16" s="379"/>
      <c r="P16" s="379"/>
      <c r="Q16" s="380"/>
      <c r="R16" s="378" t="s">
        <v>43</v>
      </c>
      <c r="S16" s="379"/>
      <c r="T16" s="379"/>
      <c r="U16" s="379"/>
      <c r="V16" s="379"/>
      <c r="W16" s="379"/>
      <c r="X16" s="379"/>
      <c r="Y16" s="379"/>
      <c r="Z16" s="379"/>
      <c r="AA16" s="379"/>
      <c r="AB16" s="379"/>
      <c r="AC16" s="380"/>
      <c r="AD16" s="381"/>
      <c r="AE16" s="381"/>
      <c r="AF16" s="381"/>
      <c r="AG16" s="381"/>
      <c r="AH16" s="381"/>
      <c r="AI16" s="381"/>
      <c r="AJ16" s="389"/>
      <c r="AK16" s="390"/>
      <c r="AL16" s="390"/>
      <c r="AM16" s="391"/>
      <c r="AN16" s="381"/>
      <c r="AO16" s="381"/>
      <c r="AP16" s="381"/>
      <c r="AQ16" s="381"/>
    </row>
    <row r="17" spans="2:43" ht="18.75" customHeight="1">
      <c r="B17" s="392" t="s">
        <v>28</v>
      </c>
      <c r="C17" s="393"/>
      <c r="D17" s="394"/>
      <c r="E17" s="395"/>
      <c r="F17" s="378">
        <v>1</v>
      </c>
      <c r="G17" s="379"/>
      <c r="H17" s="379"/>
      <c r="I17" s="378">
        <v>2</v>
      </c>
      <c r="J17" s="379"/>
      <c r="K17" s="380"/>
      <c r="L17" s="396">
        <v>3</v>
      </c>
      <c r="M17" s="397"/>
      <c r="N17" s="398"/>
      <c r="O17" s="396">
        <v>4</v>
      </c>
      <c r="P17" s="397"/>
      <c r="Q17" s="398"/>
      <c r="R17" s="378">
        <v>1</v>
      </c>
      <c r="S17" s="379"/>
      <c r="T17" s="380"/>
      <c r="U17" s="379">
        <v>2</v>
      </c>
      <c r="V17" s="379"/>
      <c r="W17" s="379"/>
      <c r="X17" s="396">
        <v>3</v>
      </c>
      <c r="Y17" s="397"/>
      <c r="Z17" s="398"/>
      <c r="AA17" s="396">
        <v>4</v>
      </c>
      <c r="AB17" s="397"/>
      <c r="AC17" s="398"/>
      <c r="AD17" s="396" t="s">
        <v>44</v>
      </c>
      <c r="AE17" s="397"/>
      <c r="AF17" s="398"/>
      <c r="AG17" s="396" t="s">
        <v>45</v>
      </c>
      <c r="AH17" s="397"/>
      <c r="AI17" s="398"/>
      <c r="AJ17" s="399"/>
      <c r="AK17" s="400"/>
      <c r="AL17" s="400"/>
      <c r="AM17" s="401"/>
      <c r="AN17" s="381"/>
      <c r="AO17" s="381"/>
      <c r="AP17" s="381"/>
      <c r="AQ17" s="381"/>
    </row>
    <row r="18" spans="2:43" ht="21" customHeight="1">
      <c r="B18" s="402">
        <v>2.5</v>
      </c>
      <c r="C18" s="403"/>
      <c r="D18" s="404"/>
      <c r="E18" s="405" t="s">
        <v>0</v>
      </c>
      <c r="F18" s="406">
        <v>2.5</v>
      </c>
      <c r="G18" s="407"/>
      <c r="H18" s="407"/>
      <c r="I18" s="406">
        <v>2.5</v>
      </c>
      <c r="J18" s="407"/>
      <c r="K18" s="407"/>
      <c r="L18" s="406">
        <v>2.5</v>
      </c>
      <c r="M18" s="407"/>
      <c r="N18" s="407"/>
      <c r="O18" s="406">
        <v>2.5</v>
      </c>
      <c r="P18" s="407"/>
      <c r="Q18" s="407"/>
      <c r="R18" s="406">
        <v>2.5</v>
      </c>
      <c r="S18" s="407"/>
      <c r="T18" s="407"/>
      <c r="U18" s="406">
        <v>2.5</v>
      </c>
      <c r="V18" s="407"/>
      <c r="W18" s="407"/>
      <c r="X18" s="406">
        <v>2.5</v>
      </c>
      <c r="Y18" s="407"/>
      <c r="Z18" s="407"/>
      <c r="AA18" s="406">
        <v>2.5</v>
      </c>
      <c r="AB18" s="407"/>
      <c r="AC18" s="408"/>
      <c r="AD18" s="409">
        <f t="shared" ref="AD18:AD35" si="0">AVERAGE(F18:Q18)</f>
        <v>2.5</v>
      </c>
      <c r="AE18" s="409"/>
      <c r="AF18" s="409"/>
      <c r="AG18" s="409">
        <f t="shared" ref="AG18:AG35" si="1">AVERAGE(R18:AC18)</f>
        <v>2.5</v>
      </c>
      <c r="AH18" s="409"/>
      <c r="AI18" s="409"/>
      <c r="AJ18" s="410">
        <f>Sheet1!K3</f>
        <v>0</v>
      </c>
      <c r="AK18" s="411"/>
      <c r="AL18" s="411"/>
      <c r="AM18" s="412"/>
      <c r="AN18" s="413">
        <f>AVERAGE(AD18:AI20)-B18</f>
        <v>0</v>
      </c>
      <c r="AO18" s="414"/>
      <c r="AP18" s="414"/>
      <c r="AQ18" s="415"/>
    </row>
    <row r="19" spans="2:43" ht="21" customHeight="1">
      <c r="B19" s="416"/>
      <c r="C19" s="417"/>
      <c r="D19" s="418"/>
      <c r="E19" s="419" t="s">
        <v>1</v>
      </c>
      <c r="F19" s="420">
        <v>2.5</v>
      </c>
      <c r="G19" s="421"/>
      <c r="H19" s="421"/>
      <c r="I19" s="420">
        <v>2.5</v>
      </c>
      <c r="J19" s="421"/>
      <c r="K19" s="421"/>
      <c r="L19" s="420">
        <v>2.5</v>
      </c>
      <c r="M19" s="421"/>
      <c r="N19" s="421"/>
      <c r="O19" s="420">
        <v>2.5</v>
      </c>
      <c r="P19" s="421"/>
      <c r="Q19" s="421"/>
      <c r="R19" s="420">
        <v>2.5</v>
      </c>
      <c r="S19" s="421"/>
      <c r="T19" s="421"/>
      <c r="U19" s="420">
        <v>2.5</v>
      </c>
      <c r="V19" s="421"/>
      <c r="W19" s="421"/>
      <c r="X19" s="420">
        <v>2.5</v>
      </c>
      <c r="Y19" s="421"/>
      <c r="Z19" s="421"/>
      <c r="AA19" s="420">
        <v>2.5</v>
      </c>
      <c r="AB19" s="421"/>
      <c r="AC19" s="422"/>
      <c r="AD19" s="423">
        <f t="shared" si="0"/>
        <v>2.5</v>
      </c>
      <c r="AE19" s="423"/>
      <c r="AF19" s="423"/>
      <c r="AG19" s="423">
        <f t="shared" si="1"/>
        <v>2.5</v>
      </c>
      <c r="AH19" s="423"/>
      <c r="AI19" s="423"/>
      <c r="AJ19" s="424"/>
      <c r="AK19" s="425"/>
      <c r="AL19" s="425"/>
      <c r="AM19" s="426"/>
      <c r="AN19" s="427"/>
      <c r="AO19" s="428"/>
      <c r="AP19" s="428"/>
      <c r="AQ19" s="429"/>
    </row>
    <row r="20" spans="2:43" ht="21" customHeight="1">
      <c r="B20" s="416"/>
      <c r="C20" s="417"/>
      <c r="D20" s="418"/>
      <c r="E20" s="430" t="s">
        <v>2</v>
      </c>
      <c r="F20" s="431">
        <v>2.5</v>
      </c>
      <c r="G20" s="432"/>
      <c r="H20" s="432"/>
      <c r="I20" s="431">
        <v>2.5</v>
      </c>
      <c r="J20" s="432"/>
      <c r="K20" s="432"/>
      <c r="L20" s="431">
        <v>2.5</v>
      </c>
      <c r="M20" s="432"/>
      <c r="N20" s="432"/>
      <c r="O20" s="431">
        <v>2.5</v>
      </c>
      <c r="P20" s="432"/>
      <c r="Q20" s="432"/>
      <c r="R20" s="431">
        <v>2.5</v>
      </c>
      <c r="S20" s="432"/>
      <c r="T20" s="432"/>
      <c r="U20" s="431">
        <v>2.5</v>
      </c>
      <c r="V20" s="432"/>
      <c r="W20" s="432"/>
      <c r="X20" s="431">
        <v>2.5</v>
      </c>
      <c r="Y20" s="432"/>
      <c r="Z20" s="432"/>
      <c r="AA20" s="431">
        <v>2.5</v>
      </c>
      <c r="AB20" s="432"/>
      <c r="AC20" s="433"/>
      <c r="AD20" s="434">
        <f t="shared" si="0"/>
        <v>2.5</v>
      </c>
      <c r="AE20" s="434"/>
      <c r="AF20" s="434"/>
      <c r="AG20" s="434">
        <f t="shared" si="1"/>
        <v>2.5</v>
      </c>
      <c r="AH20" s="434"/>
      <c r="AI20" s="434"/>
      <c r="AJ20" s="435"/>
      <c r="AK20" s="436"/>
      <c r="AL20" s="436"/>
      <c r="AM20" s="437"/>
      <c r="AN20" s="438"/>
      <c r="AO20" s="439"/>
      <c r="AP20" s="439"/>
      <c r="AQ20" s="440"/>
    </row>
    <row r="21" spans="2:43" ht="21" customHeight="1">
      <c r="B21" s="402">
        <v>5.0999999999999996</v>
      </c>
      <c r="C21" s="403"/>
      <c r="D21" s="404"/>
      <c r="E21" s="405" t="s">
        <v>0</v>
      </c>
      <c r="F21" s="441">
        <v>5.0999999999999996</v>
      </c>
      <c r="G21" s="442"/>
      <c r="H21" s="442"/>
      <c r="I21" s="441">
        <v>5.0999999999999996</v>
      </c>
      <c r="J21" s="442"/>
      <c r="K21" s="442"/>
      <c r="L21" s="441">
        <v>5.0999999999999996</v>
      </c>
      <c r="M21" s="442"/>
      <c r="N21" s="442"/>
      <c r="O21" s="441">
        <v>5.0999999999999996</v>
      </c>
      <c r="P21" s="442"/>
      <c r="Q21" s="442"/>
      <c r="R21" s="441">
        <v>5.0999999999999996</v>
      </c>
      <c r="S21" s="442"/>
      <c r="T21" s="442"/>
      <c r="U21" s="441">
        <v>5.0999999999999996</v>
      </c>
      <c r="V21" s="442"/>
      <c r="W21" s="442"/>
      <c r="X21" s="441">
        <v>5.0999999999999996</v>
      </c>
      <c r="Y21" s="442"/>
      <c r="Z21" s="442"/>
      <c r="AA21" s="441">
        <v>5.0999999999999996</v>
      </c>
      <c r="AB21" s="442"/>
      <c r="AC21" s="442"/>
      <c r="AD21" s="443">
        <f t="shared" si="0"/>
        <v>5.0999999999999996</v>
      </c>
      <c r="AE21" s="444"/>
      <c r="AF21" s="444"/>
      <c r="AG21" s="443">
        <f t="shared" si="1"/>
        <v>5.0999999999999996</v>
      </c>
      <c r="AH21" s="444"/>
      <c r="AI21" s="444"/>
      <c r="AJ21" s="445">
        <f>Sheet1!K9</f>
        <v>0</v>
      </c>
      <c r="AK21" s="446"/>
      <c r="AL21" s="446"/>
      <c r="AM21" s="447"/>
      <c r="AN21" s="448">
        <f>AVERAGE(AD21:AI23)-B21</f>
        <v>0</v>
      </c>
      <c r="AO21" s="449"/>
      <c r="AP21" s="449"/>
      <c r="AQ21" s="450"/>
    </row>
    <row r="22" spans="2:43" ht="21" customHeight="1">
      <c r="B22" s="416"/>
      <c r="C22" s="417"/>
      <c r="D22" s="418"/>
      <c r="E22" s="419" t="s">
        <v>1</v>
      </c>
      <c r="F22" s="451">
        <v>5.0999999999999996</v>
      </c>
      <c r="G22" s="452"/>
      <c r="H22" s="452"/>
      <c r="I22" s="451">
        <v>5.0999999999999996</v>
      </c>
      <c r="J22" s="452"/>
      <c r="K22" s="452"/>
      <c r="L22" s="451">
        <v>5.0999999999999996</v>
      </c>
      <c r="M22" s="452"/>
      <c r="N22" s="452"/>
      <c r="O22" s="451">
        <v>5.0999999999999996</v>
      </c>
      <c r="P22" s="452"/>
      <c r="Q22" s="452"/>
      <c r="R22" s="451">
        <v>5.0999999999999996</v>
      </c>
      <c r="S22" s="452"/>
      <c r="T22" s="452"/>
      <c r="U22" s="451">
        <v>5.0999999999999996</v>
      </c>
      <c r="V22" s="452"/>
      <c r="W22" s="452"/>
      <c r="X22" s="451">
        <v>5.0999999999999996</v>
      </c>
      <c r="Y22" s="452"/>
      <c r="Z22" s="452"/>
      <c r="AA22" s="451">
        <v>5.0999999999999996</v>
      </c>
      <c r="AB22" s="452"/>
      <c r="AC22" s="452"/>
      <c r="AD22" s="453">
        <f t="shared" si="0"/>
        <v>5.0999999999999996</v>
      </c>
      <c r="AE22" s="454"/>
      <c r="AF22" s="454"/>
      <c r="AG22" s="453">
        <f t="shared" si="1"/>
        <v>5.0999999999999996</v>
      </c>
      <c r="AH22" s="454"/>
      <c r="AI22" s="454"/>
      <c r="AJ22" s="455"/>
      <c r="AK22" s="456"/>
      <c r="AL22" s="456"/>
      <c r="AM22" s="457"/>
      <c r="AN22" s="458"/>
      <c r="AO22" s="459"/>
      <c r="AP22" s="459"/>
      <c r="AQ22" s="460"/>
    </row>
    <row r="23" spans="2:43" ht="21" customHeight="1">
      <c r="B23" s="461"/>
      <c r="C23" s="462"/>
      <c r="D23" s="463"/>
      <c r="E23" s="430" t="s">
        <v>2</v>
      </c>
      <c r="F23" s="464">
        <v>5.0999999999999996</v>
      </c>
      <c r="G23" s="465"/>
      <c r="H23" s="465"/>
      <c r="I23" s="464">
        <v>5.0999999999999996</v>
      </c>
      <c r="J23" s="465"/>
      <c r="K23" s="465"/>
      <c r="L23" s="464">
        <v>5.0999999999999996</v>
      </c>
      <c r="M23" s="465"/>
      <c r="N23" s="465"/>
      <c r="O23" s="464">
        <v>5.0999999999999996</v>
      </c>
      <c r="P23" s="465"/>
      <c r="Q23" s="465"/>
      <c r="R23" s="464">
        <v>5.0999999999999996</v>
      </c>
      <c r="S23" s="465"/>
      <c r="T23" s="465"/>
      <c r="U23" s="464">
        <v>5.0999999999999996</v>
      </c>
      <c r="V23" s="465"/>
      <c r="W23" s="465"/>
      <c r="X23" s="464">
        <v>5.0999999999999996</v>
      </c>
      <c r="Y23" s="465"/>
      <c r="Z23" s="465"/>
      <c r="AA23" s="464">
        <v>5.0999999999999996</v>
      </c>
      <c r="AB23" s="465"/>
      <c r="AC23" s="465"/>
      <c r="AD23" s="466">
        <f t="shared" si="0"/>
        <v>5.0999999999999996</v>
      </c>
      <c r="AE23" s="467"/>
      <c r="AF23" s="467"/>
      <c r="AG23" s="466">
        <f t="shared" si="1"/>
        <v>5.0999999999999996</v>
      </c>
      <c r="AH23" s="467"/>
      <c r="AI23" s="467"/>
      <c r="AJ23" s="468"/>
      <c r="AK23" s="469"/>
      <c r="AL23" s="469"/>
      <c r="AM23" s="470"/>
      <c r="AN23" s="471"/>
      <c r="AO23" s="472"/>
      <c r="AP23" s="472"/>
      <c r="AQ23" s="473"/>
    </row>
    <row r="24" spans="2:43" ht="21" hidden="1" customHeight="1">
      <c r="B24" s="402">
        <v>7.7</v>
      </c>
      <c r="C24" s="403"/>
      <c r="D24" s="404"/>
      <c r="E24" s="405" t="s">
        <v>0</v>
      </c>
      <c r="F24" s="441">
        <v>7.7</v>
      </c>
      <c r="G24" s="442"/>
      <c r="H24" s="442"/>
      <c r="I24" s="441">
        <v>7.7</v>
      </c>
      <c r="J24" s="442"/>
      <c r="K24" s="442"/>
      <c r="L24" s="441">
        <v>7.7</v>
      </c>
      <c r="M24" s="442"/>
      <c r="N24" s="442"/>
      <c r="O24" s="441">
        <v>7.7</v>
      </c>
      <c r="P24" s="442"/>
      <c r="Q24" s="442"/>
      <c r="R24" s="441">
        <v>7.7</v>
      </c>
      <c r="S24" s="442"/>
      <c r="T24" s="442"/>
      <c r="U24" s="441">
        <v>7.7</v>
      </c>
      <c r="V24" s="442"/>
      <c r="W24" s="442"/>
      <c r="X24" s="441">
        <v>7.7</v>
      </c>
      <c r="Y24" s="442"/>
      <c r="Z24" s="442"/>
      <c r="AA24" s="441">
        <v>7.7</v>
      </c>
      <c r="AB24" s="442"/>
      <c r="AC24" s="442"/>
      <c r="AD24" s="443">
        <f t="shared" si="0"/>
        <v>7.7</v>
      </c>
      <c r="AE24" s="444"/>
      <c r="AF24" s="444"/>
      <c r="AG24" s="443">
        <f t="shared" si="1"/>
        <v>7.7</v>
      </c>
      <c r="AH24" s="444"/>
      <c r="AI24" s="444"/>
      <c r="AJ24" s="445">
        <f>STDEV(Z24:AE26)/SQRT(4)</f>
        <v>0</v>
      </c>
      <c r="AK24" s="446"/>
      <c r="AL24" s="446"/>
      <c r="AM24" s="447"/>
      <c r="AN24" s="448">
        <f>AVERAGE(AD24:AI26)-B24</f>
        <v>0</v>
      </c>
      <c r="AO24" s="449"/>
      <c r="AP24" s="449"/>
      <c r="AQ24" s="450"/>
    </row>
    <row r="25" spans="2:43" ht="21" hidden="1" customHeight="1">
      <c r="B25" s="416"/>
      <c r="C25" s="417"/>
      <c r="D25" s="418"/>
      <c r="E25" s="419" t="s">
        <v>1</v>
      </c>
      <c r="F25" s="451">
        <v>7.7</v>
      </c>
      <c r="G25" s="452"/>
      <c r="H25" s="452"/>
      <c r="I25" s="451">
        <v>7.7</v>
      </c>
      <c r="J25" s="452"/>
      <c r="K25" s="452"/>
      <c r="L25" s="451">
        <v>7.7</v>
      </c>
      <c r="M25" s="452"/>
      <c r="N25" s="452"/>
      <c r="O25" s="451">
        <v>7.7</v>
      </c>
      <c r="P25" s="452"/>
      <c r="Q25" s="452"/>
      <c r="R25" s="451">
        <v>7.7</v>
      </c>
      <c r="S25" s="452"/>
      <c r="T25" s="452"/>
      <c r="U25" s="451">
        <v>7.7</v>
      </c>
      <c r="V25" s="452"/>
      <c r="W25" s="452"/>
      <c r="X25" s="451">
        <v>7.7</v>
      </c>
      <c r="Y25" s="452"/>
      <c r="Z25" s="452"/>
      <c r="AA25" s="451">
        <v>7.7</v>
      </c>
      <c r="AB25" s="452"/>
      <c r="AC25" s="452"/>
      <c r="AD25" s="453">
        <f t="shared" si="0"/>
        <v>7.7</v>
      </c>
      <c r="AE25" s="454"/>
      <c r="AF25" s="454"/>
      <c r="AG25" s="453">
        <f t="shared" si="1"/>
        <v>7.7</v>
      </c>
      <c r="AH25" s="454"/>
      <c r="AI25" s="454"/>
      <c r="AJ25" s="455"/>
      <c r="AK25" s="456"/>
      <c r="AL25" s="456"/>
      <c r="AM25" s="457"/>
      <c r="AN25" s="458"/>
      <c r="AO25" s="459"/>
      <c r="AP25" s="459"/>
      <c r="AQ25" s="460"/>
    </row>
    <row r="26" spans="2:43" ht="21" hidden="1" customHeight="1">
      <c r="B26" s="461"/>
      <c r="C26" s="462"/>
      <c r="D26" s="463"/>
      <c r="E26" s="430" t="s">
        <v>2</v>
      </c>
      <c r="F26" s="464">
        <v>7.7</v>
      </c>
      <c r="G26" s="465"/>
      <c r="H26" s="465"/>
      <c r="I26" s="464">
        <v>7.7</v>
      </c>
      <c r="J26" s="465"/>
      <c r="K26" s="465"/>
      <c r="L26" s="464">
        <v>7.7</v>
      </c>
      <c r="M26" s="465"/>
      <c r="N26" s="465"/>
      <c r="O26" s="464">
        <v>7.7</v>
      </c>
      <c r="P26" s="465"/>
      <c r="Q26" s="465"/>
      <c r="R26" s="464">
        <v>7.7</v>
      </c>
      <c r="S26" s="465"/>
      <c r="T26" s="465"/>
      <c r="U26" s="464">
        <v>7.7</v>
      </c>
      <c r="V26" s="465"/>
      <c r="W26" s="465"/>
      <c r="X26" s="464">
        <v>7.7</v>
      </c>
      <c r="Y26" s="465"/>
      <c r="Z26" s="465"/>
      <c r="AA26" s="464">
        <v>7.7</v>
      </c>
      <c r="AB26" s="465"/>
      <c r="AC26" s="465"/>
      <c r="AD26" s="466">
        <f t="shared" si="0"/>
        <v>7.7</v>
      </c>
      <c r="AE26" s="467"/>
      <c r="AF26" s="467"/>
      <c r="AG26" s="466">
        <f t="shared" si="1"/>
        <v>7.7</v>
      </c>
      <c r="AH26" s="467"/>
      <c r="AI26" s="467"/>
      <c r="AJ26" s="468"/>
      <c r="AK26" s="469"/>
      <c r="AL26" s="469"/>
      <c r="AM26" s="470"/>
      <c r="AN26" s="471"/>
      <c r="AO26" s="472"/>
      <c r="AP26" s="472"/>
      <c r="AQ26" s="473"/>
    </row>
    <row r="27" spans="2:43" ht="21" hidden="1" customHeight="1">
      <c r="B27" s="402">
        <v>10</v>
      </c>
      <c r="C27" s="403"/>
      <c r="D27" s="404"/>
      <c r="E27" s="405" t="s">
        <v>0</v>
      </c>
      <c r="F27" s="441">
        <v>10</v>
      </c>
      <c r="G27" s="442"/>
      <c r="H27" s="442"/>
      <c r="I27" s="441">
        <v>10</v>
      </c>
      <c r="J27" s="442"/>
      <c r="K27" s="442"/>
      <c r="L27" s="441">
        <v>10</v>
      </c>
      <c r="M27" s="442"/>
      <c r="N27" s="442"/>
      <c r="O27" s="441">
        <v>10</v>
      </c>
      <c r="P27" s="442"/>
      <c r="Q27" s="442"/>
      <c r="R27" s="441">
        <v>10</v>
      </c>
      <c r="S27" s="442"/>
      <c r="T27" s="442"/>
      <c r="U27" s="441">
        <v>10</v>
      </c>
      <c r="V27" s="442"/>
      <c r="W27" s="442"/>
      <c r="X27" s="441">
        <v>10</v>
      </c>
      <c r="Y27" s="442"/>
      <c r="Z27" s="442"/>
      <c r="AA27" s="441">
        <v>10</v>
      </c>
      <c r="AB27" s="442"/>
      <c r="AC27" s="442"/>
      <c r="AD27" s="443">
        <f t="shared" si="0"/>
        <v>10</v>
      </c>
      <c r="AE27" s="444"/>
      <c r="AF27" s="444"/>
      <c r="AG27" s="443">
        <f t="shared" si="1"/>
        <v>10</v>
      </c>
      <c r="AH27" s="444"/>
      <c r="AI27" s="444"/>
      <c r="AJ27" s="445">
        <f>STDEV(Z27:AE29)/SQRT(4)</f>
        <v>0</v>
      </c>
      <c r="AK27" s="446"/>
      <c r="AL27" s="446"/>
      <c r="AM27" s="447"/>
      <c r="AN27" s="448">
        <f>AVERAGE(AD27:AI29)-B27</f>
        <v>0</v>
      </c>
      <c r="AO27" s="449"/>
      <c r="AP27" s="449"/>
      <c r="AQ27" s="450"/>
    </row>
    <row r="28" spans="2:43" ht="21" hidden="1" customHeight="1">
      <c r="B28" s="416"/>
      <c r="C28" s="417"/>
      <c r="D28" s="418"/>
      <c r="E28" s="419" t="s">
        <v>1</v>
      </c>
      <c r="F28" s="451">
        <v>10</v>
      </c>
      <c r="G28" s="452"/>
      <c r="H28" s="452"/>
      <c r="I28" s="451">
        <v>10</v>
      </c>
      <c r="J28" s="452"/>
      <c r="K28" s="452"/>
      <c r="L28" s="451">
        <v>10</v>
      </c>
      <c r="M28" s="452"/>
      <c r="N28" s="452"/>
      <c r="O28" s="451">
        <v>10</v>
      </c>
      <c r="P28" s="452"/>
      <c r="Q28" s="452"/>
      <c r="R28" s="451">
        <v>10</v>
      </c>
      <c r="S28" s="452"/>
      <c r="T28" s="452"/>
      <c r="U28" s="451">
        <v>10</v>
      </c>
      <c r="V28" s="452"/>
      <c r="W28" s="452"/>
      <c r="X28" s="451">
        <v>10</v>
      </c>
      <c r="Y28" s="452"/>
      <c r="Z28" s="452"/>
      <c r="AA28" s="451">
        <v>10</v>
      </c>
      <c r="AB28" s="452"/>
      <c r="AC28" s="452"/>
      <c r="AD28" s="453">
        <f t="shared" si="0"/>
        <v>10</v>
      </c>
      <c r="AE28" s="454"/>
      <c r="AF28" s="454"/>
      <c r="AG28" s="453">
        <f t="shared" si="1"/>
        <v>10</v>
      </c>
      <c r="AH28" s="454"/>
      <c r="AI28" s="454"/>
      <c r="AJ28" s="455"/>
      <c r="AK28" s="456"/>
      <c r="AL28" s="456"/>
      <c r="AM28" s="457"/>
      <c r="AN28" s="458"/>
      <c r="AO28" s="459"/>
      <c r="AP28" s="459"/>
      <c r="AQ28" s="460"/>
    </row>
    <row r="29" spans="2:43" ht="21" hidden="1" customHeight="1">
      <c r="B29" s="461"/>
      <c r="C29" s="462"/>
      <c r="D29" s="463"/>
      <c r="E29" s="430" t="s">
        <v>2</v>
      </c>
      <c r="F29" s="464">
        <v>10</v>
      </c>
      <c r="G29" s="465"/>
      <c r="H29" s="465"/>
      <c r="I29" s="464">
        <v>10</v>
      </c>
      <c r="J29" s="465"/>
      <c r="K29" s="465"/>
      <c r="L29" s="464">
        <v>10</v>
      </c>
      <c r="M29" s="465"/>
      <c r="N29" s="465"/>
      <c r="O29" s="464">
        <v>10</v>
      </c>
      <c r="P29" s="465"/>
      <c r="Q29" s="465"/>
      <c r="R29" s="464">
        <v>10</v>
      </c>
      <c r="S29" s="465"/>
      <c r="T29" s="465"/>
      <c r="U29" s="464">
        <v>10</v>
      </c>
      <c r="V29" s="465"/>
      <c r="W29" s="465"/>
      <c r="X29" s="464">
        <v>10</v>
      </c>
      <c r="Y29" s="465"/>
      <c r="Z29" s="465"/>
      <c r="AA29" s="464">
        <v>10</v>
      </c>
      <c r="AB29" s="465"/>
      <c r="AC29" s="465"/>
      <c r="AD29" s="466">
        <f t="shared" si="0"/>
        <v>10</v>
      </c>
      <c r="AE29" s="467"/>
      <c r="AF29" s="467"/>
      <c r="AG29" s="466">
        <f t="shared" si="1"/>
        <v>10</v>
      </c>
      <c r="AH29" s="467"/>
      <c r="AI29" s="467"/>
      <c r="AJ29" s="468"/>
      <c r="AK29" s="469"/>
      <c r="AL29" s="469"/>
      <c r="AM29" s="470"/>
      <c r="AN29" s="471"/>
      <c r="AO29" s="472"/>
      <c r="AP29" s="472"/>
      <c r="AQ29" s="473"/>
    </row>
    <row r="30" spans="2:43" ht="21" hidden="1" customHeight="1">
      <c r="B30" s="416">
        <v>12.9</v>
      </c>
      <c r="C30" s="417"/>
      <c r="D30" s="418"/>
      <c r="E30" s="405" t="s">
        <v>0</v>
      </c>
      <c r="F30" s="441">
        <v>12.9</v>
      </c>
      <c r="G30" s="442"/>
      <c r="H30" s="442"/>
      <c r="I30" s="441">
        <v>12.9</v>
      </c>
      <c r="J30" s="442"/>
      <c r="K30" s="442"/>
      <c r="L30" s="441">
        <v>12.9</v>
      </c>
      <c r="M30" s="442"/>
      <c r="N30" s="442"/>
      <c r="O30" s="441">
        <v>12.9</v>
      </c>
      <c r="P30" s="442"/>
      <c r="Q30" s="442"/>
      <c r="R30" s="441">
        <v>12.9</v>
      </c>
      <c r="S30" s="442"/>
      <c r="T30" s="442"/>
      <c r="U30" s="441">
        <v>12.9</v>
      </c>
      <c r="V30" s="442"/>
      <c r="W30" s="442"/>
      <c r="X30" s="441">
        <v>12.9</v>
      </c>
      <c r="Y30" s="442"/>
      <c r="Z30" s="442"/>
      <c r="AA30" s="441">
        <v>12.9</v>
      </c>
      <c r="AB30" s="442"/>
      <c r="AC30" s="442"/>
      <c r="AD30" s="443">
        <f t="shared" si="0"/>
        <v>12.9</v>
      </c>
      <c r="AE30" s="444"/>
      <c r="AF30" s="444"/>
      <c r="AG30" s="443">
        <f t="shared" si="1"/>
        <v>12.9</v>
      </c>
      <c r="AH30" s="444"/>
      <c r="AI30" s="444"/>
      <c r="AJ30" s="445">
        <f>STDEV(Z30:AE32)/SQRT(4)</f>
        <v>0</v>
      </c>
      <c r="AK30" s="446"/>
      <c r="AL30" s="446"/>
      <c r="AM30" s="447"/>
      <c r="AN30" s="448">
        <f>AVERAGE(AD30:AI32)-B30</f>
        <v>0</v>
      </c>
      <c r="AO30" s="449"/>
      <c r="AP30" s="449"/>
      <c r="AQ30" s="450"/>
    </row>
    <row r="31" spans="2:43" ht="21" hidden="1" customHeight="1">
      <c r="B31" s="416"/>
      <c r="C31" s="417"/>
      <c r="D31" s="418"/>
      <c r="E31" s="419" t="s">
        <v>1</v>
      </c>
      <c r="F31" s="451">
        <v>12.9</v>
      </c>
      <c r="G31" s="452"/>
      <c r="H31" s="452"/>
      <c r="I31" s="451">
        <v>12.9</v>
      </c>
      <c r="J31" s="452"/>
      <c r="K31" s="452"/>
      <c r="L31" s="451">
        <v>12.9</v>
      </c>
      <c r="M31" s="452"/>
      <c r="N31" s="452"/>
      <c r="O31" s="451">
        <v>12.9</v>
      </c>
      <c r="P31" s="452"/>
      <c r="Q31" s="452"/>
      <c r="R31" s="451">
        <v>12.9</v>
      </c>
      <c r="S31" s="452"/>
      <c r="T31" s="452"/>
      <c r="U31" s="451">
        <v>12.9</v>
      </c>
      <c r="V31" s="452"/>
      <c r="W31" s="452"/>
      <c r="X31" s="451">
        <v>12.9</v>
      </c>
      <c r="Y31" s="452"/>
      <c r="Z31" s="452"/>
      <c r="AA31" s="451">
        <v>12.9</v>
      </c>
      <c r="AB31" s="452"/>
      <c r="AC31" s="452"/>
      <c r="AD31" s="453">
        <f t="shared" si="0"/>
        <v>12.9</v>
      </c>
      <c r="AE31" s="454"/>
      <c r="AF31" s="454"/>
      <c r="AG31" s="453">
        <f t="shared" si="1"/>
        <v>12.9</v>
      </c>
      <c r="AH31" s="454"/>
      <c r="AI31" s="454"/>
      <c r="AJ31" s="455"/>
      <c r="AK31" s="456"/>
      <c r="AL31" s="456"/>
      <c r="AM31" s="457"/>
      <c r="AN31" s="458"/>
      <c r="AO31" s="459"/>
      <c r="AP31" s="459"/>
      <c r="AQ31" s="460"/>
    </row>
    <row r="32" spans="2:43" ht="21" hidden="1" customHeight="1">
      <c r="B32" s="461"/>
      <c r="C32" s="462"/>
      <c r="D32" s="463"/>
      <c r="E32" s="430" t="s">
        <v>2</v>
      </c>
      <c r="F32" s="464">
        <v>12.9</v>
      </c>
      <c r="G32" s="465"/>
      <c r="H32" s="465"/>
      <c r="I32" s="464">
        <v>12.9</v>
      </c>
      <c r="J32" s="465"/>
      <c r="K32" s="465"/>
      <c r="L32" s="464">
        <v>12.9</v>
      </c>
      <c r="M32" s="465"/>
      <c r="N32" s="465"/>
      <c r="O32" s="464">
        <v>12.9</v>
      </c>
      <c r="P32" s="465"/>
      <c r="Q32" s="465"/>
      <c r="R32" s="464">
        <v>12.9</v>
      </c>
      <c r="S32" s="465"/>
      <c r="T32" s="465"/>
      <c r="U32" s="464">
        <v>12.9</v>
      </c>
      <c r="V32" s="465"/>
      <c r="W32" s="465"/>
      <c r="X32" s="464">
        <v>12.9</v>
      </c>
      <c r="Y32" s="465"/>
      <c r="Z32" s="465"/>
      <c r="AA32" s="464">
        <v>12.9</v>
      </c>
      <c r="AB32" s="465"/>
      <c r="AC32" s="465"/>
      <c r="AD32" s="466">
        <f t="shared" si="0"/>
        <v>12.9</v>
      </c>
      <c r="AE32" s="467"/>
      <c r="AF32" s="467"/>
      <c r="AG32" s="466">
        <f t="shared" si="1"/>
        <v>12.9</v>
      </c>
      <c r="AH32" s="467"/>
      <c r="AI32" s="467"/>
      <c r="AJ32" s="468"/>
      <c r="AK32" s="469"/>
      <c r="AL32" s="469"/>
      <c r="AM32" s="470"/>
      <c r="AN32" s="471"/>
      <c r="AO32" s="472"/>
      <c r="AP32" s="472"/>
      <c r="AQ32" s="473"/>
    </row>
    <row r="33" spans="2:43" ht="21" hidden="1" customHeight="1">
      <c r="B33" s="402">
        <v>15</v>
      </c>
      <c r="C33" s="403"/>
      <c r="D33" s="404"/>
      <c r="E33" s="405" t="s">
        <v>0</v>
      </c>
      <c r="F33" s="441">
        <v>15</v>
      </c>
      <c r="G33" s="442"/>
      <c r="H33" s="442"/>
      <c r="I33" s="441">
        <v>15</v>
      </c>
      <c r="J33" s="442"/>
      <c r="K33" s="442"/>
      <c r="L33" s="441">
        <v>15</v>
      </c>
      <c r="M33" s="442"/>
      <c r="N33" s="442"/>
      <c r="O33" s="441">
        <v>15</v>
      </c>
      <c r="P33" s="442"/>
      <c r="Q33" s="442"/>
      <c r="R33" s="441">
        <v>15</v>
      </c>
      <c r="S33" s="442"/>
      <c r="T33" s="442"/>
      <c r="U33" s="441">
        <v>15</v>
      </c>
      <c r="V33" s="442"/>
      <c r="W33" s="442"/>
      <c r="X33" s="441">
        <v>15</v>
      </c>
      <c r="Y33" s="442"/>
      <c r="Z33" s="442"/>
      <c r="AA33" s="441">
        <v>15</v>
      </c>
      <c r="AB33" s="442"/>
      <c r="AC33" s="442"/>
      <c r="AD33" s="443">
        <f t="shared" si="0"/>
        <v>15</v>
      </c>
      <c r="AE33" s="444"/>
      <c r="AF33" s="444"/>
      <c r="AG33" s="443">
        <f t="shared" si="1"/>
        <v>15</v>
      </c>
      <c r="AH33" s="444"/>
      <c r="AI33" s="444"/>
      <c r="AJ33" s="445">
        <f>STDEV(Z33:AE35)/SQRT(4)</f>
        <v>0</v>
      </c>
      <c r="AK33" s="446"/>
      <c r="AL33" s="446"/>
      <c r="AM33" s="447"/>
      <c r="AN33" s="448">
        <f>AVERAGE(AD33:AI35)-B33</f>
        <v>0</v>
      </c>
      <c r="AO33" s="449"/>
      <c r="AP33" s="449"/>
      <c r="AQ33" s="450"/>
    </row>
    <row r="34" spans="2:43" ht="21" hidden="1" customHeight="1">
      <c r="B34" s="416"/>
      <c r="C34" s="417"/>
      <c r="D34" s="418"/>
      <c r="E34" s="419" t="s">
        <v>1</v>
      </c>
      <c r="F34" s="451">
        <v>15</v>
      </c>
      <c r="G34" s="452"/>
      <c r="H34" s="452"/>
      <c r="I34" s="451">
        <v>15</v>
      </c>
      <c r="J34" s="452"/>
      <c r="K34" s="452"/>
      <c r="L34" s="451">
        <v>15</v>
      </c>
      <c r="M34" s="452"/>
      <c r="N34" s="452"/>
      <c r="O34" s="451">
        <v>15</v>
      </c>
      <c r="P34" s="452"/>
      <c r="Q34" s="452"/>
      <c r="R34" s="451">
        <v>15</v>
      </c>
      <c r="S34" s="452"/>
      <c r="T34" s="452"/>
      <c r="U34" s="451">
        <v>15</v>
      </c>
      <c r="V34" s="452"/>
      <c r="W34" s="452"/>
      <c r="X34" s="451">
        <v>15</v>
      </c>
      <c r="Y34" s="452"/>
      <c r="Z34" s="452"/>
      <c r="AA34" s="451">
        <v>15</v>
      </c>
      <c r="AB34" s="452"/>
      <c r="AC34" s="452"/>
      <c r="AD34" s="453">
        <f t="shared" si="0"/>
        <v>15</v>
      </c>
      <c r="AE34" s="454"/>
      <c r="AF34" s="454"/>
      <c r="AG34" s="453">
        <f t="shared" si="1"/>
        <v>15</v>
      </c>
      <c r="AH34" s="454"/>
      <c r="AI34" s="454"/>
      <c r="AJ34" s="455"/>
      <c r="AK34" s="456"/>
      <c r="AL34" s="456"/>
      <c r="AM34" s="457"/>
      <c r="AN34" s="458"/>
      <c r="AO34" s="459"/>
      <c r="AP34" s="459"/>
      <c r="AQ34" s="460"/>
    </row>
    <row r="35" spans="2:43" ht="21" hidden="1" customHeight="1">
      <c r="B35" s="461"/>
      <c r="C35" s="462"/>
      <c r="D35" s="463"/>
      <c r="E35" s="430" t="s">
        <v>2</v>
      </c>
      <c r="F35" s="464">
        <v>15</v>
      </c>
      <c r="G35" s="465"/>
      <c r="H35" s="465"/>
      <c r="I35" s="464">
        <v>15</v>
      </c>
      <c r="J35" s="465"/>
      <c r="K35" s="465"/>
      <c r="L35" s="464">
        <v>15</v>
      </c>
      <c r="M35" s="465"/>
      <c r="N35" s="465"/>
      <c r="O35" s="464">
        <v>15</v>
      </c>
      <c r="P35" s="465"/>
      <c r="Q35" s="465"/>
      <c r="R35" s="464">
        <v>15</v>
      </c>
      <c r="S35" s="465"/>
      <c r="T35" s="465"/>
      <c r="U35" s="464">
        <v>15</v>
      </c>
      <c r="V35" s="465"/>
      <c r="W35" s="465"/>
      <c r="X35" s="464">
        <v>15</v>
      </c>
      <c r="Y35" s="465"/>
      <c r="Z35" s="465"/>
      <c r="AA35" s="464">
        <v>15</v>
      </c>
      <c r="AB35" s="465"/>
      <c r="AC35" s="465"/>
      <c r="AD35" s="466">
        <f t="shared" si="0"/>
        <v>15</v>
      </c>
      <c r="AE35" s="467"/>
      <c r="AF35" s="467"/>
      <c r="AG35" s="466">
        <f t="shared" si="1"/>
        <v>15</v>
      </c>
      <c r="AH35" s="467"/>
      <c r="AI35" s="467"/>
      <c r="AJ35" s="468"/>
      <c r="AK35" s="469"/>
      <c r="AL35" s="469"/>
      <c r="AM35" s="470"/>
      <c r="AN35" s="471"/>
      <c r="AO35" s="472"/>
      <c r="AP35" s="472"/>
      <c r="AQ35" s="473"/>
    </row>
    <row r="37" spans="2:43" ht="18.75" customHeight="1">
      <c r="B37" s="335" t="s">
        <v>71</v>
      </c>
      <c r="C37" s="335"/>
      <c r="D37" s="335"/>
      <c r="E37" s="335"/>
      <c r="G37" s="474" t="s">
        <v>72</v>
      </c>
      <c r="H37" s="474"/>
      <c r="I37" s="474"/>
      <c r="J37" s="474"/>
      <c r="K37" s="474"/>
      <c r="L37" s="474"/>
      <c r="M37" s="474"/>
      <c r="N37" s="474"/>
      <c r="O37" s="474"/>
      <c r="P37" s="475"/>
      <c r="Q37" s="475"/>
      <c r="R37" s="475"/>
      <c r="S37" s="475"/>
      <c r="T37" s="475"/>
      <c r="U37" s="475"/>
      <c r="V37" s="475"/>
      <c r="W37" s="475"/>
      <c r="X37" s="475"/>
      <c r="Y37" s="475"/>
      <c r="Z37" s="475"/>
      <c r="AA37" s="475"/>
      <c r="AB37" s="475"/>
      <c r="AC37" s="475"/>
      <c r="AD37" s="475"/>
    </row>
    <row r="38" spans="2:43" ht="18.75" customHeight="1"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475"/>
      <c r="O38" s="475"/>
      <c r="P38" s="475"/>
      <c r="Q38" s="475"/>
      <c r="R38" s="475"/>
      <c r="S38" s="475"/>
      <c r="T38" s="475"/>
      <c r="U38" s="475"/>
      <c r="V38" s="475"/>
      <c r="W38" s="475"/>
      <c r="X38" s="475"/>
      <c r="Y38" s="475"/>
      <c r="Z38" s="475"/>
      <c r="AA38" s="475"/>
      <c r="AB38" s="475"/>
      <c r="AC38" s="475"/>
      <c r="AD38" s="475"/>
    </row>
    <row r="39" spans="2:43" ht="18.75" customHeight="1"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475"/>
      <c r="O39" s="475"/>
      <c r="P39" s="475"/>
      <c r="Q39" s="475"/>
      <c r="R39" s="475"/>
      <c r="S39" s="475"/>
      <c r="T39" s="475"/>
      <c r="U39" s="475"/>
      <c r="V39" s="475"/>
      <c r="W39" s="475"/>
      <c r="X39" s="475"/>
      <c r="Y39" s="475"/>
      <c r="Z39" s="475"/>
      <c r="AA39" s="475"/>
      <c r="AB39" s="475"/>
      <c r="AC39" s="475"/>
      <c r="AD39" s="475"/>
    </row>
    <row r="40" spans="2:43" ht="18.75" customHeight="1">
      <c r="B40" s="475"/>
      <c r="C40" s="475"/>
      <c r="D40" s="475"/>
      <c r="E40" s="475"/>
      <c r="F40" s="476">
        <v>11</v>
      </c>
      <c r="G40" s="476"/>
      <c r="H40" s="315" t="s">
        <v>72</v>
      </c>
      <c r="I40" s="477"/>
      <c r="J40" s="371"/>
      <c r="K40" s="477"/>
      <c r="L40" s="477"/>
      <c r="M40" s="477"/>
      <c r="N40" s="477"/>
      <c r="O40" s="478"/>
      <c r="P40" s="475"/>
      <c r="Q40" s="475"/>
      <c r="R40" s="475"/>
      <c r="S40" s="475"/>
      <c r="T40" s="475"/>
      <c r="U40" s="475"/>
      <c r="V40" s="475"/>
      <c r="W40" s="475"/>
      <c r="X40" s="475"/>
      <c r="Y40" s="475"/>
      <c r="Z40" s="475"/>
      <c r="AA40" s="475"/>
      <c r="AB40" s="475"/>
      <c r="AC40" s="475"/>
      <c r="AD40" s="475"/>
    </row>
    <row r="56" spans="4:23" ht="18.75" customHeight="1"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  <c r="T56" s="343"/>
      <c r="U56" s="343"/>
      <c r="V56" s="343"/>
      <c r="W56" s="343"/>
    </row>
    <row r="58" spans="4:23" ht="18.75" customHeight="1">
      <c r="D58" s="479"/>
      <c r="E58" s="479"/>
      <c r="F58" s="480"/>
      <c r="G58" s="481"/>
      <c r="H58" s="343"/>
    </row>
    <row r="59" spans="4:23" ht="18.75" customHeight="1">
      <c r="D59" s="479">
        <v>8</v>
      </c>
      <c r="E59" s="479"/>
      <c r="F59" s="482" t="s">
        <v>73</v>
      </c>
      <c r="G59" s="481"/>
      <c r="H59" s="371"/>
    </row>
    <row r="60" spans="4:23" ht="18.75" customHeight="1">
      <c r="D60" s="483">
        <v>9</v>
      </c>
      <c r="E60" s="483"/>
      <c r="F60" s="482" t="s">
        <v>74</v>
      </c>
      <c r="G60" s="481"/>
      <c r="H60" s="371"/>
    </row>
    <row r="61" spans="4:23" ht="18.75" customHeight="1">
      <c r="D61" s="479">
        <v>10</v>
      </c>
      <c r="E61" s="479"/>
      <c r="F61" s="482" t="s">
        <v>75</v>
      </c>
      <c r="G61" s="481"/>
      <c r="H61" s="371"/>
    </row>
    <row r="62" spans="4:23" ht="18.75" customHeight="1">
      <c r="D62" s="483">
        <v>11</v>
      </c>
      <c r="E62" s="483"/>
      <c r="F62" s="482" t="s">
        <v>72</v>
      </c>
      <c r="G62" s="481"/>
      <c r="H62" s="371"/>
    </row>
  </sheetData>
  <mergeCells count="242">
    <mergeCell ref="B1:L2"/>
    <mergeCell ref="Q1:U1"/>
    <mergeCell ref="Q2:T2"/>
    <mergeCell ref="AA2:AD2"/>
    <mergeCell ref="B3:L3"/>
    <mergeCell ref="R3:S3"/>
    <mergeCell ref="U3:V3"/>
    <mergeCell ref="E8:F8"/>
    <mergeCell ref="H8:I8"/>
    <mergeCell ref="P8:S8"/>
    <mergeCell ref="P9:AF9"/>
    <mergeCell ref="I11:Q11"/>
    <mergeCell ref="V11:AF11"/>
    <mergeCell ref="B4:L4"/>
    <mergeCell ref="H5:AF5"/>
    <mergeCell ref="H6:P6"/>
    <mergeCell ref="V6:AF6"/>
    <mergeCell ref="E7:L7"/>
    <mergeCell ref="M7:O7"/>
    <mergeCell ref="P7:W7"/>
    <mergeCell ref="X7:Y7"/>
    <mergeCell ref="Z7:AF7"/>
    <mergeCell ref="I12:Q12"/>
    <mergeCell ref="V12:AF12"/>
    <mergeCell ref="B15:D15"/>
    <mergeCell ref="E15:E17"/>
    <mergeCell ref="F15:AC15"/>
    <mergeCell ref="AD15:AI16"/>
    <mergeCell ref="R17:T17"/>
    <mergeCell ref="U17:W17"/>
    <mergeCell ref="X17:Z17"/>
    <mergeCell ref="AA17:AC17"/>
    <mergeCell ref="AJ15:AM17"/>
    <mergeCell ref="AN15:AQ17"/>
    <mergeCell ref="B16:D16"/>
    <mergeCell ref="F16:Q16"/>
    <mergeCell ref="R16:AC16"/>
    <mergeCell ref="B17:D17"/>
    <mergeCell ref="F17:H17"/>
    <mergeCell ref="I17:K17"/>
    <mergeCell ref="L17:N17"/>
    <mergeCell ref="O17:Q17"/>
    <mergeCell ref="AD17:AF17"/>
    <mergeCell ref="AG17:AI17"/>
    <mergeCell ref="B18:D20"/>
    <mergeCell ref="F18:H18"/>
    <mergeCell ref="I18:K18"/>
    <mergeCell ref="L18:N18"/>
    <mergeCell ref="O18:Q18"/>
    <mergeCell ref="R18:T18"/>
    <mergeCell ref="U18:W18"/>
    <mergeCell ref="X18:Z18"/>
    <mergeCell ref="AA18:AC18"/>
    <mergeCell ref="AD18:AF18"/>
    <mergeCell ref="AG18:AI18"/>
    <mergeCell ref="AJ18:AM20"/>
    <mergeCell ref="AN18:AQ20"/>
    <mergeCell ref="F19:H19"/>
    <mergeCell ref="I19:K19"/>
    <mergeCell ref="L19:N19"/>
    <mergeCell ref="O19:Q19"/>
    <mergeCell ref="R19:T19"/>
    <mergeCell ref="U19:W19"/>
    <mergeCell ref="X19:Z19"/>
    <mergeCell ref="AA19:AC19"/>
    <mergeCell ref="AD19:AF19"/>
    <mergeCell ref="AG19:AI19"/>
    <mergeCell ref="F20:H20"/>
    <mergeCell ref="I20:K20"/>
    <mergeCell ref="L20:N20"/>
    <mergeCell ref="O20:Q20"/>
    <mergeCell ref="R20:T20"/>
    <mergeCell ref="U20:W20"/>
    <mergeCell ref="X20:Z20"/>
    <mergeCell ref="AA20:AC20"/>
    <mergeCell ref="AD20:AF20"/>
    <mergeCell ref="AG20:AI20"/>
    <mergeCell ref="B21:D23"/>
    <mergeCell ref="F21:H21"/>
    <mergeCell ref="I21:K21"/>
    <mergeCell ref="L21:N21"/>
    <mergeCell ref="O21:Q21"/>
    <mergeCell ref="AJ21:AM23"/>
    <mergeCell ref="AN21:AQ23"/>
    <mergeCell ref="F22:H22"/>
    <mergeCell ref="I22:K22"/>
    <mergeCell ref="L22:N22"/>
    <mergeCell ref="O22:Q22"/>
    <mergeCell ref="R22:T22"/>
    <mergeCell ref="U22:W22"/>
    <mergeCell ref="X22:Z22"/>
    <mergeCell ref="AA22:AC22"/>
    <mergeCell ref="R21:T21"/>
    <mergeCell ref="U21:W21"/>
    <mergeCell ref="X21:Z21"/>
    <mergeCell ref="AA21:AC21"/>
    <mergeCell ref="AD21:AF21"/>
    <mergeCell ref="AG21:AI21"/>
    <mergeCell ref="AD22:AF22"/>
    <mergeCell ref="AG22:AI22"/>
    <mergeCell ref="F23:H23"/>
    <mergeCell ref="I23:K23"/>
    <mergeCell ref="L23:N23"/>
    <mergeCell ref="O23:Q23"/>
    <mergeCell ref="R23:T23"/>
    <mergeCell ref="U23:W23"/>
    <mergeCell ref="X23:Z23"/>
    <mergeCell ref="AA23:AC23"/>
    <mergeCell ref="AD23:AF23"/>
    <mergeCell ref="AG23:AI23"/>
    <mergeCell ref="B24:D26"/>
    <mergeCell ref="F24:H24"/>
    <mergeCell ref="I24:K24"/>
    <mergeCell ref="L24:N24"/>
    <mergeCell ref="O24:Q24"/>
    <mergeCell ref="R24:T24"/>
    <mergeCell ref="U24:W24"/>
    <mergeCell ref="X24:Z24"/>
    <mergeCell ref="AA24:AC24"/>
    <mergeCell ref="AD24:AF24"/>
    <mergeCell ref="AG24:AI24"/>
    <mergeCell ref="AJ24:AM26"/>
    <mergeCell ref="AN24:AQ26"/>
    <mergeCell ref="F25:H25"/>
    <mergeCell ref="I25:K25"/>
    <mergeCell ref="L25:N25"/>
    <mergeCell ref="O25:Q25"/>
    <mergeCell ref="R25:T25"/>
    <mergeCell ref="U25:W25"/>
    <mergeCell ref="X25:Z25"/>
    <mergeCell ref="AA25:AC25"/>
    <mergeCell ref="AD25:AF25"/>
    <mergeCell ref="AG25:AI25"/>
    <mergeCell ref="F26:H26"/>
    <mergeCell ref="I26:K26"/>
    <mergeCell ref="L26:N26"/>
    <mergeCell ref="O26:Q26"/>
    <mergeCell ref="R26:T26"/>
    <mergeCell ref="U26:W26"/>
    <mergeCell ref="X26:Z26"/>
    <mergeCell ref="AA26:AC26"/>
    <mergeCell ref="AD26:AF26"/>
    <mergeCell ref="AG26:AI26"/>
    <mergeCell ref="B27:D29"/>
    <mergeCell ref="F27:H27"/>
    <mergeCell ref="I27:K27"/>
    <mergeCell ref="L27:N27"/>
    <mergeCell ref="O27:Q27"/>
    <mergeCell ref="AJ27:AM29"/>
    <mergeCell ref="AN27:AQ29"/>
    <mergeCell ref="F28:H28"/>
    <mergeCell ref="I28:K28"/>
    <mergeCell ref="L28:N28"/>
    <mergeCell ref="O28:Q28"/>
    <mergeCell ref="R28:T28"/>
    <mergeCell ref="U28:W28"/>
    <mergeCell ref="X28:Z28"/>
    <mergeCell ref="AA28:AC28"/>
    <mergeCell ref="R27:T27"/>
    <mergeCell ref="U27:W27"/>
    <mergeCell ref="X27:Z27"/>
    <mergeCell ref="AA27:AC27"/>
    <mergeCell ref="AD27:AF27"/>
    <mergeCell ref="AG27:AI27"/>
    <mergeCell ref="AD28:AF28"/>
    <mergeCell ref="AG28:AI28"/>
    <mergeCell ref="F29:H29"/>
    <mergeCell ref="I29:K29"/>
    <mergeCell ref="L29:N29"/>
    <mergeCell ref="O29:Q29"/>
    <mergeCell ref="R29:T29"/>
    <mergeCell ref="U29:W29"/>
    <mergeCell ref="X29:Z29"/>
    <mergeCell ref="AA29:AC29"/>
    <mergeCell ref="AD29:AF29"/>
    <mergeCell ref="AG29:AI29"/>
    <mergeCell ref="B30:D32"/>
    <mergeCell ref="F30:H30"/>
    <mergeCell ref="I30:K30"/>
    <mergeCell ref="L30:N30"/>
    <mergeCell ref="O30:Q30"/>
    <mergeCell ref="R30:T30"/>
    <mergeCell ref="U30:W30"/>
    <mergeCell ref="X30:Z30"/>
    <mergeCell ref="AA30:AC30"/>
    <mergeCell ref="AD30:AF30"/>
    <mergeCell ref="AG30:AI30"/>
    <mergeCell ref="AJ30:AM32"/>
    <mergeCell ref="AN30:AQ32"/>
    <mergeCell ref="F31:H31"/>
    <mergeCell ref="I31:K31"/>
    <mergeCell ref="L31:N31"/>
    <mergeCell ref="O31:Q31"/>
    <mergeCell ref="R31:T31"/>
    <mergeCell ref="U31:W31"/>
    <mergeCell ref="X31:Z31"/>
    <mergeCell ref="AA31:AC31"/>
    <mergeCell ref="AD31:AF31"/>
    <mergeCell ref="AG31:AI31"/>
    <mergeCell ref="F32:H32"/>
    <mergeCell ref="I32:K32"/>
    <mergeCell ref="L32:N32"/>
    <mergeCell ref="O32:Q32"/>
    <mergeCell ref="R32:T32"/>
    <mergeCell ref="U32:W32"/>
    <mergeCell ref="X32:Z32"/>
    <mergeCell ref="AA32:AC32"/>
    <mergeCell ref="AD32:AF32"/>
    <mergeCell ref="AG32:AI32"/>
    <mergeCell ref="B33:D35"/>
    <mergeCell ref="F33:H33"/>
    <mergeCell ref="I33:K33"/>
    <mergeCell ref="L33:N33"/>
    <mergeCell ref="O33:Q33"/>
    <mergeCell ref="AJ33:AM35"/>
    <mergeCell ref="AN33:AQ35"/>
    <mergeCell ref="F34:H34"/>
    <mergeCell ref="I34:K34"/>
    <mergeCell ref="L34:N34"/>
    <mergeCell ref="O34:Q34"/>
    <mergeCell ref="R34:T34"/>
    <mergeCell ref="U34:W34"/>
    <mergeCell ref="X34:Z34"/>
    <mergeCell ref="AA34:AC34"/>
    <mergeCell ref="R33:T33"/>
    <mergeCell ref="U33:W33"/>
    <mergeCell ref="X33:Z33"/>
    <mergeCell ref="AA33:AC33"/>
    <mergeCell ref="AD33:AF33"/>
    <mergeCell ref="AG33:AI33"/>
    <mergeCell ref="AD35:AF35"/>
    <mergeCell ref="AG35:AI35"/>
    <mergeCell ref="AD34:AF34"/>
    <mergeCell ref="AG34:AI34"/>
    <mergeCell ref="F35:H35"/>
    <mergeCell ref="I35:K35"/>
    <mergeCell ref="L35:N35"/>
    <mergeCell ref="O35:Q35"/>
    <mergeCell ref="R35:T35"/>
    <mergeCell ref="U35:W35"/>
    <mergeCell ref="X35:Z35"/>
    <mergeCell ref="AA35:AC35"/>
  </mergeCells>
  <pageMargins left="0.23622047244094491" right="0.23622047244094491" top="0.39370078740157483" bottom="0" header="0.31496062992125984" footer="0"/>
  <pageSetup scale="80" orientation="portrait" horizontalDpi="360" verticalDpi="360" r:id="rId1"/>
  <headerFooter>
    <oddFooter>&amp;RSP-FMD-04-47 Rev.0 Effective date 23-Nov-15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4" name="Check Box 1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104775</xdr:rowOff>
                  </from>
                  <to>
                    <xdr:col>24</xdr:col>
                    <xdr:colOff>190500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0" r:id="rId5" name="Check Box 2">
              <controlPr defaultSize="0" autoFill="0" autoLine="0" autoPict="0">
                <anchor moveWithCells="1">
                  <from>
                    <xdr:col>16</xdr:col>
                    <xdr:colOff>28575</xdr:colOff>
                    <xdr:row>3</xdr:row>
                    <xdr:rowOff>85725</xdr:rowOff>
                  </from>
                  <to>
                    <xdr:col>17</xdr:col>
                    <xdr:colOff>9525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24" sqref="J24"/>
    </sheetView>
  </sheetViews>
  <sheetFormatPr defaultRowHeight="12.75"/>
  <cols>
    <col min="1" max="1" width="12.140625" customWidth="1"/>
    <col min="2" max="2" width="14.42578125" customWidth="1"/>
    <col min="3" max="3" width="9.85546875" customWidth="1"/>
  </cols>
  <sheetData>
    <row r="1" spans="1:11">
      <c r="A1" s="484" t="s">
        <v>40</v>
      </c>
      <c r="B1" s="485" t="s">
        <v>5</v>
      </c>
      <c r="C1" s="497" t="s">
        <v>154</v>
      </c>
      <c r="D1" s="486" t="s">
        <v>41</v>
      </c>
      <c r="E1" s="487"/>
      <c r="F1" s="487"/>
      <c r="G1" s="488"/>
      <c r="H1" s="485" t="s">
        <v>27</v>
      </c>
      <c r="I1" s="485" t="s">
        <v>145</v>
      </c>
      <c r="J1" s="485" t="s">
        <v>146</v>
      </c>
      <c r="K1" s="485" t="s">
        <v>147</v>
      </c>
    </row>
    <row r="2" spans="1:11">
      <c r="A2" s="489"/>
      <c r="B2" s="490" t="s">
        <v>28</v>
      </c>
      <c r="C2" s="490" t="s">
        <v>28</v>
      </c>
      <c r="D2" s="490">
        <v>1</v>
      </c>
      <c r="E2" s="490">
        <v>2</v>
      </c>
      <c r="F2" s="490">
        <v>3</v>
      </c>
      <c r="G2" s="490">
        <v>4</v>
      </c>
      <c r="H2" s="490" t="s">
        <v>28</v>
      </c>
      <c r="I2" s="490" t="s">
        <v>28</v>
      </c>
      <c r="J2" s="490" t="s">
        <v>28</v>
      </c>
      <c r="K2" s="490" t="s">
        <v>28</v>
      </c>
    </row>
    <row r="3" spans="1:11">
      <c r="A3" s="491" t="s">
        <v>148</v>
      </c>
      <c r="B3" s="492">
        <v>2.5</v>
      </c>
      <c r="C3" s="492"/>
      <c r="D3" s="498">
        <f>'Data Record'!F18</f>
        <v>2.5</v>
      </c>
      <c r="E3" s="499">
        <f>'Data Record'!I18</f>
        <v>2.5</v>
      </c>
      <c r="F3" s="499">
        <f>'Data Record'!L18</f>
        <v>2.5</v>
      </c>
      <c r="G3" s="500">
        <f>'Data Record'!O18</f>
        <v>2.5</v>
      </c>
      <c r="H3" s="493">
        <f>AVERAGE(D3:G3)</f>
        <v>2.5</v>
      </c>
      <c r="I3" s="493">
        <f>_xlfn.STDEV.S(D3:G3)</f>
        <v>0</v>
      </c>
      <c r="J3" s="493">
        <f>I3/SQRT(4)</f>
        <v>0</v>
      </c>
      <c r="K3" s="494">
        <f>MAX(J3:J8)</f>
        <v>0</v>
      </c>
    </row>
    <row r="4" spans="1:11">
      <c r="A4" s="491" t="s">
        <v>149</v>
      </c>
      <c r="B4" s="492"/>
      <c r="C4" s="492"/>
      <c r="D4" s="501">
        <f>'Data Record'!F19</f>
        <v>2.5</v>
      </c>
      <c r="E4" s="502">
        <f>'Data Record'!I19</f>
        <v>2.5</v>
      </c>
      <c r="F4" s="502">
        <f>'Data Record'!L19</f>
        <v>2.5</v>
      </c>
      <c r="G4" s="503">
        <f>'Data Record'!O19</f>
        <v>2.5</v>
      </c>
      <c r="H4" s="493">
        <f t="shared" ref="H4:H5" si="0">AVERAGE(D4:G4)</f>
        <v>2.5</v>
      </c>
      <c r="I4" s="493">
        <f t="shared" ref="I4:I8" si="1">_xlfn.STDEV.S(D4:G4)</f>
        <v>0</v>
      </c>
      <c r="J4" s="493">
        <f t="shared" ref="J4:J8" si="2">I4/SQRT(4)</f>
        <v>0</v>
      </c>
      <c r="K4" s="495"/>
    </row>
    <row r="5" spans="1:11">
      <c r="A5" s="491" t="s">
        <v>150</v>
      </c>
      <c r="B5" s="492"/>
      <c r="C5" s="492"/>
      <c r="D5" s="504">
        <f>'Data Record'!F20</f>
        <v>2.5</v>
      </c>
      <c r="E5" s="505">
        <f>'Data Record'!I20</f>
        <v>2.5</v>
      </c>
      <c r="F5" s="505">
        <f>'Data Record'!L20</f>
        <v>2.5</v>
      </c>
      <c r="G5" s="506">
        <f>'Data Record'!O20</f>
        <v>2.5</v>
      </c>
      <c r="H5" s="493">
        <f t="shared" si="0"/>
        <v>2.5</v>
      </c>
      <c r="I5" s="493">
        <f t="shared" si="1"/>
        <v>0</v>
      </c>
      <c r="J5" s="493">
        <f t="shared" si="2"/>
        <v>0</v>
      </c>
      <c r="K5" s="495"/>
    </row>
    <row r="6" spans="1:11">
      <c r="A6" s="491" t="s">
        <v>151</v>
      </c>
      <c r="B6" s="492"/>
      <c r="C6" s="492"/>
      <c r="D6" s="498">
        <f>'Data Record'!R18</f>
        <v>2.5</v>
      </c>
      <c r="E6" s="499">
        <f>'Data Record'!U18</f>
        <v>2.5</v>
      </c>
      <c r="F6" s="499">
        <f>'Data Record'!X18</f>
        <v>2.5</v>
      </c>
      <c r="G6" s="500">
        <f>'Data Record'!AA18</f>
        <v>2.5</v>
      </c>
      <c r="H6" s="493">
        <f>AVERAGE(D6:G6)</f>
        <v>2.5</v>
      </c>
      <c r="I6" s="493">
        <f t="shared" si="1"/>
        <v>0</v>
      </c>
      <c r="J6" s="493">
        <f t="shared" si="2"/>
        <v>0</v>
      </c>
      <c r="K6" s="495"/>
    </row>
    <row r="7" spans="1:11">
      <c r="A7" s="491" t="s">
        <v>152</v>
      </c>
      <c r="B7" s="492"/>
      <c r="C7" s="492"/>
      <c r="D7" s="501">
        <f>'Data Record'!R19</f>
        <v>2.5</v>
      </c>
      <c r="E7" s="502">
        <f>'Data Record'!U19</f>
        <v>2.5</v>
      </c>
      <c r="F7" s="502">
        <f>'Data Record'!X19</f>
        <v>2.5</v>
      </c>
      <c r="G7" s="503">
        <f>'Data Record'!AA19</f>
        <v>2.5</v>
      </c>
      <c r="H7" s="493">
        <f t="shared" ref="H7:H8" si="3">AVERAGE(D7:G7)</f>
        <v>2.5</v>
      </c>
      <c r="I7" s="493">
        <f t="shared" si="1"/>
        <v>0</v>
      </c>
      <c r="J7" s="493">
        <f t="shared" si="2"/>
        <v>0</v>
      </c>
      <c r="K7" s="495"/>
    </row>
    <row r="8" spans="1:11">
      <c r="A8" s="491" t="s">
        <v>153</v>
      </c>
      <c r="B8" s="492"/>
      <c r="C8" s="492"/>
      <c r="D8" s="504">
        <f>'Data Record'!R20</f>
        <v>2.5</v>
      </c>
      <c r="E8" s="505">
        <f>'Data Record'!U20</f>
        <v>2.5</v>
      </c>
      <c r="F8" s="505">
        <f>'Data Record'!X20</f>
        <v>2.5</v>
      </c>
      <c r="G8" s="506">
        <f>'Data Record'!AA20</f>
        <v>2.5</v>
      </c>
      <c r="H8" s="493">
        <f t="shared" si="3"/>
        <v>2.5</v>
      </c>
      <c r="I8" s="493">
        <f t="shared" si="1"/>
        <v>0</v>
      </c>
      <c r="J8" s="493">
        <f t="shared" si="2"/>
        <v>0</v>
      </c>
      <c r="K8" s="496"/>
    </row>
    <row r="9" spans="1:11">
      <c r="A9" s="491" t="s">
        <v>148</v>
      </c>
      <c r="B9" s="492">
        <v>5.0999999999999996</v>
      </c>
      <c r="C9" s="492"/>
      <c r="D9" s="498">
        <f>'Data Record'!F21</f>
        <v>5.0999999999999996</v>
      </c>
      <c r="E9" s="499">
        <f>'Data Record'!I21</f>
        <v>5.0999999999999996</v>
      </c>
      <c r="F9" s="499">
        <f>'Data Record'!L21</f>
        <v>5.0999999999999996</v>
      </c>
      <c r="G9" s="500">
        <f>'Data Record'!O21</f>
        <v>5.0999999999999996</v>
      </c>
      <c r="H9" s="493">
        <f>AVERAGE(D9:G9)</f>
        <v>5.0999999999999996</v>
      </c>
      <c r="I9" s="493">
        <f>_xlfn.STDEV.S(D9:G9)</f>
        <v>0</v>
      </c>
      <c r="J9" s="493">
        <f>I9/SQRT(4)</f>
        <v>0</v>
      </c>
      <c r="K9" s="494">
        <f>MAX(J9:J14)</f>
        <v>0</v>
      </c>
    </row>
    <row r="10" spans="1:11">
      <c r="A10" s="491" t="s">
        <v>149</v>
      </c>
      <c r="B10" s="492"/>
      <c r="C10" s="492"/>
      <c r="D10" s="501">
        <f>'Data Record'!F22</f>
        <v>5.0999999999999996</v>
      </c>
      <c r="E10" s="502">
        <f>'Data Record'!I22</f>
        <v>5.0999999999999996</v>
      </c>
      <c r="F10" s="502">
        <f>'Data Record'!L22</f>
        <v>5.0999999999999996</v>
      </c>
      <c r="G10" s="503">
        <f>'Data Record'!O22</f>
        <v>5.0999999999999996</v>
      </c>
      <c r="H10" s="493">
        <f t="shared" ref="H10:H11" si="4">AVERAGE(D10:G10)</f>
        <v>5.0999999999999996</v>
      </c>
      <c r="I10" s="493">
        <f t="shared" ref="I10:I14" si="5">_xlfn.STDEV.S(D10:G10)</f>
        <v>0</v>
      </c>
      <c r="J10" s="493">
        <f t="shared" ref="J10:J14" si="6">I10/SQRT(4)</f>
        <v>0</v>
      </c>
      <c r="K10" s="495"/>
    </row>
    <row r="11" spans="1:11">
      <c r="A11" s="491" t="s">
        <v>150</v>
      </c>
      <c r="B11" s="492"/>
      <c r="C11" s="492"/>
      <c r="D11" s="504">
        <f>'Data Record'!F23</f>
        <v>5.0999999999999996</v>
      </c>
      <c r="E11" s="505">
        <f>'Data Record'!I23</f>
        <v>5.0999999999999996</v>
      </c>
      <c r="F11" s="505">
        <f>'Data Record'!L23</f>
        <v>5.0999999999999996</v>
      </c>
      <c r="G11" s="506">
        <f>'Data Record'!O23</f>
        <v>5.0999999999999996</v>
      </c>
      <c r="H11" s="493">
        <f t="shared" si="4"/>
        <v>5.0999999999999996</v>
      </c>
      <c r="I11" s="493">
        <f t="shared" si="5"/>
        <v>0</v>
      </c>
      <c r="J11" s="493">
        <f t="shared" si="6"/>
        <v>0</v>
      </c>
      <c r="K11" s="495"/>
    </row>
    <row r="12" spans="1:11">
      <c r="A12" s="491" t="s">
        <v>151</v>
      </c>
      <c r="B12" s="492"/>
      <c r="C12" s="492"/>
      <c r="D12" s="498">
        <f>'Data Record'!R21</f>
        <v>5.0999999999999996</v>
      </c>
      <c r="E12" s="499">
        <f>'Data Record'!U21</f>
        <v>5.0999999999999996</v>
      </c>
      <c r="F12" s="499">
        <f>'Data Record'!X21</f>
        <v>5.0999999999999996</v>
      </c>
      <c r="G12" s="500">
        <f>'Data Record'!AA21</f>
        <v>5.0999999999999996</v>
      </c>
      <c r="H12" s="493">
        <f>AVERAGE(D12:G12)</f>
        <v>5.0999999999999996</v>
      </c>
      <c r="I12" s="493">
        <f t="shared" si="5"/>
        <v>0</v>
      </c>
      <c r="J12" s="493">
        <f t="shared" si="6"/>
        <v>0</v>
      </c>
      <c r="K12" s="495"/>
    </row>
    <row r="13" spans="1:11">
      <c r="A13" s="491" t="s">
        <v>152</v>
      </c>
      <c r="B13" s="492"/>
      <c r="C13" s="492"/>
      <c r="D13" s="501">
        <f>'Data Record'!R22</f>
        <v>5.0999999999999996</v>
      </c>
      <c r="E13" s="502">
        <f>'Data Record'!U22</f>
        <v>5.0999999999999996</v>
      </c>
      <c r="F13" s="502">
        <f>'Data Record'!X22</f>
        <v>5.0999999999999996</v>
      </c>
      <c r="G13" s="503">
        <f>'Data Record'!AA22</f>
        <v>5.0999999999999996</v>
      </c>
      <c r="H13" s="493">
        <f t="shared" ref="H13:H14" si="7">AVERAGE(D13:G13)</f>
        <v>5.0999999999999996</v>
      </c>
      <c r="I13" s="493">
        <f t="shared" si="5"/>
        <v>0</v>
      </c>
      <c r="J13" s="493">
        <f t="shared" si="6"/>
        <v>0</v>
      </c>
      <c r="K13" s="495"/>
    </row>
    <row r="14" spans="1:11">
      <c r="A14" s="491" t="s">
        <v>153</v>
      </c>
      <c r="B14" s="492"/>
      <c r="C14" s="492"/>
      <c r="D14" s="504">
        <f>'Data Record'!R23</f>
        <v>5.0999999999999996</v>
      </c>
      <c r="E14" s="505">
        <f>'Data Record'!U23</f>
        <v>5.0999999999999996</v>
      </c>
      <c r="F14" s="505">
        <f>'Data Record'!X23</f>
        <v>5.0999999999999996</v>
      </c>
      <c r="G14" s="506">
        <f>'Data Record'!AA23</f>
        <v>5.0999999999999996</v>
      </c>
      <c r="H14" s="493">
        <f t="shared" si="7"/>
        <v>5.0999999999999996</v>
      </c>
      <c r="I14" s="493">
        <f t="shared" si="5"/>
        <v>0</v>
      </c>
      <c r="J14" s="493">
        <f t="shared" si="6"/>
        <v>0</v>
      </c>
      <c r="K14" s="496"/>
    </row>
  </sheetData>
  <mergeCells count="8">
    <mergeCell ref="A1:A2"/>
    <mergeCell ref="D1:G1"/>
    <mergeCell ref="B3:B8"/>
    <mergeCell ref="C3:C8"/>
    <mergeCell ref="K3:K8"/>
    <mergeCell ref="B9:B14"/>
    <mergeCell ref="C9:C14"/>
    <mergeCell ref="K9:K1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zoomScaleNormal="100" zoomScaleSheetLayoutView="100" workbookViewId="0">
      <selection activeCell="J5" sqref="J5"/>
    </sheetView>
  </sheetViews>
  <sheetFormatPr defaultColWidth="10.42578125" defaultRowHeight="20.25"/>
  <cols>
    <col min="1" max="14" width="3.85546875" style="73" customWidth="1"/>
    <col min="15" max="21" width="4" style="73" customWidth="1"/>
    <col min="22" max="26" width="3.42578125" style="73" customWidth="1"/>
    <col min="27" max="28" width="3.85546875" style="73" customWidth="1"/>
    <col min="29" max="31" width="4.28515625" style="73" customWidth="1"/>
    <col min="32" max="16384" width="10.42578125" style="73"/>
  </cols>
  <sheetData>
    <row r="1" spans="1:256" ht="12.75" customHeight="1"/>
    <row r="2" spans="1:256" ht="12.75" customHeight="1"/>
    <row r="3" spans="1:256" ht="35.25" customHeight="1">
      <c r="A3" s="195" t="s">
        <v>76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</row>
    <row r="4" spans="1:256" ht="19.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  <c r="ES4" s="75"/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5"/>
      <c r="FR4" s="75"/>
      <c r="FS4" s="75"/>
      <c r="FT4" s="75"/>
      <c r="FU4" s="75"/>
      <c r="FV4" s="75"/>
      <c r="FW4" s="75"/>
      <c r="FX4" s="75"/>
      <c r="FY4" s="75"/>
      <c r="FZ4" s="75"/>
      <c r="GA4" s="75"/>
      <c r="GB4" s="75"/>
      <c r="GC4" s="75"/>
      <c r="GD4" s="75"/>
      <c r="GE4" s="75"/>
      <c r="GF4" s="75"/>
      <c r="GG4" s="75"/>
      <c r="GH4" s="75"/>
      <c r="GI4" s="75"/>
      <c r="GJ4" s="75"/>
      <c r="GK4" s="75"/>
      <c r="GL4" s="75"/>
      <c r="GM4" s="75"/>
      <c r="GN4" s="75"/>
      <c r="GO4" s="75"/>
      <c r="GP4" s="75"/>
      <c r="GQ4" s="75"/>
      <c r="GR4" s="75"/>
      <c r="GS4" s="75"/>
      <c r="GT4" s="75"/>
      <c r="GU4" s="75"/>
      <c r="GV4" s="75"/>
      <c r="GW4" s="75"/>
      <c r="GX4" s="75"/>
      <c r="GY4" s="75"/>
      <c r="GZ4" s="75"/>
      <c r="HA4" s="75"/>
      <c r="HB4" s="75"/>
      <c r="HC4" s="75"/>
      <c r="HD4" s="75"/>
      <c r="HE4" s="75"/>
      <c r="HF4" s="75"/>
      <c r="HG4" s="75"/>
      <c r="HH4" s="75"/>
      <c r="HI4" s="75"/>
      <c r="HJ4" s="75"/>
      <c r="HK4" s="75"/>
      <c r="HL4" s="75"/>
      <c r="HM4" s="75"/>
      <c r="HN4" s="75"/>
      <c r="HO4" s="75"/>
      <c r="HP4" s="75"/>
      <c r="HQ4" s="75"/>
      <c r="HR4" s="75"/>
      <c r="HS4" s="75"/>
      <c r="HT4" s="75"/>
      <c r="HU4" s="75"/>
      <c r="HV4" s="75"/>
      <c r="HW4" s="75"/>
      <c r="HX4" s="75"/>
      <c r="HY4" s="75"/>
      <c r="HZ4" s="75"/>
      <c r="IA4" s="75"/>
      <c r="IB4" s="75"/>
      <c r="IC4" s="75"/>
      <c r="ID4" s="75"/>
      <c r="IE4" s="75"/>
      <c r="IF4" s="75"/>
      <c r="IG4" s="75"/>
      <c r="IH4" s="75"/>
      <c r="II4" s="75"/>
      <c r="IJ4" s="75"/>
      <c r="IK4" s="75"/>
      <c r="IL4" s="75"/>
      <c r="IM4" s="75"/>
      <c r="IN4" s="75"/>
      <c r="IO4" s="75"/>
      <c r="IP4" s="75"/>
      <c r="IQ4" s="75"/>
      <c r="IR4" s="75"/>
      <c r="IS4" s="75"/>
      <c r="IT4" s="75"/>
      <c r="IU4" s="75"/>
      <c r="IV4" s="75"/>
    </row>
    <row r="5" spans="1:256" ht="24" customHeight="1">
      <c r="A5" s="76"/>
      <c r="B5" s="76"/>
      <c r="C5" s="77" t="s">
        <v>77</v>
      </c>
      <c r="D5" s="77"/>
      <c r="E5" s="78"/>
      <c r="F5" s="77"/>
      <c r="G5" s="78"/>
      <c r="H5" s="78"/>
      <c r="I5" s="79" t="s">
        <v>78</v>
      </c>
      <c r="J5" s="80" t="str">
        <f>'Data Record'!Q1</f>
        <v>SPR15120012-1</v>
      </c>
      <c r="K5" s="81"/>
      <c r="L5" s="81"/>
      <c r="M5" s="80"/>
      <c r="N5" s="80"/>
      <c r="O5" s="80"/>
      <c r="P5" s="80"/>
      <c r="Q5" s="80"/>
      <c r="R5" s="81"/>
      <c r="S5" s="81"/>
      <c r="T5" s="81"/>
      <c r="U5" s="81"/>
      <c r="V5" s="81"/>
      <c r="W5" s="81"/>
      <c r="X5" s="75"/>
      <c r="Y5" s="82" t="s">
        <v>79</v>
      </c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75"/>
      <c r="ET5" s="75"/>
      <c r="EU5" s="75"/>
      <c r="EV5" s="75"/>
      <c r="EW5" s="75"/>
      <c r="EX5" s="75"/>
      <c r="EY5" s="75"/>
      <c r="EZ5" s="75"/>
      <c r="FA5" s="75"/>
      <c r="FB5" s="75"/>
      <c r="FC5" s="75"/>
      <c r="FD5" s="75"/>
      <c r="FE5" s="75"/>
      <c r="FF5" s="75"/>
      <c r="FG5" s="75"/>
      <c r="FH5" s="75"/>
      <c r="FI5" s="75"/>
      <c r="FJ5" s="75"/>
      <c r="FK5" s="75"/>
      <c r="FL5" s="75"/>
      <c r="FM5" s="75"/>
      <c r="FN5" s="75"/>
      <c r="FO5" s="75"/>
      <c r="FP5" s="75"/>
      <c r="FQ5" s="75"/>
      <c r="FR5" s="75"/>
      <c r="FS5" s="75"/>
      <c r="FT5" s="75"/>
      <c r="FU5" s="75"/>
      <c r="FV5" s="75"/>
      <c r="FW5" s="75"/>
      <c r="FX5" s="75"/>
      <c r="FY5" s="75"/>
      <c r="FZ5" s="75"/>
      <c r="GA5" s="75"/>
      <c r="GB5" s="75"/>
      <c r="GC5" s="75"/>
      <c r="GD5" s="75"/>
      <c r="GE5" s="75"/>
      <c r="GF5" s="75"/>
      <c r="GG5" s="75"/>
      <c r="GH5" s="75"/>
      <c r="GI5" s="75"/>
      <c r="GJ5" s="75"/>
      <c r="GK5" s="75"/>
      <c r="GL5" s="75"/>
      <c r="GM5" s="75"/>
      <c r="GN5" s="75"/>
      <c r="GO5" s="75"/>
      <c r="GP5" s="75"/>
      <c r="GQ5" s="75"/>
      <c r="GR5" s="75"/>
      <c r="GS5" s="75"/>
      <c r="GT5" s="75"/>
      <c r="GU5" s="75"/>
      <c r="GV5" s="75"/>
      <c r="GW5" s="75"/>
      <c r="GX5" s="75"/>
      <c r="GY5" s="75"/>
      <c r="GZ5" s="75"/>
      <c r="HA5" s="75"/>
      <c r="HB5" s="75"/>
      <c r="HC5" s="75"/>
      <c r="HD5" s="75"/>
      <c r="HE5" s="75"/>
      <c r="HF5" s="75"/>
      <c r="HG5" s="75"/>
      <c r="HH5" s="75"/>
      <c r="HI5" s="75"/>
      <c r="HJ5" s="75"/>
      <c r="HK5" s="75"/>
      <c r="HL5" s="75"/>
      <c r="HM5" s="75"/>
      <c r="HN5" s="75"/>
      <c r="HO5" s="75"/>
      <c r="HP5" s="75"/>
      <c r="HQ5" s="75"/>
      <c r="HR5" s="75"/>
      <c r="HS5" s="75"/>
      <c r="HT5" s="75"/>
      <c r="HU5" s="75"/>
      <c r="HV5" s="75"/>
      <c r="HW5" s="75"/>
      <c r="HX5" s="75"/>
      <c r="HY5" s="75"/>
      <c r="HZ5" s="75"/>
      <c r="IA5" s="75"/>
      <c r="IB5" s="75"/>
      <c r="IC5" s="75"/>
      <c r="ID5" s="75"/>
      <c r="IE5" s="75"/>
      <c r="IF5" s="75"/>
      <c r="IG5" s="75"/>
      <c r="IH5" s="75"/>
      <c r="II5" s="75"/>
      <c r="IJ5" s="75"/>
      <c r="IK5" s="75"/>
      <c r="IL5" s="75"/>
      <c r="IM5" s="75"/>
      <c r="IN5" s="75"/>
      <c r="IO5" s="75"/>
      <c r="IP5" s="75"/>
      <c r="IQ5" s="75"/>
      <c r="IR5" s="75"/>
      <c r="IS5" s="75"/>
      <c r="IT5" s="75"/>
      <c r="IU5" s="75"/>
      <c r="IV5" s="75"/>
    </row>
    <row r="6" spans="1:256" ht="24" customHeight="1">
      <c r="A6" s="76"/>
      <c r="B6" s="76"/>
      <c r="C6" s="78"/>
      <c r="D6" s="78"/>
      <c r="E6" s="78"/>
      <c r="F6" s="77"/>
      <c r="G6" s="83"/>
      <c r="H6" s="83"/>
      <c r="I6" s="77"/>
      <c r="J6" s="80"/>
      <c r="K6" s="81"/>
      <c r="L6" s="81"/>
      <c r="M6" s="80"/>
      <c r="N6" s="80"/>
      <c r="O6" s="80"/>
      <c r="P6" s="80"/>
      <c r="Q6" s="80"/>
      <c r="R6" s="81"/>
      <c r="S6" s="81"/>
      <c r="T6" s="81"/>
      <c r="U6" s="81"/>
      <c r="V6" s="81"/>
      <c r="W6" s="81"/>
      <c r="X6" s="81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  <c r="HW6" s="75"/>
      <c r="HX6" s="75"/>
      <c r="HY6" s="75"/>
      <c r="HZ6" s="75"/>
      <c r="IA6" s="75"/>
      <c r="IB6" s="75"/>
      <c r="IC6" s="75"/>
      <c r="ID6" s="75"/>
      <c r="IE6" s="75"/>
      <c r="IF6" s="75"/>
      <c r="IG6" s="75"/>
      <c r="IH6" s="75"/>
      <c r="II6" s="75"/>
      <c r="IJ6" s="75"/>
      <c r="IK6" s="75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</row>
    <row r="7" spans="1:256" ht="24" customHeight="1">
      <c r="A7" s="76"/>
      <c r="B7" s="76"/>
      <c r="C7" s="84" t="s">
        <v>80</v>
      </c>
      <c r="D7" s="84"/>
      <c r="E7" s="78"/>
      <c r="F7" s="78"/>
      <c r="G7" s="78"/>
      <c r="H7" s="78"/>
      <c r="I7" s="79" t="s">
        <v>78</v>
      </c>
      <c r="J7" s="85"/>
      <c r="K7" s="81"/>
      <c r="L7" s="81"/>
      <c r="M7" s="86"/>
      <c r="N7" s="86"/>
      <c r="O7" s="86"/>
      <c r="P7" s="86"/>
      <c r="Q7" s="86"/>
      <c r="R7" s="86"/>
      <c r="S7" s="86"/>
      <c r="T7" s="86"/>
      <c r="U7" s="86"/>
      <c r="V7" s="87"/>
      <c r="W7" s="87"/>
      <c r="X7" s="87"/>
      <c r="Y7" s="88"/>
      <c r="Z7" s="88"/>
      <c r="AA7" s="88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</row>
    <row r="8" spans="1:256" ht="24" customHeight="1">
      <c r="A8" s="76"/>
      <c r="B8" s="76"/>
      <c r="C8" s="78"/>
      <c r="D8" s="84"/>
      <c r="E8" s="84"/>
      <c r="F8" s="78"/>
      <c r="G8" s="78"/>
      <c r="H8" s="78"/>
      <c r="I8" s="79"/>
      <c r="J8" s="89"/>
      <c r="K8" s="81"/>
      <c r="L8" s="85"/>
      <c r="M8" s="90"/>
      <c r="N8" s="90"/>
      <c r="O8" s="86"/>
      <c r="P8" s="86"/>
      <c r="Q8" s="86"/>
      <c r="R8" s="86"/>
      <c r="S8" s="86"/>
      <c r="T8" s="86"/>
      <c r="U8" s="86"/>
      <c r="V8" s="86"/>
      <c r="W8" s="87"/>
      <c r="X8" s="87"/>
      <c r="Y8" s="91"/>
      <c r="Z8" s="91"/>
      <c r="AA8" s="91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  <c r="DQ8" s="75"/>
      <c r="DR8" s="75"/>
      <c r="DS8" s="75"/>
      <c r="DT8" s="75"/>
      <c r="DU8" s="75"/>
      <c r="DV8" s="75"/>
      <c r="DW8" s="75"/>
      <c r="DX8" s="75"/>
      <c r="DY8" s="75"/>
      <c r="DZ8" s="75"/>
      <c r="EA8" s="75"/>
      <c r="EB8" s="75"/>
      <c r="EC8" s="75"/>
      <c r="ED8" s="75"/>
      <c r="EE8" s="75"/>
      <c r="EF8" s="75"/>
      <c r="EG8" s="75"/>
      <c r="EH8" s="75"/>
      <c r="EI8" s="75"/>
      <c r="EJ8" s="75"/>
      <c r="EK8" s="75"/>
      <c r="EL8" s="75"/>
      <c r="EM8" s="75"/>
      <c r="EN8" s="75"/>
      <c r="EO8" s="75"/>
      <c r="EP8" s="75"/>
      <c r="EQ8" s="75"/>
      <c r="ER8" s="75"/>
      <c r="ES8" s="75"/>
      <c r="ET8" s="75"/>
      <c r="EU8" s="75"/>
      <c r="EV8" s="75"/>
      <c r="EW8" s="75"/>
      <c r="EX8" s="75"/>
      <c r="EY8" s="75"/>
      <c r="EZ8" s="75"/>
      <c r="FA8" s="75"/>
      <c r="FB8" s="75"/>
      <c r="FC8" s="75"/>
      <c r="FD8" s="75"/>
      <c r="FE8" s="75"/>
      <c r="FF8" s="75"/>
      <c r="FG8" s="75"/>
      <c r="FH8" s="75"/>
      <c r="FI8" s="75"/>
      <c r="FJ8" s="75"/>
      <c r="FK8" s="75"/>
      <c r="FL8" s="75"/>
      <c r="FM8" s="75"/>
      <c r="FN8" s="75"/>
      <c r="FO8" s="75"/>
      <c r="FP8" s="75"/>
      <c r="FQ8" s="75"/>
      <c r="FR8" s="75"/>
      <c r="FS8" s="75"/>
      <c r="FT8" s="75"/>
      <c r="FU8" s="75"/>
      <c r="FV8" s="75"/>
      <c r="FW8" s="75"/>
      <c r="FX8" s="75"/>
      <c r="FY8" s="75"/>
      <c r="FZ8" s="75"/>
      <c r="GA8" s="75"/>
      <c r="GB8" s="75"/>
      <c r="GC8" s="75"/>
      <c r="GD8" s="75"/>
      <c r="GE8" s="75"/>
      <c r="GF8" s="75"/>
      <c r="GG8" s="75"/>
      <c r="GH8" s="75"/>
      <c r="GI8" s="75"/>
      <c r="GJ8" s="75"/>
      <c r="GK8" s="75"/>
      <c r="GL8" s="75"/>
      <c r="GM8" s="75"/>
      <c r="GN8" s="75"/>
      <c r="GO8" s="75"/>
      <c r="GP8" s="75"/>
      <c r="GQ8" s="75"/>
      <c r="GR8" s="75"/>
      <c r="GS8" s="75"/>
      <c r="GT8" s="75"/>
      <c r="GU8" s="75"/>
      <c r="GV8" s="75"/>
      <c r="GW8" s="75"/>
      <c r="GX8" s="75"/>
      <c r="GY8" s="75"/>
      <c r="GZ8" s="75"/>
      <c r="HA8" s="75"/>
      <c r="HB8" s="75"/>
      <c r="HC8" s="75"/>
      <c r="HD8" s="75"/>
      <c r="HE8" s="75"/>
      <c r="HF8" s="75"/>
      <c r="HG8" s="75"/>
      <c r="HH8" s="75"/>
      <c r="HI8" s="75"/>
      <c r="HJ8" s="75"/>
      <c r="HK8" s="75"/>
      <c r="HL8" s="75"/>
      <c r="HM8" s="75"/>
      <c r="HN8" s="75"/>
      <c r="HO8" s="75"/>
      <c r="HP8" s="75"/>
      <c r="HQ8" s="75"/>
      <c r="HR8" s="75"/>
      <c r="HS8" s="75"/>
      <c r="HT8" s="75"/>
      <c r="HU8" s="75"/>
      <c r="HV8" s="75"/>
      <c r="HW8" s="75"/>
      <c r="HX8" s="75"/>
      <c r="HY8" s="75"/>
      <c r="HZ8" s="75"/>
      <c r="IA8" s="75"/>
      <c r="IB8" s="75"/>
      <c r="IC8" s="75"/>
      <c r="ID8" s="75"/>
      <c r="IE8" s="75"/>
      <c r="IF8" s="75"/>
      <c r="IG8" s="75"/>
      <c r="IH8" s="75"/>
      <c r="II8" s="75"/>
      <c r="IJ8" s="75"/>
      <c r="IK8" s="75"/>
      <c r="IL8" s="75"/>
      <c r="IM8" s="75"/>
      <c r="IN8" s="75"/>
      <c r="IO8" s="75"/>
      <c r="IP8" s="75"/>
      <c r="IQ8" s="75"/>
      <c r="IR8" s="75"/>
      <c r="IS8" s="75"/>
      <c r="IT8" s="75"/>
      <c r="IU8" s="75"/>
      <c r="IV8" s="75"/>
    </row>
    <row r="9" spans="1:256" ht="24" customHeight="1">
      <c r="A9" s="76"/>
      <c r="B9" s="76"/>
      <c r="C9" s="92"/>
      <c r="D9" s="93"/>
      <c r="E9" s="93"/>
      <c r="F9" s="92"/>
      <c r="G9" s="92"/>
      <c r="H9" s="92"/>
      <c r="I9" s="92"/>
      <c r="J9" s="94"/>
      <c r="K9" s="75"/>
      <c r="L9" s="94"/>
      <c r="M9" s="95"/>
      <c r="N9" s="95"/>
      <c r="O9" s="96"/>
      <c r="P9" s="96"/>
      <c r="Q9" s="96"/>
      <c r="R9" s="96"/>
      <c r="S9" s="96"/>
      <c r="T9" s="96"/>
      <c r="U9" s="96"/>
      <c r="V9" s="96"/>
      <c r="W9" s="97"/>
      <c r="X9" s="91"/>
      <c r="Y9" s="91"/>
      <c r="Z9" s="91"/>
      <c r="AA9" s="91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75"/>
      <c r="DQ9" s="75"/>
      <c r="DR9" s="75"/>
      <c r="DS9" s="75"/>
      <c r="DT9" s="75"/>
      <c r="DU9" s="75"/>
      <c r="DV9" s="75"/>
      <c r="DW9" s="75"/>
      <c r="DX9" s="75"/>
      <c r="DY9" s="75"/>
      <c r="DZ9" s="75"/>
      <c r="EA9" s="75"/>
      <c r="EB9" s="75"/>
      <c r="EC9" s="75"/>
      <c r="ED9" s="75"/>
      <c r="EE9" s="75"/>
      <c r="EF9" s="75"/>
      <c r="EG9" s="75"/>
      <c r="EH9" s="75"/>
      <c r="EI9" s="75"/>
      <c r="EJ9" s="75"/>
      <c r="EK9" s="75"/>
      <c r="EL9" s="75"/>
      <c r="EM9" s="75"/>
      <c r="EN9" s="75"/>
      <c r="EO9" s="75"/>
      <c r="EP9" s="75"/>
      <c r="EQ9" s="75"/>
      <c r="ER9" s="75"/>
      <c r="ES9" s="75"/>
      <c r="ET9" s="75"/>
      <c r="EU9" s="75"/>
      <c r="EV9" s="75"/>
      <c r="EW9" s="75"/>
      <c r="EX9" s="75"/>
      <c r="EY9" s="75"/>
      <c r="EZ9" s="75"/>
      <c r="FA9" s="75"/>
      <c r="FB9" s="75"/>
      <c r="FC9" s="75"/>
      <c r="FD9" s="75"/>
      <c r="FE9" s="75"/>
      <c r="FF9" s="75"/>
      <c r="FG9" s="75"/>
      <c r="FH9" s="75"/>
      <c r="FI9" s="75"/>
      <c r="FJ9" s="75"/>
      <c r="FK9" s="75"/>
      <c r="FL9" s="75"/>
      <c r="FM9" s="75"/>
      <c r="FN9" s="75"/>
      <c r="FO9" s="75"/>
      <c r="FP9" s="75"/>
      <c r="FQ9" s="75"/>
      <c r="FR9" s="75"/>
      <c r="FS9" s="75"/>
      <c r="FT9" s="75"/>
      <c r="FU9" s="75"/>
      <c r="FV9" s="75"/>
      <c r="FW9" s="75"/>
      <c r="FX9" s="75"/>
      <c r="FY9" s="75"/>
      <c r="FZ9" s="75"/>
      <c r="GA9" s="75"/>
      <c r="GB9" s="75"/>
      <c r="GC9" s="75"/>
      <c r="GD9" s="75"/>
      <c r="GE9" s="75"/>
      <c r="GF9" s="75"/>
      <c r="GG9" s="75"/>
      <c r="GH9" s="75"/>
      <c r="GI9" s="75"/>
      <c r="GJ9" s="75"/>
      <c r="GK9" s="75"/>
      <c r="GL9" s="75"/>
      <c r="GM9" s="75"/>
      <c r="GN9" s="75"/>
      <c r="GO9" s="75"/>
      <c r="GP9" s="75"/>
      <c r="GQ9" s="75"/>
      <c r="GR9" s="75"/>
      <c r="GS9" s="75"/>
      <c r="GT9" s="75"/>
      <c r="GU9" s="75"/>
      <c r="GV9" s="75"/>
      <c r="GW9" s="75"/>
      <c r="GX9" s="75"/>
      <c r="GY9" s="75"/>
      <c r="GZ9" s="75"/>
      <c r="HA9" s="75"/>
      <c r="HB9" s="75"/>
      <c r="HC9" s="75"/>
      <c r="HD9" s="75"/>
      <c r="HE9" s="75"/>
      <c r="HF9" s="75"/>
      <c r="HG9" s="75"/>
      <c r="HH9" s="75"/>
      <c r="HI9" s="75"/>
      <c r="HJ9" s="75"/>
      <c r="HK9" s="75"/>
      <c r="HL9" s="75"/>
      <c r="HM9" s="75"/>
      <c r="HN9" s="75"/>
      <c r="HO9" s="75"/>
      <c r="HP9" s="75"/>
      <c r="HQ9" s="75"/>
      <c r="HR9" s="75"/>
      <c r="HS9" s="75"/>
      <c r="HT9" s="75"/>
      <c r="HU9" s="75"/>
      <c r="HV9" s="75"/>
      <c r="HW9" s="75"/>
      <c r="HX9" s="75"/>
      <c r="HY9" s="75"/>
      <c r="HZ9" s="75"/>
      <c r="IA9" s="75"/>
      <c r="IB9" s="75"/>
      <c r="IC9" s="75"/>
      <c r="ID9" s="75"/>
      <c r="IE9" s="75"/>
      <c r="IF9" s="75"/>
      <c r="IG9" s="75"/>
      <c r="IH9" s="75"/>
      <c r="II9" s="75"/>
      <c r="IJ9" s="75"/>
      <c r="IK9" s="75"/>
      <c r="IL9" s="75"/>
      <c r="IM9" s="75"/>
      <c r="IN9" s="75"/>
      <c r="IO9" s="75"/>
      <c r="IP9" s="75"/>
      <c r="IQ9" s="75"/>
      <c r="IR9" s="75"/>
      <c r="IS9" s="75"/>
      <c r="IT9" s="75"/>
      <c r="IU9" s="75"/>
      <c r="IV9" s="75"/>
    </row>
    <row r="10" spans="1:256" ht="15" customHeight="1">
      <c r="A10" s="98"/>
      <c r="B10" s="98"/>
      <c r="C10" s="99"/>
      <c r="D10" s="99"/>
      <c r="E10" s="99"/>
      <c r="F10" s="99"/>
      <c r="G10" s="99"/>
      <c r="H10" s="100"/>
      <c r="I10" s="99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  <c r="V10" s="102"/>
      <c r="W10" s="101"/>
      <c r="X10" s="103"/>
      <c r="Y10" s="104"/>
      <c r="Z10" s="105"/>
      <c r="AA10" s="105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  <c r="IV10" s="88"/>
    </row>
    <row r="11" spans="1:256" ht="15" customHeight="1">
      <c r="A11" s="76"/>
      <c r="B11" s="76"/>
      <c r="C11" s="93"/>
      <c r="D11" s="93"/>
      <c r="E11" s="93"/>
      <c r="F11" s="93"/>
      <c r="G11" s="93"/>
      <c r="H11" s="106"/>
      <c r="I11" s="107"/>
      <c r="J11" s="97"/>
      <c r="K11" s="95"/>
      <c r="L11" s="96"/>
      <c r="M11" s="96"/>
      <c r="N11" s="96"/>
      <c r="O11" s="96"/>
      <c r="P11" s="96"/>
      <c r="Q11" s="96"/>
      <c r="R11" s="96"/>
      <c r="S11" s="96"/>
      <c r="T11" s="96"/>
      <c r="U11" s="97"/>
      <c r="V11" s="97"/>
      <c r="W11" s="72"/>
      <c r="X11" s="75"/>
      <c r="Y11" s="108"/>
      <c r="Z11" s="108"/>
      <c r="AA11" s="108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  <c r="DT11" s="75"/>
      <c r="DU11" s="75"/>
      <c r="DV11" s="75"/>
      <c r="DW11" s="75"/>
      <c r="DX11" s="75"/>
      <c r="DY11" s="75"/>
      <c r="DZ11" s="75"/>
      <c r="EA11" s="75"/>
      <c r="EB11" s="75"/>
      <c r="EC11" s="75"/>
      <c r="ED11" s="75"/>
      <c r="EE11" s="75"/>
      <c r="EF11" s="75"/>
      <c r="EG11" s="75"/>
      <c r="EH11" s="75"/>
      <c r="EI11" s="75"/>
      <c r="EJ11" s="75"/>
      <c r="EK11" s="75"/>
      <c r="EL11" s="75"/>
      <c r="EM11" s="75"/>
      <c r="EN11" s="75"/>
      <c r="EO11" s="75"/>
      <c r="EP11" s="75"/>
      <c r="EQ11" s="75"/>
      <c r="ER11" s="75"/>
      <c r="ES11" s="75"/>
      <c r="ET11" s="75"/>
      <c r="EU11" s="75"/>
      <c r="EV11" s="75"/>
      <c r="EW11" s="75"/>
      <c r="EX11" s="75"/>
      <c r="EY11" s="75"/>
      <c r="EZ11" s="75"/>
      <c r="FA11" s="75"/>
      <c r="FB11" s="75"/>
      <c r="FC11" s="75"/>
      <c r="FD11" s="75"/>
      <c r="FE11" s="75"/>
      <c r="FF11" s="75"/>
      <c r="FG11" s="75"/>
      <c r="FH11" s="75"/>
      <c r="FI11" s="75"/>
      <c r="FJ11" s="75"/>
      <c r="FK11" s="75"/>
      <c r="FL11" s="75"/>
      <c r="FM11" s="75"/>
      <c r="FN11" s="75"/>
      <c r="FO11" s="75"/>
      <c r="FP11" s="75"/>
      <c r="FQ11" s="75"/>
      <c r="FR11" s="75"/>
      <c r="FS11" s="75"/>
      <c r="FT11" s="75"/>
      <c r="FU11" s="75"/>
      <c r="FV11" s="75"/>
      <c r="FW11" s="75"/>
      <c r="FX11" s="75"/>
      <c r="FY11" s="75"/>
      <c r="FZ11" s="75"/>
      <c r="GA11" s="75"/>
      <c r="GB11" s="75"/>
      <c r="GC11" s="75"/>
      <c r="GD11" s="75"/>
      <c r="GE11" s="75"/>
      <c r="GF11" s="75"/>
      <c r="GG11" s="75"/>
      <c r="GH11" s="75"/>
      <c r="GI11" s="75"/>
      <c r="GJ11" s="75"/>
      <c r="GK11" s="75"/>
      <c r="GL11" s="75"/>
      <c r="GM11" s="75"/>
      <c r="GN11" s="75"/>
      <c r="GO11" s="75"/>
      <c r="GP11" s="75"/>
      <c r="GQ11" s="75"/>
      <c r="GR11" s="75"/>
      <c r="GS11" s="75"/>
      <c r="GT11" s="75"/>
      <c r="GU11" s="75"/>
      <c r="GV11" s="75"/>
      <c r="GW11" s="75"/>
      <c r="GX11" s="75"/>
      <c r="GY11" s="75"/>
      <c r="GZ11" s="75"/>
      <c r="HA11" s="75"/>
      <c r="HB11" s="75"/>
      <c r="HC11" s="75"/>
      <c r="HD11" s="75"/>
      <c r="HE11" s="75"/>
      <c r="HF11" s="75"/>
      <c r="HG11" s="75"/>
      <c r="HH11" s="75"/>
      <c r="HI11" s="75"/>
      <c r="HJ11" s="75"/>
      <c r="HK11" s="75"/>
      <c r="HL11" s="75"/>
      <c r="HM11" s="75"/>
      <c r="HN11" s="75"/>
      <c r="HO11" s="75"/>
      <c r="HP11" s="75"/>
      <c r="HQ11" s="75"/>
      <c r="HR11" s="75"/>
      <c r="HS11" s="75"/>
      <c r="HT11" s="75"/>
      <c r="HU11" s="75"/>
      <c r="HV11" s="75"/>
      <c r="HW11" s="75"/>
      <c r="HX11" s="75"/>
      <c r="HY11" s="75"/>
      <c r="HZ11" s="75"/>
      <c r="IA11" s="75"/>
      <c r="IB11" s="75"/>
      <c r="IC11" s="75"/>
      <c r="ID11" s="75"/>
      <c r="IE11" s="75"/>
      <c r="IF11" s="75"/>
      <c r="IG11" s="75"/>
      <c r="IH11" s="75"/>
      <c r="II11" s="75"/>
      <c r="IJ11" s="75"/>
      <c r="IK11" s="75"/>
      <c r="IL11" s="75"/>
      <c r="IM11" s="75"/>
      <c r="IN11" s="75"/>
      <c r="IO11" s="75"/>
      <c r="IP11" s="75"/>
      <c r="IQ11" s="75"/>
      <c r="IR11" s="75"/>
      <c r="IS11" s="75"/>
      <c r="IT11" s="75"/>
      <c r="IU11" s="75"/>
      <c r="IV11" s="75"/>
    </row>
    <row r="12" spans="1:256" ht="24" customHeight="1">
      <c r="A12" s="76"/>
      <c r="B12" s="76"/>
      <c r="C12" s="84" t="s">
        <v>81</v>
      </c>
      <c r="D12" s="93"/>
      <c r="E12" s="93"/>
      <c r="F12" s="93"/>
      <c r="G12" s="92"/>
      <c r="H12" s="92"/>
      <c r="I12" s="106" t="s">
        <v>78</v>
      </c>
      <c r="J12" s="89" t="str">
        <f>'Data Record'!H6</f>
        <v>Plain Ring Gauge</v>
      </c>
      <c r="K12" s="81"/>
      <c r="L12" s="85"/>
      <c r="M12" s="109"/>
      <c r="N12" s="109"/>
      <c r="O12" s="75"/>
      <c r="P12" s="109"/>
      <c r="Q12" s="94"/>
      <c r="R12" s="94"/>
      <c r="S12" s="94"/>
      <c r="T12" s="94"/>
      <c r="U12" s="94"/>
      <c r="V12" s="94"/>
      <c r="W12" s="94"/>
      <c r="X12" s="110"/>
      <c r="Y12" s="110"/>
      <c r="Z12" s="110"/>
      <c r="AA12" s="110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75"/>
      <c r="DQ12" s="75"/>
      <c r="DR12" s="75"/>
      <c r="DS12" s="75"/>
      <c r="DT12" s="75"/>
      <c r="DU12" s="75"/>
      <c r="DV12" s="75"/>
      <c r="DW12" s="75"/>
      <c r="DX12" s="75"/>
      <c r="DY12" s="75"/>
      <c r="DZ12" s="75"/>
      <c r="EA12" s="75"/>
      <c r="EB12" s="75"/>
      <c r="EC12" s="75"/>
      <c r="ED12" s="75"/>
      <c r="EE12" s="75"/>
      <c r="EF12" s="75"/>
      <c r="EG12" s="75"/>
      <c r="EH12" s="75"/>
      <c r="EI12" s="75"/>
      <c r="EJ12" s="75"/>
      <c r="EK12" s="75"/>
      <c r="EL12" s="75"/>
      <c r="EM12" s="75"/>
      <c r="EN12" s="75"/>
      <c r="EO12" s="75"/>
      <c r="EP12" s="75"/>
      <c r="EQ12" s="75"/>
      <c r="ER12" s="75"/>
      <c r="ES12" s="75"/>
      <c r="ET12" s="75"/>
      <c r="EU12" s="75"/>
      <c r="EV12" s="75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75"/>
      <c r="FK12" s="75"/>
      <c r="FL12" s="75"/>
      <c r="FM12" s="75"/>
      <c r="FN12" s="75"/>
      <c r="FO12" s="75"/>
      <c r="FP12" s="75"/>
      <c r="FQ12" s="75"/>
      <c r="FR12" s="75"/>
      <c r="FS12" s="75"/>
      <c r="FT12" s="75"/>
      <c r="FU12" s="75"/>
      <c r="FV12" s="75"/>
      <c r="FW12" s="75"/>
      <c r="FX12" s="75"/>
      <c r="FY12" s="75"/>
      <c r="FZ12" s="75"/>
      <c r="GA12" s="75"/>
      <c r="GB12" s="75"/>
      <c r="GC12" s="75"/>
      <c r="GD12" s="75"/>
      <c r="GE12" s="75"/>
      <c r="GF12" s="75"/>
      <c r="GG12" s="75"/>
      <c r="GH12" s="75"/>
      <c r="GI12" s="75"/>
      <c r="GJ12" s="75"/>
      <c r="GK12" s="75"/>
      <c r="GL12" s="75"/>
      <c r="GM12" s="75"/>
      <c r="GN12" s="75"/>
      <c r="GO12" s="75"/>
      <c r="GP12" s="75"/>
      <c r="GQ12" s="75"/>
      <c r="GR12" s="75"/>
      <c r="GS12" s="75"/>
      <c r="GT12" s="75"/>
      <c r="GU12" s="75"/>
      <c r="GV12" s="75"/>
      <c r="GW12" s="75"/>
      <c r="GX12" s="75"/>
      <c r="GY12" s="75"/>
      <c r="GZ12" s="75"/>
      <c r="HA12" s="75"/>
      <c r="HB12" s="75"/>
      <c r="HC12" s="75"/>
      <c r="HD12" s="75"/>
      <c r="HE12" s="75"/>
      <c r="HF12" s="75"/>
      <c r="HG12" s="75"/>
      <c r="HH12" s="75"/>
      <c r="HI12" s="75"/>
      <c r="HJ12" s="75"/>
      <c r="HK12" s="75"/>
      <c r="HL12" s="75"/>
      <c r="HM12" s="75"/>
      <c r="HN12" s="75"/>
      <c r="HO12" s="75"/>
      <c r="HP12" s="75"/>
      <c r="HQ12" s="75"/>
      <c r="HR12" s="75"/>
      <c r="HS12" s="75"/>
      <c r="HT12" s="75"/>
      <c r="HU12" s="75"/>
      <c r="HV12" s="75"/>
      <c r="HW12" s="75"/>
      <c r="HX12" s="75"/>
      <c r="HY12" s="75"/>
      <c r="HZ12" s="75"/>
      <c r="IA12" s="75"/>
      <c r="IB12" s="75"/>
      <c r="IC12" s="75"/>
      <c r="ID12" s="75"/>
      <c r="IE12" s="75"/>
      <c r="IF12" s="75"/>
      <c r="IG12" s="75"/>
      <c r="IH12" s="75"/>
      <c r="II12" s="75"/>
      <c r="IJ12" s="75"/>
      <c r="IK12" s="75"/>
      <c r="IL12" s="75"/>
      <c r="IM12" s="75"/>
      <c r="IN12" s="75"/>
      <c r="IO12" s="75"/>
      <c r="IP12" s="75"/>
      <c r="IQ12" s="75"/>
      <c r="IR12" s="75"/>
      <c r="IS12" s="75"/>
      <c r="IT12" s="75"/>
      <c r="IU12" s="75"/>
      <c r="IV12" s="75"/>
    </row>
    <row r="13" spans="1:256" ht="24" customHeight="1">
      <c r="A13" s="76"/>
      <c r="B13" s="76"/>
      <c r="C13" s="111" t="s">
        <v>82</v>
      </c>
      <c r="D13" s="93"/>
      <c r="E13" s="93"/>
      <c r="F13" s="93"/>
      <c r="G13" s="92"/>
      <c r="H13" s="92"/>
      <c r="I13" s="106" t="s">
        <v>78</v>
      </c>
      <c r="J13" s="85" t="str">
        <f>'Data Record'!V6</f>
        <v>N/A</v>
      </c>
      <c r="K13" s="81"/>
      <c r="L13" s="85"/>
      <c r="M13" s="109"/>
      <c r="N13" s="109"/>
      <c r="O13" s="75"/>
      <c r="P13" s="109"/>
      <c r="Q13" s="94"/>
      <c r="R13" s="94"/>
      <c r="S13" s="109"/>
      <c r="T13" s="109"/>
      <c r="U13" s="109"/>
      <c r="V13" s="109"/>
      <c r="W13" s="109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  <c r="DL13" s="75"/>
      <c r="DM13" s="75"/>
      <c r="DN13" s="75"/>
      <c r="DO13" s="75"/>
      <c r="DP13" s="75"/>
      <c r="DQ13" s="75"/>
      <c r="DR13" s="75"/>
      <c r="DS13" s="75"/>
      <c r="DT13" s="75"/>
      <c r="DU13" s="75"/>
      <c r="DV13" s="75"/>
      <c r="DW13" s="75"/>
      <c r="DX13" s="75"/>
      <c r="DY13" s="75"/>
      <c r="DZ13" s="75"/>
      <c r="EA13" s="75"/>
      <c r="EB13" s="75"/>
      <c r="EC13" s="75"/>
      <c r="ED13" s="75"/>
      <c r="EE13" s="75"/>
      <c r="EF13" s="75"/>
      <c r="EG13" s="75"/>
      <c r="EH13" s="75"/>
      <c r="EI13" s="75"/>
      <c r="EJ13" s="75"/>
      <c r="EK13" s="75"/>
      <c r="EL13" s="75"/>
      <c r="EM13" s="75"/>
      <c r="EN13" s="75"/>
      <c r="EO13" s="75"/>
      <c r="EP13" s="75"/>
      <c r="EQ13" s="75"/>
      <c r="ER13" s="75"/>
      <c r="ES13" s="75"/>
      <c r="ET13" s="75"/>
      <c r="EU13" s="75"/>
      <c r="EV13" s="75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5"/>
      <c r="FK13" s="75"/>
      <c r="FL13" s="75"/>
      <c r="FM13" s="75"/>
      <c r="FN13" s="75"/>
      <c r="FO13" s="75"/>
      <c r="FP13" s="75"/>
      <c r="FQ13" s="75"/>
      <c r="FR13" s="75"/>
      <c r="FS13" s="75"/>
      <c r="FT13" s="75"/>
      <c r="FU13" s="75"/>
      <c r="FV13" s="75"/>
      <c r="FW13" s="75"/>
      <c r="FX13" s="75"/>
      <c r="FY13" s="75"/>
      <c r="FZ13" s="75"/>
      <c r="GA13" s="75"/>
      <c r="GB13" s="75"/>
      <c r="GC13" s="75"/>
      <c r="GD13" s="75"/>
      <c r="GE13" s="75"/>
      <c r="GF13" s="75"/>
      <c r="GG13" s="75"/>
      <c r="GH13" s="75"/>
      <c r="GI13" s="75"/>
      <c r="GJ13" s="75"/>
      <c r="GK13" s="75"/>
      <c r="GL13" s="75"/>
      <c r="GM13" s="75"/>
      <c r="GN13" s="75"/>
      <c r="GO13" s="75"/>
      <c r="GP13" s="75"/>
      <c r="GQ13" s="75"/>
      <c r="GR13" s="75"/>
      <c r="GS13" s="75"/>
      <c r="GT13" s="75"/>
      <c r="GU13" s="75"/>
      <c r="GV13" s="75"/>
      <c r="GW13" s="75"/>
      <c r="GX13" s="75"/>
      <c r="GY13" s="75"/>
      <c r="GZ13" s="75"/>
      <c r="HA13" s="75"/>
      <c r="HB13" s="75"/>
      <c r="HC13" s="75"/>
      <c r="HD13" s="75"/>
      <c r="HE13" s="75"/>
      <c r="HF13" s="75"/>
      <c r="HG13" s="75"/>
      <c r="HH13" s="75"/>
      <c r="HI13" s="75"/>
      <c r="HJ13" s="75"/>
      <c r="HK13" s="75"/>
      <c r="HL13" s="75"/>
      <c r="HM13" s="75"/>
      <c r="HN13" s="75"/>
      <c r="HO13" s="75"/>
      <c r="HP13" s="75"/>
      <c r="HQ13" s="75"/>
      <c r="HR13" s="75"/>
      <c r="HS13" s="75"/>
      <c r="HT13" s="75"/>
      <c r="HU13" s="75"/>
      <c r="HV13" s="75"/>
      <c r="HW13" s="75"/>
      <c r="HX13" s="75"/>
      <c r="HY13" s="75"/>
      <c r="HZ13" s="75"/>
      <c r="IA13" s="75"/>
      <c r="IB13" s="75"/>
      <c r="IC13" s="75"/>
      <c r="ID13" s="75"/>
      <c r="IE13" s="75"/>
      <c r="IF13" s="75"/>
      <c r="IG13" s="75"/>
      <c r="IH13" s="75"/>
      <c r="II13" s="75"/>
      <c r="IJ13" s="75"/>
      <c r="IK13" s="75"/>
      <c r="IL13" s="75"/>
      <c r="IM13" s="75"/>
      <c r="IN13" s="75"/>
      <c r="IO13" s="75"/>
      <c r="IP13" s="75"/>
      <c r="IQ13" s="75"/>
      <c r="IR13" s="75"/>
      <c r="IS13" s="75"/>
      <c r="IT13" s="75"/>
      <c r="IU13" s="75"/>
      <c r="IV13" s="75"/>
    </row>
    <row r="14" spans="1:256" ht="24" customHeight="1">
      <c r="A14" s="76"/>
      <c r="B14" s="76"/>
      <c r="C14" s="84" t="s">
        <v>83</v>
      </c>
      <c r="D14" s="93"/>
      <c r="E14" s="93"/>
      <c r="F14" s="93"/>
      <c r="G14" s="92"/>
      <c r="H14" s="92"/>
      <c r="I14" s="106" t="s">
        <v>78</v>
      </c>
      <c r="J14" s="196">
        <f>'Data Record'!E7</f>
        <v>123</v>
      </c>
      <c r="K14" s="196"/>
      <c r="L14" s="196"/>
      <c r="M14" s="196"/>
      <c r="N14" s="109"/>
      <c r="O14" s="75"/>
      <c r="P14" s="109"/>
      <c r="Q14" s="94"/>
      <c r="R14" s="94"/>
      <c r="S14" s="94"/>
      <c r="T14" s="94"/>
      <c r="U14" s="94"/>
      <c r="V14" s="93"/>
      <c r="W14" s="109"/>
      <c r="X14" s="110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75"/>
      <c r="GC14" s="75"/>
      <c r="GD14" s="75"/>
      <c r="GE14" s="75"/>
      <c r="GF14" s="75"/>
      <c r="GG14" s="75"/>
      <c r="GH14" s="75"/>
      <c r="GI14" s="75"/>
      <c r="GJ14" s="75"/>
      <c r="GK14" s="75"/>
      <c r="GL14" s="75"/>
      <c r="GM14" s="75"/>
      <c r="GN14" s="75"/>
      <c r="GO14" s="75"/>
      <c r="GP14" s="75"/>
      <c r="GQ14" s="75"/>
      <c r="GR14" s="75"/>
      <c r="GS14" s="75"/>
      <c r="GT14" s="75"/>
      <c r="GU14" s="75"/>
      <c r="GV14" s="75"/>
      <c r="GW14" s="75"/>
      <c r="GX14" s="75"/>
      <c r="GY14" s="75"/>
      <c r="GZ14" s="75"/>
      <c r="HA14" s="75"/>
      <c r="HB14" s="75"/>
      <c r="HC14" s="75"/>
      <c r="HD14" s="75"/>
      <c r="HE14" s="75"/>
      <c r="HF14" s="75"/>
      <c r="HG14" s="75"/>
      <c r="HH14" s="75"/>
      <c r="HI14" s="75"/>
      <c r="HJ14" s="75"/>
      <c r="HK14" s="75"/>
      <c r="HL14" s="75"/>
      <c r="HM14" s="75"/>
      <c r="HN14" s="75"/>
      <c r="HO14" s="75"/>
      <c r="HP14" s="75"/>
      <c r="HQ14" s="75"/>
      <c r="HR14" s="75"/>
      <c r="HS14" s="75"/>
      <c r="HT14" s="75"/>
      <c r="HU14" s="75"/>
      <c r="HV14" s="75"/>
      <c r="HW14" s="75"/>
      <c r="HX14" s="75"/>
      <c r="HY14" s="75"/>
      <c r="HZ14" s="75"/>
      <c r="IA14" s="75"/>
      <c r="IB14" s="75"/>
      <c r="IC14" s="75"/>
      <c r="ID14" s="75"/>
      <c r="IE14" s="75"/>
      <c r="IF14" s="75"/>
      <c r="IG14" s="75"/>
      <c r="IH14" s="75"/>
      <c r="II14" s="75"/>
      <c r="IJ14" s="75"/>
      <c r="IK14" s="75"/>
      <c r="IL14" s="75"/>
      <c r="IM14" s="75"/>
      <c r="IN14" s="75"/>
      <c r="IO14" s="75"/>
      <c r="IP14" s="75"/>
      <c r="IQ14" s="75"/>
      <c r="IR14" s="75"/>
      <c r="IS14" s="75"/>
      <c r="IT14" s="75"/>
      <c r="IU14" s="75"/>
      <c r="IV14" s="75"/>
    </row>
    <row r="15" spans="1:256" ht="24" customHeight="1">
      <c r="A15" s="76"/>
      <c r="B15" s="76"/>
      <c r="C15" s="84" t="s">
        <v>84</v>
      </c>
      <c r="D15" s="93"/>
      <c r="E15" s="93"/>
      <c r="F15" s="93"/>
      <c r="G15" s="92"/>
      <c r="H15" s="92"/>
      <c r="I15" s="106" t="s">
        <v>78</v>
      </c>
      <c r="J15" s="197">
        <f>'Data Record'!P7</f>
        <v>456</v>
      </c>
      <c r="K15" s="197"/>
      <c r="L15" s="197"/>
      <c r="M15" s="112"/>
      <c r="N15" s="112"/>
      <c r="O15" s="75"/>
      <c r="P15" s="109"/>
      <c r="Q15" s="109"/>
      <c r="R15" s="94"/>
      <c r="S15" s="109"/>
      <c r="T15" s="109"/>
      <c r="U15" s="109"/>
      <c r="V15" s="109"/>
      <c r="W15" s="109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  <c r="DL15" s="75"/>
      <c r="DM15" s="75"/>
      <c r="DN15" s="75"/>
      <c r="DO15" s="75"/>
      <c r="DP15" s="75"/>
      <c r="DQ15" s="75"/>
      <c r="DR15" s="75"/>
      <c r="DS15" s="75"/>
      <c r="DT15" s="75"/>
      <c r="DU15" s="75"/>
      <c r="DV15" s="75"/>
      <c r="DW15" s="75"/>
      <c r="DX15" s="75"/>
      <c r="DY15" s="75"/>
      <c r="DZ15" s="75"/>
      <c r="EA15" s="75"/>
      <c r="EB15" s="75"/>
      <c r="EC15" s="75"/>
      <c r="ED15" s="75"/>
      <c r="EE15" s="75"/>
      <c r="EF15" s="75"/>
      <c r="EG15" s="75"/>
      <c r="EH15" s="75"/>
      <c r="EI15" s="75"/>
      <c r="EJ15" s="75"/>
      <c r="EK15" s="75"/>
      <c r="EL15" s="75"/>
      <c r="EM15" s="75"/>
      <c r="EN15" s="75"/>
      <c r="EO15" s="75"/>
      <c r="EP15" s="75"/>
      <c r="EQ15" s="75"/>
      <c r="ER15" s="75"/>
      <c r="ES15" s="75"/>
      <c r="ET15" s="75"/>
      <c r="EU15" s="75"/>
      <c r="EV15" s="75"/>
      <c r="EW15" s="75"/>
      <c r="EX15" s="75"/>
      <c r="EY15" s="75"/>
      <c r="EZ15" s="75"/>
      <c r="FA15" s="75"/>
      <c r="FB15" s="75"/>
      <c r="FC15" s="75"/>
      <c r="FD15" s="75"/>
      <c r="FE15" s="75"/>
      <c r="FF15" s="75"/>
      <c r="FG15" s="75"/>
      <c r="FH15" s="75"/>
      <c r="FI15" s="75"/>
      <c r="FJ15" s="75"/>
      <c r="FK15" s="75"/>
      <c r="FL15" s="75"/>
      <c r="FM15" s="75"/>
      <c r="FN15" s="75"/>
      <c r="FO15" s="75"/>
      <c r="FP15" s="75"/>
      <c r="FQ15" s="75"/>
      <c r="FR15" s="75"/>
      <c r="FS15" s="75"/>
      <c r="FT15" s="75"/>
      <c r="FU15" s="75"/>
      <c r="FV15" s="75"/>
      <c r="FW15" s="75"/>
      <c r="FX15" s="75"/>
      <c r="FY15" s="75"/>
      <c r="FZ15" s="75"/>
      <c r="GA15" s="75"/>
      <c r="GB15" s="75"/>
      <c r="GC15" s="75"/>
      <c r="GD15" s="75"/>
      <c r="GE15" s="75"/>
      <c r="GF15" s="75"/>
      <c r="GG15" s="75"/>
      <c r="GH15" s="75"/>
      <c r="GI15" s="75"/>
      <c r="GJ15" s="75"/>
      <c r="GK15" s="75"/>
      <c r="GL15" s="75"/>
      <c r="GM15" s="75"/>
      <c r="GN15" s="75"/>
      <c r="GO15" s="75"/>
      <c r="GP15" s="75"/>
      <c r="GQ15" s="75"/>
      <c r="GR15" s="75"/>
      <c r="GS15" s="75"/>
      <c r="GT15" s="75"/>
      <c r="GU15" s="75"/>
      <c r="GV15" s="75"/>
      <c r="GW15" s="75"/>
      <c r="GX15" s="75"/>
      <c r="GY15" s="75"/>
      <c r="GZ15" s="75"/>
      <c r="HA15" s="75"/>
      <c r="HB15" s="75"/>
      <c r="HC15" s="75"/>
      <c r="HD15" s="75"/>
      <c r="HE15" s="75"/>
      <c r="HF15" s="75"/>
      <c r="HG15" s="75"/>
      <c r="HH15" s="75"/>
      <c r="HI15" s="75"/>
      <c r="HJ15" s="75"/>
      <c r="HK15" s="75"/>
      <c r="HL15" s="75"/>
      <c r="HM15" s="75"/>
      <c r="HN15" s="75"/>
      <c r="HO15" s="75"/>
      <c r="HP15" s="75"/>
      <c r="HQ15" s="75"/>
      <c r="HR15" s="75"/>
      <c r="HS15" s="75"/>
      <c r="HT15" s="75"/>
      <c r="HU15" s="75"/>
      <c r="HV15" s="75"/>
      <c r="HW15" s="75"/>
      <c r="HX15" s="75"/>
      <c r="HY15" s="75"/>
      <c r="HZ15" s="75"/>
      <c r="IA15" s="75"/>
      <c r="IB15" s="75"/>
      <c r="IC15" s="75"/>
      <c r="ID15" s="75"/>
      <c r="IE15" s="75"/>
      <c r="IF15" s="75"/>
      <c r="IG15" s="75"/>
      <c r="IH15" s="75"/>
      <c r="II15" s="75"/>
      <c r="IJ15" s="75"/>
      <c r="IK15" s="75"/>
      <c r="IL15" s="75"/>
      <c r="IM15" s="75"/>
      <c r="IN15" s="75"/>
      <c r="IO15" s="75"/>
      <c r="IP15" s="75"/>
      <c r="IQ15" s="75"/>
      <c r="IR15" s="75"/>
      <c r="IS15" s="75"/>
      <c r="IT15" s="75"/>
      <c r="IU15" s="75"/>
      <c r="IV15" s="75"/>
    </row>
    <row r="16" spans="1:256" ht="24" customHeight="1">
      <c r="A16" s="76"/>
      <c r="B16" s="76"/>
      <c r="C16" s="84" t="s">
        <v>85</v>
      </c>
      <c r="D16" s="93"/>
      <c r="E16" s="93"/>
      <c r="F16" s="93"/>
      <c r="G16" s="92"/>
      <c r="H16" s="92"/>
      <c r="I16" s="106" t="s">
        <v>78</v>
      </c>
      <c r="J16" s="198">
        <f>'Data Record'!Z7</f>
        <v>789</v>
      </c>
      <c r="K16" s="198"/>
      <c r="L16" s="198"/>
      <c r="M16" s="198"/>
      <c r="N16" s="109"/>
      <c r="O16" s="75"/>
      <c r="P16" s="109"/>
      <c r="Q16" s="109"/>
      <c r="R16" s="94"/>
      <c r="S16" s="94"/>
      <c r="T16" s="94"/>
      <c r="U16" s="94"/>
      <c r="V16" s="113"/>
      <c r="W16" s="109"/>
      <c r="X16" s="110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75"/>
      <c r="DX16" s="75"/>
      <c r="DY16" s="75"/>
      <c r="DZ16" s="75"/>
      <c r="EA16" s="75"/>
      <c r="EB16" s="75"/>
      <c r="EC16" s="75"/>
      <c r="ED16" s="75"/>
      <c r="EE16" s="75"/>
      <c r="EF16" s="75"/>
      <c r="EG16" s="75"/>
      <c r="EH16" s="75"/>
      <c r="EI16" s="75"/>
      <c r="EJ16" s="75"/>
      <c r="EK16" s="75"/>
      <c r="EL16" s="75"/>
      <c r="EM16" s="75"/>
      <c r="EN16" s="75"/>
      <c r="EO16" s="75"/>
      <c r="EP16" s="75"/>
      <c r="EQ16" s="75"/>
      <c r="ER16" s="75"/>
      <c r="ES16" s="75"/>
      <c r="ET16" s="75"/>
      <c r="EU16" s="75"/>
      <c r="EV16" s="75"/>
      <c r="EW16" s="75"/>
      <c r="EX16" s="75"/>
      <c r="EY16" s="75"/>
      <c r="EZ16" s="75"/>
      <c r="FA16" s="75"/>
      <c r="FB16" s="75"/>
      <c r="FC16" s="75"/>
      <c r="FD16" s="75"/>
      <c r="FE16" s="75"/>
      <c r="FF16" s="75"/>
      <c r="FG16" s="75"/>
      <c r="FH16" s="75"/>
      <c r="FI16" s="75"/>
      <c r="FJ16" s="75"/>
      <c r="FK16" s="75"/>
      <c r="FL16" s="75"/>
      <c r="FM16" s="75"/>
      <c r="FN16" s="75"/>
      <c r="FO16" s="75"/>
      <c r="FP16" s="75"/>
      <c r="FQ16" s="75"/>
      <c r="FR16" s="75"/>
      <c r="FS16" s="75"/>
      <c r="FT16" s="75"/>
      <c r="FU16" s="75"/>
      <c r="FV16" s="75"/>
      <c r="FW16" s="75"/>
      <c r="FX16" s="75"/>
      <c r="FY16" s="75"/>
      <c r="FZ16" s="75"/>
      <c r="GA16" s="75"/>
      <c r="GB16" s="75"/>
      <c r="GC16" s="75"/>
      <c r="GD16" s="75"/>
      <c r="GE16" s="75"/>
      <c r="GF16" s="75"/>
      <c r="GG16" s="75"/>
      <c r="GH16" s="75"/>
      <c r="GI16" s="75"/>
      <c r="GJ16" s="75"/>
      <c r="GK16" s="75"/>
      <c r="GL16" s="75"/>
      <c r="GM16" s="75"/>
      <c r="GN16" s="75"/>
      <c r="GO16" s="75"/>
      <c r="GP16" s="75"/>
      <c r="GQ16" s="75"/>
      <c r="GR16" s="75"/>
      <c r="GS16" s="75"/>
      <c r="GT16" s="75"/>
      <c r="GU16" s="75"/>
      <c r="GV16" s="75"/>
      <c r="GW16" s="75"/>
      <c r="GX16" s="75"/>
      <c r="GY16" s="75"/>
      <c r="GZ16" s="75"/>
      <c r="HA16" s="75"/>
      <c r="HB16" s="75"/>
      <c r="HC16" s="75"/>
      <c r="HD16" s="75"/>
      <c r="HE16" s="75"/>
      <c r="HF16" s="75"/>
      <c r="HG16" s="75"/>
      <c r="HH16" s="75"/>
      <c r="HI16" s="75"/>
      <c r="HJ16" s="75"/>
      <c r="HK16" s="75"/>
      <c r="HL16" s="75"/>
      <c r="HM16" s="75"/>
      <c r="HN16" s="75"/>
      <c r="HO16" s="75"/>
      <c r="HP16" s="75"/>
      <c r="HQ16" s="75"/>
      <c r="HR16" s="75"/>
      <c r="HS16" s="75"/>
      <c r="HT16" s="75"/>
      <c r="HU16" s="75"/>
      <c r="HV16" s="75"/>
      <c r="HW16" s="75"/>
      <c r="HX16" s="75"/>
      <c r="HY16" s="75"/>
      <c r="HZ16" s="75"/>
      <c r="IA16" s="75"/>
      <c r="IB16" s="75"/>
      <c r="IC16" s="75"/>
      <c r="ID16" s="75"/>
      <c r="IE16" s="75"/>
      <c r="IF16" s="75"/>
      <c r="IG16" s="75"/>
      <c r="IH16" s="75"/>
      <c r="II16" s="75"/>
      <c r="IJ16" s="75"/>
      <c r="IK16" s="75"/>
      <c r="IL16" s="75"/>
      <c r="IM16" s="75"/>
      <c r="IN16" s="75"/>
      <c r="IO16" s="75"/>
      <c r="IP16" s="75"/>
      <c r="IQ16" s="75"/>
      <c r="IR16" s="75"/>
      <c r="IS16" s="75"/>
      <c r="IT16" s="75"/>
      <c r="IU16" s="75"/>
      <c r="IV16" s="75"/>
    </row>
    <row r="17" spans="1:256" ht="18.75" customHeight="1">
      <c r="A17" s="76"/>
      <c r="B17" s="76"/>
      <c r="C17" s="93"/>
      <c r="D17" s="93"/>
      <c r="E17" s="93"/>
      <c r="F17" s="93"/>
      <c r="G17" s="92"/>
      <c r="H17" s="92"/>
      <c r="I17" s="113"/>
      <c r="J17" s="114"/>
      <c r="K17" s="109"/>
      <c r="L17" s="109"/>
      <c r="M17" s="94"/>
      <c r="N17" s="94"/>
      <c r="O17" s="75"/>
      <c r="P17" s="109"/>
      <c r="Q17" s="94"/>
      <c r="R17" s="94"/>
      <c r="S17" s="94"/>
      <c r="T17" s="113"/>
      <c r="U17" s="109"/>
      <c r="V17" s="94"/>
      <c r="W17" s="109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  <c r="EJ17" s="75"/>
      <c r="EK17" s="75"/>
      <c r="EL17" s="75"/>
      <c r="EM17" s="75"/>
      <c r="EN17" s="75"/>
      <c r="EO17" s="75"/>
      <c r="EP17" s="75"/>
      <c r="EQ17" s="75"/>
      <c r="ER17" s="75"/>
      <c r="ES17" s="75"/>
      <c r="ET17" s="75"/>
      <c r="EU17" s="75"/>
      <c r="EV17" s="75"/>
      <c r="EW17" s="75"/>
      <c r="EX17" s="75"/>
      <c r="EY17" s="75"/>
      <c r="EZ17" s="75"/>
      <c r="FA17" s="75"/>
      <c r="FB17" s="75"/>
      <c r="FC17" s="75"/>
      <c r="FD17" s="75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5"/>
      <c r="FX17" s="75"/>
      <c r="FY17" s="75"/>
      <c r="FZ17" s="75"/>
      <c r="GA17" s="75"/>
      <c r="GB17" s="75"/>
      <c r="GC17" s="75"/>
      <c r="GD17" s="75"/>
      <c r="GE17" s="75"/>
      <c r="GF17" s="75"/>
      <c r="GG17" s="75"/>
      <c r="GH17" s="75"/>
      <c r="GI17" s="75"/>
      <c r="GJ17" s="75"/>
      <c r="GK17" s="75"/>
      <c r="GL17" s="75"/>
      <c r="GM17" s="75"/>
      <c r="GN17" s="75"/>
      <c r="GO17" s="75"/>
      <c r="GP17" s="75"/>
      <c r="GQ17" s="75"/>
      <c r="GR17" s="75"/>
      <c r="GS17" s="75"/>
      <c r="GT17" s="75"/>
      <c r="GU17" s="75"/>
      <c r="GV17" s="75"/>
      <c r="GW17" s="75"/>
      <c r="GX17" s="75"/>
      <c r="GY17" s="75"/>
      <c r="GZ17" s="75"/>
      <c r="HA17" s="75"/>
      <c r="HB17" s="75"/>
      <c r="HC17" s="75"/>
      <c r="HD17" s="75"/>
      <c r="HE17" s="75"/>
      <c r="HF17" s="75"/>
      <c r="HG17" s="75"/>
      <c r="HH17" s="75"/>
      <c r="HI17" s="75"/>
      <c r="HJ17" s="75"/>
      <c r="HK17" s="75"/>
      <c r="HL17" s="75"/>
      <c r="HM17" s="75"/>
      <c r="HN17" s="75"/>
      <c r="HO17" s="75"/>
      <c r="HP17" s="75"/>
      <c r="HQ17" s="75"/>
      <c r="HR17" s="75"/>
      <c r="HS17" s="75"/>
      <c r="HT17" s="75"/>
      <c r="HU17" s="75"/>
      <c r="HV17" s="75"/>
      <c r="HW17" s="75"/>
      <c r="HX17" s="75"/>
      <c r="HY17" s="75"/>
      <c r="HZ17" s="75"/>
      <c r="IA17" s="75"/>
      <c r="IB17" s="75"/>
      <c r="IC17" s="75"/>
      <c r="ID17" s="75"/>
      <c r="IE17" s="75"/>
      <c r="IF17" s="75"/>
      <c r="IG17" s="75"/>
      <c r="IH17" s="75"/>
      <c r="II17" s="75"/>
      <c r="IJ17" s="75"/>
      <c r="IK17" s="75"/>
      <c r="IL17" s="75"/>
      <c r="IM17" s="75"/>
      <c r="IN17" s="75"/>
      <c r="IO17" s="75"/>
      <c r="IP17" s="75"/>
      <c r="IQ17" s="75"/>
      <c r="IR17" s="75"/>
      <c r="IS17" s="75"/>
      <c r="IT17" s="75"/>
      <c r="IU17" s="75"/>
      <c r="IV17" s="75"/>
    </row>
    <row r="18" spans="1:256" ht="24" customHeight="1">
      <c r="A18" s="76"/>
      <c r="B18" s="76"/>
      <c r="C18" s="84" t="s">
        <v>86</v>
      </c>
      <c r="D18" s="84"/>
      <c r="E18" s="93"/>
      <c r="F18" s="93"/>
      <c r="G18" s="93"/>
      <c r="H18" s="93"/>
      <c r="I18" s="115"/>
      <c r="J18" s="94"/>
      <c r="K18" s="94"/>
      <c r="L18" s="92"/>
      <c r="M18" s="116"/>
      <c r="N18" s="116"/>
      <c r="O18" s="75"/>
      <c r="P18" s="75"/>
      <c r="Q18" s="75"/>
      <c r="R18" s="75"/>
      <c r="S18" s="75"/>
      <c r="T18" s="75"/>
      <c r="U18" s="75"/>
      <c r="V18" s="75"/>
      <c r="W18" s="109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  <c r="ES18" s="75"/>
      <c r="ET18" s="75"/>
      <c r="EU18" s="75"/>
      <c r="EV18" s="75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75"/>
      <c r="GC18" s="75"/>
      <c r="GD18" s="75"/>
      <c r="GE18" s="75"/>
      <c r="GF18" s="75"/>
      <c r="GG18" s="75"/>
      <c r="GH18" s="75"/>
      <c r="GI18" s="75"/>
      <c r="GJ18" s="75"/>
      <c r="GK18" s="75"/>
      <c r="GL18" s="75"/>
      <c r="GM18" s="75"/>
      <c r="GN18" s="75"/>
      <c r="GO18" s="75"/>
      <c r="GP18" s="75"/>
      <c r="GQ18" s="75"/>
      <c r="GR18" s="75"/>
      <c r="GS18" s="75"/>
      <c r="GT18" s="75"/>
      <c r="GU18" s="75"/>
      <c r="GV18" s="75"/>
      <c r="GW18" s="75"/>
      <c r="GX18" s="75"/>
      <c r="GY18" s="75"/>
      <c r="GZ18" s="75"/>
      <c r="HA18" s="75"/>
      <c r="HB18" s="75"/>
      <c r="HC18" s="75"/>
      <c r="HD18" s="75"/>
      <c r="HE18" s="75"/>
      <c r="HF18" s="75"/>
      <c r="HG18" s="75"/>
      <c r="HH18" s="75"/>
      <c r="HI18" s="75"/>
      <c r="HJ18" s="75"/>
      <c r="HK18" s="75"/>
      <c r="HL18" s="75"/>
      <c r="HM18" s="75"/>
      <c r="HN18" s="75"/>
      <c r="HO18" s="75"/>
      <c r="HP18" s="75"/>
      <c r="HQ18" s="75"/>
      <c r="HR18" s="75"/>
      <c r="HS18" s="75"/>
      <c r="HT18" s="75"/>
      <c r="HU18" s="75"/>
      <c r="HV18" s="75"/>
      <c r="HW18" s="75"/>
      <c r="HX18" s="75"/>
      <c r="HY18" s="75"/>
      <c r="HZ18" s="75"/>
      <c r="IA18" s="75"/>
      <c r="IB18" s="75"/>
      <c r="IC18" s="75"/>
      <c r="ID18" s="75"/>
      <c r="IE18" s="75"/>
      <c r="IF18" s="75"/>
      <c r="IG18" s="75"/>
      <c r="IH18" s="75"/>
      <c r="II18" s="75"/>
      <c r="IJ18" s="75"/>
      <c r="IK18" s="75"/>
      <c r="IL18" s="75"/>
      <c r="IM18" s="75"/>
      <c r="IN18" s="75"/>
      <c r="IO18" s="75"/>
      <c r="IP18" s="75"/>
      <c r="IQ18" s="75"/>
      <c r="IR18" s="75"/>
      <c r="IS18" s="75"/>
      <c r="IT18" s="75"/>
      <c r="IU18" s="75"/>
      <c r="IV18" s="75"/>
    </row>
    <row r="19" spans="1:256" ht="24" customHeight="1">
      <c r="A19" s="76"/>
      <c r="B19" s="76"/>
      <c r="C19" s="84" t="s">
        <v>87</v>
      </c>
      <c r="D19" s="84"/>
      <c r="E19" s="93"/>
      <c r="F19" s="93"/>
      <c r="G19" s="92"/>
      <c r="H19" s="92"/>
      <c r="I19" s="117" t="s">
        <v>78</v>
      </c>
      <c r="J19" s="118" t="s">
        <v>88</v>
      </c>
      <c r="K19" s="81"/>
      <c r="L19" s="81"/>
      <c r="M19" s="116"/>
      <c r="N19" s="75"/>
      <c r="O19" s="111" t="s">
        <v>89</v>
      </c>
      <c r="P19" s="75"/>
      <c r="Q19" s="92"/>
      <c r="R19" s="119"/>
      <c r="S19" s="92"/>
      <c r="T19" s="75"/>
      <c r="U19" s="75"/>
      <c r="V19" s="106" t="s">
        <v>78</v>
      </c>
      <c r="W19" s="199">
        <f>'Data Record'!Q2</f>
        <v>42005</v>
      </c>
      <c r="X19" s="199"/>
      <c r="Y19" s="199"/>
      <c r="Z19" s="199"/>
      <c r="AA19" s="199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75"/>
      <c r="DX19" s="75"/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  <c r="ES19" s="75"/>
      <c r="ET19" s="75"/>
      <c r="EU19" s="75"/>
      <c r="EV19" s="75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75"/>
      <c r="GC19" s="75"/>
      <c r="GD19" s="75"/>
      <c r="GE19" s="75"/>
      <c r="GF19" s="75"/>
      <c r="GG19" s="75"/>
      <c r="GH19" s="75"/>
      <c r="GI19" s="75"/>
      <c r="GJ19" s="75"/>
      <c r="GK19" s="75"/>
      <c r="GL19" s="75"/>
      <c r="GM19" s="75"/>
      <c r="GN19" s="75"/>
      <c r="GO19" s="75"/>
      <c r="GP19" s="75"/>
      <c r="GQ19" s="75"/>
      <c r="GR19" s="75"/>
      <c r="GS19" s="75"/>
      <c r="GT19" s="75"/>
      <c r="GU19" s="75"/>
      <c r="GV19" s="75"/>
      <c r="GW19" s="75"/>
      <c r="GX19" s="75"/>
      <c r="GY19" s="75"/>
      <c r="GZ19" s="75"/>
      <c r="HA19" s="75"/>
      <c r="HB19" s="75"/>
      <c r="HC19" s="75"/>
      <c r="HD19" s="75"/>
      <c r="HE19" s="75"/>
      <c r="HF19" s="75"/>
      <c r="HG19" s="75"/>
      <c r="HH19" s="75"/>
      <c r="HI19" s="75"/>
      <c r="HJ19" s="75"/>
      <c r="HK19" s="75"/>
      <c r="HL19" s="75"/>
      <c r="HM19" s="75"/>
      <c r="HN19" s="75"/>
      <c r="HO19" s="75"/>
      <c r="HP19" s="75"/>
      <c r="HQ19" s="75"/>
      <c r="HR19" s="75"/>
      <c r="HS19" s="75"/>
      <c r="HT19" s="75"/>
      <c r="HU19" s="75"/>
      <c r="HV19" s="75"/>
      <c r="HW19" s="75"/>
      <c r="HX19" s="75"/>
      <c r="HY19" s="75"/>
      <c r="HZ19" s="75"/>
      <c r="IA19" s="75"/>
      <c r="IB19" s="75"/>
      <c r="IC19" s="75"/>
      <c r="ID19" s="75"/>
      <c r="IE19" s="75"/>
      <c r="IF19" s="75"/>
      <c r="IG19" s="75"/>
      <c r="IH19" s="75"/>
      <c r="II19" s="75"/>
      <c r="IJ19" s="75"/>
      <c r="IK19" s="75"/>
      <c r="IL19" s="75"/>
      <c r="IM19" s="75"/>
      <c r="IN19" s="75"/>
      <c r="IO19" s="75"/>
      <c r="IP19" s="75"/>
      <c r="IQ19" s="75"/>
      <c r="IR19" s="75"/>
      <c r="IS19" s="75"/>
      <c r="IT19" s="75"/>
      <c r="IU19" s="75"/>
      <c r="IV19" s="75"/>
    </row>
    <row r="20" spans="1:256" ht="24" customHeight="1">
      <c r="A20" s="76"/>
      <c r="B20" s="76"/>
      <c r="C20" s="84" t="s">
        <v>90</v>
      </c>
      <c r="D20" s="77"/>
      <c r="E20" s="120"/>
      <c r="F20" s="120"/>
      <c r="G20" s="92"/>
      <c r="H20" s="92"/>
      <c r="I20" s="121" t="s">
        <v>78</v>
      </c>
      <c r="J20" s="122" t="s">
        <v>91</v>
      </c>
      <c r="K20" s="81"/>
      <c r="L20" s="81"/>
      <c r="M20" s="123"/>
      <c r="N20" s="75"/>
      <c r="O20" s="111" t="s">
        <v>92</v>
      </c>
      <c r="P20" s="75"/>
      <c r="Q20" s="92"/>
      <c r="R20" s="124"/>
      <c r="S20" s="92"/>
      <c r="T20" s="75"/>
      <c r="U20" s="75"/>
      <c r="V20" s="106" t="s">
        <v>78</v>
      </c>
      <c r="W20" s="199">
        <f>'Data Record'!AA2</f>
        <v>42019</v>
      </c>
      <c r="X20" s="199"/>
      <c r="Y20" s="199"/>
      <c r="Z20" s="199"/>
      <c r="AA20" s="199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  <c r="EJ20" s="75"/>
      <c r="EK20" s="75"/>
      <c r="EL20" s="75"/>
      <c r="EM20" s="75"/>
      <c r="EN20" s="75"/>
      <c r="EO20" s="75"/>
      <c r="EP20" s="75"/>
      <c r="EQ20" s="75"/>
      <c r="ER20" s="75"/>
      <c r="ES20" s="75"/>
      <c r="ET20" s="75"/>
      <c r="EU20" s="75"/>
      <c r="EV20" s="75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75"/>
      <c r="GC20" s="75"/>
      <c r="GD20" s="75"/>
      <c r="GE20" s="75"/>
      <c r="GF20" s="75"/>
      <c r="GG20" s="75"/>
      <c r="GH20" s="75"/>
      <c r="GI20" s="75"/>
      <c r="GJ20" s="75"/>
      <c r="GK20" s="75"/>
      <c r="GL20" s="75"/>
      <c r="GM20" s="75"/>
      <c r="GN20" s="75"/>
      <c r="GO20" s="75"/>
      <c r="GP20" s="75"/>
      <c r="GQ20" s="75"/>
      <c r="GR20" s="75"/>
      <c r="GS20" s="75"/>
      <c r="GT20" s="75"/>
      <c r="GU20" s="75"/>
      <c r="GV20" s="75"/>
      <c r="GW20" s="75"/>
      <c r="GX20" s="75"/>
      <c r="GY20" s="75"/>
      <c r="GZ20" s="75"/>
      <c r="HA20" s="75"/>
      <c r="HB20" s="75"/>
      <c r="HC20" s="75"/>
      <c r="HD20" s="75"/>
      <c r="HE20" s="75"/>
      <c r="HF20" s="75"/>
      <c r="HG20" s="75"/>
      <c r="HH20" s="75"/>
      <c r="HI20" s="75"/>
      <c r="HJ20" s="75"/>
      <c r="HK20" s="75"/>
      <c r="HL20" s="75"/>
      <c r="HM20" s="75"/>
      <c r="HN20" s="75"/>
      <c r="HO20" s="75"/>
      <c r="HP20" s="75"/>
      <c r="HQ20" s="75"/>
      <c r="HR20" s="75"/>
      <c r="HS20" s="75"/>
      <c r="HT20" s="75"/>
      <c r="HU20" s="75"/>
      <c r="HV20" s="75"/>
      <c r="HW20" s="75"/>
      <c r="HX20" s="75"/>
      <c r="HY20" s="75"/>
      <c r="HZ20" s="75"/>
      <c r="IA20" s="75"/>
      <c r="IB20" s="75"/>
      <c r="IC20" s="75"/>
      <c r="ID20" s="75"/>
      <c r="IE20" s="75"/>
      <c r="IF20" s="75"/>
      <c r="IG20" s="75"/>
      <c r="IH20" s="75"/>
      <c r="II20" s="75"/>
      <c r="IJ20" s="75"/>
      <c r="IK20" s="75"/>
      <c r="IL20" s="75"/>
      <c r="IM20" s="75"/>
      <c r="IN20" s="75"/>
      <c r="IO20" s="75"/>
      <c r="IP20" s="75"/>
      <c r="IQ20" s="75"/>
      <c r="IR20" s="75"/>
      <c r="IS20" s="75"/>
      <c r="IT20" s="75"/>
      <c r="IU20" s="75"/>
      <c r="IV20" s="75"/>
    </row>
    <row r="21" spans="1:256" ht="24" customHeight="1">
      <c r="A21" s="76"/>
      <c r="B21" s="76"/>
      <c r="C21" s="84" t="s">
        <v>93</v>
      </c>
      <c r="D21" s="77"/>
      <c r="E21" s="120"/>
      <c r="F21" s="120"/>
      <c r="G21" s="92"/>
      <c r="H21" s="92"/>
      <c r="I21" s="121" t="s">
        <v>78</v>
      </c>
      <c r="J21" s="118" t="s">
        <v>94</v>
      </c>
      <c r="K21" s="81"/>
      <c r="L21" s="81"/>
      <c r="M21" s="94"/>
      <c r="N21" s="75"/>
      <c r="O21" s="77" t="s">
        <v>95</v>
      </c>
      <c r="P21" s="75"/>
      <c r="Q21" s="92"/>
      <c r="R21" s="120"/>
      <c r="S21" s="92"/>
      <c r="T21" s="75"/>
      <c r="U21" s="75"/>
      <c r="V21" s="106" t="s">
        <v>78</v>
      </c>
      <c r="W21" s="200">
        <f>W20+365</f>
        <v>42384</v>
      </c>
      <c r="X21" s="200"/>
      <c r="Y21" s="200"/>
      <c r="Z21" s="200"/>
      <c r="AA21" s="200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75"/>
      <c r="GC21" s="75"/>
      <c r="GD21" s="75"/>
      <c r="GE21" s="75"/>
      <c r="GF21" s="75"/>
      <c r="GG21" s="75"/>
      <c r="GH21" s="75"/>
      <c r="GI21" s="75"/>
      <c r="GJ21" s="75"/>
      <c r="GK21" s="75"/>
      <c r="GL21" s="75"/>
      <c r="GM21" s="75"/>
      <c r="GN21" s="75"/>
      <c r="GO21" s="75"/>
      <c r="GP21" s="75"/>
      <c r="GQ21" s="75"/>
      <c r="GR21" s="75"/>
      <c r="GS21" s="75"/>
      <c r="GT21" s="75"/>
      <c r="GU21" s="75"/>
      <c r="GV21" s="75"/>
      <c r="GW21" s="75"/>
      <c r="GX21" s="75"/>
      <c r="GY21" s="75"/>
      <c r="GZ21" s="75"/>
      <c r="HA21" s="75"/>
      <c r="HB21" s="75"/>
      <c r="HC21" s="75"/>
      <c r="HD21" s="75"/>
      <c r="HE21" s="75"/>
      <c r="HF21" s="75"/>
      <c r="HG21" s="75"/>
      <c r="HH21" s="75"/>
      <c r="HI21" s="75"/>
      <c r="HJ21" s="75"/>
      <c r="HK21" s="75"/>
      <c r="HL21" s="75"/>
      <c r="HM21" s="75"/>
      <c r="HN21" s="75"/>
      <c r="HO21" s="75"/>
      <c r="HP21" s="75"/>
      <c r="HQ21" s="75"/>
      <c r="HR21" s="75"/>
      <c r="HS21" s="75"/>
      <c r="HT21" s="75"/>
      <c r="HU21" s="75"/>
      <c r="HV21" s="75"/>
      <c r="HW21" s="75"/>
      <c r="HX21" s="75"/>
      <c r="HY21" s="75"/>
      <c r="HZ21" s="75"/>
      <c r="IA21" s="75"/>
      <c r="IB21" s="75"/>
      <c r="IC21" s="75"/>
      <c r="ID21" s="75"/>
      <c r="IE21" s="75"/>
      <c r="IF21" s="75"/>
      <c r="IG21" s="75"/>
      <c r="IH21" s="75"/>
      <c r="II21" s="75"/>
      <c r="IJ21" s="75"/>
      <c r="IK21" s="75"/>
      <c r="IL21" s="75"/>
      <c r="IM21" s="75"/>
      <c r="IN21" s="75"/>
      <c r="IO21" s="75"/>
      <c r="IP21" s="75"/>
      <c r="IQ21" s="75"/>
      <c r="IR21" s="75"/>
      <c r="IS21" s="75"/>
      <c r="IT21" s="75"/>
      <c r="IU21" s="75"/>
      <c r="IV21" s="75"/>
    </row>
    <row r="22" spans="1:256" ht="24" customHeight="1">
      <c r="A22" s="76"/>
      <c r="B22" s="76"/>
      <c r="C22" s="84" t="s">
        <v>96</v>
      </c>
      <c r="D22" s="81"/>
      <c r="E22" s="75"/>
      <c r="F22" s="75"/>
      <c r="G22" s="75"/>
      <c r="H22" s="75"/>
      <c r="I22" s="121" t="s">
        <v>78</v>
      </c>
      <c r="J22" s="81" t="s">
        <v>97</v>
      </c>
      <c r="K22" s="81"/>
      <c r="L22" s="81"/>
      <c r="M22" s="109"/>
      <c r="N22" s="109"/>
      <c r="O22" s="75"/>
      <c r="P22" s="109"/>
      <c r="Q22" s="125"/>
      <c r="R22" s="125"/>
      <c r="S22" s="109"/>
      <c r="T22" s="109"/>
      <c r="U22" s="109"/>
      <c r="V22" s="109"/>
      <c r="W22" s="109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  <c r="ES22" s="75"/>
      <c r="ET22" s="75"/>
      <c r="EU22" s="75"/>
      <c r="EV22" s="75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75"/>
      <c r="FY22" s="75"/>
      <c r="FZ22" s="75"/>
      <c r="GA22" s="75"/>
      <c r="GB22" s="75"/>
      <c r="GC22" s="75"/>
      <c r="GD22" s="75"/>
      <c r="GE22" s="75"/>
      <c r="GF22" s="75"/>
      <c r="GG22" s="75"/>
      <c r="GH22" s="75"/>
      <c r="GI22" s="75"/>
      <c r="GJ22" s="75"/>
      <c r="GK22" s="75"/>
      <c r="GL22" s="75"/>
      <c r="GM22" s="75"/>
      <c r="GN22" s="75"/>
      <c r="GO22" s="75"/>
      <c r="GP22" s="75"/>
      <c r="GQ22" s="75"/>
      <c r="GR22" s="75"/>
      <c r="GS22" s="75"/>
      <c r="GT22" s="75"/>
      <c r="GU22" s="75"/>
      <c r="GV22" s="75"/>
      <c r="GW22" s="75"/>
      <c r="GX22" s="75"/>
      <c r="GY22" s="75"/>
      <c r="GZ22" s="75"/>
      <c r="HA22" s="75"/>
      <c r="HB22" s="75"/>
      <c r="HC22" s="75"/>
      <c r="HD22" s="75"/>
      <c r="HE22" s="75"/>
      <c r="HF22" s="75"/>
      <c r="HG22" s="75"/>
      <c r="HH22" s="75"/>
      <c r="HI22" s="75"/>
      <c r="HJ22" s="75"/>
      <c r="HK22" s="75"/>
      <c r="HL22" s="75"/>
      <c r="HM22" s="75"/>
      <c r="HN22" s="75"/>
      <c r="HO22" s="75"/>
      <c r="HP22" s="75"/>
      <c r="HQ22" s="75"/>
      <c r="HR22" s="75"/>
      <c r="HS22" s="75"/>
      <c r="HT22" s="75"/>
      <c r="HU22" s="75"/>
      <c r="HV22" s="75"/>
      <c r="HW22" s="75"/>
      <c r="HX22" s="75"/>
      <c r="HY22" s="75"/>
      <c r="HZ22" s="75"/>
      <c r="IA22" s="75"/>
      <c r="IB22" s="75"/>
      <c r="IC22" s="75"/>
      <c r="ID22" s="75"/>
      <c r="IE22" s="75"/>
      <c r="IF22" s="75"/>
      <c r="IG22" s="75"/>
      <c r="IH22" s="75"/>
      <c r="II22" s="75"/>
      <c r="IJ22" s="75"/>
      <c r="IK22" s="75"/>
      <c r="IL22" s="75"/>
      <c r="IM22" s="75"/>
      <c r="IN22" s="75"/>
      <c r="IO22" s="75"/>
      <c r="IP22" s="75"/>
      <c r="IQ22" s="75"/>
      <c r="IR22" s="75"/>
      <c r="IS22" s="75"/>
      <c r="IT22" s="75"/>
      <c r="IU22" s="75"/>
      <c r="IV22" s="75"/>
    </row>
    <row r="23" spans="1:256" ht="18.75" customHeight="1">
      <c r="A23" s="76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109"/>
      <c r="N23" s="109"/>
      <c r="O23" s="75"/>
      <c r="P23" s="109"/>
      <c r="Q23" s="109"/>
      <c r="R23" s="109"/>
      <c r="S23" s="109"/>
      <c r="T23" s="109"/>
      <c r="U23" s="109"/>
      <c r="V23" s="109"/>
      <c r="W23" s="109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5"/>
      <c r="EV23" s="75"/>
      <c r="EW23" s="75"/>
      <c r="EX23" s="75"/>
      <c r="EY23" s="75"/>
      <c r="EZ23" s="75"/>
      <c r="FA23" s="75"/>
      <c r="FB23" s="75"/>
      <c r="FC23" s="75"/>
      <c r="FD23" s="75"/>
      <c r="FE23" s="75"/>
      <c r="FF23" s="75"/>
      <c r="FG23" s="75"/>
      <c r="FH23" s="75"/>
      <c r="FI23" s="75"/>
      <c r="FJ23" s="75"/>
      <c r="FK23" s="75"/>
      <c r="FL23" s="75"/>
      <c r="FM23" s="75"/>
      <c r="FN23" s="75"/>
      <c r="FO23" s="75"/>
      <c r="FP23" s="75"/>
      <c r="FQ23" s="75"/>
      <c r="FR23" s="75"/>
      <c r="FS23" s="75"/>
      <c r="FT23" s="75"/>
      <c r="FU23" s="75"/>
      <c r="FV23" s="75"/>
      <c r="FW23" s="75"/>
      <c r="FX23" s="75"/>
      <c r="FY23" s="75"/>
      <c r="FZ23" s="75"/>
      <c r="GA23" s="75"/>
      <c r="GB23" s="75"/>
      <c r="GC23" s="75"/>
      <c r="GD23" s="75"/>
      <c r="GE23" s="75"/>
      <c r="GF23" s="75"/>
      <c r="GG23" s="75"/>
      <c r="GH23" s="75"/>
      <c r="GI23" s="75"/>
      <c r="GJ23" s="75"/>
      <c r="GK23" s="75"/>
      <c r="GL23" s="75"/>
      <c r="GM23" s="75"/>
      <c r="GN23" s="75"/>
      <c r="GO23" s="75"/>
      <c r="GP23" s="75"/>
      <c r="GQ23" s="75"/>
      <c r="GR23" s="75"/>
      <c r="GS23" s="75"/>
      <c r="GT23" s="75"/>
      <c r="GU23" s="75"/>
      <c r="GV23" s="75"/>
      <c r="GW23" s="75"/>
      <c r="GX23" s="75"/>
      <c r="GY23" s="75"/>
      <c r="GZ23" s="75"/>
      <c r="HA23" s="75"/>
      <c r="HB23" s="75"/>
      <c r="HC23" s="75"/>
      <c r="HD23" s="75"/>
      <c r="HE23" s="75"/>
      <c r="HF23" s="75"/>
      <c r="HG23" s="75"/>
      <c r="HH23" s="75"/>
      <c r="HI23" s="75"/>
      <c r="HJ23" s="75"/>
      <c r="HK23" s="75"/>
      <c r="HL23" s="75"/>
      <c r="HM23" s="75"/>
      <c r="HN23" s="75"/>
      <c r="HO23" s="75"/>
      <c r="HP23" s="75"/>
      <c r="HQ23" s="75"/>
      <c r="HR23" s="75"/>
      <c r="HS23" s="75"/>
      <c r="HT23" s="75"/>
      <c r="HU23" s="75"/>
      <c r="HV23" s="75"/>
      <c r="HW23" s="75"/>
      <c r="HX23" s="75"/>
      <c r="HY23" s="75"/>
      <c r="HZ23" s="75"/>
      <c r="IA23" s="75"/>
      <c r="IB23" s="75"/>
      <c r="IC23" s="75"/>
      <c r="ID23" s="75"/>
      <c r="IE23" s="75"/>
      <c r="IF23" s="75"/>
      <c r="IG23" s="75"/>
      <c r="IH23" s="75"/>
      <c r="II23" s="75"/>
      <c r="IJ23" s="75"/>
      <c r="IK23" s="75"/>
      <c r="IL23" s="75"/>
      <c r="IM23" s="75"/>
      <c r="IN23" s="75"/>
      <c r="IO23" s="75"/>
      <c r="IP23" s="75"/>
      <c r="IQ23" s="75"/>
      <c r="IR23" s="75"/>
      <c r="IS23" s="75"/>
      <c r="IT23" s="75"/>
      <c r="IU23" s="75"/>
      <c r="IV23" s="75"/>
    </row>
    <row r="24" spans="1:256" ht="24" customHeight="1">
      <c r="A24" s="76"/>
      <c r="B24" s="76"/>
      <c r="C24" s="92" t="s">
        <v>98</v>
      </c>
      <c r="D24" s="126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27"/>
      <c r="X24" s="128"/>
      <c r="Y24" s="129"/>
      <c r="Z24" s="129"/>
      <c r="AA24" s="129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75"/>
      <c r="DX24" s="75"/>
      <c r="DY24" s="75"/>
      <c r="DZ24" s="75"/>
      <c r="EA24" s="75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5"/>
      <c r="EP24" s="75"/>
      <c r="EQ24" s="75"/>
      <c r="ER24" s="75"/>
      <c r="ES24" s="75"/>
      <c r="ET24" s="75"/>
      <c r="EU24" s="75"/>
      <c r="EV24" s="75"/>
      <c r="EW24" s="75"/>
      <c r="EX24" s="75"/>
      <c r="EY24" s="75"/>
      <c r="EZ24" s="75"/>
      <c r="FA24" s="75"/>
      <c r="FB24" s="75"/>
      <c r="FC24" s="75"/>
      <c r="FD24" s="75"/>
      <c r="FE24" s="75"/>
      <c r="FF24" s="75"/>
      <c r="FG24" s="75"/>
      <c r="FH24" s="75"/>
      <c r="FI24" s="75"/>
      <c r="FJ24" s="75"/>
      <c r="FK24" s="75"/>
      <c r="FL24" s="75"/>
      <c r="FM24" s="75"/>
      <c r="FN24" s="75"/>
      <c r="FO24" s="75"/>
      <c r="FP24" s="75"/>
      <c r="FQ24" s="75"/>
      <c r="FR24" s="75"/>
      <c r="FS24" s="75"/>
      <c r="FT24" s="75"/>
      <c r="FU24" s="75"/>
      <c r="FV24" s="75"/>
      <c r="FW24" s="75"/>
      <c r="FX24" s="75"/>
      <c r="FY24" s="75"/>
      <c r="FZ24" s="75"/>
      <c r="GA24" s="75"/>
      <c r="GB24" s="75"/>
      <c r="GC24" s="75"/>
      <c r="GD24" s="75"/>
      <c r="GE24" s="75"/>
      <c r="GF24" s="75"/>
      <c r="GG24" s="75"/>
      <c r="GH24" s="75"/>
      <c r="GI24" s="75"/>
      <c r="GJ24" s="75"/>
      <c r="GK24" s="75"/>
      <c r="GL24" s="75"/>
      <c r="GM24" s="75"/>
      <c r="GN24" s="75"/>
      <c r="GO24" s="75"/>
      <c r="GP24" s="75"/>
      <c r="GQ24" s="75"/>
      <c r="GR24" s="75"/>
      <c r="GS24" s="75"/>
      <c r="GT24" s="75"/>
      <c r="GU24" s="75"/>
      <c r="GV24" s="75"/>
      <c r="GW24" s="75"/>
      <c r="GX24" s="75"/>
      <c r="GY24" s="75"/>
      <c r="GZ24" s="75"/>
      <c r="HA24" s="75"/>
      <c r="HB24" s="75"/>
      <c r="HC24" s="75"/>
      <c r="HD24" s="75"/>
      <c r="HE24" s="75"/>
      <c r="HF24" s="75"/>
      <c r="HG24" s="75"/>
      <c r="HH24" s="75"/>
      <c r="HI24" s="75"/>
      <c r="HJ24" s="75"/>
      <c r="HK24" s="75"/>
      <c r="HL24" s="75"/>
      <c r="HM24" s="75"/>
      <c r="HN24" s="75"/>
      <c r="HO24" s="75"/>
      <c r="HP24" s="75"/>
      <c r="HQ24" s="75"/>
      <c r="HR24" s="75"/>
      <c r="HS24" s="75"/>
      <c r="HT24" s="75"/>
      <c r="HU24" s="75"/>
      <c r="HV24" s="75"/>
      <c r="HW24" s="75"/>
      <c r="HX24" s="75"/>
      <c r="HY24" s="75"/>
      <c r="HZ24" s="75"/>
      <c r="IA24" s="75"/>
      <c r="IB24" s="75"/>
      <c r="IC24" s="75"/>
      <c r="ID24" s="75"/>
      <c r="IE24" s="75"/>
      <c r="IF24" s="75"/>
      <c r="IG24" s="75"/>
      <c r="IH24" s="75"/>
      <c r="II24" s="75"/>
      <c r="IJ24" s="75"/>
      <c r="IK24" s="75"/>
      <c r="IL24" s="75"/>
      <c r="IM24" s="75"/>
      <c r="IN24" s="75"/>
      <c r="IO24" s="75"/>
      <c r="IP24" s="75"/>
      <c r="IQ24" s="75"/>
      <c r="IR24" s="75"/>
      <c r="IS24" s="75"/>
      <c r="IT24" s="75"/>
      <c r="IU24" s="75"/>
      <c r="IV24" s="75"/>
    </row>
    <row r="25" spans="1:256" ht="24" customHeight="1">
      <c r="A25" s="76"/>
      <c r="B25" s="76"/>
      <c r="C25" s="130" t="s">
        <v>99</v>
      </c>
      <c r="D25" s="75"/>
      <c r="E25" s="75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76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  <c r="DL25" s="75"/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75"/>
      <c r="DX25" s="75"/>
      <c r="DY25" s="75"/>
      <c r="DZ25" s="75"/>
      <c r="EA25" s="75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5"/>
      <c r="EP25" s="75"/>
      <c r="EQ25" s="75"/>
      <c r="ER25" s="75"/>
      <c r="ES25" s="75"/>
      <c r="ET25" s="75"/>
      <c r="EU25" s="75"/>
      <c r="EV25" s="75"/>
      <c r="EW25" s="75"/>
      <c r="EX25" s="75"/>
      <c r="EY25" s="75"/>
      <c r="EZ25" s="75"/>
      <c r="FA25" s="75"/>
      <c r="FB25" s="75"/>
      <c r="FC25" s="75"/>
      <c r="FD25" s="75"/>
      <c r="FE25" s="75"/>
      <c r="FF25" s="75"/>
      <c r="FG25" s="75"/>
      <c r="FH25" s="75"/>
      <c r="FI25" s="75"/>
      <c r="FJ25" s="75"/>
      <c r="FK25" s="75"/>
      <c r="FL25" s="75"/>
      <c r="FM25" s="75"/>
      <c r="FN25" s="75"/>
      <c r="FO25" s="75"/>
      <c r="FP25" s="75"/>
      <c r="FQ25" s="75"/>
      <c r="FR25" s="75"/>
      <c r="FS25" s="75"/>
      <c r="FT25" s="75"/>
      <c r="FU25" s="75"/>
      <c r="FV25" s="75"/>
      <c r="FW25" s="75"/>
      <c r="FX25" s="75"/>
      <c r="FY25" s="75"/>
      <c r="FZ25" s="75"/>
      <c r="GA25" s="75"/>
      <c r="GB25" s="75"/>
      <c r="GC25" s="75"/>
      <c r="GD25" s="75"/>
      <c r="GE25" s="75"/>
      <c r="GF25" s="75"/>
      <c r="GG25" s="75"/>
      <c r="GH25" s="75"/>
      <c r="GI25" s="75"/>
      <c r="GJ25" s="75"/>
      <c r="GK25" s="75"/>
      <c r="GL25" s="75"/>
      <c r="GM25" s="75"/>
      <c r="GN25" s="75"/>
      <c r="GO25" s="75"/>
      <c r="GP25" s="75"/>
      <c r="GQ25" s="75"/>
      <c r="GR25" s="75"/>
      <c r="GS25" s="75"/>
      <c r="GT25" s="75"/>
      <c r="GU25" s="75"/>
      <c r="GV25" s="75"/>
      <c r="GW25" s="75"/>
      <c r="GX25" s="75"/>
      <c r="GY25" s="75"/>
      <c r="GZ25" s="75"/>
      <c r="HA25" s="75"/>
      <c r="HB25" s="75"/>
      <c r="HC25" s="75"/>
      <c r="HD25" s="75"/>
      <c r="HE25" s="75"/>
      <c r="HF25" s="75"/>
      <c r="HG25" s="75"/>
      <c r="HH25" s="75"/>
      <c r="HI25" s="75"/>
      <c r="HJ25" s="75"/>
      <c r="HK25" s="75"/>
      <c r="HL25" s="75"/>
      <c r="HM25" s="75"/>
      <c r="HN25" s="75"/>
      <c r="HO25" s="75"/>
      <c r="HP25" s="75"/>
      <c r="HQ25" s="75"/>
      <c r="HR25" s="75"/>
      <c r="HS25" s="75"/>
      <c r="HT25" s="75"/>
      <c r="HU25" s="75"/>
      <c r="HV25" s="75"/>
      <c r="HW25" s="75"/>
      <c r="HX25" s="75"/>
      <c r="HY25" s="75"/>
      <c r="HZ25" s="75"/>
      <c r="IA25" s="75"/>
      <c r="IB25" s="75"/>
      <c r="IC25" s="75"/>
      <c r="ID25" s="75"/>
      <c r="IE25" s="75"/>
      <c r="IF25" s="75"/>
      <c r="IG25" s="75"/>
      <c r="IH25" s="75"/>
      <c r="II25" s="75"/>
      <c r="IJ25" s="75"/>
      <c r="IK25" s="75"/>
      <c r="IL25" s="75"/>
      <c r="IM25" s="75"/>
      <c r="IN25" s="75"/>
      <c r="IO25" s="75"/>
      <c r="IP25" s="75"/>
      <c r="IQ25" s="75"/>
      <c r="IR25" s="75"/>
      <c r="IS25" s="75"/>
      <c r="IT25" s="75"/>
      <c r="IU25" s="75"/>
      <c r="IV25" s="75"/>
    </row>
    <row r="26" spans="1:256" ht="24" customHeight="1">
      <c r="A26" s="76"/>
      <c r="B26" s="76"/>
      <c r="C26" s="130" t="s">
        <v>100</v>
      </c>
      <c r="D26" s="109"/>
      <c r="E26" s="76"/>
      <c r="F26" s="76"/>
      <c r="G26" s="76"/>
      <c r="H26" s="131"/>
      <c r="I26" s="131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76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5"/>
      <c r="DY26" s="75"/>
      <c r="DZ26" s="75"/>
      <c r="EA26" s="75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5"/>
      <c r="EV26" s="75"/>
      <c r="EW26" s="75"/>
      <c r="EX26" s="75"/>
      <c r="EY26" s="75"/>
      <c r="EZ26" s="75"/>
      <c r="FA26" s="75"/>
      <c r="FB26" s="75"/>
      <c r="FC26" s="75"/>
      <c r="FD26" s="75"/>
      <c r="FE26" s="75"/>
      <c r="FF26" s="75"/>
      <c r="FG26" s="75"/>
      <c r="FH26" s="75"/>
      <c r="FI26" s="75"/>
      <c r="FJ26" s="75"/>
      <c r="FK26" s="75"/>
      <c r="FL26" s="75"/>
      <c r="FM26" s="75"/>
      <c r="FN26" s="75"/>
      <c r="FO26" s="75"/>
      <c r="FP26" s="75"/>
      <c r="FQ26" s="75"/>
      <c r="FR26" s="75"/>
      <c r="FS26" s="75"/>
      <c r="FT26" s="75"/>
      <c r="FU26" s="75"/>
      <c r="FV26" s="75"/>
      <c r="FW26" s="75"/>
      <c r="FX26" s="75"/>
      <c r="FY26" s="75"/>
      <c r="FZ26" s="75"/>
      <c r="GA26" s="75"/>
      <c r="GB26" s="75"/>
      <c r="GC26" s="75"/>
      <c r="GD26" s="75"/>
      <c r="GE26" s="75"/>
      <c r="GF26" s="75"/>
      <c r="GG26" s="75"/>
      <c r="GH26" s="75"/>
      <c r="GI26" s="75"/>
      <c r="GJ26" s="75"/>
      <c r="GK26" s="75"/>
      <c r="GL26" s="75"/>
      <c r="GM26" s="75"/>
      <c r="GN26" s="75"/>
      <c r="GO26" s="75"/>
      <c r="GP26" s="75"/>
      <c r="GQ26" s="75"/>
      <c r="GR26" s="75"/>
      <c r="GS26" s="75"/>
      <c r="GT26" s="75"/>
      <c r="GU26" s="75"/>
      <c r="GV26" s="75"/>
      <c r="GW26" s="75"/>
      <c r="GX26" s="75"/>
      <c r="GY26" s="75"/>
      <c r="GZ26" s="75"/>
      <c r="HA26" s="75"/>
      <c r="HB26" s="75"/>
      <c r="HC26" s="75"/>
      <c r="HD26" s="75"/>
      <c r="HE26" s="75"/>
      <c r="HF26" s="75"/>
      <c r="HG26" s="75"/>
      <c r="HH26" s="75"/>
      <c r="HI26" s="75"/>
      <c r="HJ26" s="75"/>
      <c r="HK26" s="75"/>
      <c r="HL26" s="75"/>
      <c r="HM26" s="75"/>
      <c r="HN26" s="75"/>
      <c r="HO26" s="75"/>
      <c r="HP26" s="75"/>
      <c r="HQ26" s="75"/>
      <c r="HR26" s="75"/>
      <c r="HS26" s="75"/>
      <c r="HT26" s="75"/>
      <c r="HU26" s="75"/>
      <c r="HV26" s="75"/>
      <c r="HW26" s="75"/>
      <c r="HX26" s="75"/>
      <c r="HY26" s="75"/>
      <c r="HZ26" s="75"/>
      <c r="IA26" s="75"/>
      <c r="IB26" s="75"/>
      <c r="IC26" s="75"/>
      <c r="ID26" s="75"/>
      <c r="IE26" s="75"/>
      <c r="IF26" s="75"/>
      <c r="IG26" s="75"/>
      <c r="IH26" s="75"/>
      <c r="II26" s="75"/>
      <c r="IJ26" s="75"/>
      <c r="IK26" s="75"/>
      <c r="IL26" s="75"/>
      <c r="IM26" s="75"/>
      <c r="IN26" s="75"/>
      <c r="IO26" s="75"/>
      <c r="IP26" s="75"/>
      <c r="IQ26" s="75"/>
      <c r="IR26" s="75"/>
      <c r="IS26" s="75"/>
      <c r="IT26" s="75"/>
      <c r="IU26" s="75"/>
      <c r="IV26" s="75"/>
    </row>
    <row r="27" spans="1:256" ht="24" customHeight="1">
      <c r="A27" s="76"/>
      <c r="B27" s="76"/>
      <c r="C27" s="130" t="s">
        <v>101</v>
      </c>
      <c r="D27" s="109"/>
      <c r="E27" s="131"/>
      <c r="F27" s="131"/>
      <c r="G27" s="131"/>
      <c r="H27" s="131"/>
      <c r="I27" s="131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76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  <c r="DL27" s="75"/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75"/>
      <c r="DX27" s="75"/>
      <c r="DY27" s="75"/>
      <c r="DZ27" s="75"/>
      <c r="EA27" s="75"/>
      <c r="EB27" s="75"/>
      <c r="EC27" s="75"/>
      <c r="ED27" s="75"/>
      <c r="EE27" s="75"/>
      <c r="EF27" s="75"/>
      <c r="EG27" s="75"/>
      <c r="EH27" s="75"/>
      <c r="EI27" s="75"/>
      <c r="EJ27" s="75"/>
      <c r="EK27" s="75"/>
      <c r="EL27" s="75"/>
      <c r="EM27" s="75"/>
      <c r="EN27" s="75"/>
      <c r="EO27" s="75"/>
      <c r="EP27" s="75"/>
      <c r="EQ27" s="75"/>
      <c r="ER27" s="75"/>
      <c r="ES27" s="75"/>
      <c r="ET27" s="75"/>
      <c r="EU27" s="75"/>
      <c r="EV27" s="75"/>
      <c r="EW27" s="75"/>
      <c r="EX27" s="75"/>
      <c r="EY27" s="75"/>
      <c r="EZ27" s="75"/>
      <c r="FA27" s="75"/>
      <c r="FB27" s="75"/>
      <c r="FC27" s="75"/>
      <c r="FD27" s="75"/>
      <c r="FE27" s="75"/>
      <c r="FF27" s="75"/>
      <c r="FG27" s="75"/>
      <c r="FH27" s="75"/>
      <c r="FI27" s="75"/>
      <c r="FJ27" s="75"/>
      <c r="FK27" s="75"/>
      <c r="FL27" s="75"/>
      <c r="FM27" s="75"/>
      <c r="FN27" s="75"/>
      <c r="FO27" s="75"/>
      <c r="FP27" s="75"/>
      <c r="FQ27" s="75"/>
      <c r="FR27" s="75"/>
      <c r="FS27" s="75"/>
      <c r="FT27" s="75"/>
      <c r="FU27" s="75"/>
      <c r="FV27" s="75"/>
      <c r="FW27" s="75"/>
      <c r="FX27" s="75"/>
      <c r="FY27" s="75"/>
      <c r="FZ27" s="75"/>
      <c r="GA27" s="75"/>
      <c r="GB27" s="75"/>
      <c r="GC27" s="75"/>
      <c r="GD27" s="75"/>
      <c r="GE27" s="75"/>
      <c r="GF27" s="75"/>
      <c r="GG27" s="75"/>
      <c r="GH27" s="75"/>
      <c r="GI27" s="75"/>
      <c r="GJ27" s="75"/>
      <c r="GK27" s="75"/>
      <c r="GL27" s="75"/>
      <c r="GM27" s="75"/>
      <c r="GN27" s="75"/>
      <c r="GO27" s="75"/>
      <c r="GP27" s="75"/>
      <c r="GQ27" s="75"/>
      <c r="GR27" s="75"/>
      <c r="GS27" s="75"/>
      <c r="GT27" s="75"/>
      <c r="GU27" s="75"/>
      <c r="GV27" s="75"/>
      <c r="GW27" s="75"/>
      <c r="GX27" s="75"/>
      <c r="GY27" s="75"/>
      <c r="GZ27" s="75"/>
      <c r="HA27" s="75"/>
      <c r="HB27" s="75"/>
      <c r="HC27" s="75"/>
      <c r="HD27" s="75"/>
      <c r="HE27" s="75"/>
      <c r="HF27" s="75"/>
      <c r="HG27" s="75"/>
      <c r="HH27" s="75"/>
      <c r="HI27" s="75"/>
      <c r="HJ27" s="75"/>
      <c r="HK27" s="75"/>
      <c r="HL27" s="75"/>
      <c r="HM27" s="75"/>
      <c r="HN27" s="75"/>
      <c r="HO27" s="75"/>
      <c r="HP27" s="75"/>
      <c r="HQ27" s="75"/>
      <c r="HR27" s="75"/>
      <c r="HS27" s="75"/>
      <c r="HT27" s="75"/>
      <c r="HU27" s="75"/>
      <c r="HV27" s="75"/>
      <c r="HW27" s="75"/>
      <c r="HX27" s="75"/>
      <c r="HY27" s="75"/>
      <c r="HZ27" s="75"/>
      <c r="IA27" s="75"/>
      <c r="IB27" s="75"/>
      <c r="IC27" s="75"/>
      <c r="ID27" s="75"/>
      <c r="IE27" s="75"/>
      <c r="IF27" s="75"/>
      <c r="IG27" s="75"/>
      <c r="IH27" s="75"/>
      <c r="II27" s="75"/>
      <c r="IJ27" s="75"/>
      <c r="IK27" s="75"/>
      <c r="IL27" s="75"/>
      <c r="IM27" s="75"/>
      <c r="IN27" s="75"/>
      <c r="IO27" s="75"/>
      <c r="IP27" s="75"/>
      <c r="IQ27" s="75"/>
      <c r="IR27" s="75"/>
      <c r="IS27" s="75"/>
      <c r="IT27" s="75"/>
      <c r="IU27" s="75"/>
      <c r="IV27" s="75"/>
    </row>
    <row r="28" spans="1:256" ht="24" customHeight="1">
      <c r="A28" s="76"/>
      <c r="B28" s="76"/>
      <c r="C28" s="130" t="s">
        <v>102</v>
      </c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76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  <c r="EW28" s="75"/>
      <c r="EX28" s="75"/>
      <c r="EY28" s="75"/>
      <c r="EZ28" s="75"/>
      <c r="FA28" s="75"/>
      <c r="FB28" s="75"/>
      <c r="FC28" s="75"/>
      <c r="FD28" s="75"/>
      <c r="FE28" s="75"/>
      <c r="FF28" s="75"/>
      <c r="FG28" s="75"/>
      <c r="FH28" s="75"/>
      <c r="FI28" s="75"/>
      <c r="FJ28" s="75"/>
      <c r="FK28" s="75"/>
      <c r="FL28" s="75"/>
      <c r="FM28" s="75"/>
      <c r="FN28" s="75"/>
      <c r="FO28" s="75"/>
      <c r="FP28" s="75"/>
      <c r="FQ28" s="75"/>
      <c r="FR28" s="75"/>
      <c r="FS28" s="75"/>
      <c r="FT28" s="75"/>
      <c r="FU28" s="75"/>
      <c r="FV28" s="75"/>
      <c r="FW28" s="75"/>
      <c r="FX28" s="75"/>
      <c r="FY28" s="75"/>
      <c r="FZ28" s="75"/>
      <c r="GA28" s="75"/>
      <c r="GB28" s="75"/>
      <c r="GC28" s="75"/>
      <c r="GD28" s="75"/>
      <c r="GE28" s="75"/>
      <c r="GF28" s="75"/>
      <c r="GG28" s="75"/>
      <c r="GH28" s="75"/>
      <c r="GI28" s="75"/>
      <c r="GJ28" s="75"/>
      <c r="GK28" s="75"/>
      <c r="GL28" s="75"/>
      <c r="GM28" s="75"/>
      <c r="GN28" s="75"/>
      <c r="GO28" s="75"/>
      <c r="GP28" s="75"/>
      <c r="GQ28" s="75"/>
      <c r="GR28" s="75"/>
      <c r="GS28" s="75"/>
      <c r="GT28" s="75"/>
      <c r="GU28" s="75"/>
      <c r="GV28" s="75"/>
      <c r="GW28" s="75"/>
      <c r="GX28" s="75"/>
      <c r="GY28" s="75"/>
      <c r="GZ28" s="75"/>
      <c r="HA28" s="75"/>
      <c r="HB28" s="75"/>
      <c r="HC28" s="75"/>
      <c r="HD28" s="75"/>
      <c r="HE28" s="75"/>
      <c r="HF28" s="75"/>
      <c r="HG28" s="75"/>
      <c r="HH28" s="75"/>
      <c r="HI28" s="75"/>
      <c r="HJ28" s="75"/>
      <c r="HK28" s="75"/>
      <c r="HL28" s="75"/>
      <c r="HM28" s="75"/>
      <c r="HN28" s="75"/>
      <c r="HO28" s="75"/>
      <c r="HP28" s="75"/>
      <c r="HQ28" s="75"/>
      <c r="HR28" s="75"/>
      <c r="HS28" s="75"/>
      <c r="HT28" s="75"/>
      <c r="HU28" s="75"/>
      <c r="HV28" s="75"/>
      <c r="HW28" s="75"/>
      <c r="HX28" s="75"/>
      <c r="HY28" s="75"/>
      <c r="HZ28" s="75"/>
      <c r="IA28" s="75"/>
      <c r="IB28" s="75"/>
      <c r="IC28" s="75"/>
      <c r="ID28" s="75"/>
      <c r="IE28" s="75"/>
      <c r="IF28" s="75"/>
      <c r="IG28" s="75"/>
      <c r="IH28" s="75"/>
      <c r="II28" s="75"/>
      <c r="IJ28" s="75"/>
      <c r="IK28" s="75"/>
      <c r="IL28" s="75"/>
      <c r="IM28" s="75"/>
      <c r="IN28" s="75"/>
      <c r="IO28" s="75"/>
      <c r="IP28" s="75"/>
      <c r="IQ28" s="75"/>
      <c r="IR28" s="75"/>
      <c r="IS28" s="75"/>
      <c r="IT28" s="75"/>
      <c r="IU28" s="75"/>
      <c r="IV28" s="75"/>
    </row>
    <row r="29" spans="1:256" ht="24" customHeight="1">
      <c r="A29" s="76"/>
      <c r="B29" s="76"/>
      <c r="C29" s="130" t="s">
        <v>103</v>
      </c>
      <c r="D29" s="109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  <c r="EY29" s="75"/>
      <c r="EZ29" s="75"/>
      <c r="FA29" s="75"/>
      <c r="FB29" s="75"/>
      <c r="FC29" s="75"/>
      <c r="FD29" s="75"/>
      <c r="FE29" s="75"/>
      <c r="FF29" s="75"/>
      <c r="FG29" s="75"/>
      <c r="FH29" s="75"/>
      <c r="FI29" s="75"/>
      <c r="FJ29" s="75"/>
      <c r="FK29" s="75"/>
      <c r="FL29" s="75"/>
      <c r="FM29" s="75"/>
      <c r="FN29" s="75"/>
      <c r="FO29" s="75"/>
      <c r="FP29" s="75"/>
      <c r="FQ29" s="75"/>
      <c r="FR29" s="75"/>
      <c r="FS29" s="75"/>
      <c r="FT29" s="75"/>
      <c r="FU29" s="75"/>
      <c r="FV29" s="75"/>
      <c r="FW29" s="75"/>
      <c r="FX29" s="75"/>
      <c r="FY29" s="75"/>
      <c r="FZ29" s="75"/>
      <c r="GA29" s="75"/>
      <c r="GB29" s="75"/>
      <c r="GC29" s="75"/>
      <c r="GD29" s="75"/>
      <c r="GE29" s="75"/>
      <c r="GF29" s="75"/>
      <c r="GG29" s="75"/>
      <c r="GH29" s="75"/>
      <c r="GI29" s="75"/>
      <c r="GJ29" s="75"/>
      <c r="GK29" s="75"/>
      <c r="GL29" s="75"/>
      <c r="GM29" s="75"/>
      <c r="GN29" s="75"/>
      <c r="GO29" s="75"/>
      <c r="GP29" s="75"/>
      <c r="GQ29" s="75"/>
      <c r="GR29" s="75"/>
      <c r="GS29" s="75"/>
      <c r="GT29" s="75"/>
      <c r="GU29" s="75"/>
      <c r="GV29" s="75"/>
      <c r="GW29" s="75"/>
      <c r="GX29" s="75"/>
      <c r="GY29" s="75"/>
      <c r="GZ29" s="75"/>
      <c r="HA29" s="75"/>
      <c r="HB29" s="75"/>
      <c r="HC29" s="75"/>
      <c r="HD29" s="75"/>
      <c r="HE29" s="75"/>
      <c r="HF29" s="75"/>
      <c r="HG29" s="75"/>
      <c r="HH29" s="75"/>
      <c r="HI29" s="75"/>
      <c r="HJ29" s="75"/>
      <c r="HK29" s="75"/>
      <c r="HL29" s="75"/>
      <c r="HM29" s="75"/>
      <c r="HN29" s="75"/>
      <c r="HO29" s="75"/>
      <c r="HP29" s="75"/>
      <c r="HQ29" s="75"/>
      <c r="HR29" s="75"/>
      <c r="HS29" s="75"/>
      <c r="HT29" s="75"/>
      <c r="HU29" s="75"/>
      <c r="HV29" s="75"/>
      <c r="HW29" s="75"/>
      <c r="HX29" s="75"/>
      <c r="HY29" s="75"/>
      <c r="HZ29" s="75"/>
      <c r="IA29" s="75"/>
      <c r="IB29" s="75"/>
      <c r="IC29" s="75"/>
      <c r="ID29" s="75"/>
      <c r="IE29" s="75"/>
      <c r="IF29" s="75"/>
      <c r="IG29" s="75"/>
      <c r="IH29" s="75"/>
      <c r="II29" s="75"/>
      <c r="IJ29" s="75"/>
      <c r="IK29" s="75"/>
      <c r="IL29" s="75"/>
      <c r="IM29" s="75"/>
      <c r="IN29" s="75"/>
      <c r="IO29" s="75"/>
      <c r="IP29" s="75"/>
      <c r="IQ29" s="75"/>
      <c r="IR29" s="75"/>
      <c r="IS29" s="75"/>
      <c r="IT29" s="75"/>
      <c r="IU29" s="75"/>
      <c r="IV29" s="75"/>
    </row>
    <row r="30" spans="1:256" ht="24" customHeight="1">
      <c r="A30" s="76"/>
      <c r="B30" s="76"/>
      <c r="C30" s="130" t="s">
        <v>104</v>
      </c>
      <c r="D30" s="75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76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5"/>
      <c r="FL30" s="75"/>
      <c r="FM30" s="75"/>
      <c r="FN30" s="75"/>
      <c r="FO30" s="75"/>
      <c r="FP30" s="75"/>
      <c r="FQ30" s="75"/>
      <c r="FR30" s="75"/>
      <c r="FS30" s="75"/>
      <c r="FT30" s="75"/>
      <c r="FU30" s="75"/>
      <c r="FV30" s="75"/>
      <c r="FW30" s="75"/>
      <c r="FX30" s="75"/>
      <c r="FY30" s="75"/>
      <c r="FZ30" s="75"/>
      <c r="GA30" s="75"/>
      <c r="GB30" s="75"/>
      <c r="GC30" s="75"/>
      <c r="GD30" s="75"/>
      <c r="GE30" s="75"/>
      <c r="GF30" s="75"/>
      <c r="GG30" s="75"/>
      <c r="GH30" s="75"/>
      <c r="GI30" s="75"/>
      <c r="GJ30" s="75"/>
      <c r="GK30" s="75"/>
      <c r="GL30" s="75"/>
      <c r="GM30" s="75"/>
      <c r="GN30" s="75"/>
      <c r="GO30" s="75"/>
      <c r="GP30" s="75"/>
      <c r="GQ30" s="75"/>
      <c r="GR30" s="75"/>
      <c r="GS30" s="75"/>
      <c r="GT30" s="75"/>
      <c r="GU30" s="75"/>
      <c r="GV30" s="75"/>
      <c r="GW30" s="75"/>
      <c r="GX30" s="75"/>
      <c r="GY30" s="75"/>
      <c r="GZ30" s="75"/>
      <c r="HA30" s="75"/>
      <c r="HB30" s="75"/>
      <c r="HC30" s="75"/>
      <c r="HD30" s="75"/>
      <c r="HE30" s="75"/>
      <c r="HF30" s="75"/>
      <c r="HG30" s="75"/>
      <c r="HH30" s="75"/>
      <c r="HI30" s="75"/>
      <c r="HJ30" s="75"/>
      <c r="HK30" s="75"/>
      <c r="HL30" s="75"/>
      <c r="HM30" s="75"/>
      <c r="HN30" s="75"/>
      <c r="HO30" s="75"/>
      <c r="HP30" s="75"/>
      <c r="HQ30" s="75"/>
      <c r="HR30" s="75"/>
      <c r="HS30" s="75"/>
      <c r="HT30" s="75"/>
      <c r="HU30" s="75"/>
      <c r="HV30" s="75"/>
      <c r="HW30" s="75"/>
      <c r="HX30" s="75"/>
      <c r="HY30" s="75"/>
      <c r="HZ30" s="75"/>
      <c r="IA30" s="75"/>
      <c r="IB30" s="75"/>
      <c r="IC30" s="75"/>
      <c r="ID30" s="75"/>
      <c r="IE30" s="75"/>
      <c r="IF30" s="75"/>
      <c r="IG30" s="75"/>
      <c r="IH30" s="75"/>
      <c r="II30" s="75"/>
      <c r="IJ30" s="75"/>
      <c r="IK30" s="75"/>
      <c r="IL30" s="75"/>
      <c r="IM30" s="75"/>
      <c r="IN30" s="75"/>
      <c r="IO30" s="75"/>
      <c r="IP30" s="75"/>
      <c r="IQ30" s="75"/>
      <c r="IR30" s="75"/>
      <c r="IS30" s="75"/>
      <c r="IT30" s="75"/>
      <c r="IU30" s="75"/>
      <c r="IV30" s="75"/>
    </row>
    <row r="31" spans="1:256" ht="21.75">
      <c r="A31" s="76"/>
      <c r="B31" s="76"/>
      <c r="C31" s="52"/>
      <c r="D31" s="52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76"/>
      <c r="V31" s="76"/>
      <c r="W31" s="75"/>
      <c r="X31" s="75"/>
      <c r="Y31" s="75"/>
      <c r="Z31" s="75"/>
      <c r="AA31" s="75"/>
      <c r="AB31" s="75"/>
      <c r="AC31" s="75"/>
      <c r="AD31" s="75"/>
      <c r="AE31" s="132"/>
      <c r="AF31" s="70"/>
      <c r="AG31" s="67"/>
      <c r="AH31" s="67"/>
      <c r="AI31" s="67"/>
      <c r="AJ31" s="67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  <c r="EV31" s="75"/>
      <c r="EW31" s="75"/>
      <c r="EX31" s="75"/>
      <c r="EY31" s="75"/>
      <c r="EZ31" s="75"/>
      <c r="FA31" s="75"/>
      <c r="FB31" s="75"/>
      <c r="FC31" s="75"/>
      <c r="FD31" s="75"/>
      <c r="FE31" s="75"/>
      <c r="FF31" s="75"/>
      <c r="FG31" s="75"/>
      <c r="FH31" s="75"/>
      <c r="FI31" s="75"/>
      <c r="FJ31" s="75"/>
      <c r="FK31" s="75"/>
      <c r="FL31" s="75"/>
      <c r="FM31" s="75"/>
      <c r="FN31" s="75"/>
      <c r="FO31" s="75"/>
      <c r="FP31" s="75"/>
      <c r="FQ31" s="75"/>
      <c r="FR31" s="75"/>
      <c r="FS31" s="75"/>
      <c r="FT31" s="75"/>
      <c r="FU31" s="75"/>
      <c r="FV31" s="75"/>
      <c r="FW31" s="75"/>
      <c r="FX31" s="75"/>
      <c r="FY31" s="75"/>
      <c r="FZ31" s="75"/>
      <c r="GA31" s="75"/>
      <c r="GB31" s="75"/>
      <c r="GC31" s="75"/>
      <c r="GD31" s="75"/>
      <c r="GE31" s="75"/>
      <c r="GF31" s="75"/>
      <c r="GG31" s="75"/>
      <c r="GH31" s="75"/>
      <c r="GI31" s="75"/>
      <c r="GJ31" s="75"/>
      <c r="GK31" s="75"/>
      <c r="GL31" s="75"/>
      <c r="GM31" s="75"/>
      <c r="GN31" s="75"/>
      <c r="GO31" s="75"/>
      <c r="GP31" s="75"/>
      <c r="GQ31" s="75"/>
      <c r="GR31" s="75"/>
      <c r="GS31" s="75"/>
      <c r="GT31" s="75"/>
      <c r="GU31" s="75"/>
      <c r="GV31" s="75"/>
      <c r="GW31" s="75"/>
      <c r="GX31" s="75"/>
      <c r="GY31" s="75"/>
      <c r="GZ31" s="75"/>
      <c r="HA31" s="75"/>
      <c r="HB31" s="75"/>
      <c r="HC31" s="75"/>
      <c r="HD31" s="75"/>
      <c r="HE31" s="75"/>
      <c r="HF31" s="75"/>
      <c r="HG31" s="75"/>
      <c r="HH31" s="75"/>
      <c r="HI31" s="75"/>
      <c r="HJ31" s="75"/>
      <c r="HK31" s="75"/>
      <c r="HL31" s="75"/>
      <c r="HM31" s="75"/>
      <c r="HN31" s="75"/>
      <c r="HO31" s="75"/>
      <c r="HP31" s="75"/>
      <c r="HQ31" s="75"/>
      <c r="HR31" s="75"/>
      <c r="HS31" s="75"/>
      <c r="HT31" s="75"/>
      <c r="HU31" s="75"/>
      <c r="HV31" s="75"/>
      <c r="HW31" s="75"/>
      <c r="HX31" s="75"/>
      <c r="HY31" s="75"/>
      <c r="HZ31" s="75"/>
      <c r="IA31" s="75"/>
      <c r="IB31" s="75"/>
      <c r="IC31" s="75"/>
      <c r="ID31" s="75"/>
      <c r="IE31" s="75"/>
      <c r="IF31" s="75"/>
      <c r="IG31" s="75"/>
      <c r="IH31" s="75"/>
      <c r="II31" s="75"/>
      <c r="IJ31" s="75"/>
      <c r="IK31" s="75"/>
      <c r="IL31" s="75"/>
      <c r="IM31" s="75"/>
      <c r="IN31" s="75"/>
      <c r="IO31" s="75"/>
      <c r="IP31" s="75"/>
      <c r="IQ31" s="75"/>
      <c r="IR31" s="75"/>
      <c r="IS31" s="75"/>
      <c r="IT31" s="75"/>
      <c r="IU31" s="75"/>
      <c r="IV31" s="75"/>
    </row>
    <row r="32" spans="1:256" ht="21.75">
      <c r="A32" s="76"/>
      <c r="B32" s="76"/>
      <c r="C32" s="52"/>
      <c r="D32" s="52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76"/>
      <c r="V32" s="76"/>
      <c r="W32" s="75"/>
      <c r="X32" s="75"/>
      <c r="Y32" s="75"/>
      <c r="Z32" s="75"/>
      <c r="AA32" s="75"/>
      <c r="AB32" s="75"/>
      <c r="AC32" s="75"/>
      <c r="AD32" s="75"/>
      <c r="AE32" s="132"/>
      <c r="AF32" s="70"/>
      <c r="AG32" s="67"/>
      <c r="AH32" s="67"/>
      <c r="AI32" s="67"/>
      <c r="AJ32" s="67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75"/>
      <c r="DX32" s="75"/>
      <c r="DY32" s="75"/>
      <c r="DZ32" s="75"/>
      <c r="EA32" s="75"/>
      <c r="EB32" s="75"/>
      <c r="EC32" s="75"/>
      <c r="ED32" s="75"/>
      <c r="EE32" s="75"/>
      <c r="EF32" s="75"/>
      <c r="EG32" s="75"/>
      <c r="EH32" s="75"/>
      <c r="EI32" s="75"/>
      <c r="EJ32" s="75"/>
      <c r="EK32" s="75"/>
      <c r="EL32" s="75"/>
      <c r="EM32" s="75"/>
      <c r="EN32" s="75"/>
      <c r="EO32" s="75"/>
      <c r="EP32" s="75"/>
      <c r="EQ32" s="75"/>
      <c r="ER32" s="75"/>
      <c r="ES32" s="75"/>
      <c r="ET32" s="75"/>
      <c r="EU32" s="75"/>
      <c r="EV32" s="75"/>
      <c r="EW32" s="75"/>
      <c r="EX32" s="75"/>
      <c r="EY32" s="75"/>
      <c r="EZ32" s="75"/>
      <c r="FA32" s="75"/>
      <c r="FB32" s="75"/>
      <c r="FC32" s="75"/>
      <c r="FD32" s="75"/>
      <c r="FE32" s="75"/>
      <c r="FF32" s="75"/>
      <c r="FG32" s="75"/>
      <c r="FH32" s="75"/>
      <c r="FI32" s="75"/>
      <c r="FJ32" s="75"/>
      <c r="FK32" s="75"/>
      <c r="FL32" s="75"/>
      <c r="FM32" s="75"/>
      <c r="FN32" s="75"/>
      <c r="FO32" s="75"/>
      <c r="FP32" s="75"/>
      <c r="FQ32" s="75"/>
      <c r="FR32" s="75"/>
      <c r="FS32" s="75"/>
      <c r="FT32" s="75"/>
      <c r="FU32" s="75"/>
      <c r="FV32" s="75"/>
      <c r="FW32" s="75"/>
      <c r="FX32" s="75"/>
      <c r="FY32" s="75"/>
      <c r="FZ32" s="75"/>
      <c r="GA32" s="75"/>
      <c r="GB32" s="75"/>
      <c r="GC32" s="75"/>
      <c r="GD32" s="75"/>
      <c r="GE32" s="75"/>
      <c r="GF32" s="75"/>
      <c r="GG32" s="75"/>
      <c r="GH32" s="75"/>
      <c r="GI32" s="75"/>
      <c r="GJ32" s="75"/>
      <c r="GK32" s="75"/>
      <c r="GL32" s="75"/>
      <c r="GM32" s="75"/>
      <c r="GN32" s="75"/>
      <c r="GO32" s="75"/>
      <c r="GP32" s="75"/>
      <c r="GQ32" s="75"/>
      <c r="GR32" s="75"/>
      <c r="GS32" s="75"/>
      <c r="GT32" s="75"/>
      <c r="GU32" s="75"/>
      <c r="GV32" s="75"/>
      <c r="GW32" s="75"/>
      <c r="GX32" s="75"/>
      <c r="GY32" s="75"/>
      <c r="GZ32" s="75"/>
      <c r="HA32" s="75"/>
      <c r="HB32" s="75"/>
      <c r="HC32" s="75"/>
      <c r="HD32" s="75"/>
      <c r="HE32" s="75"/>
      <c r="HF32" s="75"/>
      <c r="HG32" s="75"/>
      <c r="HH32" s="75"/>
      <c r="HI32" s="75"/>
      <c r="HJ32" s="75"/>
      <c r="HK32" s="75"/>
      <c r="HL32" s="75"/>
      <c r="HM32" s="75"/>
      <c r="HN32" s="75"/>
      <c r="HO32" s="75"/>
      <c r="HP32" s="75"/>
      <c r="HQ32" s="75"/>
      <c r="HR32" s="75"/>
      <c r="HS32" s="75"/>
      <c r="HT32" s="75"/>
      <c r="HU32" s="75"/>
      <c r="HV32" s="75"/>
      <c r="HW32" s="75"/>
      <c r="HX32" s="75"/>
      <c r="HY32" s="75"/>
      <c r="HZ32" s="75"/>
      <c r="IA32" s="75"/>
      <c r="IB32" s="75"/>
      <c r="IC32" s="75"/>
      <c r="ID32" s="75"/>
      <c r="IE32" s="75"/>
      <c r="IF32" s="75"/>
      <c r="IG32" s="75"/>
      <c r="IH32" s="75"/>
      <c r="II32" s="75"/>
      <c r="IJ32" s="75"/>
      <c r="IK32" s="75"/>
      <c r="IL32" s="75"/>
      <c r="IM32" s="75"/>
      <c r="IN32" s="75"/>
      <c r="IO32" s="75"/>
      <c r="IP32" s="75"/>
      <c r="IQ32" s="75"/>
      <c r="IR32" s="75"/>
      <c r="IS32" s="75"/>
      <c r="IT32" s="75"/>
      <c r="IU32" s="75"/>
      <c r="IV32" s="75"/>
    </row>
    <row r="33" spans="1:256" ht="21.75">
      <c r="A33" s="76"/>
      <c r="B33" s="76"/>
      <c r="C33" s="52"/>
      <c r="D33" s="52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76"/>
      <c r="V33" s="76"/>
      <c r="W33" s="75"/>
      <c r="X33" s="75"/>
      <c r="Y33" s="75"/>
      <c r="Z33" s="75"/>
      <c r="AA33" s="75"/>
      <c r="AB33" s="75"/>
      <c r="AC33" s="75"/>
      <c r="AD33" s="75"/>
      <c r="AE33" s="132"/>
      <c r="AF33" s="70"/>
      <c r="AG33" s="67"/>
      <c r="AH33" s="67"/>
      <c r="AI33" s="67"/>
      <c r="AJ33" s="67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  <c r="DL33" s="75"/>
      <c r="DM33" s="75"/>
      <c r="DN33" s="75"/>
      <c r="DO33" s="75"/>
      <c r="DP33" s="75"/>
      <c r="DQ33" s="75"/>
      <c r="DR33" s="75"/>
      <c r="DS33" s="75"/>
      <c r="DT33" s="75"/>
      <c r="DU33" s="75"/>
      <c r="DV33" s="75"/>
      <c r="DW33" s="75"/>
      <c r="DX33" s="75"/>
      <c r="DY33" s="75"/>
      <c r="DZ33" s="75"/>
      <c r="EA33" s="75"/>
      <c r="EB33" s="75"/>
      <c r="EC33" s="75"/>
      <c r="ED33" s="75"/>
      <c r="EE33" s="75"/>
      <c r="EF33" s="75"/>
      <c r="EG33" s="75"/>
      <c r="EH33" s="75"/>
      <c r="EI33" s="75"/>
      <c r="EJ33" s="75"/>
      <c r="EK33" s="75"/>
      <c r="EL33" s="75"/>
      <c r="EM33" s="75"/>
      <c r="EN33" s="75"/>
      <c r="EO33" s="75"/>
      <c r="EP33" s="75"/>
      <c r="EQ33" s="75"/>
      <c r="ER33" s="75"/>
      <c r="ES33" s="75"/>
      <c r="ET33" s="75"/>
      <c r="EU33" s="75"/>
      <c r="EV33" s="75"/>
      <c r="EW33" s="75"/>
      <c r="EX33" s="75"/>
      <c r="EY33" s="75"/>
      <c r="EZ33" s="75"/>
      <c r="FA33" s="75"/>
      <c r="FB33" s="75"/>
      <c r="FC33" s="75"/>
      <c r="FD33" s="75"/>
      <c r="FE33" s="75"/>
      <c r="FF33" s="75"/>
      <c r="FG33" s="75"/>
      <c r="FH33" s="75"/>
      <c r="FI33" s="75"/>
      <c r="FJ33" s="75"/>
      <c r="FK33" s="75"/>
      <c r="FL33" s="75"/>
      <c r="FM33" s="75"/>
      <c r="FN33" s="75"/>
      <c r="FO33" s="75"/>
      <c r="FP33" s="75"/>
      <c r="FQ33" s="75"/>
      <c r="FR33" s="75"/>
      <c r="FS33" s="75"/>
      <c r="FT33" s="75"/>
      <c r="FU33" s="75"/>
      <c r="FV33" s="75"/>
      <c r="FW33" s="75"/>
      <c r="FX33" s="75"/>
      <c r="FY33" s="75"/>
      <c r="FZ33" s="75"/>
      <c r="GA33" s="75"/>
      <c r="GB33" s="75"/>
      <c r="GC33" s="75"/>
      <c r="GD33" s="75"/>
      <c r="GE33" s="75"/>
      <c r="GF33" s="75"/>
      <c r="GG33" s="75"/>
      <c r="GH33" s="75"/>
      <c r="GI33" s="75"/>
      <c r="GJ33" s="75"/>
      <c r="GK33" s="75"/>
      <c r="GL33" s="75"/>
      <c r="GM33" s="75"/>
      <c r="GN33" s="75"/>
      <c r="GO33" s="75"/>
      <c r="GP33" s="75"/>
      <c r="GQ33" s="75"/>
      <c r="GR33" s="75"/>
      <c r="GS33" s="75"/>
      <c r="GT33" s="75"/>
      <c r="GU33" s="75"/>
      <c r="GV33" s="75"/>
      <c r="GW33" s="75"/>
      <c r="GX33" s="75"/>
      <c r="GY33" s="75"/>
      <c r="GZ33" s="75"/>
      <c r="HA33" s="75"/>
      <c r="HB33" s="75"/>
      <c r="HC33" s="75"/>
      <c r="HD33" s="75"/>
      <c r="HE33" s="75"/>
      <c r="HF33" s="75"/>
      <c r="HG33" s="75"/>
      <c r="HH33" s="75"/>
      <c r="HI33" s="75"/>
      <c r="HJ33" s="75"/>
      <c r="HK33" s="75"/>
      <c r="HL33" s="75"/>
      <c r="HM33" s="75"/>
      <c r="HN33" s="75"/>
      <c r="HO33" s="75"/>
      <c r="HP33" s="75"/>
      <c r="HQ33" s="75"/>
      <c r="HR33" s="75"/>
      <c r="HS33" s="75"/>
      <c r="HT33" s="75"/>
      <c r="HU33" s="75"/>
      <c r="HV33" s="75"/>
      <c r="HW33" s="75"/>
      <c r="HX33" s="75"/>
      <c r="HY33" s="75"/>
      <c r="HZ33" s="75"/>
      <c r="IA33" s="75"/>
      <c r="IB33" s="75"/>
      <c r="IC33" s="75"/>
      <c r="ID33" s="75"/>
      <c r="IE33" s="75"/>
      <c r="IF33" s="75"/>
      <c r="IG33" s="75"/>
      <c r="IH33" s="75"/>
      <c r="II33" s="75"/>
      <c r="IJ33" s="75"/>
      <c r="IK33" s="75"/>
      <c r="IL33" s="75"/>
      <c r="IM33" s="75"/>
      <c r="IN33" s="75"/>
      <c r="IO33" s="75"/>
      <c r="IP33" s="75"/>
      <c r="IQ33" s="75"/>
      <c r="IR33" s="75"/>
      <c r="IS33" s="75"/>
      <c r="IT33" s="75"/>
      <c r="IU33" s="75"/>
      <c r="IV33" s="75"/>
    </row>
    <row r="34" spans="1:256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5"/>
      <c r="X34" s="75"/>
      <c r="Y34" s="75"/>
      <c r="Z34" s="75"/>
      <c r="AA34" s="75"/>
      <c r="AB34" s="75"/>
      <c r="AC34" s="75"/>
      <c r="AD34" s="75"/>
      <c r="AE34" s="132"/>
      <c r="AF34" s="70"/>
      <c r="AG34" s="67"/>
      <c r="AH34" s="67"/>
      <c r="AI34" s="67"/>
      <c r="AJ34" s="67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/>
      <c r="DK34" s="75"/>
      <c r="DL34" s="75"/>
      <c r="DM34" s="75"/>
      <c r="DN34" s="75"/>
      <c r="DO34" s="75"/>
      <c r="DP34" s="75"/>
      <c r="DQ34" s="75"/>
      <c r="DR34" s="75"/>
      <c r="DS34" s="75"/>
      <c r="DT34" s="75"/>
      <c r="DU34" s="75"/>
      <c r="DV34" s="75"/>
      <c r="DW34" s="75"/>
      <c r="DX34" s="75"/>
      <c r="DY34" s="75"/>
      <c r="DZ34" s="75"/>
      <c r="EA34" s="75"/>
      <c r="EB34" s="75"/>
      <c r="EC34" s="75"/>
      <c r="ED34" s="75"/>
      <c r="EE34" s="75"/>
      <c r="EF34" s="75"/>
      <c r="EG34" s="75"/>
      <c r="EH34" s="75"/>
      <c r="EI34" s="75"/>
      <c r="EJ34" s="75"/>
      <c r="EK34" s="75"/>
      <c r="EL34" s="75"/>
      <c r="EM34" s="75"/>
      <c r="EN34" s="75"/>
      <c r="EO34" s="75"/>
      <c r="EP34" s="75"/>
      <c r="EQ34" s="75"/>
      <c r="ER34" s="75"/>
      <c r="ES34" s="75"/>
      <c r="ET34" s="75"/>
      <c r="EU34" s="75"/>
      <c r="EV34" s="75"/>
      <c r="EW34" s="75"/>
      <c r="EX34" s="75"/>
      <c r="EY34" s="75"/>
      <c r="EZ34" s="75"/>
      <c r="FA34" s="75"/>
      <c r="FB34" s="75"/>
      <c r="FC34" s="75"/>
      <c r="FD34" s="75"/>
      <c r="FE34" s="75"/>
      <c r="FF34" s="75"/>
      <c r="FG34" s="75"/>
      <c r="FH34" s="75"/>
      <c r="FI34" s="75"/>
      <c r="FJ34" s="75"/>
      <c r="FK34" s="75"/>
      <c r="FL34" s="75"/>
      <c r="FM34" s="75"/>
      <c r="FN34" s="75"/>
      <c r="FO34" s="75"/>
      <c r="FP34" s="75"/>
      <c r="FQ34" s="75"/>
      <c r="FR34" s="75"/>
      <c r="FS34" s="75"/>
      <c r="FT34" s="75"/>
      <c r="FU34" s="75"/>
      <c r="FV34" s="75"/>
      <c r="FW34" s="75"/>
      <c r="FX34" s="75"/>
      <c r="FY34" s="75"/>
      <c r="FZ34" s="75"/>
      <c r="GA34" s="75"/>
      <c r="GB34" s="75"/>
      <c r="GC34" s="75"/>
      <c r="GD34" s="75"/>
      <c r="GE34" s="75"/>
      <c r="GF34" s="75"/>
      <c r="GG34" s="75"/>
      <c r="GH34" s="75"/>
      <c r="GI34" s="75"/>
      <c r="GJ34" s="75"/>
      <c r="GK34" s="75"/>
      <c r="GL34" s="75"/>
      <c r="GM34" s="75"/>
      <c r="GN34" s="75"/>
      <c r="GO34" s="75"/>
      <c r="GP34" s="75"/>
      <c r="GQ34" s="75"/>
      <c r="GR34" s="75"/>
      <c r="GS34" s="75"/>
      <c r="GT34" s="75"/>
      <c r="GU34" s="75"/>
      <c r="GV34" s="75"/>
      <c r="GW34" s="75"/>
      <c r="GX34" s="75"/>
      <c r="GY34" s="75"/>
      <c r="GZ34" s="75"/>
      <c r="HA34" s="75"/>
      <c r="HB34" s="75"/>
      <c r="HC34" s="75"/>
      <c r="HD34" s="75"/>
      <c r="HE34" s="75"/>
      <c r="HF34" s="75"/>
      <c r="HG34" s="75"/>
      <c r="HH34" s="75"/>
      <c r="HI34" s="75"/>
      <c r="HJ34" s="75"/>
      <c r="HK34" s="75"/>
      <c r="HL34" s="75"/>
      <c r="HM34" s="75"/>
      <c r="HN34" s="75"/>
      <c r="HO34" s="75"/>
      <c r="HP34" s="75"/>
      <c r="HQ34" s="75"/>
      <c r="HR34" s="75"/>
      <c r="HS34" s="75"/>
      <c r="HT34" s="75"/>
      <c r="HU34" s="75"/>
      <c r="HV34" s="75"/>
      <c r="HW34" s="75"/>
      <c r="HX34" s="75"/>
      <c r="HY34" s="75"/>
      <c r="HZ34" s="75"/>
      <c r="IA34" s="75"/>
      <c r="IB34" s="75"/>
      <c r="IC34" s="75"/>
      <c r="ID34" s="75"/>
      <c r="IE34" s="75"/>
      <c r="IF34" s="75"/>
      <c r="IG34" s="75"/>
      <c r="IH34" s="75"/>
      <c r="II34" s="75"/>
      <c r="IJ34" s="75"/>
      <c r="IK34" s="75"/>
      <c r="IL34" s="75"/>
      <c r="IM34" s="75"/>
      <c r="IN34" s="75"/>
      <c r="IO34" s="75"/>
      <c r="IP34" s="75"/>
      <c r="IQ34" s="75"/>
      <c r="IR34" s="75"/>
      <c r="IS34" s="75"/>
      <c r="IT34" s="75"/>
      <c r="IU34" s="75"/>
      <c r="IV34" s="75"/>
    </row>
    <row r="35" spans="1:256">
      <c r="A35" s="76"/>
      <c r="B35" s="76"/>
      <c r="C35" s="77" t="s">
        <v>105</v>
      </c>
      <c r="D35" s="81"/>
      <c r="E35" s="81"/>
      <c r="F35" s="81"/>
      <c r="G35" s="106" t="s">
        <v>78</v>
      </c>
      <c r="H35" s="201">
        <f>W20+1</f>
        <v>42020</v>
      </c>
      <c r="I35" s="201"/>
      <c r="J35" s="201"/>
      <c r="K35" s="133"/>
      <c r="L35" s="81"/>
      <c r="M35" s="81"/>
      <c r="N35" s="77"/>
      <c r="O35" s="77" t="s">
        <v>106</v>
      </c>
      <c r="P35" s="77"/>
      <c r="Q35" s="77"/>
      <c r="R35" s="81"/>
      <c r="S35" s="80"/>
      <c r="T35" s="134"/>
      <c r="U35" s="134"/>
      <c r="V35" s="134"/>
      <c r="W35" s="134"/>
      <c r="X35" s="134"/>
      <c r="Y35" s="135"/>
      <c r="Z35" s="75"/>
      <c r="AA35" s="75"/>
      <c r="AB35" s="75"/>
      <c r="AC35" s="75"/>
      <c r="AD35" s="75"/>
      <c r="AE35" s="132"/>
      <c r="AF35" s="70"/>
      <c r="AG35" s="67"/>
      <c r="AH35" s="67"/>
      <c r="AI35" s="67"/>
      <c r="AJ35" s="67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  <c r="EY35" s="75"/>
      <c r="EZ35" s="75"/>
      <c r="FA35" s="75"/>
      <c r="FB35" s="75"/>
      <c r="FC35" s="75"/>
      <c r="FD35" s="75"/>
      <c r="FE35" s="75"/>
      <c r="FF35" s="75"/>
      <c r="FG35" s="75"/>
      <c r="FH35" s="75"/>
      <c r="FI35" s="75"/>
      <c r="FJ35" s="75"/>
      <c r="FK35" s="75"/>
      <c r="FL35" s="75"/>
      <c r="FM35" s="75"/>
      <c r="FN35" s="75"/>
      <c r="FO35" s="75"/>
      <c r="FP35" s="75"/>
      <c r="FQ35" s="75"/>
      <c r="FR35" s="75"/>
      <c r="FS35" s="75"/>
      <c r="FT35" s="75"/>
      <c r="FU35" s="75"/>
      <c r="FV35" s="75"/>
      <c r="FW35" s="75"/>
      <c r="FX35" s="75"/>
      <c r="FY35" s="75"/>
      <c r="FZ35" s="75"/>
      <c r="GA35" s="75"/>
      <c r="GB35" s="75"/>
      <c r="GC35" s="75"/>
      <c r="GD35" s="75"/>
      <c r="GE35" s="75"/>
      <c r="GF35" s="75"/>
      <c r="GG35" s="75"/>
      <c r="GH35" s="75"/>
      <c r="GI35" s="75"/>
      <c r="GJ35" s="75"/>
      <c r="GK35" s="75"/>
      <c r="GL35" s="75"/>
      <c r="GM35" s="75"/>
      <c r="GN35" s="75"/>
      <c r="GO35" s="75"/>
      <c r="GP35" s="75"/>
      <c r="GQ35" s="75"/>
      <c r="GR35" s="75"/>
      <c r="GS35" s="75"/>
      <c r="GT35" s="75"/>
      <c r="GU35" s="75"/>
      <c r="GV35" s="75"/>
      <c r="GW35" s="75"/>
      <c r="GX35" s="75"/>
      <c r="GY35" s="75"/>
      <c r="GZ35" s="75"/>
      <c r="HA35" s="75"/>
      <c r="HB35" s="75"/>
      <c r="HC35" s="75"/>
      <c r="HD35" s="75"/>
      <c r="HE35" s="75"/>
      <c r="HF35" s="75"/>
      <c r="HG35" s="75"/>
      <c r="HH35" s="75"/>
      <c r="HI35" s="75"/>
      <c r="HJ35" s="75"/>
      <c r="HK35" s="75"/>
      <c r="HL35" s="75"/>
      <c r="HM35" s="75"/>
      <c r="HN35" s="75"/>
      <c r="HO35" s="75"/>
      <c r="HP35" s="75"/>
      <c r="HQ35" s="75"/>
      <c r="HR35" s="75"/>
      <c r="HS35" s="75"/>
      <c r="HT35" s="75"/>
      <c r="HU35" s="75"/>
      <c r="HV35" s="75"/>
      <c r="HW35" s="75"/>
      <c r="HX35" s="75"/>
      <c r="HY35" s="75"/>
      <c r="HZ35" s="75"/>
      <c r="IA35" s="75"/>
      <c r="IB35" s="75"/>
      <c r="IC35" s="75"/>
      <c r="ID35" s="75"/>
      <c r="IE35" s="75"/>
      <c r="IF35" s="75"/>
      <c r="IG35" s="75"/>
      <c r="IH35" s="75"/>
      <c r="II35" s="75"/>
      <c r="IJ35" s="75"/>
      <c r="IK35" s="75"/>
      <c r="IL35" s="75"/>
      <c r="IM35" s="75"/>
      <c r="IN35" s="75"/>
      <c r="IO35" s="75"/>
      <c r="IP35" s="75"/>
      <c r="IQ35" s="75"/>
      <c r="IR35" s="75"/>
      <c r="IS35" s="75"/>
      <c r="IT35" s="75"/>
      <c r="IU35" s="75"/>
      <c r="IV35" s="75"/>
    </row>
    <row r="36" spans="1:256">
      <c r="A36" s="136"/>
      <c r="B36" s="136"/>
      <c r="C36" s="77" t="s">
        <v>107</v>
      </c>
      <c r="D36" s="77"/>
      <c r="E36" s="77"/>
      <c r="F36" s="81"/>
      <c r="G36" s="106" t="s">
        <v>78</v>
      </c>
      <c r="H36" s="137" t="str">
        <f>D40</f>
        <v>Ms. Arunkamon Raramanus</v>
      </c>
      <c r="I36" s="81"/>
      <c r="J36" s="138"/>
      <c r="K36" s="81"/>
      <c r="L36" s="81"/>
      <c r="M36" s="81"/>
      <c r="N36" s="81"/>
      <c r="O36" s="81"/>
      <c r="P36" s="139"/>
      <c r="Q36" s="140">
        <v>3</v>
      </c>
      <c r="R36" s="81"/>
      <c r="S36" s="202" t="str">
        <f>IF(Q36=1,"( Mr.Sombut Srikampa )",IF(Q36=3,"( Mr. Natthaphol Boonmee )"))</f>
        <v>( Mr. Natthaphol Boonmee )</v>
      </c>
      <c r="T36" s="202"/>
      <c r="U36" s="202"/>
      <c r="V36" s="202"/>
      <c r="W36" s="202"/>
      <c r="X36" s="202"/>
      <c r="Y36" s="202"/>
      <c r="Z36" s="202"/>
      <c r="AA36" s="141"/>
      <c r="AB36" s="75"/>
      <c r="AC36" s="75"/>
      <c r="AD36" s="75"/>
      <c r="AE36" s="132"/>
      <c r="AF36" s="70"/>
      <c r="AG36" s="67"/>
      <c r="AH36" s="67"/>
      <c r="AI36" s="67"/>
      <c r="AJ36" s="67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5"/>
      <c r="DL36" s="75"/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75"/>
      <c r="DX36" s="75"/>
      <c r="DY36" s="75"/>
      <c r="DZ36" s="75"/>
      <c r="EA36" s="75"/>
      <c r="EB36" s="75"/>
      <c r="EC36" s="75"/>
      <c r="ED36" s="75"/>
      <c r="EE36" s="75"/>
      <c r="EF36" s="75"/>
      <c r="EG36" s="75"/>
      <c r="EH36" s="75"/>
      <c r="EI36" s="75"/>
      <c r="EJ36" s="75"/>
      <c r="EK36" s="75"/>
      <c r="EL36" s="75"/>
      <c r="EM36" s="75"/>
      <c r="EN36" s="75"/>
      <c r="EO36" s="75"/>
      <c r="EP36" s="75"/>
      <c r="EQ36" s="75"/>
      <c r="ER36" s="75"/>
      <c r="ES36" s="75"/>
      <c r="ET36" s="75"/>
      <c r="EU36" s="75"/>
      <c r="EV36" s="75"/>
      <c r="EW36" s="75"/>
      <c r="EX36" s="75"/>
      <c r="EY36" s="75"/>
      <c r="EZ36" s="75"/>
      <c r="FA36" s="75"/>
      <c r="FB36" s="75"/>
      <c r="FC36" s="75"/>
      <c r="FD36" s="75"/>
      <c r="FE36" s="75"/>
      <c r="FF36" s="75"/>
      <c r="FG36" s="75"/>
      <c r="FH36" s="75"/>
      <c r="FI36" s="75"/>
      <c r="FJ36" s="75"/>
      <c r="FK36" s="75"/>
      <c r="FL36" s="75"/>
      <c r="FM36" s="75"/>
      <c r="FN36" s="75"/>
      <c r="FO36" s="75"/>
      <c r="FP36" s="75"/>
      <c r="FQ36" s="75"/>
      <c r="FR36" s="75"/>
      <c r="FS36" s="75"/>
      <c r="FT36" s="75"/>
      <c r="FU36" s="75"/>
      <c r="FV36" s="75"/>
      <c r="FW36" s="75"/>
      <c r="FX36" s="75"/>
      <c r="FY36" s="75"/>
      <c r="FZ36" s="75"/>
      <c r="GA36" s="75"/>
      <c r="GB36" s="75"/>
      <c r="GC36" s="75"/>
      <c r="GD36" s="75"/>
      <c r="GE36" s="75"/>
      <c r="GF36" s="75"/>
      <c r="GG36" s="75"/>
      <c r="GH36" s="75"/>
      <c r="GI36" s="75"/>
      <c r="GJ36" s="75"/>
      <c r="GK36" s="75"/>
      <c r="GL36" s="75"/>
      <c r="GM36" s="75"/>
      <c r="GN36" s="75"/>
      <c r="GO36" s="75"/>
      <c r="GP36" s="75"/>
      <c r="GQ36" s="75"/>
      <c r="GR36" s="75"/>
      <c r="GS36" s="75"/>
      <c r="GT36" s="75"/>
      <c r="GU36" s="75"/>
      <c r="GV36" s="75"/>
      <c r="GW36" s="75"/>
      <c r="GX36" s="75"/>
      <c r="GY36" s="75"/>
      <c r="GZ36" s="75"/>
      <c r="HA36" s="75"/>
      <c r="HB36" s="75"/>
      <c r="HC36" s="75"/>
      <c r="HD36" s="75"/>
      <c r="HE36" s="75"/>
      <c r="HF36" s="75"/>
      <c r="HG36" s="75"/>
      <c r="HH36" s="75"/>
      <c r="HI36" s="75"/>
      <c r="HJ36" s="75"/>
      <c r="HK36" s="75"/>
      <c r="HL36" s="75"/>
      <c r="HM36" s="75"/>
      <c r="HN36" s="75"/>
      <c r="HO36" s="75"/>
      <c r="HP36" s="75"/>
      <c r="HQ36" s="75"/>
      <c r="HR36" s="75"/>
      <c r="HS36" s="75"/>
      <c r="HT36" s="75"/>
      <c r="HU36" s="75"/>
      <c r="HV36" s="75"/>
      <c r="HW36" s="75"/>
      <c r="HX36" s="75"/>
      <c r="HY36" s="75"/>
      <c r="HZ36" s="75"/>
      <c r="IA36" s="75"/>
      <c r="IB36" s="75"/>
      <c r="IC36" s="75"/>
      <c r="ID36" s="75"/>
      <c r="IE36" s="75"/>
      <c r="IF36" s="75"/>
      <c r="IG36" s="75"/>
      <c r="IH36" s="75"/>
      <c r="II36" s="75"/>
      <c r="IJ36" s="75"/>
      <c r="IK36" s="75"/>
      <c r="IL36" s="75"/>
      <c r="IM36" s="75"/>
      <c r="IN36" s="75"/>
      <c r="IO36" s="75"/>
      <c r="IP36" s="75"/>
      <c r="IQ36" s="75"/>
      <c r="IR36" s="75"/>
      <c r="IS36" s="75"/>
      <c r="IT36" s="75"/>
      <c r="IU36" s="75"/>
      <c r="IV36" s="75"/>
    </row>
    <row r="37" spans="1:256" ht="21.75">
      <c r="A37" s="76"/>
      <c r="B37" s="76"/>
      <c r="C37" s="81"/>
      <c r="D37" s="81"/>
      <c r="E37" s="81"/>
      <c r="F37" s="81"/>
      <c r="G37" s="81"/>
      <c r="H37" s="133"/>
      <c r="I37" s="133"/>
      <c r="J37" s="133"/>
      <c r="K37" s="81"/>
      <c r="L37" s="81"/>
      <c r="M37" s="80"/>
      <c r="N37" s="80"/>
      <c r="O37" s="81"/>
      <c r="P37" s="81"/>
      <c r="Q37" s="81"/>
      <c r="R37" s="81"/>
      <c r="S37" s="203" t="s">
        <v>108</v>
      </c>
      <c r="T37" s="203"/>
      <c r="U37" s="203"/>
      <c r="V37" s="203"/>
      <c r="W37" s="203"/>
      <c r="X37" s="203"/>
      <c r="Y37" s="203"/>
      <c r="Z37" s="203"/>
      <c r="AA37" s="141"/>
      <c r="AB37" s="142"/>
      <c r="AC37" s="143"/>
      <c r="AD37" s="144"/>
      <c r="AE37" s="145"/>
      <c r="AF37" s="145"/>
      <c r="AG37" s="14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  <c r="CF37" s="75"/>
      <c r="CG37" s="75"/>
      <c r="CH37" s="75"/>
      <c r="CI37" s="75"/>
      <c r="CJ37" s="75"/>
      <c r="CK37" s="75"/>
      <c r="CL37" s="75"/>
      <c r="CM37" s="75"/>
      <c r="CN37" s="75"/>
      <c r="CO37" s="75"/>
      <c r="CP37" s="75"/>
      <c r="CQ37" s="75"/>
      <c r="CR37" s="75"/>
      <c r="CS37" s="75"/>
      <c r="CT37" s="75"/>
      <c r="CU37" s="75"/>
      <c r="CV37" s="75"/>
      <c r="CW37" s="75"/>
      <c r="CX37" s="75"/>
      <c r="CY37" s="75"/>
      <c r="CZ37" s="75"/>
      <c r="DA37" s="75"/>
      <c r="DB37" s="75"/>
      <c r="DC37" s="75"/>
      <c r="DD37" s="75"/>
      <c r="DE37" s="75"/>
      <c r="DF37" s="75"/>
      <c r="DG37" s="75"/>
      <c r="DH37" s="75"/>
      <c r="DI37" s="75"/>
      <c r="DJ37" s="75"/>
      <c r="DK37" s="75"/>
      <c r="DL37" s="75"/>
      <c r="DM37" s="75"/>
      <c r="DN37" s="75"/>
      <c r="DO37" s="75"/>
      <c r="DP37" s="75"/>
      <c r="DQ37" s="75"/>
      <c r="DR37" s="75"/>
      <c r="DS37" s="75"/>
      <c r="DT37" s="75"/>
      <c r="DU37" s="75"/>
      <c r="DV37" s="75"/>
      <c r="DW37" s="75"/>
      <c r="DX37" s="75"/>
      <c r="DY37" s="75"/>
      <c r="DZ37" s="75"/>
      <c r="EA37" s="75"/>
      <c r="EB37" s="75"/>
      <c r="EC37" s="75"/>
      <c r="ED37" s="75"/>
      <c r="EE37" s="75"/>
      <c r="EF37" s="75"/>
      <c r="EG37" s="75"/>
      <c r="EH37" s="75"/>
      <c r="EI37" s="75"/>
      <c r="EJ37" s="75"/>
      <c r="EK37" s="75"/>
      <c r="EL37" s="75"/>
      <c r="EM37" s="75"/>
      <c r="EN37" s="75"/>
      <c r="EO37" s="75"/>
      <c r="EP37" s="75"/>
      <c r="EQ37" s="75"/>
      <c r="ER37" s="75"/>
      <c r="ES37" s="75"/>
      <c r="ET37" s="75"/>
      <c r="EU37" s="75"/>
      <c r="EV37" s="75"/>
      <c r="EW37" s="75"/>
      <c r="EX37" s="75"/>
      <c r="EY37" s="75"/>
      <c r="EZ37" s="75"/>
      <c r="FA37" s="75"/>
      <c r="FB37" s="75"/>
      <c r="FC37" s="75"/>
      <c r="FD37" s="75"/>
      <c r="FE37" s="75"/>
      <c r="FF37" s="75"/>
      <c r="FG37" s="75"/>
      <c r="FH37" s="75"/>
      <c r="FI37" s="75"/>
      <c r="FJ37" s="75"/>
      <c r="FK37" s="75"/>
      <c r="FL37" s="75"/>
      <c r="FM37" s="75"/>
      <c r="FN37" s="75"/>
      <c r="FO37" s="75"/>
      <c r="FP37" s="75"/>
      <c r="FQ37" s="75"/>
      <c r="FR37" s="75"/>
      <c r="FS37" s="75"/>
      <c r="FT37" s="75"/>
      <c r="FU37" s="75"/>
      <c r="FV37" s="75"/>
      <c r="FW37" s="75"/>
      <c r="FX37" s="75"/>
      <c r="FY37" s="75"/>
      <c r="FZ37" s="75"/>
      <c r="GA37" s="75"/>
      <c r="GB37" s="75"/>
      <c r="GC37" s="75"/>
      <c r="GD37" s="75"/>
      <c r="GE37" s="75"/>
      <c r="GF37" s="75"/>
      <c r="GG37" s="75"/>
      <c r="GH37" s="75"/>
      <c r="GI37" s="75"/>
      <c r="GJ37" s="75"/>
      <c r="GK37" s="75"/>
      <c r="GL37" s="75"/>
      <c r="GM37" s="75"/>
      <c r="GN37" s="75"/>
      <c r="GO37" s="75"/>
      <c r="GP37" s="75"/>
      <c r="GQ37" s="75"/>
      <c r="GR37" s="75"/>
      <c r="GS37" s="75"/>
      <c r="GT37" s="75"/>
      <c r="GU37" s="75"/>
      <c r="GV37" s="75"/>
      <c r="GW37" s="75"/>
      <c r="GX37" s="75"/>
      <c r="GY37" s="75"/>
      <c r="GZ37" s="75"/>
      <c r="HA37" s="75"/>
      <c r="HB37" s="75"/>
      <c r="HC37" s="75"/>
      <c r="HD37" s="75"/>
      <c r="HE37" s="75"/>
      <c r="HF37" s="75"/>
      <c r="HG37" s="75"/>
      <c r="HH37" s="75"/>
      <c r="HI37" s="75"/>
      <c r="HJ37" s="75"/>
      <c r="HK37" s="75"/>
      <c r="HL37" s="75"/>
      <c r="HM37" s="75"/>
      <c r="HN37" s="75"/>
      <c r="HO37" s="75"/>
      <c r="HP37" s="75"/>
      <c r="HQ37" s="75"/>
      <c r="HR37" s="75"/>
      <c r="HS37" s="75"/>
      <c r="HT37" s="75"/>
      <c r="HU37" s="75"/>
      <c r="HV37" s="75"/>
      <c r="HW37" s="75"/>
      <c r="HX37" s="75"/>
      <c r="HY37" s="75"/>
      <c r="HZ37" s="75"/>
      <c r="IA37" s="75"/>
      <c r="IB37" s="75"/>
      <c r="IC37" s="75"/>
      <c r="ID37" s="75"/>
      <c r="IE37" s="75"/>
      <c r="IF37" s="75"/>
      <c r="IG37" s="75"/>
      <c r="IH37" s="75"/>
      <c r="II37" s="75"/>
      <c r="IJ37" s="75"/>
      <c r="IK37" s="75"/>
      <c r="IL37" s="75"/>
      <c r="IM37" s="75"/>
      <c r="IN37" s="75"/>
      <c r="IO37" s="75"/>
      <c r="IP37" s="75"/>
      <c r="IQ37" s="75"/>
      <c r="IR37" s="75"/>
      <c r="IS37" s="75"/>
      <c r="IT37" s="75"/>
      <c r="IU37" s="75"/>
      <c r="IV37" s="75"/>
    </row>
    <row r="38" spans="1:256">
      <c r="A38" s="76"/>
      <c r="B38" s="76"/>
      <c r="C38" s="75"/>
      <c r="D38" s="75"/>
      <c r="E38" s="72"/>
      <c r="F38" s="72"/>
      <c r="G38" s="72"/>
      <c r="H38" s="72"/>
      <c r="I38" s="72"/>
      <c r="J38" s="75"/>
      <c r="K38" s="75"/>
      <c r="L38" s="98"/>
      <c r="M38" s="76"/>
      <c r="N38" s="76"/>
      <c r="O38" s="76"/>
      <c r="P38" s="115"/>
      <c r="Q38" s="115"/>
      <c r="R38" s="115"/>
      <c r="S38" s="115"/>
      <c r="T38" s="115"/>
      <c r="U38" s="146"/>
      <c r="V38" s="141"/>
      <c r="W38" s="141"/>
      <c r="X38" s="141"/>
      <c r="Y38" s="141"/>
      <c r="Z38" s="141"/>
      <c r="AA38" s="141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  <c r="CS38" s="75"/>
      <c r="CT38" s="75"/>
      <c r="CU38" s="75"/>
      <c r="CV38" s="75"/>
      <c r="CW38" s="75"/>
      <c r="CX38" s="75"/>
      <c r="CY38" s="75"/>
      <c r="CZ38" s="75"/>
      <c r="DA38" s="75"/>
      <c r="DB38" s="75"/>
      <c r="DC38" s="75"/>
      <c r="DD38" s="75"/>
      <c r="DE38" s="75"/>
      <c r="DF38" s="75"/>
      <c r="DG38" s="75"/>
      <c r="DH38" s="75"/>
      <c r="DI38" s="75"/>
      <c r="DJ38" s="75"/>
      <c r="DK38" s="75"/>
      <c r="DL38" s="75"/>
      <c r="DM38" s="75"/>
      <c r="DN38" s="75"/>
      <c r="DO38" s="75"/>
      <c r="DP38" s="75"/>
      <c r="DQ38" s="75"/>
      <c r="DR38" s="75"/>
      <c r="DS38" s="75"/>
      <c r="DT38" s="75"/>
      <c r="DU38" s="75"/>
      <c r="DV38" s="75"/>
      <c r="DW38" s="75"/>
      <c r="DX38" s="75"/>
      <c r="DY38" s="75"/>
      <c r="DZ38" s="75"/>
      <c r="EA38" s="75"/>
      <c r="EB38" s="75"/>
      <c r="EC38" s="75"/>
      <c r="ED38" s="75"/>
      <c r="EE38" s="75"/>
      <c r="EF38" s="75"/>
      <c r="EG38" s="75"/>
      <c r="EH38" s="75"/>
      <c r="EI38" s="75"/>
      <c r="EJ38" s="75"/>
      <c r="EK38" s="75"/>
      <c r="EL38" s="75"/>
      <c r="EM38" s="75"/>
      <c r="EN38" s="75"/>
      <c r="EO38" s="75"/>
      <c r="EP38" s="75"/>
      <c r="EQ38" s="75"/>
      <c r="ER38" s="75"/>
      <c r="ES38" s="75"/>
      <c r="ET38" s="75"/>
      <c r="EU38" s="75"/>
      <c r="EV38" s="75"/>
      <c r="EW38" s="75"/>
      <c r="EX38" s="75"/>
      <c r="EY38" s="75"/>
      <c r="EZ38" s="75"/>
      <c r="FA38" s="75"/>
      <c r="FB38" s="75"/>
      <c r="FC38" s="75"/>
      <c r="FD38" s="75"/>
      <c r="FE38" s="75"/>
      <c r="FF38" s="75"/>
      <c r="FG38" s="75"/>
      <c r="FH38" s="75"/>
      <c r="FI38" s="75"/>
      <c r="FJ38" s="75"/>
      <c r="FK38" s="75"/>
      <c r="FL38" s="75"/>
      <c r="FM38" s="75"/>
      <c r="FN38" s="75"/>
      <c r="FO38" s="75"/>
      <c r="FP38" s="75"/>
      <c r="FQ38" s="75"/>
      <c r="FR38" s="75"/>
      <c r="FS38" s="75"/>
      <c r="FT38" s="75"/>
      <c r="FU38" s="75"/>
      <c r="FV38" s="75"/>
      <c r="FW38" s="75"/>
      <c r="FX38" s="75"/>
      <c r="FY38" s="75"/>
      <c r="FZ38" s="75"/>
      <c r="GA38" s="75"/>
      <c r="GB38" s="75"/>
      <c r="GC38" s="75"/>
      <c r="GD38" s="75"/>
      <c r="GE38" s="75"/>
      <c r="GF38" s="75"/>
      <c r="GG38" s="75"/>
      <c r="GH38" s="75"/>
      <c r="GI38" s="75"/>
      <c r="GJ38" s="75"/>
      <c r="GK38" s="75"/>
      <c r="GL38" s="75"/>
      <c r="GM38" s="75"/>
      <c r="GN38" s="75"/>
      <c r="GO38" s="75"/>
      <c r="GP38" s="75"/>
      <c r="GQ38" s="75"/>
      <c r="GR38" s="75"/>
      <c r="GS38" s="75"/>
      <c r="GT38" s="75"/>
      <c r="GU38" s="75"/>
      <c r="GV38" s="75"/>
      <c r="GW38" s="75"/>
      <c r="GX38" s="75"/>
      <c r="GY38" s="75"/>
      <c r="GZ38" s="75"/>
      <c r="HA38" s="75"/>
      <c r="HB38" s="75"/>
      <c r="HC38" s="75"/>
      <c r="HD38" s="75"/>
      <c r="HE38" s="75"/>
      <c r="HF38" s="75"/>
      <c r="HG38" s="75"/>
      <c r="HH38" s="75"/>
      <c r="HI38" s="75"/>
      <c r="HJ38" s="75"/>
      <c r="HK38" s="75"/>
      <c r="HL38" s="75"/>
      <c r="HM38" s="75"/>
      <c r="HN38" s="75"/>
      <c r="HO38" s="75"/>
      <c r="HP38" s="75"/>
      <c r="HQ38" s="75"/>
      <c r="HR38" s="75"/>
      <c r="HS38" s="75"/>
      <c r="HT38" s="75"/>
      <c r="HU38" s="75"/>
      <c r="HV38" s="75"/>
      <c r="HW38" s="75"/>
      <c r="HX38" s="75"/>
      <c r="HY38" s="75"/>
      <c r="HZ38" s="75"/>
      <c r="IA38" s="75"/>
      <c r="IB38" s="75"/>
      <c r="IC38" s="75"/>
      <c r="ID38" s="75"/>
      <c r="IE38" s="75"/>
      <c r="IF38" s="75"/>
      <c r="IG38" s="75"/>
      <c r="IH38" s="75"/>
      <c r="II38" s="75"/>
      <c r="IJ38" s="75"/>
      <c r="IK38" s="75"/>
      <c r="IL38" s="75"/>
      <c r="IM38" s="75"/>
      <c r="IN38" s="75"/>
      <c r="IO38" s="75"/>
      <c r="IP38" s="75"/>
      <c r="IQ38" s="75"/>
      <c r="IR38" s="75"/>
      <c r="IS38" s="75"/>
      <c r="IT38" s="75"/>
      <c r="IU38" s="75"/>
      <c r="IV38" s="75"/>
    </row>
    <row r="39" spans="1:256">
      <c r="A39" s="204"/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147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5"/>
      <c r="DF39" s="75"/>
      <c r="DG39" s="75"/>
      <c r="DH39" s="75"/>
      <c r="DI39" s="75"/>
      <c r="DJ39" s="75"/>
      <c r="DK39" s="75"/>
      <c r="DL39" s="75"/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75"/>
      <c r="DX39" s="75"/>
      <c r="DY39" s="75"/>
      <c r="DZ39" s="75"/>
      <c r="EA39" s="75"/>
      <c r="EB39" s="75"/>
      <c r="EC39" s="75"/>
      <c r="ED39" s="75"/>
      <c r="EE39" s="75"/>
      <c r="EF39" s="75"/>
      <c r="EG39" s="75"/>
      <c r="EH39" s="75"/>
      <c r="EI39" s="75"/>
      <c r="EJ39" s="75"/>
      <c r="EK39" s="75"/>
      <c r="EL39" s="75"/>
      <c r="EM39" s="75"/>
      <c r="EN39" s="75"/>
      <c r="EO39" s="75"/>
      <c r="EP39" s="75"/>
      <c r="EQ39" s="75"/>
      <c r="ER39" s="75"/>
      <c r="ES39" s="75"/>
      <c r="ET39" s="75"/>
      <c r="EU39" s="75"/>
      <c r="EV39" s="75"/>
      <c r="EW39" s="75"/>
      <c r="EX39" s="75"/>
      <c r="EY39" s="75"/>
      <c r="EZ39" s="75"/>
      <c r="FA39" s="75"/>
      <c r="FB39" s="75"/>
      <c r="FC39" s="75"/>
      <c r="FD39" s="75"/>
      <c r="FE39" s="75"/>
      <c r="FF39" s="75"/>
      <c r="FG39" s="75"/>
      <c r="FH39" s="75"/>
      <c r="FI39" s="75"/>
      <c r="FJ39" s="75"/>
      <c r="FK39" s="75"/>
      <c r="FL39" s="75"/>
      <c r="FM39" s="75"/>
      <c r="FN39" s="75"/>
      <c r="FO39" s="75"/>
      <c r="FP39" s="75"/>
      <c r="FQ39" s="75"/>
      <c r="FR39" s="75"/>
      <c r="FS39" s="75"/>
      <c r="FT39" s="75"/>
      <c r="FU39" s="75"/>
      <c r="FV39" s="75"/>
      <c r="FW39" s="75"/>
      <c r="FX39" s="75"/>
      <c r="FY39" s="75"/>
      <c r="FZ39" s="75"/>
      <c r="GA39" s="75"/>
      <c r="GB39" s="75"/>
      <c r="GC39" s="75"/>
      <c r="GD39" s="75"/>
      <c r="GE39" s="75"/>
      <c r="GF39" s="75"/>
      <c r="GG39" s="75"/>
      <c r="GH39" s="75"/>
      <c r="GI39" s="75"/>
      <c r="GJ39" s="75"/>
      <c r="GK39" s="75"/>
      <c r="GL39" s="75"/>
      <c r="GM39" s="75"/>
      <c r="GN39" s="75"/>
      <c r="GO39" s="75"/>
      <c r="GP39" s="75"/>
      <c r="GQ39" s="75"/>
      <c r="GR39" s="75"/>
      <c r="GS39" s="75"/>
      <c r="GT39" s="75"/>
      <c r="GU39" s="75"/>
      <c r="GV39" s="75"/>
      <c r="GW39" s="75"/>
      <c r="GX39" s="75"/>
      <c r="GY39" s="75"/>
      <c r="GZ39" s="75"/>
      <c r="HA39" s="75"/>
      <c r="HB39" s="75"/>
      <c r="HC39" s="75"/>
      <c r="HD39" s="75"/>
      <c r="HE39" s="75"/>
      <c r="HF39" s="75"/>
      <c r="HG39" s="75"/>
      <c r="HH39" s="75"/>
      <c r="HI39" s="75"/>
      <c r="HJ39" s="75"/>
      <c r="HK39" s="75"/>
      <c r="HL39" s="75"/>
      <c r="HM39" s="75"/>
      <c r="HN39" s="75"/>
      <c r="HO39" s="75"/>
      <c r="HP39" s="75"/>
      <c r="HQ39" s="75"/>
      <c r="HR39" s="75"/>
      <c r="HS39" s="75"/>
      <c r="HT39" s="75"/>
      <c r="HU39" s="75"/>
      <c r="HV39" s="75"/>
      <c r="HW39" s="75"/>
      <c r="HX39" s="75"/>
      <c r="HY39" s="75"/>
      <c r="HZ39" s="75"/>
      <c r="IA39" s="75"/>
      <c r="IB39" s="75"/>
      <c r="IC39" s="75"/>
      <c r="ID39" s="75"/>
      <c r="IE39" s="75"/>
      <c r="IF39" s="75"/>
      <c r="IG39" s="75"/>
      <c r="IH39" s="75"/>
      <c r="II39" s="75"/>
      <c r="IJ39" s="75"/>
      <c r="IK39" s="75"/>
      <c r="IL39" s="75"/>
      <c r="IM39" s="75"/>
      <c r="IN39" s="75"/>
      <c r="IO39" s="75"/>
      <c r="IP39" s="75"/>
      <c r="IQ39" s="75"/>
      <c r="IR39" s="75"/>
      <c r="IS39" s="75"/>
      <c r="IT39" s="75"/>
      <c r="IU39" s="75"/>
      <c r="IV39" s="75"/>
    </row>
    <row r="40" spans="1:256" ht="21.75">
      <c r="C40" s="148">
        <v>11</v>
      </c>
      <c r="D40" s="143" t="s">
        <v>72</v>
      </c>
      <c r="T40" s="142">
        <v>1</v>
      </c>
      <c r="U40" s="149" t="s">
        <v>109</v>
      </c>
    </row>
    <row r="41" spans="1:256" ht="21.75">
      <c r="T41" s="150">
        <v>3</v>
      </c>
      <c r="U41" s="143" t="s">
        <v>110</v>
      </c>
    </row>
    <row r="42" spans="1:256" ht="21.75">
      <c r="T42" s="150"/>
      <c r="U42" s="143"/>
    </row>
    <row r="43" spans="1:256" ht="21.75">
      <c r="T43" s="148"/>
      <c r="U43" s="143"/>
    </row>
  </sheetData>
  <mergeCells count="11">
    <mergeCell ref="A39:V39"/>
    <mergeCell ref="W20:AA20"/>
    <mergeCell ref="W21:AA21"/>
    <mergeCell ref="H35:J35"/>
    <mergeCell ref="S36:Z36"/>
    <mergeCell ref="S37:Z37"/>
    <mergeCell ref="A3:AA3"/>
    <mergeCell ref="J14:M14"/>
    <mergeCell ref="J15:L15"/>
    <mergeCell ref="J16:M16"/>
    <mergeCell ref="W19:AA19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360" verticalDpi="360" r:id="rId1"/>
  <headerFooter>
    <oddFooter>&amp;R&amp;"Gulim,Regular"SP-FM-04-15 Rev.0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62"/>
  <sheetViews>
    <sheetView view="pageBreakPreview" zoomScaleNormal="100" zoomScaleSheetLayoutView="100" workbookViewId="0">
      <selection activeCell="AL8" sqref="AL8"/>
    </sheetView>
  </sheetViews>
  <sheetFormatPr defaultColWidth="10.42578125" defaultRowHeight="12"/>
  <cols>
    <col min="1" max="22" width="4.28515625" style="109" customWidth="1"/>
    <col min="23" max="23" width="4.85546875" style="109" customWidth="1"/>
    <col min="24" max="29" width="5.28515625" style="109" customWidth="1"/>
    <col min="30" max="16384" width="10.42578125" style="109"/>
  </cols>
  <sheetData>
    <row r="1" spans="1:36" ht="14.1" customHeight="1"/>
    <row r="3" spans="1:36" ht="34.5" customHeight="1">
      <c r="A3" s="215" t="s">
        <v>111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92"/>
    </row>
    <row r="4" spans="1:36" ht="18.95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</row>
    <row r="5" spans="1:36" ht="17.850000000000001" customHeight="1">
      <c r="B5" s="120" t="s">
        <v>112</v>
      </c>
      <c r="C5" s="120"/>
      <c r="D5" s="92"/>
      <c r="E5" s="120"/>
      <c r="G5" s="117" t="s">
        <v>78</v>
      </c>
      <c r="H5" s="72" t="str">
        <f>Certificate!J5</f>
        <v>SPR15120012-1</v>
      </c>
      <c r="L5" s="72"/>
      <c r="M5" s="72"/>
      <c r="N5" s="72"/>
      <c r="O5" s="72"/>
      <c r="U5" s="151" t="s">
        <v>113</v>
      </c>
    </row>
    <row r="6" spans="1:36" ht="18.95" customHeight="1">
      <c r="B6" s="92"/>
      <c r="C6" s="92"/>
      <c r="D6" s="92"/>
      <c r="E6" s="120"/>
      <c r="F6" s="121"/>
      <c r="G6" s="121"/>
      <c r="H6" s="121"/>
      <c r="I6" s="120"/>
      <c r="J6" s="72"/>
      <c r="L6" s="72"/>
      <c r="M6" s="72"/>
      <c r="N6" s="72"/>
      <c r="O6" s="72"/>
    </row>
    <row r="7" spans="1:36" ht="17.850000000000001" customHeight="1">
      <c r="B7" s="93"/>
      <c r="C7" s="93"/>
      <c r="D7" s="92"/>
      <c r="E7" s="92"/>
      <c r="F7" s="92"/>
      <c r="G7" s="92"/>
      <c r="H7" s="92"/>
      <c r="I7" s="117"/>
      <c r="J7" s="94"/>
      <c r="L7" s="96"/>
      <c r="M7" s="96"/>
      <c r="N7" s="96"/>
      <c r="O7" s="96"/>
      <c r="P7" s="96"/>
      <c r="Q7" s="96"/>
      <c r="R7" s="96"/>
      <c r="S7" s="96"/>
      <c r="T7" s="97"/>
      <c r="U7" s="97"/>
      <c r="V7" s="97"/>
      <c r="W7" s="72"/>
      <c r="AB7" s="109" t="s">
        <v>114</v>
      </c>
    </row>
    <row r="8" spans="1:36" ht="14.1" customHeight="1">
      <c r="B8" s="92"/>
      <c r="C8" s="93"/>
      <c r="D8" s="93"/>
      <c r="E8" s="92"/>
      <c r="F8" s="92"/>
      <c r="G8" s="216" t="s">
        <v>115</v>
      </c>
      <c r="H8" s="216"/>
      <c r="I8" s="216"/>
      <c r="J8" s="216"/>
      <c r="K8" s="216"/>
      <c r="L8" s="216"/>
      <c r="M8" s="216"/>
      <c r="N8" s="216"/>
      <c r="O8" s="216"/>
      <c r="P8" s="216"/>
      <c r="Q8" s="96"/>
      <c r="R8" s="96"/>
      <c r="S8" s="96"/>
      <c r="T8" s="96"/>
      <c r="U8" s="97"/>
      <c r="V8" s="97"/>
      <c r="W8" s="97"/>
      <c r="X8" s="72"/>
      <c r="Z8" s="130"/>
    </row>
    <row r="9" spans="1:36" ht="14.1" customHeight="1">
      <c r="B9" s="92"/>
      <c r="C9" s="93"/>
      <c r="D9" s="93"/>
      <c r="E9" s="92"/>
      <c r="F9" s="92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96"/>
      <c r="R9" s="96"/>
      <c r="S9" s="96"/>
      <c r="T9" s="96"/>
      <c r="U9" s="97"/>
      <c r="V9" s="97"/>
      <c r="W9" s="97"/>
      <c r="X9" s="72"/>
    </row>
    <row r="10" spans="1:36" s="72" customFormat="1" ht="18.95" customHeight="1">
      <c r="B10" s="99"/>
      <c r="C10" s="99"/>
      <c r="D10" s="99"/>
      <c r="E10" s="99"/>
      <c r="F10" s="99"/>
      <c r="G10" s="100"/>
      <c r="H10" s="99"/>
      <c r="I10" s="101"/>
      <c r="J10" s="101"/>
      <c r="K10" s="101"/>
      <c r="L10" s="101"/>
      <c r="M10" s="101"/>
      <c r="N10" s="101"/>
      <c r="O10" s="101"/>
      <c r="P10" s="101"/>
      <c r="Q10" s="101"/>
      <c r="S10" s="97"/>
      <c r="T10" s="97"/>
      <c r="V10" s="152"/>
      <c r="W10" s="153"/>
    </row>
    <row r="11" spans="1:36" ht="21" customHeight="1">
      <c r="B11" s="217" t="s">
        <v>81</v>
      </c>
      <c r="C11" s="218"/>
      <c r="D11" s="218"/>
      <c r="E11" s="218"/>
      <c r="F11" s="218"/>
      <c r="G11" s="219"/>
      <c r="H11" s="220" t="s">
        <v>83</v>
      </c>
      <c r="I11" s="220"/>
      <c r="J11" s="220"/>
      <c r="K11" s="220"/>
      <c r="L11" s="217" t="s">
        <v>116</v>
      </c>
      <c r="M11" s="218"/>
      <c r="N11" s="219"/>
      <c r="O11" s="217" t="s">
        <v>117</v>
      </c>
      <c r="P11" s="218"/>
      <c r="Q11" s="218"/>
      <c r="R11" s="219"/>
      <c r="S11" s="220" t="s">
        <v>118</v>
      </c>
      <c r="T11" s="220"/>
      <c r="U11" s="220"/>
      <c r="V11" s="220"/>
      <c r="W11" s="130"/>
    </row>
    <row r="12" spans="1:36" ht="21" customHeight="1">
      <c r="B12" s="211" t="s">
        <v>119</v>
      </c>
      <c r="C12" s="212"/>
      <c r="D12" s="212"/>
      <c r="E12" s="212"/>
      <c r="F12" s="212"/>
      <c r="G12" s="212"/>
      <c r="H12" s="212" t="s">
        <v>120</v>
      </c>
      <c r="I12" s="212"/>
      <c r="J12" s="212"/>
      <c r="K12" s="212"/>
      <c r="L12" s="213" t="s">
        <v>121</v>
      </c>
      <c r="M12" s="213"/>
      <c r="N12" s="213"/>
      <c r="O12" s="212" t="s">
        <v>122</v>
      </c>
      <c r="P12" s="212"/>
      <c r="Q12" s="212"/>
      <c r="R12" s="212"/>
      <c r="S12" s="214">
        <v>42853</v>
      </c>
      <c r="T12" s="214"/>
      <c r="U12" s="214"/>
      <c r="V12" s="214"/>
      <c r="W12" s="94"/>
      <c r="X12" s="94"/>
      <c r="Y12" s="94"/>
      <c r="Z12" s="53"/>
    </row>
    <row r="13" spans="1:36" ht="21" customHeight="1"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3"/>
      <c r="M13" s="213"/>
      <c r="N13" s="213"/>
      <c r="O13" s="212"/>
      <c r="P13" s="212"/>
      <c r="Q13" s="212"/>
      <c r="R13" s="212"/>
      <c r="S13" s="214"/>
      <c r="T13" s="214"/>
      <c r="U13" s="214"/>
      <c r="V13" s="214"/>
      <c r="AH13" s="94"/>
      <c r="AI13" s="94"/>
    </row>
    <row r="14" spans="1:36" ht="16.5" customHeight="1">
      <c r="B14" s="124"/>
      <c r="C14" s="93"/>
      <c r="D14" s="93"/>
      <c r="E14" s="93"/>
      <c r="F14" s="92"/>
      <c r="G14" s="92"/>
      <c r="H14" s="92"/>
      <c r="I14" s="106"/>
      <c r="J14" s="94"/>
      <c r="L14" s="94"/>
      <c r="O14" s="94"/>
      <c r="P14" s="94"/>
      <c r="AH14" s="94"/>
      <c r="AI14" s="94"/>
    </row>
    <row r="15" spans="1:36" ht="16.5" customHeight="1">
      <c r="B15" s="119" t="s">
        <v>123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94"/>
      <c r="AI15" s="94"/>
      <c r="AJ15" s="94"/>
    </row>
    <row r="16" spans="1:36" ht="16.5" customHeight="1">
      <c r="C16" s="109" t="s">
        <v>124</v>
      </c>
      <c r="P16" s="94"/>
      <c r="Q16" s="94"/>
      <c r="R16" s="94"/>
      <c r="S16" s="94"/>
      <c r="T16" s="113"/>
      <c r="V16" s="94"/>
      <c r="AI16" s="94"/>
      <c r="AJ16" s="94"/>
    </row>
    <row r="17" spans="1:35" ht="18.95" customHeight="1">
      <c r="B17" s="126" t="s">
        <v>125</v>
      </c>
      <c r="C17" s="131"/>
      <c r="D17" s="131"/>
      <c r="E17" s="131"/>
      <c r="F17" s="131"/>
      <c r="G17" s="131"/>
      <c r="H17" s="131"/>
      <c r="P17" s="94"/>
      <c r="Q17" s="94"/>
      <c r="R17" s="113"/>
      <c r="T17" s="94"/>
      <c r="AG17" s="94"/>
      <c r="AH17" s="94"/>
    </row>
    <row r="18" spans="1:35" ht="16.5" customHeight="1">
      <c r="B18" s="124"/>
      <c r="C18" s="106"/>
      <c r="D18" s="92"/>
      <c r="E18" s="119"/>
      <c r="F18" s="92"/>
      <c r="G18" s="92"/>
      <c r="H18" s="92"/>
      <c r="I18" s="106"/>
      <c r="J18" s="206"/>
      <c r="K18" s="207"/>
      <c r="L18" s="207"/>
      <c r="M18" s="207"/>
      <c r="O18" s="94"/>
      <c r="P18" s="94"/>
      <c r="Q18" s="94"/>
      <c r="R18" s="113"/>
      <c r="T18" s="94"/>
      <c r="Y18" s="154"/>
      <c r="Z18" s="106"/>
      <c r="AF18" s="155"/>
      <c r="AG18" s="155"/>
      <c r="AH18" s="155"/>
    </row>
    <row r="19" spans="1:35" ht="16.5" customHeight="1">
      <c r="B19" s="124"/>
      <c r="C19" s="106"/>
      <c r="D19" s="92"/>
      <c r="E19" s="124"/>
      <c r="F19" s="92"/>
      <c r="G19" s="92"/>
      <c r="H19" s="92"/>
      <c r="I19" s="106"/>
      <c r="J19" s="206"/>
      <c r="K19" s="207"/>
      <c r="L19" s="207"/>
      <c r="M19" s="207"/>
      <c r="O19" s="94"/>
      <c r="P19" s="94"/>
      <c r="Q19" s="94"/>
      <c r="R19" s="113"/>
      <c r="T19" s="94"/>
      <c r="AG19" s="94"/>
      <c r="AH19" s="94"/>
    </row>
    <row r="20" spans="1:35" ht="16.5" customHeight="1">
      <c r="B20" s="120"/>
      <c r="C20" s="106"/>
      <c r="D20" s="92"/>
      <c r="E20" s="120"/>
      <c r="F20" s="92"/>
      <c r="G20" s="92"/>
      <c r="H20" s="92"/>
      <c r="I20" s="106"/>
      <c r="J20" s="207"/>
      <c r="K20" s="207"/>
      <c r="L20" s="207"/>
      <c r="M20" s="207"/>
      <c r="O20" s="94"/>
      <c r="P20" s="94"/>
      <c r="Q20" s="94"/>
      <c r="R20" s="113"/>
      <c r="T20" s="94"/>
      <c r="AG20" s="94"/>
      <c r="AH20" s="94"/>
    </row>
    <row r="21" spans="1:35" ht="18.95" customHeight="1">
      <c r="B21" s="120"/>
      <c r="C21" s="106"/>
      <c r="D21" s="92"/>
      <c r="E21" s="120"/>
      <c r="F21" s="92"/>
      <c r="G21" s="106"/>
      <c r="H21" s="92"/>
      <c r="I21" s="156"/>
      <c r="J21" s="156"/>
      <c r="K21" s="156"/>
      <c r="L21" s="94"/>
      <c r="M21" s="94"/>
      <c r="O21" s="94"/>
      <c r="P21" s="113"/>
      <c r="R21" s="94"/>
      <c r="AF21" s="94"/>
    </row>
    <row r="22" spans="1:35" ht="16.5" customHeight="1">
      <c r="B22" s="93"/>
      <c r="C22" s="93"/>
      <c r="D22" s="93"/>
      <c r="E22" s="93"/>
      <c r="F22" s="93"/>
      <c r="G22" s="93"/>
      <c r="H22" s="93"/>
      <c r="I22" s="115"/>
      <c r="J22" s="94"/>
      <c r="K22" s="94"/>
      <c r="L22" s="92"/>
      <c r="O22" s="125"/>
      <c r="P22" s="125"/>
      <c r="AF22" s="125"/>
      <c r="AG22" s="125"/>
    </row>
    <row r="23" spans="1:35" ht="16.5" customHeight="1">
      <c r="B23" s="93"/>
      <c r="C23" s="93"/>
      <c r="D23" s="93"/>
      <c r="E23" s="93"/>
      <c r="F23" s="92"/>
      <c r="G23" s="92"/>
      <c r="H23" s="92"/>
      <c r="I23" s="117"/>
      <c r="J23" s="157"/>
      <c r="AG23" s="124"/>
      <c r="AH23" s="158"/>
      <c r="AI23" s="72"/>
    </row>
    <row r="24" spans="1:35" ht="16.5" customHeight="1">
      <c r="B24" s="93"/>
      <c r="C24" s="120"/>
      <c r="D24" s="120"/>
      <c r="E24" s="120"/>
      <c r="F24" s="92"/>
      <c r="G24" s="92"/>
      <c r="H24" s="92"/>
      <c r="I24" s="121"/>
      <c r="J24" s="157"/>
      <c r="V24" s="72"/>
      <c r="W24" s="72"/>
      <c r="AC24" s="93"/>
      <c r="AD24" s="93"/>
      <c r="AE24" s="93"/>
      <c r="AF24" s="93"/>
      <c r="AG24" s="124"/>
      <c r="AH24" s="158"/>
      <c r="AI24" s="72"/>
    </row>
    <row r="25" spans="1:35" ht="16.5" customHeight="1">
      <c r="B25" s="93"/>
      <c r="C25" s="120"/>
      <c r="D25" s="120"/>
      <c r="E25" s="120"/>
      <c r="F25" s="92"/>
      <c r="G25" s="92"/>
      <c r="H25" s="92"/>
      <c r="I25" s="121"/>
      <c r="J25" s="157"/>
      <c r="V25" s="72"/>
      <c r="W25" s="72"/>
      <c r="AC25" s="93"/>
      <c r="AD25" s="93"/>
      <c r="AE25" s="93"/>
      <c r="AF25" s="93"/>
      <c r="AG25" s="124"/>
      <c r="AH25" s="158"/>
      <c r="AI25" s="72"/>
    </row>
    <row r="26" spans="1:35" ht="18.95" customHeight="1">
      <c r="B26" s="92"/>
      <c r="C26" s="92"/>
      <c r="D26" s="120"/>
      <c r="E26" s="120"/>
      <c r="F26" s="120"/>
      <c r="G26" s="120"/>
      <c r="H26" s="121"/>
      <c r="N26" s="94"/>
      <c r="U26" s="72"/>
      <c r="V26" s="72"/>
      <c r="AA26" s="93"/>
      <c r="AB26" s="93"/>
      <c r="AC26" s="93"/>
      <c r="AD26" s="93"/>
      <c r="AE26" s="93"/>
      <c r="AF26" s="124"/>
      <c r="AG26" s="158"/>
      <c r="AH26" s="72"/>
    </row>
    <row r="27" spans="1:35" ht="16.5" customHeight="1">
      <c r="A27" s="72"/>
      <c r="B27" s="120"/>
      <c r="C27" s="92"/>
      <c r="D27" s="120"/>
      <c r="E27" s="120"/>
      <c r="F27" s="120"/>
      <c r="G27" s="120"/>
      <c r="I27" s="72"/>
      <c r="M27" s="72"/>
      <c r="T27" s="72"/>
    </row>
    <row r="28" spans="1:35" ht="16.5" customHeight="1">
      <c r="V28" s="159"/>
    </row>
    <row r="29" spans="1:35" ht="16.5" customHeight="1">
      <c r="V29" s="159"/>
    </row>
    <row r="30" spans="1:35" ht="18.95" customHeight="1"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27"/>
      <c r="W30" s="127"/>
      <c r="X30" s="131"/>
      <c r="Y30" s="131"/>
    </row>
    <row r="31" spans="1:35" ht="16.5" customHeight="1">
      <c r="P31" s="115"/>
      <c r="Q31" s="115"/>
      <c r="R31" s="115"/>
      <c r="S31" s="115"/>
      <c r="T31" s="115"/>
      <c r="U31" s="127"/>
      <c r="V31" s="127"/>
      <c r="W31" s="131"/>
      <c r="X31" s="131"/>
    </row>
    <row r="32" spans="1:35" ht="16.5" customHeight="1"/>
    <row r="33" spans="1:26" ht="16.5" customHeight="1"/>
    <row r="34" spans="1:26" ht="18.95" customHeight="1">
      <c r="B34" s="126"/>
      <c r="C34" s="131"/>
      <c r="D34" s="131"/>
      <c r="E34" s="131"/>
      <c r="F34" s="131"/>
      <c r="G34" s="131"/>
      <c r="H34" s="131"/>
    </row>
    <row r="35" spans="1:26" ht="16.5" customHeight="1">
      <c r="B35" s="120"/>
      <c r="C35" s="16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</row>
    <row r="36" spans="1:26" ht="16.5" customHeight="1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</row>
    <row r="37" spans="1:26" ht="16.5" customHeight="1">
      <c r="B37" s="160"/>
      <c r="C37" s="131"/>
      <c r="D37" s="131"/>
      <c r="E37" s="131"/>
      <c r="F37" s="131"/>
      <c r="G37" s="131"/>
      <c r="H37" s="131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</row>
    <row r="38" spans="1:26" ht="18.95" customHeight="1"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</row>
    <row r="39" spans="1:26" ht="16.5" customHeight="1">
      <c r="B39" s="120"/>
      <c r="C39" s="72"/>
      <c r="D39" s="72"/>
      <c r="E39" s="72"/>
      <c r="F39" s="208"/>
      <c r="G39" s="208"/>
      <c r="H39" s="208"/>
      <c r="I39" s="208"/>
      <c r="J39" s="161"/>
      <c r="K39" s="72"/>
      <c r="L39" s="209"/>
      <c r="M39" s="209"/>
      <c r="N39" s="209"/>
      <c r="O39" s="209"/>
      <c r="P39" s="72"/>
      <c r="Q39" s="72"/>
      <c r="R39" s="72"/>
      <c r="S39" s="72"/>
      <c r="T39" s="72"/>
    </row>
    <row r="40" spans="1:26" ht="14.1" customHeight="1">
      <c r="A40" s="162"/>
      <c r="B40" s="72"/>
      <c r="C40" s="72"/>
      <c r="D40" s="72"/>
      <c r="E40" s="72"/>
      <c r="F40" s="72"/>
      <c r="G40" s="72"/>
      <c r="H40" s="72"/>
      <c r="I40" s="131"/>
      <c r="J40" s="72"/>
      <c r="K40" s="72"/>
      <c r="L40" s="72"/>
      <c r="M40" s="72"/>
      <c r="N40" s="163"/>
      <c r="O40" s="164"/>
      <c r="P40" s="131"/>
      <c r="Q40" s="131"/>
      <c r="R40" s="131"/>
      <c r="S40" s="131"/>
      <c r="T40" s="131"/>
      <c r="U40" s="120"/>
      <c r="V40" s="120"/>
      <c r="W40" s="120"/>
      <c r="X40" s="120"/>
      <c r="Y40" s="120"/>
      <c r="Z40" s="120"/>
    </row>
    <row r="41" spans="1:26" ht="16.5" customHeight="1">
      <c r="B41" s="120"/>
      <c r="C41" s="120"/>
      <c r="D41" s="120"/>
      <c r="E41" s="72"/>
      <c r="F41" s="72"/>
      <c r="G41" s="161"/>
      <c r="H41" s="161"/>
      <c r="I41" s="161"/>
      <c r="J41" s="72"/>
      <c r="K41" s="72"/>
      <c r="L41" s="72"/>
      <c r="M41" s="72"/>
      <c r="N41" s="72"/>
      <c r="O41" s="72"/>
      <c r="P41" s="210"/>
      <c r="Q41" s="210"/>
      <c r="R41" s="210"/>
      <c r="S41" s="210"/>
      <c r="T41" s="210"/>
      <c r="U41" s="120"/>
      <c r="V41" s="120"/>
      <c r="W41" s="120"/>
      <c r="X41" s="120"/>
      <c r="Y41" s="120"/>
      <c r="Z41" s="120"/>
    </row>
    <row r="42" spans="1:26" ht="18.95" customHeight="1">
      <c r="D42" s="210"/>
      <c r="E42" s="210"/>
      <c r="F42" s="210"/>
      <c r="G42" s="210"/>
      <c r="H42" s="210"/>
      <c r="K42" s="72"/>
      <c r="N42" s="115"/>
      <c r="O42" s="115"/>
      <c r="P42" s="115"/>
      <c r="Q42" s="115"/>
      <c r="R42" s="115"/>
      <c r="S42" s="120"/>
      <c r="T42" s="120"/>
      <c r="U42" s="120"/>
      <c r="V42" s="120"/>
      <c r="W42" s="120"/>
      <c r="X42" s="120"/>
      <c r="Y42" s="120"/>
    </row>
    <row r="43" spans="1:26" ht="16.5" customHeight="1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165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20">
    <mergeCell ref="J18:M18"/>
    <mergeCell ref="A3:U3"/>
    <mergeCell ref="G8:P9"/>
    <mergeCell ref="B11:G11"/>
    <mergeCell ref="H11:K11"/>
    <mergeCell ref="L11:N11"/>
    <mergeCell ref="O11:R11"/>
    <mergeCell ref="S11:V11"/>
    <mergeCell ref="B12:G13"/>
    <mergeCell ref="H12:K13"/>
    <mergeCell ref="L12:N13"/>
    <mergeCell ref="O12:R13"/>
    <mergeCell ref="S12:V13"/>
    <mergeCell ref="A43:T43"/>
    <mergeCell ref="J19:M19"/>
    <mergeCell ref="J20:M20"/>
    <mergeCell ref="F39:I39"/>
    <mergeCell ref="L39:O39"/>
    <mergeCell ref="P41:T41"/>
    <mergeCell ref="D42:H42"/>
  </mergeCells>
  <pageMargins left="0.31496062992125984" right="0.31496062992125984" top="0.98425196850393704" bottom="0.19685039370078741" header="0.31496062992125984" footer="0.11811023622047245"/>
  <pageSetup paperSize="9" orientation="portrait" horizontalDpi="360" verticalDpi="360" r:id="rId1"/>
  <headerFooter alignWithMargins="0">
    <oddFooter>&amp;R&amp;"Gulim,Regular"SP-FM-04-15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Y36"/>
  <sheetViews>
    <sheetView view="pageBreakPreview" zoomScaleNormal="100" zoomScaleSheetLayoutView="100" workbookViewId="0">
      <selection activeCell="B16" sqref="B16:D18"/>
    </sheetView>
  </sheetViews>
  <sheetFormatPr defaultRowHeight="12"/>
  <cols>
    <col min="1" max="1" width="3.28515625" style="53" customWidth="1"/>
    <col min="2" max="23" width="4.28515625" style="53" customWidth="1"/>
    <col min="24" max="26" width="4.28515625" style="173" customWidth="1"/>
    <col min="27" max="50" width="4.42578125" style="173" customWidth="1"/>
    <col min="51" max="16384" width="9.140625" style="173"/>
  </cols>
  <sheetData>
    <row r="1" spans="1:51" s="166" customFormat="1" ht="18" customHeight="1"/>
    <row r="2" spans="1:51" s="166" customFormat="1" ht="18" customHeight="1">
      <c r="AA2" s="167"/>
      <c r="AB2" s="167"/>
      <c r="AC2" s="167"/>
      <c r="AD2" s="167"/>
      <c r="AE2" s="167"/>
    </row>
    <row r="3" spans="1:51" s="166" customFormat="1" ht="34.5" customHeight="1">
      <c r="A3" s="270" t="s">
        <v>126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168"/>
      <c r="AA3" s="167"/>
      <c r="AB3" s="167"/>
      <c r="AC3" s="167"/>
      <c r="AD3" s="167"/>
      <c r="AE3" s="167"/>
    </row>
    <row r="4" spans="1:51" s="166" customFormat="1" ht="18" customHeight="1">
      <c r="AA4" s="169"/>
      <c r="AB4" s="169"/>
      <c r="AC4" s="169"/>
      <c r="AD4" s="169"/>
      <c r="AE4" s="169"/>
    </row>
    <row r="5" spans="1:51" s="170" customFormat="1" ht="18" customHeight="1">
      <c r="B5" s="168" t="s">
        <v>3</v>
      </c>
      <c r="C5" s="166"/>
      <c r="D5" s="166"/>
      <c r="F5" s="271" t="str">
        <f>Report!H5</f>
        <v>SPR15120012-1</v>
      </c>
      <c r="G5" s="271"/>
      <c r="H5" s="271"/>
      <c r="I5" s="271"/>
      <c r="J5" s="166"/>
      <c r="K5" s="166"/>
      <c r="L5" s="166"/>
      <c r="M5" s="166"/>
      <c r="O5" s="171"/>
      <c r="P5" s="171"/>
      <c r="Q5" s="171"/>
      <c r="U5" s="172" t="s">
        <v>127</v>
      </c>
      <c r="W5" s="172"/>
      <c r="AA5" s="169"/>
      <c r="AB5" s="169"/>
      <c r="AC5" s="169"/>
      <c r="AD5" s="169"/>
      <c r="AE5" s="169"/>
    </row>
    <row r="6" spans="1:51" ht="18.75" customHeight="1">
      <c r="A6" s="173"/>
      <c r="B6" s="174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Z6" s="175"/>
      <c r="AA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</row>
    <row r="7" spans="1:51" ht="18.75" customHeight="1">
      <c r="A7" s="173"/>
      <c r="B7" s="158" t="s">
        <v>128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Z7" s="175"/>
      <c r="AA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</row>
    <row r="8" spans="1:51" ht="18.75" customHeight="1">
      <c r="A8" s="176"/>
      <c r="B8" s="177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53"/>
      <c r="Y8" s="53"/>
      <c r="Z8" s="53"/>
      <c r="AA8" s="53"/>
      <c r="AU8" s="175"/>
      <c r="AV8" s="175"/>
      <c r="AW8" s="175"/>
      <c r="AX8" s="175"/>
      <c r="AY8" s="175"/>
    </row>
    <row r="9" spans="1:51" ht="18.75" customHeight="1">
      <c r="A9" s="176"/>
      <c r="B9" s="177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53"/>
      <c r="Y9" s="53"/>
      <c r="Z9" s="53"/>
      <c r="AA9" s="53"/>
      <c r="AU9" s="175"/>
      <c r="AV9" s="175"/>
      <c r="AW9" s="175"/>
      <c r="AX9" s="175"/>
      <c r="AY9" s="175"/>
    </row>
    <row r="10" spans="1:51" ht="18.75" customHeight="1">
      <c r="A10" s="176"/>
      <c r="B10" s="177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53"/>
      <c r="Y10" s="53"/>
      <c r="Z10" s="53"/>
      <c r="AA10" s="53"/>
      <c r="AU10" s="175"/>
      <c r="AV10" s="175"/>
      <c r="AW10" s="175"/>
      <c r="AX10" s="175"/>
      <c r="AY10" s="175"/>
    </row>
    <row r="11" spans="1:51" ht="18.75" customHeight="1">
      <c r="A11" s="176"/>
      <c r="B11" s="177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53"/>
      <c r="Y11" s="53"/>
      <c r="Z11" s="53"/>
      <c r="AA11" s="53"/>
      <c r="AU11" s="175"/>
      <c r="AV11" s="175"/>
      <c r="AW11" s="175"/>
      <c r="AX11" s="175"/>
      <c r="AY11" s="175"/>
    </row>
    <row r="12" spans="1:51" ht="18.75" customHeight="1">
      <c r="A12" s="176"/>
      <c r="B12" s="177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53"/>
      <c r="Y12" s="53"/>
      <c r="Z12" s="53"/>
      <c r="AA12" s="53"/>
      <c r="AU12" s="175"/>
      <c r="AV12" s="175"/>
      <c r="AW12" s="175"/>
      <c r="AX12" s="175"/>
      <c r="AY12" s="175"/>
    </row>
    <row r="13" spans="1:51" ht="18.75" customHeight="1">
      <c r="A13" s="173"/>
      <c r="B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53"/>
      <c r="Y13" s="53"/>
      <c r="Z13" s="53"/>
      <c r="AA13" s="53"/>
      <c r="AU13" s="175"/>
      <c r="AV13" s="175"/>
      <c r="AW13" s="175"/>
      <c r="AX13" s="175"/>
      <c r="AY13" s="175"/>
    </row>
    <row r="14" spans="1:51" s="183" customFormat="1" ht="18.75" customHeight="1">
      <c r="A14" s="178" t="s">
        <v>129</v>
      </c>
      <c r="B14" s="179" t="s">
        <v>130</v>
      </c>
      <c r="C14" s="180"/>
      <c r="D14" s="180"/>
      <c r="E14" s="180"/>
      <c r="F14" s="179"/>
      <c r="G14" s="179"/>
      <c r="H14" s="179"/>
      <c r="I14" s="181"/>
      <c r="J14" s="181"/>
      <c r="K14" s="181"/>
      <c r="L14" s="181"/>
      <c r="M14" s="181"/>
      <c r="N14" s="181"/>
      <c r="O14" s="181"/>
      <c r="P14" s="181"/>
      <c r="Q14" s="179"/>
      <c r="R14" s="179"/>
      <c r="S14" s="179"/>
      <c r="T14" s="179"/>
      <c r="U14" s="182"/>
      <c r="V14" s="182"/>
      <c r="W14" s="182"/>
      <c r="X14" s="182"/>
      <c r="Y14" s="182"/>
      <c r="Z14" s="182"/>
      <c r="AA14" s="182"/>
    </row>
    <row r="15" spans="1:51" s="183" customFormat="1" ht="18.75" customHeight="1">
      <c r="A15" s="178"/>
      <c r="B15" s="179"/>
      <c r="C15" s="180"/>
      <c r="D15" s="180"/>
      <c r="E15" s="180"/>
      <c r="F15" s="179"/>
      <c r="G15" s="179"/>
      <c r="H15" s="179"/>
      <c r="I15" s="181"/>
      <c r="J15" s="181"/>
      <c r="K15" s="181"/>
      <c r="L15" s="181"/>
      <c r="M15" s="181"/>
      <c r="N15" s="181"/>
      <c r="O15" s="181"/>
      <c r="P15" s="181"/>
      <c r="Q15" s="179"/>
      <c r="R15" s="179"/>
      <c r="S15" s="179"/>
      <c r="T15" s="179"/>
      <c r="U15" s="272" t="s">
        <v>131</v>
      </c>
      <c r="V15" s="272"/>
      <c r="W15" s="53" t="s">
        <v>14</v>
      </c>
      <c r="X15" s="182"/>
      <c r="Y15" s="182"/>
      <c r="Z15" s="182"/>
      <c r="AA15" s="182"/>
    </row>
    <row r="16" spans="1:51" ht="17.100000000000001" customHeight="1">
      <c r="A16" s="184"/>
      <c r="B16" s="237" t="s">
        <v>132</v>
      </c>
      <c r="C16" s="238"/>
      <c r="D16" s="238"/>
      <c r="E16" s="237" t="s">
        <v>128</v>
      </c>
      <c r="F16" s="238"/>
      <c r="G16" s="238"/>
      <c r="H16" s="239"/>
      <c r="I16" s="237" t="s">
        <v>133</v>
      </c>
      <c r="J16" s="238"/>
      <c r="K16" s="238"/>
      <c r="L16" s="238"/>
      <c r="M16" s="238"/>
      <c r="N16" s="239"/>
      <c r="O16" s="237" t="s">
        <v>70</v>
      </c>
      <c r="P16" s="238"/>
      <c r="Q16" s="238"/>
      <c r="R16" s="238"/>
      <c r="S16" s="238"/>
      <c r="T16" s="239"/>
      <c r="U16" s="237" t="s">
        <v>134</v>
      </c>
      <c r="V16" s="238"/>
      <c r="W16" s="239"/>
    </row>
    <row r="17" spans="1:51" ht="17.100000000000001" customHeight="1">
      <c r="A17" s="184"/>
      <c r="B17" s="264"/>
      <c r="C17" s="265"/>
      <c r="D17" s="265"/>
      <c r="E17" s="264"/>
      <c r="F17" s="265"/>
      <c r="G17" s="265"/>
      <c r="H17" s="266"/>
      <c r="I17" s="273"/>
      <c r="J17" s="274"/>
      <c r="K17" s="274"/>
      <c r="L17" s="274"/>
      <c r="M17" s="274"/>
      <c r="N17" s="275"/>
      <c r="O17" s="273"/>
      <c r="P17" s="274"/>
      <c r="Q17" s="274"/>
      <c r="R17" s="274"/>
      <c r="S17" s="274"/>
      <c r="T17" s="275"/>
      <c r="U17" s="264"/>
      <c r="V17" s="265"/>
      <c r="W17" s="266"/>
      <c r="AC17" s="53"/>
      <c r="AD17" s="53"/>
    </row>
    <row r="18" spans="1:51" ht="18.95" customHeight="1">
      <c r="A18" s="184"/>
      <c r="B18" s="273"/>
      <c r="C18" s="274"/>
      <c r="D18" s="274"/>
      <c r="E18" s="273"/>
      <c r="F18" s="274"/>
      <c r="G18" s="274"/>
      <c r="H18" s="275"/>
      <c r="I18" s="267" t="s">
        <v>135</v>
      </c>
      <c r="J18" s="268"/>
      <c r="K18" s="269"/>
      <c r="L18" s="267" t="s">
        <v>136</v>
      </c>
      <c r="M18" s="268"/>
      <c r="N18" s="269"/>
      <c r="O18" s="267" t="s">
        <v>135</v>
      </c>
      <c r="P18" s="268"/>
      <c r="Q18" s="269"/>
      <c r="R18" s="267" t="s">
        <v>136</v>
      </c>
      <c r="S18" s="268"/>
      <c r="T18" s="269"/>
      <c r="U18" s="273"/>
      <c r="V18" s="274"/>
      <c r="W18" s="275"/>
    </row>
    <row r="19" spans="1:51" ht="21" customHeight="1">
      <c r="A19" s="184"/>
      <c r="B19" s="246">
        <f>'Data Record'!B18</f>
        <v>2.5</v>
      </c>
      <c r="C19" s="247"/>
      <c r="D19" s="248"/>
      <c r="E19" s="237" t="s">
        <v>137</v>
      </c>
      <c r="F19" s="238"/>
      <c r="G19" s="238"/>
      <c r="H19" s="239"/>
      <c r="I19" s="240">
        <f>'Data Record'!AD18</f>
        <v>2.5</v>
      </c>
      <c r="J19" s="241"/>
      <c r="K19" s="242"/>
      <c r="L19" s="240">
        <f>'Data Record'!AG18</f>
        <v>2.5</v>
      </c>
      <c r="M19" s="241"/>
      <c r="N19" s="242"/>
      <c r="O19" s="240">
        <f>B19-I19</f>
        <v>0</v>
      </c>
      <c r="P19" s="241"/>
      <c r="Q19" s="242"/>
      <c r="R19" s="243">
        <f>B19-L19</f>
        <v>0</v>
      </c>
      <c r="S19" s="244"/>
      <c r="T19" s="245"/>
      <c r="U19" s="255">
        <f>'Uncertainty Budget'!R7</f>
        <v>0.44763881737595873</v>
      </c>
      <c r="V19" s="256"/>
      <c r="W19" s="257"/>
    </row>
    <row r="20" spans="1:51" ht="21" customHeight="1">
      <c r="A20" s="184"/>
      <c r="B20" s="249"/>
      <c r="C20" s="250"/>
      <c r="D20" s="251"/>
      <c r="E20" s="264" t="s">
        <v>138</v>
      </c>
      <c r="F20" s="265"/>
      <c r="G20" s="265"/>
      <c r="H20" s="266"/>
      <c r="I20" s="221">
        <f>'Data Record'!AD19</f>
        <v>2.5</v>
      </c>
      <c r="J20" s="222"/>
      <c r="K20" s="223"/>
      <c r="L20" s="221">
        <f>'Data Record'!AG19</f>
        <v>2.5</v>
      </c>
      <c r="M20" s="222"/>
      <c r="N20" s="223"/>
      <c r="O20" s="221">
        <f>B19-I20</f>
        <v>0</v>
      </c>
      <c r="P20" s="222"/>
      <c r="Q20" s="223"/>
      <c r="R20" s="224">
        <f>B19-L20</f>
        <v>0</v>
      </c>
      <c r="S20" s="225"/>
      <c r="T20" s="226"/>
      <c r="U20" s="258"/>
      <c r="V20" s="259"/>
      <c r="W20" s="260"/>
    </row>
    <row r="21" spans="1:51" ht="21" customHeight="1">
      <c r="A21" s="184"/>
      <c r="B21" s="252"/>
      <c r="C21" s="253"/>
      <c r="D21" s="254"/>
      <c r="E21" s="227" t="s">
        <v>139</v>
      </c>
      <c r="F21" s="228"/>
      <c r="G21" s="228"/>
      <c r="H21" s="229"/>
      <c r="I21" s="230">
        <f>'Data Record'!AD20</f>
        <v>2.5</v>
      </c>
      <c r="J21" s="231"/>
      <c r="K21" s="232"/>
      <c r="L21" s="230">
        <f>'Data Record'!AG20</f>
        <v>2.5</v>
      </c>
      <c r="M21" s="231"/>
      <c r="N21" s="232"/>
      <c r="O21" s="230">
        <f>B19-I21</f>
        <v>0</v>
      </c>
      <c r="P21" s="231"/>
      <c r="Q21" s="232"/>
      <c r="R21" s="233">
        <f>B19-L21</f>
        <v>0</v>
      </c>
      <c r="S21" s="234"/>
      <c r="T21" s="235"/>
      <c r="U21" s="261"/>
      <c r="V21" s="262"/>
      <c r="W21" s="263"/>
    </row>
    <row r="22" spans="1:51" ht="21" customHeight="1">
      <c r="A22" s="184"/>
      <c r="B22" s="246">
        <f>'Data Record'!B21</f>
        <v>5.0999999999999996</v>
      </c>
      <c r="C22" s="247"/>
      <c r="D22" s="248"/>
      <c r="E22" s="237" t="s">
        <v>137</v>
      </c>
      <c r="F22" s="238"/>
      <c r="G22" s="238"/>
      <c r="H22" s="239"/>
      <c r="I22" s="240">
        <f>'Data Record'!AD21</f>
        <v>5.0999999999999996</v>
      </c>
      <c r="J22" s="241"/>
      <c r="K22" s="242"/>
      <c r="L22" s="240">
        <f>'Data Record'!AG21</f>
        <v>5.0999999999999996</v>
      </c>
      <c r="M22" s="241"/>
      <c r="N22" s="242"/>
      <c r="O22" s="240">
        <f>B22-I22</f>
        <v>0</v>
      </c>
      <c r="P22" s="241"/>
      <c r="Q22" s="242"/>
      <c r="R22" s="243">
        <f>B22-L22</f>
        <v>0</v>
      </c>
      <c r="S22" s="244"/>
      <c r="T22" s="245"/>
      <c r="U22" s="255">
        <f>'Uncertainty Budget'!R8</f>
        <v>0.45151396156532475</v>
      </c>
      <c r="V22" s="256"/>
      <c r="W22" s="257"/>
    </row>
    <row r="23" spans="1:51" ht="21" customHeight="1">
      <c r="A23" s="184"/>
      <c r="B23" s="249"/>
      <c r="C23" s="250"/>
      <c r="D23" s="251"/>
      <c r="E23" s="264" t="s">
        <v>138</v>
      </c>
      <c r="F23" s="265"/>
      <c r="G23" s="265"/>
      <c r="H23" s="266"/>
      <c r="I23" s="221">
        <f>'Data Record'!AD22</f>
        <v>5.0999999999999996</v>
      </c>
      <c r="J23" s="222"/>
      <c r="K23" s="223"/>
      <c r="L23" s="221">
        <f>'Data Record'!AG22</f>
        <v>5.0999999999999996</v>
      </c>
      <c r="M23" s="222"/>
      <c r="N23" s="223"/>
      <c r="O23" s="221">
        <f>B22-I23</f>
        <v>0</v>
      </c>
      <c r="P23" s="222"/>
      <c r="Q23" s="223"/>
      <c r="R23" s="224">
        <f>B22-L23</f>
        <v>0</v>
      </c>
      <c r="S23" s="225"/>
      <c r="T23" s="226"/>
      <c r="U23" s="258"/>
      <c r="V23" s="259"/>
      <c r="W23" s="260"/>
    </row>
    <row r="24" spans="1:51" ht="21" customHeight="1">
      <c r="A24" s="184"/>
      <c r="B24" s="252"/>
      <c r="C24" s="253"/>
      <c r="D24" s="254"/>
      <c r="E24" s="227" t="s">
        <v>139</v>
      </c>
      <c r="F24" s="228"/>
      <c r="G24" s="228"/>
      <c r="H24" s="229"/>
      <c r="I24" s="230">
        <f>'Data Record'!AD23</f>
        <v>5.0999999999999996</v>
      </c>
      <c r="J24" s="231"/>
      <c r="K24" s="232"/>
      <c r="L24" s="230">
        <f>'Data Record'!AG23</f>
        <v>5.0999999999999996</v>
      </c>
      <c r="M24" s="231"/>
      <c r="N24" s="232"/>
      <c r="O24" s="230">
        <f>B22-I24</f>
        <v>0</v>
      </c>
      <c r="P24" s="231"/>
      <c r="Q24" s="232"/>
      <c r="R24" s="233">
        <f>B22-L24</f>
        <v>0</v>
      </c>
      <c r="S24" s="234"/>
      <c r="T24" s="235"/>
      <c r="U24" s="261"/>
      <c r="V24" s="262"/>
      <c r="W24" s="263"/>
    </row>
    <row r="25" spans="1:51" s="53" customFormat="1" ht="17.850000000000001" customHeight="1">
      <c r="A25" s="184"/>
      <c r="B25" s="185"/>
      <c r="C25" s="185"/>
      <c r="D25" s="185"/>
      <c r="E25" s="185"/>
      <c r="F25" s="186"/>
      <c r="G25" s="186"/>
      <c r="H25" s="186"/>
      <c r="I25" s="187"/>
      <c r="J25" s="187"/>
      <c r="K25" s="187"/>
      <c r="L25" s="187"/>
      <c r="M25" s="187"/>
      <c r="N25" s="187"/>
      <c r="O25" s="187"/>
      <c r="P25" s="187"/>
      <c r="Q25" s="187"/>
      <c r="R25" s="188"/>
      <c r="S25" s="188"/>
      <c r="T25" s="188"/>
      <c r="U25" s="188"/>
      <c r="V25" s="188"/>
    </row>
    <row r="26" spans="1:51" s="53" customFormat="1" ht="21" customHeight="1">
      <c r="A26" s="170"/>
      <c r="B26" s="93" t="s">
        <v>140</v>
      </c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90"/>
      <c r="R26" s="191"/>
      <c r="S26" s="191"/>
      <c r="T26" s="190"/>
      <c r="U26" s="192"/>
      <c r="V26" s="192"/>
      <c r="W26" s="190"/>
      <c r="X26" s="193"/>
      <c r="Y26" s="191"/>
      <c r="Z26" s="190"/>
      <c r="AA26" s="170"/>
    </row>
    <row r="27" spans="1:51" s="53" customFormat="1" ht="21" customHeight="1">
      <c r="A27" s="194"/>
      <c r="B27" s="71" t="s">
        <v>141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X27" s="193"/>
      <c r="Y27" s="191"/>
      <c r="Z27" s="190"/>
      <c r="AA27" s="170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</row>
    <row r="28" spans="1:51" ht="21" customHeight="1">
      <c r="A28" s="170"/>
      <c r="B28" s="71" t="s">
        <v>142</v>
      </c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194"/>
      <c r="R28" s="194"/>
      <c r="S28" s="194"/>
      <c r="T28" s="194"/>
      <c r="U28" s="194"/>
      <c r="V28" s="194"/>
      <c r="W28" s="194"/>
      <c r="X28" s="193"/>
      <c r="Y28" s="191"/>
      <c r="Z28" s="190"/>
      <c r="AA28" s="170"/>
    </row>
    <row r="29" spans="1:51" ht="21" customHeight="1">
      <c r="A29" s="236" t="s">
        <v>143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69"/>
      <c r="Y29" s="94"/>
      <c r="Z29" s="53"/>
      <c r="AA29" s="53"/>
    </row>
    <row r="31" spans="1:51">
      <c r="M31" s="173"/>
      <c r="N31" s="173"/>
      <c r="O31" s="173"/>
      <c r="P31" s="173"/>
      <c r="Q31" s="173"/>
      <c r="R31" s="173"/>
      <c r="S31" s="173"/>
      <c r="T31" s="173"/>
      <c r="U31" s="173"/>
      <c r="V31" s="173"/>
    </row>
    <row r="32" spans="1:51" ht="15" customHeight="1"/>
    <row r="36" spans="12:51" s="53" customFormat="1"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</row>
  </sheetData>
  <mergeCells count="47">
    <mergeCell ref="A3:W3"/>
    <mergeCell ref="F5:I5"/>
    <mergeCell ref="U15:V15"/>
    <mergeCell ref="B16:D18"/>
    <mergeCell ref="E16:H18"/>
    <mergeCell ref="I16:N17"/>
    <mergeCell ref="O16:T17"/>
    <mergeCell ref="U16:W18"/>
    <mergeCell ref="I18:K18"/>
    <mergeCell ref="L18:N18"/>
    <mergeCell ref="O18:Q18"/>
    <mergeCell ref="R18:T18"/>
    <mergeCell ref="B19:D21"/>
    <mergeCell ref="E19:H19"/>
    <mergeCell ref="I19:K19"/>
    <mergeCell ref="L19:N19"/>
    <mergeCell ref="O19:Q19"/>
    <mergeCell ref="R19:T19"/>
    <mergeCell ref="R21:T21"/>
    <mergeCell ref="U19:W21"/>
    <mergeCell ref="E20:H20"/>
    <mergeCell ref="I20:K20"/>
    <mergeCell ref="L20:N20"/>
    <mergeCell ref="O20:Q20"/>
    <mergeCell ref="R20:T20"/>
    <mergeCell ref="E21:H21"/>
    <mergeCell ref="I21:K21"/>
    <mergeCell ref="L21:N21"/>
    <mergeCell ref="O21:Q21"/>
    <mergeCell ref="A29:W29"/>
    <mergeCell ref="E22:H22"/>
    <mergeCell ref="I22:K22"/>
    <mergeCell ref="L22:N22"/>
    <mergeCell ref="O22:Q22"/>
    <mergeCell ref="R22:T22"/>
    <mergeCell ref="B22:D24"/>
    <mergeCell ref="U22:W24"/>
    <mergeCell ref="E23:H23"/>
    <mergeCell ref="I23:K23"/>
    <mergeCell ref="L23:N23"/>
    <mergeCell ref="O23:Q23"/>
    <mergeCell ref="R23:T23"/>
    <mergeCell ref="E24:H24"/>
    <mergeCell ref="I24:K24"/>
    <mergeCell ref="L24:N24"/>
    <mergeCell ref="O24:Q24"/>
    <mergeCell ref="R24:T24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 alignWithMargins="0">
    <oddFooter>&amp;R&amp;"Gulim,Regular"SP-FM-04-15 REV.0</oddFooter>
  </headerFooter>
  <drawing r:id="rId2"/>
  <legacyDrawing r:id="rId3"/>
  <oleObjects>
    <mc:AlternateContent xmlns:mc="http://schemas.openxmlformats.org/markup-compatibility/2006">
      <mc:Choice Requires="x14">
        <oleObject progId="AutoCAD.Drawing.18" shapeId="46081" r:id="rId4">
          <objectPr defaultSize="0" autoPict="0" r:id="rId5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20</xdr:col>
                <xdr:colOff>28575</xdr:colOff>
                <xdr:row>14</xdr:row>
                <xdr:rowOff>190500</xdr:rowOff>
              </to>
            </anchor>
          </objectPr>
        </oleObject>
      </mc:Choice>
      <mc:Fallback>
        <oleObject progId="AutoCAD.Drawing.18" shapeId="4608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F0"/>
  </sheetPr>
  <dimension ref="A1:R134"/>
  <sheetViews>
    <sheetView tabSelected="1" zoomScale="90" zoomScaleNormal="90" workbookViewId="0">
      <selection activeCell="Q7" sqref="Q7"/>
    </sheetView>
  </sheetViews>
  <sheetFormatPr defaultRowHeight="12.75"/>
  <cols>
    <col min="1" max="1" width="1.28515625" style="1" customWidth="1"/>
    <col min="2" max="18" width="8.7109375" style="1" customWidth="1"/>
  </cols>
  <sheetData>
    <row r="1" spans="1:18">
      <c r="B1" s="2"/>
      <c r="C1" s="2"/>
      <c r="D1" s="2"/>
      <c r="E1" s="2"/>
      <c r="F1" s="3"/>
    </row>
    <row r="2" spans="1:18" ht="23.25">
      <c r="B2" s="286" t="s">
        <v>36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</row>
    <row r="3" spans="1:18">
      <c r="B3" s="5"/>
      <c r="C3" s="5"/>
      <c r="D3" s="5"/>
      <c r="E3" s="5"/>
      <c r="F3" s="6"/>
      <c r="G3" s="6"/>
      <c r="H3" s="6"/>
      <c r="I3" s="6"/>
      <c r="J3" s="7"/>
      <c r="K3" s="7"/>
      <c r="L3" s="3"/>
      <c r="M3" s="8"/>
      <c r="N3" s="3"/>
      <c r="O3" s="3"/>
    </row>
    <row r="4" spans="1:18" ht="18.75">
      <c r="B4" s="293" t="s">
        <v>5</v>
      </c>
      <c r="C4" s="294"/>
      <c r="D4" s="287" t="s">
        <v>35</v>
      </c>
      <c r="E4" s="288"/>
      <c r="F4" s="289" t="s">
        <v>29</v>
      </c>
      <c r="G4" s="290"/>
      <c r="H4" s="291" t="s">
        <v>6</v>
      </c>
      <c r="I4" s="292"/>
      <c r="J4" s="289" t="s">
        <v>7</v>
      </c>
      <c r="K4" s="290"/>
      <c r="L4" s="289" t="s">
        <v>8</v>
      </c>
      <c r="M4" s="290"/>
      <c r="N4" s="282" t="s">
        <v>9</v>
      </c>
      <c r="O4" s="282" t="s">
        <v>10</v>
      </c>
      <c r="P4" s="282" t="s">
        <v>47</v>
      </c>
      <c r="Q4" s="282" t="s">
        <v>48</v>
      </c>
      <c r="R4" s="61" t="s">
        <v>49</v>
      </c>
    </row>
    <row r="5" spans="1:18">
      <c r="B5" s="280" t="s">
        <v>46</v>
      </c>
      <c r="C5" s="281"/>
      <c r="D5" s="280" t="s">
        <v>46</v>
      </c>
      <c r="E5" s="281"/>
      <c r="F5" s="280" t="s">
        <v>46</v>
      </c>
      <c r="G5" s="281"/>
      <c r="H5" s="280" t="s">
        <v>46</v>
      </c>
      <c r="I5" s="281"/>
      <c r="J5" s="280" t="s">
        <v>46</v>
      </c>
      <c r="K5" s="281"/>
      <c r="L5" s="280" t="s">
        <v>46</v>
      </c>
      <c r="M5" s="281"/>
      <c r="N5" s="283"/>
      <c r="O5" s="283"/>
      <c r="P5" s="283"/>
      <c r="Q5" s="283"/>
      <c r="R5" s="62" t="s">
        <v>50</v>
      </c>
    </row>
    <row r="6" spans="1:18" ht="18.75">
      <c r="B6" s="284" t="s">
        <v>11</v>
      </c>
      <c r="C6" s="285"/>
      <c r="D6" s="12" t="s">
        <v>11</v>
      </c>
      <c r="E6" s="13" t="s">
        <v>10</v>
      </c>
      <c r="F6" s="12" t="s">
        <v>11</v>
      </c>
      <c r="G6" s="13" t="s">
        <v>10</v>
      </c>
      <c r="H6" s="12" t="s">
        <v>11</v>
      </c>
      <c r="I6" s="13" t="s">
        <v>10</v>
      </c>
      <c r="J6" s="12" t="s">
        <v>11</v>
      </c>
      <c r="K6" s="13" t="s">
        <v>10</v>
      </c>
      <c r="L6" s="12" t="s">
        <v>11</v>
      </c>
      <c r="M6" s="13" t="s">
        <v>10</v>
      </c>
      <c r="N6" s="12" t="s">
        <v>11</v>
      </c>
      <c r="O6" s="12" t="s">
        <v>11</v>
      </c>
      <c r="P6" s="12" t="s">
        <v>11</v>
      </c>
      <c r="Q6" s="14" t="s">
        <v>11</v>
      </c>
      <c r="R6" s="63" t="s">
        <v>11</v>
      </c>
    </row>
    <row r="7" spans="1:18" ht="24.95" customHeight="1">
      <c r="A7" s="16"/>
      <c r="B7" s="276">
        <f>'Data Record'!B18</f>
        <v>2.5</v>
      </c>
      <c r="C7" s="277"/>
      <c r="D7" s="64">
        <f>'Cert STD'!L7</f>
        <v>3.7033106020840359E-4</v>
      </c>
      <c r="E7" s="18">
        <f t="shared" ref="E7:E24" si="0">D7/2</f>
        <v>1.8516553010420179E-4</v>
      </c>
      <c r="F7" s="65">
        <f>'Cert STD'!F11</f>
        <v>2.0999999999999998E-4</v>
      </c>
      <c r="G7" s="18">
        <f t="shared" ref="G7:G24" si="1">F7/SQRT(3)</f>
        <v>1.212435565298214E-4</v>
      </c>
      <c r="H7" s="18">
        <f>((B7)*(11.5*10^-6)*1)</f>
        <v>2.8750000000000001E-5</v>
      </c>
      <c r="I7" s="18">
        <f t="shared" ref="I7:I24" si="2">H7/SQRT(3)</f>
        <v>1.6598820239201741E-5</v>
      </c>
      <c r="J7" s="19">
        <f>0.0001/2</f>
        <v>5.0000000000000002E-5</v>
      </c>
      <c r="K7" s="20">
        <f t="shared" ref="K7:K24" si="3">(J7/SQRT(3))</f>
        <v>2.8867513459481293E-5</v>
      </c>
      <c r="L7" s="66">
        <f>'Data Record'!AJ18</f>
        <v>0</v>
      </c>
      <c r="M7" s="20">
        <f t="shared" ref="M7:M24" si="4">L7/1</f>
        <v>0</v>
      </c>
      <c r="N7" s="18">
        <f>SQRT(E7^2+G7^2+I7^2+K7^2+M7^2)</f>
        <v>2.2381940868797937E-4</v>
      </c>
      <c r="O7" s="21">
        <f t="shared" ref="O7:O24" si="5">M7/1</f>
        <v>0</v>
      </c>
      <c r="P7" s="22" t="str">
        <f>IF(O7=0,"∞",(N7^4/(O7^4/3)))</f>
        <v>∞</v>
      </c>
      <c r="Q7" s="17">
        <f>IF(P7="∞",2,_xlfn.T.INV.2T(0.0455,P7))</f>
        <v>2</v>
      </c>
      <c r="R7" s="68">
        <f>N7*Q7*1000</f>
        <v>0.44763881737595873</v>
      </c>
    </row>
    <row r="8" spans="1:18" ht="24.95" customHeight="1">
      <c r="A8" s="16"/>
      <c r="B8" s="276">
        <f>'Data Record'!B21</f>
        <v>5.0999999999999996</v>
      </c>
      <c r="C8" s="277"/>
      <c r="D8" s="64">
        <f>'Cert STD'!L7</f>
        <v>3.7033106020840359E-4</v>
      </c>
      <c r="E8" s="18">
        <f t="shared" si="0"/>
        <v>1.8516553010420179E-4</v>
      </c>
      <c r="F8" s="65">
        <f>'Cert STD'!F12</f>
        <v>2.0999999999999998E-4</v>
      </c>
      <c r="G8" s="18">
        <f t="shared" si="1"/>
        <v>1.212435565298214E-4</v>
      </c>
      <c r="H8" s="18">
        <f t="shared" ref="H8:H23" si="6">((B8)*(11.5*10^-6)*1)</f>
        <v>5.8649999999999996E-5</v>
      </c>
      <c r="I8" s="18">
        <f t="shared" si="2"/>
        <v>3.3861593287971553E-5</v>
      </c>
      <c r="J8" s="19">
        <f>0.0001/2</f>
        <v>5.0000000000000002E-5</v>
      </c>
      <c r="K8" s="20">
        <f t="shared" si="3"/>
        <v>2.8867513459481293E-5</v>
      </c>
      <c r="L8" s="66">
        <f>'Data Record'!AJ21</f>
        <v>0</v>
      </c>
      <c r="M8" s="20">
        <f t="shared" si="4"/>
        <v>0</v>
      </c>
      <c r="N8" s="18">
        <f t="shared" ref="N8:N24" si="7">SQRT(E8^2+G8^2+I8^2+K8^2+M8^2)</f>
        <v>2.2575698078266239E-4</v>
      </c>
      <c r="O8" s="21">
        <f t="shared" si="5"/>
        <v>0</v>
      </c>
      <c r="P8" s="22" t="str">
        <f>IF(O8=0,"∞",(N8^4/(O8^4/3)))</f>
        <v>∞</v>
      </c>
      <c r="Q8" s="17">
        <f>IF(P8="∞",2,_xlfn.T.INV.2T(0.0455,P8))</f>
        <v>2</v>
      </c>
      <c r="R8" s="68">
        <f t="shared" ref="R8:R24" si="8">N8*Q8*1000</f>
        <v>0.45151396156532475</v>
      </c>
    </row>
    <row r="9" spans="1:18" ht="18.75" hidden="1">
      <c r="A9" s="16"/>
      <c r="B9" s="278" t="e">
        <f>#REF!</f>
        <v>#REF!</v>
      </c>
      <c r="C9" s="279"/>
      <c r="D9" s="64">
        <f>'Cert STD'!L7</f>
        <v>3.7033106020840359E-4</v>
      </c>
      <c r="E9" s="18">
        <f t="shared" si="0"/>
        <v>1.8516553010420179E-4</v>
      </c>
      <c r="F9" s="65">
        <f>'Cert STD'!F12</f>
        <v>2.0999999999999998E-4</v>
      </c>
      <c r="G9" s="18">
        <f t="shared" si="1"/>
        <v>1.212435565298214E-4</v>
      </c>
      <c r="H9" s="18" t="e">
        <f t="shared" si="6"/>
        <v>#REF!</v>
      </c>
      <c r="I9" s="18" t="e">
        <f t="shared" si="2"/>
        <v>#REF!</v>
      </c>
      <c r="J9" s="19">
        <f t="shared" ref="J9:J24" si="9">0.00001/2</f>
        <v>5.0000000000000004E-6</v>
      </c>
      <c r="K9" s="20">
        <f t="shared" si="3"/>
        <v>2.8867513459481293E-6</v>
      </c>
      <c r="L9" s="66" t="e">
        <f>#REF!</f>
        <v>#REF!</v>
      </c>
      <c r="M9" s="20" t="e">
        <f t="shared" si="4"/>
        <v>#REF!</v>
      </c>
      <c r="N9" s="18" t="e">
        <f t="shared" si="7"/>
        <v>#REF!</v>
      </c>
      <c r="O9" s="21" t="e">
        <f t="shared" si="5"/>
        <v>#REF!</v>
      </c>
      <c r="P9" s="22" t="e">
        <f t="shared" ref="P7:P23" si="10">(N9^4)/(((IF(O9&lt;=0,0.001,O9)^4)/9))</f>
        <v>#REF!</v>
      </c>
      <c r="Q9" s="17" t="e">
        <f t="shared" ref="Q7:Q23" si="11">IF(P9&gt;0,"2.00",TINV(0.0455,P9))</f>
        <v>#REF!</v>
      </c>
      <c r="R9" s="68" t="e">
        <f t="shared" si="8"/>
        <v>#REF!</v>
      </c>
    </row>
    <row r="10" spans="1:18" ht="18.75" hidden="1">
      <c r="A10" s="16"/>
      <c r="B10" s="278" t="e">
        <f>#REF!</f>
        <v>#REF!</v>
      </c>
      <c r="C10" s="279"/>
      <c r="D10" s="64">
        <f>'Cert STD'!L7</f>
        <v>3.7033106020840359E-4</v>
      </c>
      <c r="E10" s="18">
        <f t="shared" si="0"/>
        <v>1.8516553010420179E-4</v>
      </c>
      <c r="F10" s="65">
        <f>'Cert STD'!F12</f>
        <v>2.0999999999999998E-4</v>
      </c>
      <c r="G10" s="18">
        <f t="shared" si="1"/>
        <v>1.212435565298214E-4</v>
      </c>
      <c r="H10" s="18" t="e">
        <f t="shared" si="6"/>
        <v>#REF!</v>
      </c>
      <c r="I10" s="18" t="e">
        <f t="shared" si="2"/>
        <v>#REF!</v>
      </c>
      <c r="J10" s="19">
        <f t="shared" si="9"/>
        <v>5.0000000000000004E-6</v>
      </c>
      <c r="K10" s="20">
        <f t="shared" si="3"/>
        <v>2.8867513459481293E-6</v>
      </c>
      <c r="L10" s="66" t="e">
        <f>#REF!</f>
        <v>#REF!</v>
      </c>
      <c r="M10" s="20" t="e">
        <f t="shared" si="4"/>
        <v>#REF!</v>
      </c>
      <c r="N10" s="18" t="e">
        <f t="shared" si="7"/>
        <v>#REF!</v>
      </c>
      <c r="O10" s="21" t="e">
        <f t="shared" si="5"/>
        <v>#REF!</v>
      </c>
      <c r="P10" s="22" t="e">
        <f t="shared" si="10"/>
        <v>#REF!</v>
      </c>
      <c r="Q10" s="17" t="e">
        <f t="shared" si="11"/>
        <v>#REF!</v>
      </c>
      <c r="R10" s="68" t="e">
        <f t="shared" si="8"/>
        <v>#REF!</v>
      </c>
    </row>
    <row r="11" spans="1:18" ht="18.75" hidden="1">
      <c r="A11" s="16"/>
      <c r="B11" s="278" t="e">
        <f>#REF!</f>
        <v>#REF!</v>
      </c>
      <c r="C11" s="279"/>
      <c r="D11" s="64">
        <f>'Cert STD'!L7</f>
        <v>3.7033106020840359E-4</v>
      </c>
      <c r="E11" s="18">
        <f t="shared" si="0"/>
        <v>1.8516553010420179E-4</v>
      </c>
      <c r="F11" s="65">
        <f>'Cert STD'!F13</f>
        <v>2.0999999999999998E-4</v>
      </c>
      <c r="G11" s="18">
        <f t="shared" si="1"/>
        <v>1.212435565298214E-4</v>
      </c>
      <c r="H11" s="18" t="e">
        <f t="shared" si="6"/>
        <v>#REF!</v>
      </c>
      <c r="I11" s="18" t="e">
        <f t="shared" si="2"/>
        <v>#REF!</v>
      </c>
      <c r="J11" s="19">
        <f t="shared" si="9"/>
        <v>5.0000000000000004E-6</v>
      </c>
      <c r="K11" s="20">
        <f t="shared" si="3"/>
        <v>2.8867513459481293E-6</v>
      </c>
      <c r="L11" s="66" t="e">
        <f>#REF!</f>
        <v>#REF!</v>
      </c>
      <c r="M11" s="20" t="e">
        <f t="shared" si="4"/>
        <v>#REF!</v>
      </c>
      <c r="N11" s="18" t="e">
        <f t="shared" si="7"/>
        <v>#REF!</v>
      </c>
      <c r="O11" s="21" t="e">
        <f t="shared" si="5"/>
        <v>#REF!</v>
      </c>
      <c r="P11" s="22" t="e">
        <f t="shared" si="10"/>
        <v>#REF!</v>
      </c>
      <c r="Q11" s="17" t="e">
        <f t="shared" si="11"/>
        <v>#REF!</v>
      </c>
      <c r="R11" s="68" t="e">
        <f t="shared" si="8"/>
        <v>#REF!</v>
      </c>
    </row>
    <row r="12" spans="1:18" ht="18.75" hidden="1">
      <c r="A12" s="16"/>
      <c r="B12" s="278" t="e">
        <f>#REF!</f>
        <v>#REF!</v>
      </c>
      <c r="C12" s="279"/>
      <c r="D12" s="64">
        <f>'Cert STD'!L7</f>
        <v>3.7033106020840359E-4</v>
      </c>
      <c r="E12" s="18">
        <f t="shared" si="0"/>
        <v>1.8516553010420179E-4</v>
      </c>
      <c r="F12" s="65">
        <f>'Cert STD'!F13</f>
        <v>2.0999999999999998E-4</v>
      </c>
      <c r="G12" s="18">
        <f t="shared" si="1"/>
        <v>1.212435565298214E-4</v>
      </c>
      <c r="H12" s="18" t="e">
        <f t="shared" si="6"/>
        <v>#REF!</v>
      </c>
      <c r="I12" s="18" t="e">
        <f t="shared" si="2"/>
        <v>#REF!</v>
      </c>
      <c r="J12" s="19">
        <f t="shared" si="9"/>
        <v>5.0000000000000004E-6</v>
      </c>
      <c r="K12" s="20">
        <f t="shared" si="3"/>
        <v>2.8867513459481293E-6</v>
      </c>
      <c r="L12" s="66" t="e">
        <f>#REF!</f>
        <v>#REF!</v>
      </c>
      <c r="M12" s="20" t="e">
        <f t="shared" si="4"/>
        <v>#REF!</v>
      </c>
      <c r="N12" s="18" t="e">
        <f t="shared" si="7"/>
        <v>#REF!</v>
      </c>
      <c r="O12" s="21" t="e">
        <f t="shared" si="5"/>
        <v>#REF!</v>
      </c>
      <c r="P12" s="22" t="e">
        <f t="shared" si="10"/>
        <v>#REF!</v>
      </c>
      <c r="Q12" s="17" t="e">
        <f t="shared" si="11"/>
        <v>#REF!</v>
      </c>
      <c r="R12" s="68" t="e">
        <f t="shared" si="8"/>
        <v>#REF!</v>
      </c>
    </row>
    <row r="13" spans="1:18" ht="18.75" hidden="1">
      <c r="A13" s="16"/>
      <c r="B13" s="278" t="e">
        <f>#REF!</f>
        <v>#REF!</v>
      </c>
      <c r="C13" s="279"/>
      <c r="D13" s="64">
        <f>'Cert STD'!L7</f>
        <v>3.7033106020840359E-4</v>
      </c>
      <c r="E13" s="18">
        <f t="shared" si="0"/>
        <v>1.8516553010420179E-4</v>
      </c>
      <c r="F13" s="65">
        <f>'Cert STD'!F13</f>
        <v>2.0999999999999998E-4</v>
      </c>
      <c r="G13" s="18">
        <f t="shared" si="1"/>
        <v>1.212435565298214E-4</v>
      </c>
      <c r="H13" s="18" t="e">
        <f t="shared" si="6"/>
        <v>#REF!</v>
      </c>
      <c r="I13" s="18" t="e">
        <f t="shared" si="2"/>
        <v>#REF!</v>
      </c>
      <c r="J13" s="19">
        <f t="shared" si="9"/>
        <v>5.0000000000000004E-6</v>
      </c>
      <c r="K13" s="20">
        <f t="shared" si="3"/>
        <v>2.8867513459481293E-6</v>
      </c>
      <c r="L13" s="66" t="e">
        <f>#REF!</f>
        <v>#REF!</v>
      </c>
      <c r="M13" s="20" t="e">
        <f t="shared" si="4"/>
        <v>#REF!</v>
      </c>
      <c r="N13" s="18" t="e">
        <f t="shared" si="7"/>
        <v>#REF!</v>
      </c>
      <c r="O13" s="21" t="e">
        <f t="shared" si="5"/>
        <v>#REF!</v>
      </c>
      <c r="P13" s="22" t="e">
        <f t="shared" si="10"/>
        <v>#REF!</v>
      </c>
      <c r="Q13" s="17" t="e">
        <f t="shared" si="11"/>
        <v>#REF!</v>
      </c>
      <c r="R13" s="68" t="e">
        <f t="shared" si="8"/>
        <v>#REF!</v>
      </c>
    </row>
    <row r="14" spans="1:18" ht="18.75" hidden="1">
      <c r="A14" s="16"/>
      <c r="B14" s="278" t="e">
        <f>#REF!</f>
        <v>#REF!</v>
      </c>
      <c r="C14" s="279"/>
      <c r="D14" s="64">
        <f>'Cert STD'!L7</f>
        <v>3.7033106020840359E-4</v>
      </c>
      <c r="E14" s="18">
        <f t="shared" si="0"/>
        <v>1.8516553010420179E-4</v>
      </c>
      <c r="F14" s="65">
        <f>'Cert STD'!F14</f>
        <v>2.3000000000000001E-4</v>
      </c>
      <c r="G14" s="18">
        <f t="shared" si="1"/>
        <v>1.3279056191361393E-4</v>
      </c>
      <c r="H14" s="18" t="e">
        <f t="shared" si="6"/>
        <v>#REF!</v>
      </c>
      <c r="I14" s="18" t="e">
        <f t="shared" si="2"/>
        <v>#REF!</v>
      </c>
      <c r="J14" s="19">
        <f t="shared" si="9"/>
        <v>5.0000000000000004E-6</v>
      </c>
      <c r="K14" s="20">
        <f t="shared" si="3"/>
        <v>2.8867513459481293E-6</v>
      </c>
      <c r="L14" s="66" t="e">
        <f>#REF!</f>
        <v>#REF!</v>
      </c>
      <c r="M14" s="20" t="e">
        <f t="shared" si="4"/>
        <v>#REF!</v>
      </c>
      <c r="N14" s="18" t="e">
        <f t="shared" si="7"/>
        <v>#REF!</v>
      </c>
      <c r="O14" s="21" t="e">
        <f t="shared" si="5"/>
        <v>#REF!</v>
      </c>
      <c r="P14" s="22" t="e">
        <f t="shared" si="10"/>
        <v>#REF!</v>
      </c>
      <c r="Q14" s="17" t="e">
        <f t="shared" si="11"/>
        <v>#REF!</v>
      </c>
      <c r="R14" s="68" t="e">
        <f t="shared" si="8"/>
        <v>#REF!</v>
      </c>
    </row>
    <row r="15" spans="1:18" ht="18.75" hidden="1">
      <c r="A15" s="16"/>
      <c r="B15" s="278" t="e">
        <f>#REF!</f>
        <v>#REF!</v>
      </c>
      <c r="C15" s="279"/>
      <c r="D15" s="64">
        <f>'Cert STD'!L7</f>
        <v>3.7033106020840359E-4</v>
      </c>
      <c r="E15" s="18">
        <f t="shared" si="0"/>
        <v>1.8516553010420179E-4</v>
      </c>
      <c r="F15" s="65">
        <f>'Cert STD'!F14</f>
        <v>2.3000000000000001E-4</v>
      </c>
      <c r="G15" s="18">
        <f t="shared" si="1"/>
        <v>1.3279056191361393E-4</v>
      </c>
      <c r="H15" s="18" t="e">
        <f t="shared" si="6"/>
        <v>#REF!</v>
      </c>
      <c r="I15" s="18" t="e">
        <f t="shared" si="2"/>
        <v>#REF!</v>
      </c>
      <c r="J15" s="19">
        <f t="shared" si="9"/>
        <v>5.0000000000000004E-6</v>
      </c>
      <c r="K15" s="20">
        <f t="shared" si="3"/>
        <v>2.8867513459481293E-6</v>
      </c>
      <c r="L15" s="66" t="e">
        <f>#REF!</f>
        <v>#REF!</v>
      </c>
      <c r="M15" s="20" t="e">
        <f t="shared" si="4"/>
        <v>#REF!</v>
      </c>
      <c r="N15" s="18" t="e">
        <f t="shared" si="7"/>
        <v>#REF!</v>
      </c>
      <c r="O15" s="21" t="e">
        <f t="shared" si="5"/>
        <v>#REF!</v>
      </c>
      <c r="P15" s="22" t="e">
        <f t="shared" si="10"/>
        <v>#REF!</v>
      </c>
      <c r="Q15" s="17" t="e">
        <f t="shared" si="11"/>
        <v>#REF!</v>
      </c>
      <c r="R15" s="68" t="e">
        <f t="shared" si="8"/>
        <v>#REF!</v>
      </c>
    </row>
    <row r="16" spans="1:18" ht="18.75" hidden="1">
      <c r="A16" s="16"/>
      <c r="B16" s="278" t="e">
        <f>#REF!</f>
        <v>#REF!</v>
      </c>
      <c r="C16" s="279"/>
      <c r="D16" s="64">
        <f>'Cert STD'!L7</f>
        <v>3.7033106020840359E-4</v>
      </c>
      <c r="E16" s="18">
        <f t="shared" si="0"/>
        <v>1.8516553010420179E-4</v>
      </c>
      <c r="F16" s="65">
        <f>'Cert STD'!F14</f>
        <v>2.3000000000000001E-4</v>
      </c>
      <c r="G16" s="18">
        <f t="shared" si="1"/>
        <v>1.3279056191361393E-4</v>
      </c>
      <c r="H16" s="18" t="e">
        <f t="shared" si="6"/>
        <v>#REF!</v>
      </c>
      <c r="I16" s="18" t="e">
        <f t="shared" si="2"/>
        <v>#REF!</v>
      </c>
      <c r="J16" s="19">
        <f t="shared" si="9"/>
        <v>5.0000000000000004E-6</v>
      </c>
      <c r="K16" s="20">
        <f t="shared" si="3"/>
        <v>2.8867513459481293E-6</v>
      </c>
      <c r="L16" s="66" t="e">
        <f>#REF!</f>
        <v>#REF!</v>
      </c>
      <c r="M16" s="20" t="e">
        <f t="shared" si="4"/>
        <v>#REF!</v>
      </c>
      <c r="N16" s="18" t="e">
        <f t="shared" si="7"/>
        <v>#REF!</v>
      </c>
      <c r="O16" s="21" t="e">
        <f t="shared" si="5"/>
        <v>#REF!</v>
      </c>
      <c r="P16" s="22" t="e">
        <f t="shared" si="10"/>
        <v>#REF!</v>
      </c>
      <c r="Q16" s="17" t="e">
        <f t="shared" si="11"/>
        <v>#REF!</v>
      </c>
      <c r="R16" s="68" t="e">
        <f t="shared" si="8"/>
        <v>#REF!</v>
      </c>
    </row>
    <row r="17" spans="1:18" ht="18.75" hidden="1">
      <c r="A17" s="16"/>
      <c r="B17" s="278" t="e">
        <f>#REF!</f>
        <v>#REF!</v>
      </c>
      <c r="C17" s="279"/>
      <c r="D17" s="64">
        <f>'Cert STD'!L7</f>
        <v>3.7033106020840359E-4</v>
      </c>
      <c r="E17" s="18">
        <f t="shared" si="0"/>
        <v>1.8516553010420179E-4</v>
      </c>
      <c r="F17" s="65">
        <f>'Cert STD'!F14</f>
        <v>2.3000000000000001E-4</v>
      </c>
      <c r="G17" s="18">
        <f t="shared" si="1"/>
        <v>1.3279056191361393E-4</v>
      </c>
      <c r="H17" s="18" t="e">
        <f t="shared" si="6"/>
        <v>#REF!</v>
      </c>
      <c r="I17" s="18" t="e">
        <f t="shared" si="2"/>
        <v>#REF!</v>
      </c>
      <c r="J17" s="19">
        <f t="shared" si="9"/>
        <v>5.0000000000000004E-6</v>
      </c>
      <c r="K17" s="20">
        <f t="shared" si="3"/>
        <v>2.8867513459481293E-6</v>
      </c>
      <c r="L17" s="66" t="e">
        <f>#REF!</f>
        <v>#REF!</v>
      </c>
      <c r="M17" s="20" t="e">
        <f t="shared" si="4"/>
        <v>#REF!</v>
      </c>
      <c r="N17" s="18" t="e">
        <f t="shared" si="7"/>
        <v>#REF!</v>
      </c>
      <c r="O17" s="21" t="e">
        <f t="shared" si="5"/>
        <v>#REF!</v>
      </c>
      <c r="P17" s="22" t="e">
        <f t="shared" si="10"/>
        <v>#REF!</v>
      </c>
      <c r="Q17" s="17" t="e">
        <f t="shared" si="11"/>
        <v>#REF!</v>
      </c>
      <c r="R17" s="68" t="e">
        <f t="shared" si="8"/>
        <v>#REF!</v>
      </c>
    </row>
    <row r="18" spans="1:18" ht="18.75" hidden="1">
      <c r="A18" s="16"/>
      <c r="B18" s="278" t="e">
        <f>#REF!</f>
        <v>#REF!</v>
      </c>
      <c r="C18" s="279"/>
      <c r="D18" s="64">
        <f>'Cert STD'!L7</f>
        <v>3.7033106020840359E-4</v>
      </c>
      <c r="E18" s="18">
        <f t="shared" si="0"/>
        <v>1.8516553010420179E-4</v>
      </c>
      <c r="F18" s="65">
        <f>'Cert STD'!F15</f>
        <v>2.7E-4</v>
      </c>
      <c r="G18" s="18">
        <f t="shared" si="1"/>
        <v>1.5588457268119897E-4</v>
      </c>
      <c r="H18" s="18" t="e">
        <f t="shared" si="6"/>
        <v>#REF!</v>
      </c>
      <c r="I18" s="18" t="e">
        <f t="shared" si="2"/>
        <v>#REF!</v>
      </c>
      <c r="J18" s="19">
        <f t="shared" si="9"/>
        <v>5.0000000000000004E-6</v>
      </c>
      <c r="K18" s="20">
        <f t="shared" si="3"/>
        <v>2.8867513459481293E-6</v>
      </c>
      <c r="L18" s="66" t="e">
        <f>#REF!</f>
        <v>#REF!</v>
      </c>
      <c r="M18" s="20" t="e">
        <f t="shared" si="4"/>
        <v>#REF!</v>
      </c>
      <c r="N18" s="18" t="e">
        <f t="shared" si="7"/>
        <v>#REF!</v>
      </c>
      <c r="O18" s="21" t="e">
        <f t="shared" si="5"/>
        <v>#REF!</v>
      </c>
      <c r="P18" s="22" t="e">
        <f t="shared" si="10"/>
        <v>#REF!</v>
      </c>
      <c r="Q18" s="17" t="e">
        <f t="shared" si="11"/>
        <v>#REF!</v>
      </c>
      <c r="R18" s="68" t="e">
        <f t="shared" si="8"/>
        <v>#REF!</v>
      </c>
    </row>
    <row r="19" spans="1:18" ht="18.75" hidden="1">
      <c r="A19" s="16"/>
      <c r="B19" s="278" t="e">
        <f>#REF!</f>
        <v>#REF!</v>
      </c>
      <c r="C19" s="279"/>
      <c r="D19" s="64">
        <f>'Cert STD'!L7</f>
        <v>3.7033106020840359E-4</v>
      </c>
      <c r="E19" s="18">
        <f t="shared" si="0"/>
        <v>1.8516553010420179E-4</v>
      </c>
      <c r="F19" s="65">
        <f>'Cert STD'!F15</f>
        <v>2.7E-4</v>
      </c>
      <c r="G19" s="18">
        <f t="shared" si="1"/>
        <v>1.5588457268119897E-4</v>
      </c>
      <c r="H19" s="18" t="e">
        <f t="shared" si="6"/>
        <v>#REF!</v>
      </c>
      <c r="I19" s="18" t="e">
        <f t="shared" si="2"/>
        <v>#REF!</v>
      </c>
      <c r="J19" s="19">
        <f t="shared" si="9"/>
        <v>5.0000000000000004E-6</v>
      </c>
      <c r="K19" s="20">
        <f t="shared" si="3"/>
        <v>2.8867513459481293E-6</v>
      </c>
      <c r="L19" s="66" t="e">
        <f>#REF!</f>
        <v>#REF!</v>
      </c>
      <c r="M19" s="20" t="e">
        <f t="shared" si="4"/>
        <v>#REF!</v>
      </c>
      <c r="N19" s="18" t="e">
        <f t="shared" si="7"/>
        <v>#REF!</v>
      </c>
      <c r="O19" s="21" t="e">
        <f t="shared" si="5"/>
        <v>#REF!</v>
      </c>
      <c r="P19" s="22" t="e">
        <f t="shared" si="10"/>
        <v>#REF!</v>
      </c>
      <c r="Q19" s="17" t="e">
        <f t="shared" si="11"/>
        <v>#REF!</v>
      </c>
      <c r="R19" s="68" t="e">
        <f t="shared" si="8"/>
        <v>#REF!</v>
      </c>
    </row>
    <row r="20" spans="1:18" ht="18.75" hidden="1">
      <c r="A20" s="16"/>
      <c r="B20" s="278" t="e">
        <f>#REF!</f>
        <v>#REF!</v>
      </c>
      <c r="C20" s="279"/>
      <c r="D20" s="64">
        <f>'Cert STD'!L7</f>
        <v>3.7033106020840359E-4</v>
      </c>
      <c r="E20" s="18">
        <f t="shared" si="0"/>
        <v>1.8516553010420179E-4</v>
      </c>
      <c r="F20" s="65">
        <f>'Cert STD'!F15</f>
        <v>2.7E-4</v>
      </c>
      <c r="G20" s="18">
        <f t="shared" si="1"/>
        <v>1.5588457268119897E-4</v>
      </c>
      <c r="H20" s="18" t="e">
        <f t="shared" si="6"/>
        <v>#REF!</v>
      </c>
      <c r="I20" s="18" t="e">
        <f t="shared" si="2"/>
        <v>#REF!</v>
      </c>
      <c r="J20" s="19">
        <f t="shared" si="9"/>
        <v>5.0000000000000004E-6</v>
      </c>
      <c r="K20" s="20">
        <f t="shared" si="3"/>
        <v>2.8867513459481293E-6</v>
      </c>
      <c r="L20" s="66" t="e">
        <f>#REF!</f>
        <v>#REF!</v>
      </c>
      <c r="M20" s="20" t="e">
        <f t="shared" si="4"/>
        <v>#REF!</v>
      </c>
      <c r="N20" s="18" t="e">
        <f t="shared" si="7"/>
        <v>#REF!</v>
      </c>
      <c r="O20" s="21" t="e">
        <f t="shared" si="5"/>
        <v>#REF!</v>
      </c>
      <c r="P20" s="22" t="e">
        <f t="shared" si="10"/>
        <v>#REF!</v>
      </c>
      <c r="Q20" s="17" t="e">
        <f t="shared" si="11"/>
        <v>#REF!</v>
      </c>
      <c r="R20" s="68" t="e">
        <f t="shared" si="8"/>
        <v>#REF!</v>
      </c>
    </row>
    <row r="21" spans="1:18" ht="18.75" hidden="1">
      <c r="B21" s="278" t="e">
        <f>#REF!</f>
        <v>#REF!</v>
      </c>
      <c r="C21" s="279"/>
      <c r="D21" s="64">
        <f>'Cert STD'!L7</f>
        <v>3.7033106020840359E-4</v>
      </c>
      <c r="E21" s="18">
        <f t="shared" si="0"/>
        <v>1.8516553010420179E-4</v>
      </c>
      <c r="F21" s="65">
        <f>'Cert STD'!F15</f>
        <v>2.7E-4</v>
      </c>
      <c r="G21" s="18">
        <f t="shared" si="1"/>
        <v>1.5588457268119897E-4</v>
      </c>
      <c r="H21" s="18" t="e">
        <f t="shared" si="6"/>
        <v>#REF!</v>
      </c>
      <c r="I21" s="18" t="e">
        <f t="shared" si="2"/>
        <v>#REF!</v>
      </c>
      <c r="J21" s="19">
        <f t="shared" si="9"/>
        <v>5.0000000000000004E-6</v>
      </c>
      <c r="K21" s="20">
        <f t="shared" si="3"/>
        <v>2.8867513459481293E-6</v>
      </c>
      <c r="L21" s="66" t="e">
        <f>#REF!</f>
        <v>#REF!</v>
      </c>
      <c r="M21" s="20" t="e">
        <f t="shared" si="4"/>
        <v>#REF!</v>
      </c>
      <c r="N21" s="18" t="e">
        <f t="shared" si="7"/>
        <v>#REF!</v>
      </c>
      <c r="O21" s="21" t="e">
        <f t="shared" si="5"/>
        <v>#REF!</v>
      </c>
      <c r="P21" s="22" t="e">
        <f t="shared" si="10"/>
        <v>#REF!</v>
      </c>
      <c r="Q21" s="17" t="e">
        <f t="shared" si="11"/>
        <v>#REF!</v>
      </c>
      <c r="R21" s="68" t="e">
        <f t="shared" si="8"/>
        <v>#REF!</v>
      </c>
    </row>
    <row r="22" spans="1:18" ht="18.75" hidden="1">
      <c r="B22" s="278" t="e">
        <f>#REF!</f>
        <v>#REF!</v>
      </c>
      <c r="C22" s="279"/>
      <c r="D22" s="64">
        <f>'Cert STD'!R7</f>
        <v>2E-3</v>
      </c>
      <c r="E22" s="18">
        <f t="shared" si="0"/>
        <v>1E-3</v>
      </c>
      <c r="F22" s="65">
        <f>'Cert STD'!F20</f>
        <v>3.8999999999999999E-4</v>
      </c>
      <c r="G22" s="18">
        <f t="shared" si="1"/>
        <v>2.2516660498395405E-4</v>
      </c>
      <c r="H22" s="18" t="e">
        <f t="shared" si="6"/>
        <v>#REF!</v>
      </c>
      <c r="I22" s="18" t="e">
        <f t="shared" si="2"/>
        <v>#REF!</v>
      </c>
      <c r="J22" s="19">
        <f t="shared" si="9"/>
        <v>5.0000000000000004E-6</v>
      </c>
      <c r="K22" s="20">
        <f t="shared" si="3"/>
        <v>2.8867513459481293E-6</v>
      </c>
      <c r="L22" s="66" t="e">
        <f>#REF!</f>
        <v>#REF!</v>
      </c>
      <c r="M22" s="20" t="e">
        <f t="shared" si="4"/>
        <v>#REF!</v>
      </c>
      <c r="N22" s="18" t="e">
        <f t="shared" si="7"/>
        <v>#REF!</v>
      </c>
      <c r="O22" s="21" t="e">
        <f t="shared" si="5"/>
        <v>#REF!</v>
      </c>
      <c r="P22" s="22" t="e">
        <f t="shared" si="10"/>
        <v>#REF!</v>
      </c>
      <c r="Q22" s="17" t="e">
        <f t="shared" si="11"/>
        <v>#REF!</v>
      </c>
      <c r="R22" s="68" t="e">
        <f t="shared" si="8"/>
        <v>#REF!</v>
      </c>
    </row>
    <row r="23" spans="1:18" ht="18.75" hidden="1">
      <c r="B23" s="278" t="e">
        <f>#REF!</f>
        <v>#REF!</v>
      </c>
      <c r="C23" s="279"/>
      <c r="D23" s="64">
        <f>'Cert STD'!R7</f>
        <v>2E-3</v>
      </c>
      <c r="E23" s="18">
        <f t="shared" si="0"/>
        <v>1E-3</v>
      </c>
      <c r="F23" s="65">
        <f>'Cert STD'!F22</f>
        <v>3.8999999999999999E-4</v>
      </c>
      <c r="G23" s="18">
        <f t="shared" si="1"/>
        <v>2.2516660498395405E-4</v>
      </c>
      <c r="H23" s="18" t="e">
        <f t="shared" si="6"/>
        <v>#REF!</v>
      </c>
      <c r="I23" s="18" t="e">
        <f t="shared" si="2"/>
        <v>#REF!</v>
      </c>
      <c r="J23" s="19">
        <f t="shared" si="9"/>
        <v>5.0000000000000004E-6</v>
      </c>
      <c r="K23" s="20">
        <f t="shared" si="3"/>
        <v>2.8867513459481293E-6</v>
      </c>
      <c r="L23" s="66" t="e">
        <f>#REF!</f>
        <v>#REF!</v>
      </c>
      <c r="M23" s="20" t="e">
        <f t="shared" si="4"/>
        <v>#REF!</v>
      </c>
      <c r="N23" s="18" t="e">
        <f t="shared" si="7"/>
        <v>#REF!</v>
      </c>
      <c r="O23" s="21" t="e">
        <f t="shared" si="5"/>
        <v>#REF!</v>
      </c>
      <c r="P23" s="22" t="e">
        <f t="shared" si="10"/>
        <v>#REF!</v>
      </c>
      <c r="Q23" s="17" t="e">
        <f t="shared" si="11"/>
        <v>#REF!</v>
      </c>
      <c r="R23" s="68" t="e">
        <f t="shared" si="8"/>
        <v>#REF!</v>
      </c>
    </row>
    <row r="24" spans="1:18" ht="18.75" hidden="1">
      <c r="B24" s="278" t="e">
        <f>#REF!</f>
        <v>#REF!</v>
      </c>
      <c r="C24" s="279"/>
      <c r="D24" s="64">
        <f>'Cert STD'!R7</f>
        <v>2E-3</v>
      </c>
      <c r="E24" s="18">
        <f t="shared" si="0"/>
        <v>1E-3</v>
      </c>
      <c r="F24" s="65">
        <f>'Cert STD'!F22</f>
        <v>3.8999999999999999E-4</v>
      </c>
      <c r="G24" s="18">
        <f t="shared" si="1"/>
        <v>2.2516660498395405E-4</v>
      </c>
      <c r="H24" s="18" t="e">
        <f>((B24)*(11.5*10^-6)*1)</f>
        <v>#REF!</v>
      </c>
      <c r="I24" s="18" t="e">
        <f t="shared" si="2"/>
        <v>#REF!</v>
      </c>
      <c r="J24" s="19">
        <f t="shared" si="9"/>
        <v>5.0000000000000004E-6</v>
      </c>
      <c r="K24" s="20">
        <f t="shared" si="3"/>
        <v>2.8867513459481293E-6</v>
      </c>
      <c r="L24" s="66" t="e">
        <f>#REF!</f>
        <v>#REF!</v>
      </c>
      <c r="M24" s="20" t="e">
        <f t="shared" si="4"/>
        <v>#REF!</v>
      </c>
      <c r="N24" s="18" t="e">
        <f t="shared" si="7"/>
        <v>#REF!</v>
      </c>
      <c r="O24" s="21" t="e">
        <f t="shared" si="5"/>
        <v>#REF!</v>
      </c>
      <c r="P24" s="22" t="e">
        <f>(N24^4)/(((IF(O24&lt;=0,0.001,O24)^4)/9))</f>
        <v>#REF!</v>
      </c>
      <c r="Q24" s="17" t="e">
        <f>IF(P24&gt;0,"2.00",TINV(0.0455,P24))</f>
        <v>#REF!</v>
      </c>
      <c r="R24" s="68" t="e">
        <f t="shared" si="8"/>
        <v>#REF!</v>
      </c>
    </row>
    <row r="25" spans="1:18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4"/>
      <c r="R26" s="35"/>
    </row>
    <row r="27" spans="1:18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>
      <c r="A29" s="36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>
      <c r="A30" s="36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</row>
    <row r="31" spans="1:18">
      <c r="A31" s="36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18">
      <c r="A32" s="36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</row>
    <row r="33" spans="1:18">
      <c r="A33" s="36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</row>
    <row r="34" spans="1:18">
      <c r="A34" s="36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</row>
    <row r="35" spans="1:18">
      <c r="A35" s="36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</row>
    <row r="36" spans="1:18">
      <c r="A36" s="36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</row>
    <row r="37" spans="1:18">
      <c r="A37" s="36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</row>
    <row r="38" spans="1:18">
      <c r="A38" s="37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</row>
    <row r="39" spans="1:18">
      <c r="A39" s="36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</row>
    <row r="40" spans="1:18">
      <c r="A40" s="36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</row>
    <row r="41" spans="1:18">
      <c r="A41" s="3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</row>
    <row r="42" spans="1:18">
      <c r="A42" s="36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</row>
    <row r="43" spans="1:18">
      <c r="A43" s="36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</row>
    <row r="44" spans="1:18">
      <c r="A44" s="36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</row>
    <row r="45" spans="1:18">
      <c r="A45" s="36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</row>
    <row r="46" spans="1:18">
      <c r="A46" s="36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</row>
    <row r="47" spans="1:18">
      <c r="A47" s="36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</row>
    <row r="48" spans="1:18">
      <c r="A48" s="36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</row>
    <row r="49" spans="1:18">
      <c r="A49" s="36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</row>
    <row r="50" spans="1:18">
      <c r="A50" s="36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</row>
    <row r="51" spans="1:18">
      <c r="A51" s="36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1:18">
      <c r="A52" s="36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</row>
    <row r="53" spans="1:18">
      <c r="A53" s="36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</row>
    <row r="54" spans="1:18">
      <c r="A54" s="36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</row>
    <row r="55" spans="1:18">
      <c r="A55" s="36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</row>
    <row r="56" spans="1:18">
      <c r="A56" s="36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</row>
    <row r="57" spans="1:18">
      <c r="A57" s="36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</row>
    <row r="58" spans="1:18">
      <c r="A58" s="36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</row>
    <row r="59" spans="1:18">
      <c r="A59" s="36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</row>
    <row r="60" spans="1:18">
      <c r="A60" s="36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</row>
    <row r="61" spans="1:18">
      <c r="A61" s="36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</row>
    <row r="62" spans="1:18">
      <c r="A62" s="36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</row>
    <row r="63" spans="1:18">
      <c r="A63" s="36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</row>
    <row r="64" spans="1:18">
      <c r="A64" s="36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</row>
    <row r="65" spans="1:18">
      <c r="A65" s="36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</row>
    <row r="66" spans="1:18">
      <c r="A66" s="36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</row>
    <row r="67" spans="1:18">
      <c r="A67" s="36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</row>
    <row r="68" spans="1:18">
      <c r="A68" s="36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</row>
    <row r="69" spans="1:18">
      <c r="A69" s="36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</row>
    <row r="70" spans="1:18">
      <c r="A70" s="36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</row>
    <row r="71" spans="1:18">
      <c r="A71" s="36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</row>
    <row r="72" spans="1:18">
      <c r="A72" s="36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</row>
    <row r="73" spans="1:18">
      <c r="A73" s="36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</row>
    <row r="74" spans="1:18">
      <c r="A74" s="36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</row>
    <row r="75" spans="1:18">
      <c r="A75" s="36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</row>
    <row r="76" spans="1:18">
      <c r="A76" s="36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</row>
    <row r="77" spans="1:18">
      <c r="A77" s="36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</row>
    <row r="78" spans="1:18">
      <c r="A78" s="36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</row>
    <row r="79" spans="1:18">
      <c r="A79" s="36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</row>
    <row r="80" spans="1:18">
      <c r="A80" s="36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</row>
    <row r="81" spans="1:18">
      <c r="A81" s="36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</row>
    <row r="82" spans="1:18">
      <c r="A82" s="36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</row>
    <row r="83" spans="1:18">
      <c r="A83" s="36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</row>
    <row r="84" spans="1:18">
      <c r="A84" s="36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</row>
    <row r="85" spans="1:18">
      <c r="A85" s="36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</row>
    <row r="86" spans="1:18">
      <c r="A86" s="36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</row>
    <row r="87" spans="1:18">
      <c r="A87" s="36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</row>
    <row r="88" spans="1:18">
      <c r="A88" s="36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</row>
    <row r="89" spans="1:18">
      <c r="A89" s="36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</row>
    <row r="90" spans="1:18">
      <c r="A90" s="36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</row>
    <row r="91" spans="1:18">
      <c r="A91" s="36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</row>
    <row r="92" spans="1:18">
      <c r="A92" s="36"/>
      <c r="B92" s="38"/>
      <c r="C92" s="38"/>
      <c r="D92" s="39"/>
      <c r="E92" s="40"/>
      <c r="F92" s="41"/>
      <c r="G92" s="42"/>
      <c r="H92" s="42"/>
      <c r="I92" s="42"/>
      <c r="J92" s="42"/>
      <c r="K92" s="43"/>
      <c r="L92" s="42"/>
      <c r="M92" s="38"/>
      <c r="N92" s="39"/>
      <c r="O92" s="40"/>
      <c r="P92" s="44"/>
      <c r="Q92" s="45"/>
      <c r="R92" s="46"/>
    </row>
    <row r="93" spans="1:18">
      <c r="A93" s="36"/>
      <c r="B93" s="38"/>
      <c r="C93" s="38"/>
      <c r="D93" s="39"/>
      <c r="E93" s="40"/>
      <c r="F93" s="41"/>
      <c r="G93" s="42"/>
      <c r="H93" s="42"/>
      <c r="I93" s="42"/>
      <c r="J93" s="42"/>
      <c r="K93" s="43"/>
      <c r="L93" s="42"/>
      <c r="M93" s="38"/>
      <c r="N93" s="39"/>
      <c r="O93" s="40"/>
      <c r="P93" s="44"/>
      <c r="Q93" s="45"/>
      <c r="R93" s="46"/>
    </row>
    <row r="94" spans="1:18">
      <c r="A94" s="36"/>
      <c r="B94" s="38"/>
      <c r="C94" s="38"/>
      <c r="D94" s="39"/>
      <c r="E94" s="40"/>
      <c r="F94" s="41"/>
      <c r="G94" s="42"/>
      <c r="H94" s="42"/>
      <c r="I94" s="42"/>
      <c r="J94" s="42"/>
      <c r="K94" s="43"/>
      <c r="L94" s="42"/>
      <c r="M94" s="38"/>
      <c r="N94" s="39"/>
      <c r="O94" s="40"/>
      <c r="P94" s="44"/>
      <c r="Q94" s="45"/>
      <c r="R94" s="46"/>
    </row>
    <row r="95" spans="1:18">
      <c r="A95" s="36"/>
      <c r="B95" s="38"/>
      <c r="C95" s="38"/>
      <c r="D95" s="39"/>
      <c r="E95" s="40"/>
      <c r="F95" s="41"/>
      <c r="G95" s="42"/>
      <c r="H95" s="42"/>
      <c r="I95" s="42"/>
      <c r="J95" s="42"/>
      <c r="K95" s="43"/>
      <c r="L95" s="42"/>
      <c r="M95" s="38"/>
      <c r="N95" s="39"/>
      <c r="O95" s="40"/>
      <c r="P95" s="44"/>
      <c r="Q95" s="45"/>
      <c r="R95" s="46"/>
    </row>
    <row r="96" spans="1:18">
      <c r="A96" s="36"/>
      <c r="B96" s="38"/>
      <c r="C96" s="38"/>
      <c r="D96" s="39"/>
      <c r="E96" s="40"/>
      <c r="F96" s="41"/>
      <c r="G96" s="42"/>
      <c r="H96" s="42"/>
      <c r="I96" s="42"/>
      <c r="J96" s="42"/>
      <c r="K96" s="43"/>
      <c r="L96" s="42"/>
      <c r="M96" s="38"/>
      <c r="N96" s="39"/>
      <c r="O96" s="40"/>
      <c r="P96" s="44"/>
      <c r="Q96" s="45"/>
      <c r="R96" s="46"/>
    </row>
    <row r="97" spans="1:18">
      <c r="A97" s="36"/>
      <c r="B97" s="38"/>
      <c r="C97" s="38"/>
      <c r="D97" s="39"/>
      <c r="E97" s="40"/>
      <c r="F97" s="41"/>
      <c r="G97" s="42"/>
      <c r="H97" s="42"/>
      <c r="I97" s="42"/>
      <c r="J97" s="42"/>
      <c r="K97" s="43"/>
      <c r="L97" s="42"/>
      <c r="M97" s="38"/>
      <c r="N97" s="39"/>
      <c r="O97" s="40"/>
      <c r="P97" s="44"/>
      <c r="Q97" s="45"/>
      <c r="R97" s="46"/>
    </row>
    <row r="98" spans="1:18">
      <c r="A98" s="36"/>
      <c r="B98" s="38"/>
      <c r="C98" s="38"/>
      <c r="D98" s="39"/>
      <c r="E98" s="40"/>
      <c r="F98" s="41"/>
      <c r="G98" s="42"/>
      <c r="H98" s="42"/>
      <c r="I98" s="42"/>
      <c r="J98" s="42"/>
      <c r="K98" s="43"/>
      <c r="L98" s="42"/>
      <c r="M98" s="38"/>
      <c r="N98" s="39"/>
      <c r="O98" s="40"/>
      <c r="P98" s="44"/>
      <c r="Q98" s="45"/>
      <c r="R98" s="46"/>
    </row>
    <row r="99" spans="1:18">
      <c r="A99" s="36"/>
      <c r="B99" s="38"/>
      <c r="C99" s="38"/>
      <c r="D99" s="39"/>
      <c r="E99" s="40"/>
      <c r="F99" s="41"/>
      <c r="G99" s="42"/>
      <c r="H99" s="42"/>
      <c r="I99" s="42"/>
      <c r="J99" s="42"/>
      <c r="K99" s="43"/>
      <c r="L99" s="42"/>
      <c r="M99" s="38"/>
      <c r="N99" s="39"/>
      <c r="O99" s="40"/>
      <c r="P99" s="44"/>
      <c r="Q99" s="45"/>
      <c r="R99" s="46"/>
    </row>
    <row r="100" spans="1:18">
      <c r="A100" s="36"/>
      <c r="B100" s="38"/>
      <c r="C100" s="38"/>
      <c r="D100" s="39"/>
      <c r="E100" s="40"/>
      <c r="F100" s="41"/>
      <c r="G100" s="42"/>
      <c r="H100" s="42"/>
      <c r="I100" s="42"/>
      <c r="J100" s="42"/>
      <c r="K100" s="43"/>
      <c r="L100" s="42"/>
      <c r="M100" s="38"/>
      <c r="N100" s="39"/>
      <c r="O100" s="40"/>
      <c r="P100" s="44"/>
      <c r="Q100" s="45"/>
      <c r="R100" s="46"/>
    </row>
    <row r="101" spans="1:18">
      <c r="A101" s="36"/>
      <c r="B101" s="38"/>
      <c r="C101" s="38"/>
      <c r="D101" s="39"/>
      <c r="E101" s="40"/>
      <c r="F101" s="41"/>
      <c r="G101" s="42"/>
      <c r="H101" s="42"/>
      <c r="I101" s="42"/>
      <c r="J101" s="42"/>
      <c r="K101" s="43"/>
      <c r="L101" s="42"/>
      <c r="M101" s="38"/>
      <c r="N101" s="39"/>
      <c r="O101" s="40"/>
      <c r="P101" s="44"/>
      <c r="Q101" s="45"/>
      <c r="R101" s="46"/>
    </row>
    <row r="102" spans="1:18">
      <c r="A102" s="36"/>
      <c r="B102" s="38"/>
      <c r="C102" s="38"/>
      <c r="D102" s="39"/>
      <c r="E102" s="40"/>
      <c r="F102" s="41"/>
      <c r="G102" s="42"/>
      <c r="H102" s="42"/>
      <c r="I102" s="42"/>
      <c r="J102" s="42"/>
      <c r="K102" s="43"/>
      <c r="L102" s="42"/>
      <c r="M102" s="38"/>
      <c r="N102" s="39"/>
      <c r="O102" s="40"/>
      <c r="P102" s="44"/>
      <c r="Q102" s="45"/>
      <c r="R102" s="46"/>
    </row>
    <row r="103" spans="1:18">
      <c r="A103" s="36"/>
      <c r="B103" s="38"/>
      <c r="C103" s="38"/>
      <c r="D103" s="39"/>
      <c r="E103" s="40"/>
      <c r="F103" s="41"/>
      <c r="G103" s="42"/>
      <c r="H103" s="42"/>
      <c r="I103" s="42"/>
      <c r="J103" s="42"/>
      <c r="K103" s="43"/>
      <c r="L103" s="42"/>
      <c r="M103" s="38"/>
      <c r="N103" s="39"/>
      <c r="O103" s="40"/>
      <c r="P103" s="44"/>
      <c r="Q103" s="45"/>
      <c r="R103" s="46"/>
    </row>
    <row r="104" spans="1:18">
      <c r="A104" s="36"/>
      <c r="B104" s="38"/>
      <c r="C104" s="38"/>
      <c r="D104" s="39"/>
      <c r="E104" s="40"/>
      <c r="F104" s="41"/>
      <c r="G104" s="42"/>
      <c r="H104" s="42"/>
      <c r="I104" s="42"/>
      <c r="J104" s="42"/>
      <c r="K104" s="43"/>
      <c r="L104" s="42"/>
      <c r="M104" s="38"/>
      <c r="N104" s="39"/>
      <c r="O104" s="40"/>
      <c r="P104" s="44"/>
      <c r="Q104" s="45"/>
      <c r="R104" s="46"/>
    </row>
    <row r="105" spans="1:18">
      <c r="A105" s="36"/>
      <c r="B105" s="38"/>
      <c r="C105" s="38"/>
      <c r="D105" s="39"/>
      <c r="E105" s="40"/>
      <c r="F105" s="41"/>
      <c r="G105" s="42"/>
      <c r="H105" s="42"/>
      <c r="I105" s="42"/>
      <c r="J105" s="42"/>
      <c r="K105" s="43"/>
      <c r="L105" s="42"/>
      <c r="M105" s="38"/>
      <c r="N105" s="39"/>
      <c r="O105" s="40"/>
      <c r="P105" s="44"/>
      <c r="Q105" s="45"/>
      <c r="R105" s="46"/>
    </row>
    <row r="106" spans="1:18">
      <c r="A106" s="36"/>
      <c r="B106" s="38"/>
      <c r="C106" s="38"/>
      <c r="D106" s="39"/>
      <c r="E106" s="40"/>
      <c r="F106" s="41"/>
      <c r="G106" s="42"/>
      <c r="H106" s="42"/>
      <c r="I106" s="42"/>
      <c r="J106" s="42"/>
      <c r="K106" s="43"/>
      <c r="L106" s="42"/>
      <c r="M106" s="38"/>
      <c r="N106" s="39"/>
      <c r="O106" s="40"/>
      <c r="P106" s="44"/>
      <c r="Q106" s="45"/>
      <c r="R106" s="46"/>
    </row>
    <row r="107" spans="1:18">
      <c r="A107" s="36"/>
      <c r="B107" s="38"/>
      <c r="C107" s="38"/>
      <c r="D107" s="39"/>
      <c r="E107" s="40"/>
      <c r="F107" s="41"/>
      <c r="G107" s="42"/>
      <c r="H107" s="42"/>
      <c r="I107" s="42"/>
      <c r="J107" s="42"/>
      <c r="K107" s="43"/>
      <c r="L107" s="42"/>
      <c r="M107" s="38"/>
      <c r="N107" s="39"/>
      <c r="O107" s="40"/>
      <c r="P107" s="44"/>
      <c r="Q107" s="45"/>
      <c r="R107" s="46"/>
    </row>
    <row r="108" spans="1:18">
      <c r="A108" s="36"/>
      <c r="B108" s="47"/>
      <c r="C108" s="47"/>
      <c r="D108" s="47"/>
      <c r="E108" s="48"/>
      <c r="F108" s="48"/>
      <c r="G108" s="48"/>
      <c r="H108" s="48"/>
      <c r="I108" s="48"/>
      <c r="J108" s="48"/>
      <c r="K108" s="48"/>
      <c r="L108" s="42"/>
      <c r="M108" s="47"/>
      <c r="N108" s="48"/>
      <c r="O108" s="48"/>
      <c r="P108" s="44"/>
      <c r="Q108" s="45"/>
      <c r="R108" s="46"/>
    </row>
    <row r="109" spans="1:18">
      <c r="A109" s="36"/>
      <c r="B109" s="38"/>
      <c r="C109" s="38"/>
      <c r="D109" s="39"/>
      <c r="E109" s="43"/>
      <c r="F109" s="41"/>
      <c r="G109" s="41"/>
      <c r="H109" s="41"/>
      <c r="I109" s="41"/>
      <c r="J109" s="41"/>
      <c r="K109" s="43"/>
      <c r="L109" s="42"/>
      <c r="M109" s="38"/>
      <c r="N109" s="41"/>
      <c r="O109" s="43"/>
      <c r="P109" s="44"/>
      <c r="Q109" s="45"/>
      <c r="R109" s="46"/>
    </row>
    <row r="110" spans="1:18">
      <c r="A110" s="36"/>
      <c r="B110" s="47"/>
      <c r="C110" s="47"/>
      <c r="D110" s="47"/>
      <c r="E110" s="48"/>
      <c r="F110" s="48"/>
      <c r="G110" s="48"/>
      <c r="H110" s="48"/>
      <c r="I110" s="48"/>
      <c r="J110" s="48"/>
      <c r="K110" s="48"/>
      <c r="L110" s="42"/>
      <c r="M110" s="47"/>
      <c r="N110" s="48"/>
      <c r="O110" s="48"/>
      <c r="P110" s="44"/>
      <c r="Q110" s="45"/>
      <c r="R110" s="46"/>
    </row>
    <row r="111" spans="1:18">
      <c r="A111" s="36"/>
      <c r="B111" s="38"/>
      <c r="C111" s="38"/>
      <c r="D111" s="39"/>
      <c r="E111" s="43"/>
      <c r="F111" s="41"/>
      <c r="G111" s="42"/>
      <c r="H111" s="42"/>
      <c r="I111" s="42"/>
      <c r="J111" s="42"/>
      <c r="K111" s="43"/>
      <c r="L111" s="42"/>
      <c r="M111" s="38"/>
      <c r="N111" s="39"/>
      <c r="O111" s="40"/>
      <c r="P111" s="44"/>
      <c r="Q111" s="45"/>
      <c r="R111" s="46"/>
    </row>
    <row r="112" spans="1:18">
      <c r="A112" s="36"/>
      <c r="B112" s="38"/>
      <c r="C112" s="38"/>
      <c r="D112" s="39"/>
      <c r="E112" s="40"/>
      <c r="F112" s="41"/>
      <c r="G112" s="42"/>
      <c r="H112" s="42"/>
      <c r="I112" s="42"/>
      <c r="J112" s="42"/>
      <c r="K112" s="43"/>
      <c r="L112" s="42"/>
      <c r="M112" s="38"/>
      <c r="N112" s="39"/>
      <c r="O112" s="40"/>
      <c r="P112" s="44"/>
      <c r="Q112" s="45"/>
      <c r="R112" s="46"/>
    </row>
    <row r="113" spans="1:18">
      <c r="A113" s="36"/>
      <c r="B113" s="38"/>
      <c r="C113" s="38"/>
      <c r="D113" s="39"/>
      <c r="E113" s="49"/>
      <c r="F113" s="39"/>
      <c r="G113" s="39"/>
      <c r="H113" s="39"/>
      <c r="I113" s="39"/>
      <c r="J113" s="42"/>
      <c r="K113" s="43"/>
      <c r="L113" s="42"/>
      <c r="M113" s="38"/>
      <c r="N113" s="39"/>
      <c r="O113" s="49"/>
      <c r="P113" s="44"/>
      <c r="Q113" s="45"/>
      <c r="R113" s="46"/>
    </row>
    <row r="114" spans="1:18">
      <c r="A114" s="36"/>
      <c r="B114" s="38"/>
      <c r="C114" s="38"/>
      <c r="D114" s="39"/>
      <c r="E114" s="49"/>
      <c r="F114" s="39"/>
      <c r="G114" s="39"/>
      <c r="H114" s="39"/>
      <c r="I114" s="39"/>
      <c r="J114" s="42"/>
      <c r="K114" s="43"/>
      <c r="L114" s="42"/>
      <c r="M114" s="38"/>
      <c r="N114" s="39"/>
      <c r="O114" s="49"/>
      <c r="P114" s="44"/>
      <c r="Q114" s="45"/>
      <c r="R114" s="46"/>
    </row>
    <row r="115" spans="1:18">
      <c r="A115" s="36"/>
      <c r="B115" s="38"/>
      <c r="C115" s="38"/>
      <c r="D115" s="39"/>
      <c r="E115" s="49"/>
      <c r="F115" s="39"/>
      <c r="G115" s="39"/>
      <c r="H115" s="39"/>
      <c r="I115" s="39"/>
      <c r="J115" s="42"/>
      <c r="K115" s="43"/>
      <c r="L115" s="42"/>
      <c r="M115" s="38"/>
      <c r="N115" s="39"/>
      <c r="O115" s="49"/>
      <c r="P115" s="44"/>
      <c r="Q115" s="45"/>
      <c r="R115" s="46"/>
    </row>
    <row r="116" spans="1:18">
      <c r="A116" s="36"/>
      <c r="B116" s="38"/>
      <c r="C116" s="38"/>
      <c r="D116" s="39"/>
      <c r="E116" s="49"/>
      <c r="F116" s="39"/>
      <c r="G116" s="39"/>
      <c r="H116" s="39"/>
      <c r="I116" s="39"/>
      <c r="J116" s="42"/>
      <c r="K116" s="43"/>
      <c r="L116" s="42"/>
      <c r="M116" s="38"/>
      <c r="N116" s="39"/>
      <c r="O116" s="49"/>
      <c r="P116" s="44"/>
      <c r="Q116" s="45"/>
      <c r="R116" s="46"/>
    </row>
    <row r="117" spans="1:18">
      <c r="A117" s="36"/>
      <c r="B117" s="38"/>
      <c r="C117" s="38"/>
      <c r="D117" s="39"/>
      <c r="E117" s="49"/>
      <c r="F117" s="39"/>
      <c r="G117" s="39"/>
      <c r="H117" s="39"/>
      <c r="I117" s="39"/>
      <c r="J117" s="42"/>
      <c r="K117" s="43"/>
      <c r="L117" s="42"/>
      <c r="M117" s="38"/>
      <c r="N117" s="39"/>
      <c r="O117" s="49"/>
      <c r="P117" s="44"/>
      <c r="Q117" s="45"/>
      <c r="R117" s="46"/>
    </row>
    <row r="118" spans="1:18">
      <c r="A118" s="36"/>
      <c r="B118" s="38"/>
      <c r="C118" s="38"/>
      <c r="D118" s="39"/>
      <c r="E118" s="49"/>
      <c r="F118" s="39"/>
      <c r="G118" s="39"/>
      <c r="H118" s="39"/>
      <c r="I118" s="39"/>
      <c r="J118" s="42"/>
      <c r="K118" s="43"/>
      <c r="L118" s="42"/>
      <c r="M118" s="38"/>
      <c r="N118" s="39"/>
      <c r="O118" s="49"/>
      <c r="P118" s="44"/>
      <c r="Q118" s="45"/>
      <c r="R118" s="46"/>
    </row>
    <row r="119" spans="1:18">
      <c r="A119" s="36"/>
      <c r="B119" s="38"/>
      <c r="C119" s="38"/>
      <c r="D119" s="39"/>
      <c r="E119" s="49"/>
      <c r="F119" s="39"/>
      <c r="G119" s="39"/>
      <c r="H119" s="39"/>
      <c r="I119" s="39"/>
      <c r="J119" s="42"/>
      <c r="K119" s="43"/>
      <c r="L119" s="42"/>
      <c r="M119" s="38"/>
      <c r="N119" s="39"/>
      <c r="O119" s="49"/>
      <c r="P119" s="44"/>
      <c r="Q119" s="45"/>
      <c r="R119" s="46"/>
    </row>
    <row r="120" spans="1:18">
      <c r="A120" s="36"/>
      <c r="B120" s="38"/>
      <c r="C120" s="38"/>
      <c r="D120" s="39"/>
      <c r="E120" s="49"/>
      <c r="F120" s="39"/>
      <c r="G120" s="39"/>
      <c r="H120" s="39"/>
      <c r="I120" s="39"/>
      <c r="J120" s="42"/>
      <c r="K120" s="43"/>
      <c r="L120" s="42"/>
      <c r="M120" s="38"/>
      <c r="N120" s="39"/>
      <c r="O120" s="49"/>
      <c r="P120" s="44"/>
      <c r="Q120" s="45"/>
      <c r="R120" s="46"/>
    </row>
    <row r="121" spans="1:18">
      <c r="A121" s="36"/>
      <c r="B121" s="38"/>
      <c r="C121" s="38"/>
      <c r="D121" s="39"/>
      <c r="E121" s="49"/>
      <c r="F121" s="39"/>
      <c r="G121" s="39"/>
      <c r="H121" s="39"/>
      <c r="I121" s="39"/>
      <c r="J121" s="42"/>
      <c r="K121" s="43"/>
      <c r="L121" s="42"/>
      <c r="M121" s="38"/>
      <c r="N121" s="39"/>
      <c r="O121" s="49"/>
      <c r="P121" s="44"/>
      <c r="Q121" s="45"/>
      <c r="R121" s="46"/>
    </row>
    <row r="122" spans="1:18">
      <c r="A122" s="36"/>
      <c r="B122" s="38"/>
      <c r="C122" s="38"/>
      <c r="D122" s="39"/>
      <c r="E122" s="49"/>
      <c r="F122" s="39"/>
      <c r="G122" s="39"/>
      <c r="H122" s="39"/>
      <c r="I122" s="39"/>
      <c r="J122" s="42"/>
      <c r="K122" s="43"/>
      <c r="L122" s="42"/>
      <c r="M122" s="38"/>
      <c r="N122" s="39"/>
      <c r="O122" s="49"/>
      <c r="P122" s="44"/>
      <c r="Q122" s="45"/>
      <c r="R122" s="46"/>
    </row>
    <row r="123" spans="1:18">
      <c r="A123" s="36"/>
      <c r="B123" s="38"/>
      <c r="C123" s="38"/>
      <c r="D123" s="39"/>
      <c r="E123" s="49"/>
      <c r="F123" s="39"/>
      <c r="G123" s="39"/>
      <c r="H123" s="39"/>
      <c r="I123" s="39"/>
      <c r="J123" s="42"/>
      <c r="K123" s="43"/>
      <c r="L123" s="42"/>
      <c r="M123" s="38"/>
      <c r="N123" s="39"/>
      <c r="O123" s="49"/>
      <c r="P123" s="44"/>
      <c r="Q123" s="45"/>
      <c r="R123" s="46"/>
    </row>
    <row r="124" spans="1:18">
      <c r="A124" s="36"/>
      <c r="B124" s="38"/>
      <c r="C124" s="38"/>
      <c r="D124" s="39"/>
      <c r="E124" s="49"/>
      <c r="F124" s="39"/>
      <c r="G124" s="39"/>
      <c r="H124" s="39"/>
      <c r="I124" s="39"/>
      <c r="J124" s="42"/>
      <c r="K124" s="43"/>
      <c r="L124" s="47"/>
      <c r="M124" s="38"/>
      <c r="N124" s="39"/>
      <c r="O124" s="49"/>
      <c r="P124" s="44"/>
      <c r="Q124" s="45"/>
      <c r="R124" s="46"/>
    </row>
    <row r="125" spans="1:18">
      <c r="A125" s="36"/>
      <c r="B125" s="38"/>
      <c r="C125" s="38"/>
      <c r="D125" s="39"/>
      <c r="E125" s="49"/>
      <c r="F125" s="39"/>
      <c r="G125" s="39"/>
      <c r="H125" s="39"/>
      <c r="I125" s="39"/>
      <c r="J125" s="42"/>
      <c r="K125" s="43"/>
      <c r="L125" s="47"/>
      <c r="M125" s="38"/>
      <c r="N125" s="39"/>
      <c r="O125" s="49"/>
      <c r="P125" s="44"/>
      <c r="Q125" s="45"/>
      <c r="R125" s="46"/>
    </row>
    <row r="126" spans="1:18">
      <c r="A126" s="36"/>
      <c r="B126" s="50"/>
      <c r="C126" s="50"/>
      <c r="D126" s="48"/>
      <c r="E126" s="46"/>
      <c r="F126" s="51"/>
      <c r="G126" s="46"/>
      <c r="H126" s="46"/>
      <c r="I126" s="46"/>
      <c r="J126" s="51"/>
      <c r="K126" s="46"/>
      <c r="L126" s="51"/>
      <c r="M126" s="46"/>
      <c r="N126" s="46"/>
      <c r="O126" s="46"/>
      <c r="P126" s="44"/>
      <c r="Q126" s="45"/>
      <c r="R126" s="46"/>
    </row>
    <row r="127" spans="1:18">
      <c r="A127" s="36"/>
      <c r="B127" s="50"/>
      <c r="C127" s="50"/>
      <c r="D127" s="48"/>
      <c r="E127" s="46"/>
      <c r="F127" s="51"/>
      <c r="G127" s="46"/>
      <c r="H127" s="46"/>
      <c r="I127" s="46"/>
      <c r="J127" s="51"/>
      <c r="K127" s="46"/>
      <c r="L127" s="51"/>
      <c r="M127" s="46"/>
      <c r="N127" s="46"/>
      <c r="O127" s="46"/>
      <c r="P127" s="44"/>
      <c r="Q127" s="45"/>
      <c r="R127" s="46"/>
    </row>
    <row r="128" spans="1:18">
      <c r="A128" s="36"/>
      <c r="B128" s="50"/>
      <c r="C128" s="50"/>
      <c r="D128" s="48"/>
      <c r="E128" s="46"/>
      <c r="F128" s="51"/>
      <c r="G128" s="46"/>
      <c r="H128" s="46"/>
      <c r="I128" s="46"/>
      <c r="J128" s="51"/>
      <c r="K128" s="46"/>
      <c r="L128" s="51"/>
      <c r="M128" s="46"/>
      <c r="N128" s="46"/>
      <c r="O128" s="46"/>
      <c r="P128" s="44"/>
      <c r="Q128" s="45"/>
      <c r="R128" s="46"/>
    </row>
    <row r="129" spans="1:18">
      <c r="A129" s="36"/>
      <c r="B129" s="50"/>
      <c r="C129" s="50"/>
      <c r="D129" s="48"/>
      <c r="E129" s="46"/>
      <c r="F129" s="51"/>
      <c r="G129" s="46"/>
      <c r="H129" s="46"/>
      <c r="I129" s="46"/>
      <c r="J129" s="51"/>
      <c r="K129" s="46"/>
      <c r="L129" s="51"/>
      <c r="M129" s="46"/>
      <c r="N129" s="46"/>
      <c r="O129" s="46"/>
      <c r="P129" s="44"/>
      <c r="Q129" s="45"/>
      <c r="R129" s="46"/>
    </row>
    <row r="130" spans="1:18">
      <c r="A130" s="36"/>
      <c r="B130" s="50"/>
      <c r="C130" s="50"/>
      <c r="D130" s="48"/>
      <c r="E130" s="46"/>
      <c r="F130" s="51"/>
      <c r="G130" s="46"/>
      <c r="H130" s="46"/>
      <c r="I130" s="46"/>
      <c r="J130" s="51"/>
      <c r="K130" s="46"/>
      <c r="L130" s="51"/>
      <c r="M130" s="46"/>
      <c r="N130" s="46"/>
      <c r="O130" s="46"/>
      <c r="P130" s="44"/>
      <c r="Q130" s="45"/>
      <c r="R130" s="46"/>
    </row>
    <row r="131" spans="1:18">
      <c r="A131" s="36"/>
      <c r="B131" s="50"/>
      <c r="C131" s="50"/>
      <c r="D131" s="48"/>
      <c r="E131" s="46"/>
      <c r="F131" s="51"/>
      <c r="G131" s="46"/>
      <c r="H131" s="46"/>
      <c r="I131" s="46"/>
      <c r="J131" s="51"/>
      <c r="K131" s="46"/>
      <c r="L131" s="51"/>
      <c r="M131" s="46"/>
      <c r="N131" s="46"/>
      <c r="O131" s="46"/>
      <c r="P131" s="44"/>
      <c r="Q131" s="45"/>
      <c r="R131" s="46"/>
    </row>
    <row r="132" spans="1:18">
      <c r="A132" s="36"/>
      <c r="B132" s="50"/>
      <c r="C132" s="50"/>
      <c r="D132" s="48"/>
      <c r="E132" s="46"/>
      <c r="F132" s="51"/>
      <c r="G132" s="46"/>
      <c r="H132" s="46"/>
      <c r="I132" s="46"/>
      <c r="J132" s="51"/>
      <c r="K132" s="46"/>
      <c r="L132" s="51"/>
      <c r="M132" s="46"/>
      <c r="N132" s="46"/>
      <c r="O132" s="46"/>
      <c r="P132" s="44"/>
      <c r="Q132" s="45"/>
      <c r="R132" s="46"/>
    </row>
    <row r="133" spans="1:18">
      <c r="A133" s="36"/>
      <c r="B133" s="50"/>
      <c r="C133" s="50"/>
      <c r="D133" s="48"/>
      <c r="E133" s="46"/>
      <c r="F133" s="51"/>
      <c r="G133" s="46"/>
      <c r="H133" s="46"/>
      <c r="I133" s="46"/>
      <c r="J133" s="51"/>
      <c r="K133" s="46"/>
      <c r="L133" s="51"/>
      <c r="M133" s="46"/>
      <c r="N133" s="46"/>
      <c r="O133" s="46"/>
      <c r="P133" s="44"/>
      <c r="Q133" s="45"/>
      <c r="R133" s="46"/>
    </row>
    <row r="134" spans="1:18">
      <c r="A134" s="36"/>
      <c r="B134" s="50"/>
      <c r="C134" s="50"/>
      <c r="D134" s="48"/>
      <c r="E134" s="46"/>
      <c r="F134" s="51"/>
      <c r="G134" s="46"/>
      <c r="H134" s="46"/>
      <c r="I134" s="46"/>
      <c r="J134" s="51"/>
      <c r="K134" s="46"/>
      <c r="L134" s="51"/>
      <c r="M134" s="46"/>
      <c r="N134" s="46"/>
      <c r="O134" s="46"/>
      <c r="P134" s="44"/>
      <c r="Q134" s="45"/>
      <c r="R134" s="46"/>
    </row>
  </sheetData>
  <mergeCells count="36">
    <mergeCell ref="B2:R2"/>
    <mergeCell ref="D4:E4"/>
    <mergeCell ref="F4:G4"/>
    <mergeCell ref="H4:I4"/>
    <mergeCell ref="J4:K4"/>
    <mergeCell ref="L4:M4"/>
    <mergeCell ref="B4:C4"/>
    <mergeCell ref="P4:P5"/>
    <mergeCell ref="Q4:Q5"/>
    <mergeCell ref="D5:E5"/>
    <mergeCell ref="B5:C5"/>
    <mergeCell ref="B6:C6"/>
    <mergeCell ref="B10:C10"/>
    <mergeCell ref="B9:C9"/>
    <mergeCell ref="B8:C8"/>
    <mergeCell ref="L5:M5"/>
    <mergeCell ref="N4:N5"/>
    <mergeCell ref="O4:O5"/>
    <mergeCell ref="F5:G5"/>
    <mergeCell ref="H5:I5"/>
    <mergeCell ref="J5:K5"/>
    <mergeCell ref="B7:C7"/>
    <mergeCell ref="B24:C24"/>
    <mergeCell ref="B23:C23"/>
    <mergeCell ref="B22:C22"/>
    <mergeCell ref="B21:C21"/>
    <mergeCell ref="B20:C20"/>
    <mergeCell ref="B19:C19"/>
    <mergeCell ref="B13:C13"/>
    <mergeCell ref="B12:C12"/>
    <mergeCell ref="B11:C11"/>
    <mergeCell ref="B18:C18"/>
    <mergeCell ref="B17:C17"/>
    <mergeCell ref="B16:C16"/>
    <mergeCell ref="B15:C15"/>
    <mergeCell ref="B14:C1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134"/>
  <sheetViews>
    <sheetView workbookViewId="0">
      <selection activeCell="N15" sqref="N15"/>
    </sheetView>
  </sheetViews>
  <sheetFormatPr defaultRowHeight="23.25"/>
  <cols>
    <col min="1" max="1" width="1.7109375" style="1" customWidth="1"/>
    <col min="2" max="2" width="4.85546875" style="11" customWidth="1"/>
    <col min="3" max="3" width="3.28515625" style="11" customWidth="1"/>
    <col min="4" max="4" width="5.28515625" style="11" customWidth="1"/>
    <col min="5" max="5" width="3.140625" style="11" customWidth="1"/>
    <col min="6" max="6" width="8" style="11" customWidth="1"/>
    <col min="7" max="7" width="3.5703125" style="11" customWidth="1"/>
    <col min="8" max="8" width="3.140625" style="11" customWidth="1"/>
    <col min="9" max="9" width="8.7109375" style="11" customWidth="1"/>
    <col min="10" max="10" width="6.42578125" style="11" customWidth="1"/>
    <col min="11" max="11" width="3.140625" style="11" customWidth="1"/>
    <col min="12" max="12" width="8" style="11" customWidth="1"/>
    <col min="13" max="13" width="3.5703125" style="11" customWidth="1"/>
    <col min="14" max="14" width="3.140625" style="11" customWidth="1"/>
    <col min="15" max="15" width="8.7109375" style="11" customWidth="1"/>
    <col min="16" max="16" width="6.42578125" style="11" customWidth="1"/>
    <col min="17" max="17" width="3.140625" style="11" customWidth="1"/>
    <col min="18" max="18" width="8" style="11" customWidth="1"/>
    <col min="19" max="19" width="3.5703125" style="11" customWidth="1"/>
  </cols>
  <sheetData>
    <row r="1" spans="1:19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6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30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>
      <c r="B4" s="303" t="s">
        <v>32</v>
      </c>
      <c r="C4" s="304"/>
      <c r="D4" s="304"/>
      <c r="E4" s="304"/>
      <c r="F4" s="304"/>
      <c r="G4" s="305"/>
      <c r="I4" s="303" t="s">
        <v>30</v>
      </c>
      <c r="J4" s="304"/>
      <c r="K4" s="304"/>
      <c r="L4" s="304"/>
      <c r="M4" s="305"/>
      <c r="O4" s="303" t="s">
        <v>30</v>
      </c>
      <c r="P4" s="304"/>
      <c r="Q4" s="304"/>
      <c r="R4" s="304"/>
      <c r="S4" s="305"/>
    </row>
    <row r="5" spans="1:19" ht="26.25">
      <c r="B5" s="306" t="s">
        <v>12</v>
      </c>
      <c r="C5" s="307"/>
      <c r="D5" s="307"/>
      <c r="E5" s="307"/>
      <c r="F5" s="307"/>
      <c r="G5" s="308"/>
      <c r="I5" s="300" t="s">
        <v>33</v>
      </c>
      <c r="J5" s="301"/>
      <c r="K5" s="301"/>
      <c r="L5" s="301"/>
      <c r="M5" s="302"/>
      <c r="O5" s="300" t="s">
        <v>34</v>
      </c>
      <c r="P5" s="301"/>
      <c r="Q5" s="301"/>
      <c r="R5" s="301"/>
      <c r="S5" s="302"/>
    </row>
    <row r="6" spans="1:19" ht="26.25">
      <c r="A6" s="15"/>
      <c r="B6" s="309" t="s">
        <v>13</v>
      </c>
      <c r="C6" s="310"/>
      <c r="D6" s="311"/>
      <c r="E6" s="312">
        <v>42488</v>
      </c>
      <c r="F6" s="313"/>
      <c r="G6" s="314"/>
      <c r="I6" s="295" t="s">
        <v>13</v>
      </c>
      <c r="J6" s="296"/>
      <c r="K6" s="297">
        <v>42525</v>
      </c>
      <c r="L6" s="298"/>
      <c r="M6" s="299"/>
      <c r="O6" s="295" t="s">
        <v>13</v>
      </c>
      <c r="P6" s="296"/>
      <c r="Q6" s="297">
        <v>42651</v>
      </c>
      <c r="R6" s="298"/>
      <c r="S6" s="299"/>
    </row>
    <row r="7" spans="1:19">
      <c r="A7" s="15"/>
      <c r="B7" s="24">
        <v>1</v>
      </c>
      <c r="C7" s="25" t="s">
        <v>14</v>
      </c>
      <c r="D7" s="26">
        <v>0.21</v>
      </c>
      <c r="E7" s="27" t="s">
        <v>15</v>
      </c>
      <c r="F7" s="28">
        <f t="shared" ref="F7:F22" si="0">D7/1000</f>
        <v>2.0999999999999998E-4</v>
      </c>
      <c r="G7" s="29" t="s">
        <v>14</v>
      </c>
      <c r="I7" s="58">
        <v>13.9962</v>
      </c>
      <c r="J7" s="57">
        <f>SQRT(0.37)^2+((1.3*10^-3)*I7)^2</f>
        <v>0.37033106020840356</v>
      </c>
      <c r="K7" s="54" t="s">
        <v>31</v>
      </c>
      <c r="L7" s="55">
        <f>J7/1000</f>
        <v>3.7033106020840359E-4</v>
      </c>
      <c r="M7" s="56" t="s">
        <v>14</v>
      </c>
      <c r="O7" s="58">
        <v>49.996499999999997</v>
      </c>
      <c r="P7" s="59">
        <v>2</v>
      </c>
      <c r="Q7" s="54" t="s">
        <v>31</v>
      </c>
      <c r="R7" s="60">
        <f>P7/1000</f>
        <v>2E-3</v>
      </c>
      <c r="S7" s="56" t="s">
        <v>14</v>
      </c>
    </row>
    <row r="8" spans="1:19">
      <c r="A8" s="15"/>
      <c r="B8" s="30">
        <v>1.01</v>
      </c>
      <c r="C8" s="25" t="s">
        <v>14</v>
      </c>
      <c r="D8" s="26">
        <v>0.21</v>
      </c>
      <c r="E8" s="27" t="s">
        <v>15</v>
      </c>
      <c r="F8" s="28">
        <f t="shared" si="0"/>
        <v>2.0999999999999998E-4</v>
      </c>
      <c r="G8" s="29" t="s">
        <v>14</v>
      </c>
    </row>
    <row r="9" spans="1:19">
      <c r="A9" s="15"/>
      <c r="B9" s="30">
        <v>1.05</v>
      </c>
      <c r="C9" s="25" t="s">
        <v>14</v>
      </c>
      <c r="D9" s="26">
        <v>0.21</v>
      </c>
      <c r="E9" s="27" t="s">
        <v>15</v>
      </c>
      <c r="F9" s="28">
        <f t="shared" si="0"/>
        <v>2.0999999999999998E-4</v>
      </c>
      <c r="G9" s="29" t="s">
        <v>14</v>
      </c>
    </row>
    <row r="10" spans="1:19">
      <c r="A10" s="15"/>
      <c r="B10" s="30">
        <v>1.1000000000000001</v>
      </c>
      <c r="C10" s="25" t="s">
        <v>14</v>
      </c>
      <c r="D10" s="26">
        <v>0.21</v>
      </c>
      <c r="E10" s="27" t="s">
        <v>15</v>
      </c>
      <c r="F10" s="28">
        <f t="shared" si="0"/>
        <v>2.0999999999999998E-4</v>
      </c>
      <c r="G10" s="29" t="s">
        <v>14</v>
      </c>
    </row>
    <row r="11" spans="1:19">
      <c r="A11" s="23"/>
      <c r="B11" s="24">
        <v>2</v>
      </c>
      <c r="C11" s="25" t="s">
        <v>14</v>
      </c>
      <c r="D11" s="26">
        <v>0.21</v>
      </c>
      <c r="E11" s="27" t="s">
        <v>15</v>
      </c>
      <c r="F11" s="28">
        <f t="shared" si="0"/>
        <v>2.0999999999999998E-4</v>
      </c>
      <c r="G11" s="29" t="s">
        <v>14</v>
      </c>
    </row>
    <row r="12" spans="1:19">
      <c r="A12" s="23"/>
      <c r="B12" s="24">
        <v>5</v>
      </c>
      <c r="C12" s="25" t="s">
        <v>14</v>
      </c>
      <c r="D12" s="26">
        <v>0.21</v>
      </c>
      <c r="E12" s="27" t="s">
        <v>15</v>
      </c>
      <c r="F12" s="28">
        <f t="shared" si="0"/>
        <v>2.0999999999999998E-4</v>
      </c>
      <c r="G12" s="29" t="s">
        <v>14</v>
      </c>
    </row>
    <row r="13" spans="1:19">
      <c r="A13" s="23"/>
      <c r="B13" s="24">
        <v>10</v>
      </c>
      <c r="C13" s="25" t="s">
        <v>14</v>
      </c>
      <c r="D13" s="26">
        <v>0.21</v>
      </c>
      <c r="E13" s="27" t="s">
        <v>15</v>
      </c>
      <c r="F13" s="28">
        <f t="shared" si="0"/>
        <v>2.0999999999999998E-4</v>
      </c>
      <c r="G13" s="29" t="s">
        <v>14</v>
      </c>
    </row>
    <row r="14" spans="1:19">
      <c r="A14" s="23"/>
      <c r="B14" s="24">
        <v>20</v>
      </c>
      <c r="C14" s="25" t="s">
        <v>14</v>
      </c>
      <c r="D14" s="26">
        <v>0.23</v>
      </c>
      <c r="E14" s="27" t="s">
        <v>15</v>
      </c>
      <c r="F14" s="28">
        <f t="shared" si="0"/>
        <v>2.3000000000000001E-4</v>
      </c>
      <c r="G14" s="29" t="s">
        <v>14</v>
      </c>
    </row>
    <row r="15" spans="1:19">
      <c r="A15" s="23"/>
      <c r="B15" s="24">
        <v>30</v>
      </c>
      <c r="C15" s="25" t="s">
        <v>14</v>
      </c>
      <c r="D15" s="26">
        <v>0.27</v>
      </c>
      <c r="E15" s="27" t="s">
        <v>15</v>
      </c>
      <c r="F15" s="28">
        <f t="shared" si="0"/>
        <v>2.7E-4</v>
      </c>
      <c r="G15" s="29" t="s">
        <v>14</v>
      </c>
    </row>
    <row r="16" spans="1:19">
      <c r="A16" s="23"/>
      <c r="B16" s="24">
        <v>40</v>
      </c>
      <c r="C16" s="25" t="s">
        <v>14</v>
      </c>
      <c r="D16" s="26">
        <v>0.27</v>
      </c>
      <c r="E16" s="31" t="s">
        <v>15</v>
      </c>
      <c r="F16" s="28">
        <f t="shared" si="0"/>
        <v>2.7E-4</v>
      </c>
      <c r="G16" s="29" t="s">
        <v>14</v>
      </c>
    </row>
    <row r="17" spans="1:7">
      <c r="A17" s="23"/>
      <c r="B17" s="24">
        <v>50</v>
      </c>
      <c r="C17" s="25" t="s">
        <v>14</v>
      </c>
      <c r="D17" s="26">
        <v>0.27</v>
      </c>
      <c r="E17" s="31" t="s">
        <v>15</v>
      </c>
      <c r="F17" s="28">
        <f t="shared" si="0"/>
        <v>2.7E-4</v>
      </c>
      <c r="G17" s="29" t="s">
        <v>14</v>
      </c>
    </row>
    <row r="18" spans="1:7">
      <c r="A18" s="23"/>
      <c r="B18" s="24">
        <v>60</v>
      </c>
      <c r="C18" s="25" t="s">
        <v>14</v>
      </c>
      <c r="D18" s="26">
        <v>0.32</v>
      </c>
      <c r="E18" s="31" t="s">
        <v>15</v>
      </c>
      <c r="F18" s="28">
        <f t="shared" si="0"/>
        <v>3.2000000000000003E-4</v>
      </c>
      <c r="G18" s="29" t="s">
        <v>14</v>
      </c>
    </row>
    <row r="19" spans="1:7">
      <c r="A19" s="16"/>
      <c r="B19" s="24">
        <v>70</v>
      </c>
      <c r="C19" s="25" t="s">
        <v>14</v>
      </c>
      <c r="D19" s="26">
        <v>0.32</v>
      </c>
      <c r="E19" s="31" t="s">
        <v>15</v>
      </c>
      <c r="F19" s="28">
        <f t="shared" si="0"/>
        <v>3.2000000000000003E-4</v>
      </c>
      <c r="G19" s="29" t="s">
        <v>14</v>
      </c>
    </row>
    <row r="20" spans="1:7">
      <c r="A20" s="16"/>
      <c r="B20" s="24">
        <v>80</v>
      </c>
      <c r="C20" s="25" t="s">
        <v>14</v>
      </c>
      <c r="D20" s="26">
        <v>0.39</v>
      </c>
      <c r="E20" s="31" t="s">
        <v>15</v>
      </c>
      <c r="F20" s="28">
        <f t="shared" si="0"/>
        <v>3.8999999999999999E-4</v>
      </c>
      <c r="G20" s="29" t="s">
        <v>14</v>
      </c>
    </row>
    <row r="21" spans="1:7">
      <c r="A21" s="16"/>
      <c r="B21" s="24">
        <v>90</v>
      </c>
      <c r="C21" s="25" t="s">
        <v>14</v>
      </c>
      <c r="D21" s="26">
        <v>0.39</v>
      </c>
      <c r="E21" s="31" t="s">
        <v>15</v>
      </c>
      <c r="F21" s="28">
        <f t="shared" si="0"/>
        <v>3.8999999999999999E-4</v>
      </c>
      <c r="G21" s="29" t="s">
        <v>14</v>
      </c>
    </row>
    <row r="22" spans="1:7">
      <c r="A22" s="16"/>
      <c r="B22" s="24">
        <v>100</v>
      </c>
      <c r="C22" s="25" t="s">
        <v>14</v>
      </c>
      <c r="D22" s="26">
        <v>0.39</v>
      </c>
      <c r="E22" s="31" t="s">
        <v>15</v>
      </c>
      <c r="F22" s="28">
        <f t="shared" si="0"/>
        <v>3.8999999999999999E-4</v>
      </c>
      <c r="G22" s="29" t="s">
        <v>14</v>
      </c>
    </row>
    <row r="23" spans="1:7">
      <c r="A23" s="16"/>
    </row>
    <row r="24" spans="1:7">
      <c r="A24" s="16"/>
    </row>
    <row r="25" spans="1:7">
      <c r="A25" s="16"/>
    </row>
    <row r="26" spans="1:7">
      <c r="A26" s="16"/>
    </row>
    <row r="27" spans="1:7">
      <c r="A27" s="16"/>
    </row>
    <row r="28" spans="1:7">
      <c r="A28" s="16"/>
    </row>
    <row r="29" spans="1:7">
      <c r="A29" s="36"/>
    </row>
    <row r="30" spans="1:7">
      <c r="A30" s="36"/>
    </row>
    <row r="31" spans="1:7">
      <c r="A31" s="36"/>
    </row>
    <row r="32" spans="1:7">
      <c r="A32" s="36"/>
    </row>
    <row r="33" spans="1:1">
      <c r="A33" s="36"/>
    </row>
    <row r="34" spans="1:1">
      <c r="A34" s="36"/>
    </row>
    <row r="35" spans="1:1">
      <c r="A35" s="36"/>
    </row>
    <row r="36" spans="1:1">
      <c r="A36" s="36"/>
    </row>
    <row r="37" spans="1:1">
      <c r="A37" s="36"/>
    </row>
    <row r="38" spans="1:1">
      <c r="A38" s="37"/>
    </row>
    <row r="39" spans="1:1">
      <c r="A39" s="36"/>
    </row>
    <row r="40" spans="1:1">
      <c r="A40" s="36"/>
    </row>
    <row r="41" spans="1:1">
      <c r="A41" s="36"/>
    </row>
    <row r="42" spans="1:1">
      <c r="A42" s="36"/>
    </row>
    <row r="43" spans="1:1">
      <c r="A43" s="36"/>
    </row>
    <row r="44" spans="1:1">
      <c r="A44" s="36"/>
    </row>
    <row r="45" spans="1:1">
      <c r="A45" s="36"/>
    </row>
    <row r="46" spans="1:1">
      <c r="A46" s="36"/>
    </row>
    <row r="47" spans="1:1">
      <c r="A47" s="36"/>
    </row>
    <row r="48" spans="1:1">
      <c r="A48" s="36"/>
    </row>
    <row r="49" spans="1:1">
      <c r="A49" s="36"/>
    </row>
    <row r="50" spans="1:1">
      <c r="A50" s="36"/>
    </row>
    <row r="51" spans="1:1">
      <c r="A51" s="36"/>
    </row>
    <row r="52" spans="1:1">
      <c r="A52" s="36"/>
    </row>
    <row r="53" spans="1:1">
      <c r="A53" s="36"/>
    </row>
    <row r="54" spans="1:1">
      <c r="A54" s="36"/>
    </row>
    <row r="55" spans="1:1">
      <c r="A55" s="36"/>
    </row>
    <row r="56" spans="1:1">
      <c r="A56" s="36"/>
    </row>
    <row r="57" spans="1:1">
      <c r="A57" s="36"/>
    </row>
    <row r="58" spans="1:1">
      <c r="A58" s="36"/>
    </row>
    <row r="59" spans="1:1">
      <c r="A59" s="36"/>
    </row>
    <row r="60" spans="1:1">
      <c r="A60" s="36"/>
    </row>
    <row r="61" spans="1:1">
      <c r="A61" s="36"/>
    </row>
    <row r="62" spans="1:1">
      <c r="A62" s="36"/>
    </row>
    <row r="63" spans="1:1">
      <c r="A63" s="36"/>
    </row>
    <row r="64" spans="1:1">
      <c r="A64" s="36"/>
    </row>
    <row r="65" spans="1:1">
      <c r="A65" s="36"/>
    </row>
    <row r="66" spans="1:1">
      <c r="A66" s="36"/>
    </row>
    <row r="67" spans="1:1">
      <c r="A67" s="36"/>
    </row>
    <row r="68" spans="1:1">
      <c r="A68" s="36"/>
    </row>
    <row r="69" spans="1:1">
      <c r="A69" s="36"/>
    </row>
    <row r="70" spans="1:1">
      <c r="A70" s="36"/>
    </row>
    <row r="71" spans="1:1">
      <c r="A71" s="36"/>
    </row>
    <row r="72" spans="1:1">
      <c r="A72" s="36"/>
    </row>
    <row r="73" spans="1:1">
      <c r="A73" s="36"/>
    </row>
    <row r="74" spans="1:1">
      <c r="A74" s="36"/>
    </row>
    <row r="75" spans="1:1">
      <c r="A75" s="36"/>
    </row>
    <row r="76" spans="1:1">
      <c r="A76" s="36"/>
    </row>
    <row r="77" spans="1:1">
      <c r="A77" s="36"/>
    </row>
    <row r="78" spans="1:1">
      <c r="A78" s="36"/>
    </row>
    <row r="79" spans="1:1">
      <c r="A79" s="36"/>
    </row>
    <row r="80" spans="1:1">
      <c r="A80" s="36"/>
    </row>
    <row r="81" spans="1:1">
      <c r="A81" s="36"/>
    </row>
    <row r="82" spans="1:1">
      <c r="A82" s="36"/>
    </row>
    <row r="83" spans="1:1">
      <c r="A83" s="36"/>
    </row>
    <row r="84" spans="1:1">
      <c r="A84" s="36"/>
    </row>
    <row r="85" spans="1:1">
      <c r="A85" s="36"/>
    </row>
    <row r="86" spans="1:1">
      <c r="A86" s="36"/>
    </row>
    <row r="87" spans="1:1">
      <c r="A87" s="36"/>
    </row>
    <row r="88" spans="1:1">
      <c r="A88" s="36"/>
    </row>
    <row r="89" spans="1:1">
      <c r="A89" s="36"/>
    </row>
    <row r="90" spans="1:1">
      <c r="A90" s="36"/>
    </row>
    <row r="91" spans="1:1">
      <c r="A91" s="36"/>
    </row>
    <row r="92" spans="1:1">
      <c r="A92" s="36"/>
    </row>
    <row r="93" spans="1:1">
      <c r="A93" s="36"/>
    </row>
    <row r="94" spans="1:1">
      <c r="A94" s="36"/>
    </row>
    <row r="95" spans="1:1">
      <c r="A95" s="36"/>
    </row>
    <row r="96" spans="1:1">
      <c r="A96" s="36"/>
    </row>
    <row r="97" spans="1:1">
      <c r="A97" s="36"/>
    </row>
    <row r="98" spans="1:1">
      <c r="A98" s="36"/>
    </row>
    <row r="99" spans="1:1">
      <c r="A99" s="36"/>
    </row>
    <row r="100" spans="1:1">
      <c r="A100" s="36"/>
    </row>
    <row r="101" spans="1:1">
      <c r="A101" s="36"/>
    </row>
    <row r="102" spans="1:1">
      <c r="A102" s="36"/>
    </row>
    <row r="103" spans="1:1">
      <c r="A103" s="36"/>
    </row>
    <row r="104" spans="1:1">
      <c r="A104" s="36"/>
    </row>
    <row r="105" spans="1:1">
      <c r="A105" s="36"/>
    </row>
    <row r="106" spans="1:1">
      <c r="A106" s="36"/>
    </row>
    <row r="107" spans="1:1">
      <c r="A107" s="36"/>
    </row>
    <row r="108" spans="1:1">
      <c r="A108" s="36"/>
    </row>
    <row r="109" spans="1:1">
      <c r="A109" s="36"/>
    </row>
    <row r="110" spans="1:1">
      <c r="A110" s="36"/>
    </row>
    <row r="111" spans="1:1">
      <c r="A111" s="36"/>
    </row>
    <row r="112" spans="1:1">
      <c r="A112" s="36"/>
    </row>
    <row r="113" spans="1:1">
      <c r="A113" s="36"/>
    </row>
    <row r="114" spans="1:1">
      <c r="A114" s="36"/>
    </row>
    <row r="115" spans="1:1">
      <c r="A115" s="36"/>
    </row>
    <row r="116" spans="1:1">
      <c r="A116" s="36"/>
    </row>
    <row r="117" spans="1:1">
      <c r="A117" s="36"/>
    </row>
    <row r="118" spans="1:1">
      <c r="A118" s="36"/>
    </row>
    <row r="119" spans="1:1">
      <c r="A119" s="36"/>
    </row>
    <row r="120" spans="1:1">
      <c r="A120" s="36"/>
    </row>
    <row r="121" spans="1:1">
      <c r="A121" s="36"/>
    </row>
    <row r="122" spans="1:1">
      <c r="A122" s="36"/>
    </row>
    <row r="123" spans="1:1">
      <c r="A123" s="36"/>
    </row>
    <row r="124" spans="1:1">
      <c r="A124" s="36"/>
    </row>
    <row r="125" spans="1:1">
      <c r="A125" s="36"/>
    </row>
    <row r="126" spans="1:1">
      <c r="A126" s="36"/>
    </row>
    <row r="127" spans="1:1">
      <c r="A127" s="36"/>
    </row>
    <row r="128" spans="1:1">
      <c r="A128" s="36"/>
    </row>
    <row r="129" spans="1:1">
      <c r="A129" s="36"/>
    </row>
    <row r="130" spans="1:1">
      <c r="A130" s="36"/>
    </row>
    <row r="131" spans="1:1">
      <c r="A131" s="36"/>
    </row>
    <row r="132" spans="1:1">
      <c r="A132" s="36"/>
    </row>
    <row r="133" spans="1:1">
      <c r="A133" s="36"/>
    </row>
    <row r="134" spans="1:1">
      <c r="A134" s="36"/>
    </row>
  </sheetData>
  <mergeCells count="12">
    <mergeCell ref="O6:P6"/>
    <mergeCell ref="Q6:S6"/>
    <mergeCell ref="O5:S5"/>
    <mergeCell ref="O4:S4"/>
    <mergeCell ref="B5:G5"/>
    <mergeCell ref="B6:D6"/>
    <mergeCell ref="E6:G6"/>
    <mergeCell ref="B4:G4"/>
    <mergeCell ref="I4:M4"/>
    <mergeCell ref="I5:M5"/>
    <mergeCell ref="I6:J6"/>
    <mergeCell ref="K6:M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 Record</vt:lpstr>
      <vt:lpstr>Sheet1</vt:lpstr>
      <vt:lpstr>Certificate</vt:lpstr>
      <vt:lpstr>Report</vt:lpstr>
      <vt:lpstr>Result</vt:lpstr>
      <vt:lpstr>Uncertainty Budget</vt:lpstr>
      <vt:lpstr>Cert STD</vt:lpstr>
      <vt:lpstr>Certificate!Print_Area</vt:lpstr>
      <vt:lpstr>'Data Record'!Print_Area</vt:lpstr>
      <vt:lpstr>Report!Print_Area</vt:lpstr>
      <vt:lpstr>Result!Print_Area</vt:lpstr>
    </vt:vector>
  </TitlesOfParts>
  <Company>nimt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Jedsada</dc:creator>
  <cp:lastModifiedBy>ภควดี ลักษมีวงศ์</cp:lastModifiedBy>
  <cp:lastPrinted>2015-10-06T10:28:35Z</cp:lastPrinted>
  <dcterms:created xsi:type="dcterms:W3CDTF">2008-03-08T05:23:39Z</dcterms:created>
  <dcterms:modified xsi:type="dcterms:W3CDTF">2017-08-25T15:05:53Z</dcterms:modified>
</cp:coreProperties>
</file>