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95" windowWidth="20115" windowHeight="7875" tabRatio="629" activeTab="5"/>
  </bookViews>
  <sheets>
    <sheet name="Data Record(Forward)" sheetId="13" r:id="rId1"/>
    <sheet name="Data Record(Backward)" sheetId="14" r:id="rId2"/>
    <sheet name="Certificate" sheetId="8" r:id="rId3"/>
    <sheet name="Report" sheetId="12" r:id="rId4"/>
    <sheet name="Result" sheetId="15" r:id="rId5"/>
    <sheet name="Uncertainty Budget" sheetId="11" r:id="rId6"/>
    <sheet name="Uncert of STD" sheetId="3" r:id="rId7"/>
  </sheets>
  <definedNames>
    <definedName name="_xlnm.Print_Area" localSheetId="2">Certificate!$A$1:$U$42</definedName>
    <definedName name="_xlnm.Print_Area" localSheetId="1">'Data Record(Backward)'!$A$1:$Z$47</definedName>
    <definedName name="_xlnm.Print_Area" localSheetId="0">'Data Record(Forward)'!$A$1:$Z$50</definedName>
    <definedName name="_xlnm.Print_Area" localSheetId="3">Report!$A$1:$V$16</definedName>
    <definedName name="_xlnm.Print_Area" localSheetId="4">Result!$A$1:$V$44</definedName>
  </definedNames>
  <calcPr calcId="162913"/>
</workbook>
</file>

<file path=xl/calcChain.xml><?xml version="1.0" encoding="utf-8"?>
<calcChain xmlns="http://schemas.openxmlformats.org/spreadsheetml/2006/main">
  <c r="Q8" i="11" l="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7" i="11"/>
  <c r="V17" i="13" l="1"/>
  <c r="V16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22" i="13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19" i="14"/>
  <c r="D8" i="11" l="1"/>
  <c r="L7" i="11"/>
  <c r="J7" i="11"/>
  <c r="B23" i="11"/>
  <c r="H23" i="11" s="1"/>
  <c r="I23" i="11" s="1"/>
  <c r="B24" i="11"/>
  <c r="H24" i="11" s="1"/>
  <c r="I24" i="11" s="1"/>
  <c r="B25" i="11"/>
  <c r="H25" i="11" s="1"/>
  <c r="I25" i="11" s="1"/>
  <c r="B26" i="11"/>
  <c r="H26" i="11" s="1"/>
  <c r="I26" i="11" s="1"/>
  <c r="B27" i="11"/>
  <c r="H27" i="11" s="1"/>
  <c r="I27" i="11" s="1"/>
  <c r="B28" i="11"/>
  <c r="H28" i="11" s="1"/>
  <c r="I28" i="11" s="1"/>
  <c r="B29" i="11"/>
  <c r="H29" i="11" s="1"/>
  <c r="I29" i="11" s="1"/>
  <c r="B30" i="11"/>
  <c r="H30" i="11" s="1"/>
  <c r="I30" i="11" s="1"/>
  <c r="B31" i="11"/>
  <c r="H31" i="11" s="1"/>
  <c r="I31" i="11" s="1"/>
  <c r="B32" i="11"/>
  <c r="H32" i="11" s="1"/>
  <c r="I32" i="11" s="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7" i="11"/>
  <c r="A16" i="13"/>
  <c r="J19" i="8" l="1"/>
  <c r="J18" i="8"/>
  <c r="J16" i="8"/>
  <c r="J15" i="8"/>
  <c r="J14" i="8"/>
  <c r="J13" i="8"/>
  <c r="J12" i="8"/>
  <c r="J7" i="8"/>
  <c r="J5" i="8"/>
  <c r="A17" i="13" l="1"/>
  <c r="G17" i="13"/>
  <c r="J17" i="13" s="1"/>
  <c r="N38" i="15"/>
  <c r="P16" i="13"/>
  <c r="S16" i="13" s="1"/>
  <c r="N39" i="15" l="1"/>
  <c r="M17" i="13"/>
  <c r="P17" i="13"/>
  <c r="S17" i="13" s="1"/>
  <c r="H7" i="15"/>
  <c r="J7" i="15"/>
  <c r="M7" i="15"/>
  <c r="P7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N1" i="14"/>
  <c r="N2" i="14"/>
  <c r="W2" i="14"/>
  <c r="O3" i="14"/>
  <c r="R3" i="14"/>
  <c r="E5" i="14"/>
  <c r="E6" i="14"/>
  <c r="T6" i="14"/>
  <c r="C7" i="14"/>
  <c r="M7" i="14"/>
  <c r="T7" i="14"/>
  <c r="C8" i="14"/>
  <c r="F8" i="14"/>
  <c r="M8" i="14"/>
  <c r="H13" i="14"/>
  <c r="Q19" i="14"/>
  <c r="M11" i="15" s="1"/>
  <c r="Q20" i="14"/>
  <c r="M12" i="15" s="1"/>
  <c r="Q21" i="14"/>
  <c r="M13" i="15" s="1"/>
  <c r="Q22" i="14"/>
  <c r="M14" i="15" s="1"/>
  <c r="Q23" i="14"/>
  <c r="M15" i="15" s="1"/>
  <c r="Q24" i="14"/>
  <c r="M16" i="15" s="1"/>
  <c r="Q25" i="14"/>
  <c r="M17" i="15" s="1"/>
  <c r="Q26" i="14"/>
  <c r="M18" i="15" s="1"/>
  <c r="Q27" i="14"/>
  <c r="M19" i="15" s="1"/>
  <c r="Q28" i="14"/>
  <c r="M20" i="15" s="1"/>
  <c r="Q29" i="14"/>
  <c r="M21" i="15" s="1"/>
  <c r="Q30" i="14"/>
  <c r="M22" i="15" s="1"/>
  <c r="Q31" i="14"/>
  <c r="M23" i="15" s="1"/>
  <c r="Q32" i="14"/>
  <c r="M24" i="15" s="1"/>
  <c r="T32" i="14"/>
  <c r="Q24" i="15" s="1"/>
  <c r="Q33" i="14"/>
  <c r="M25" i="15" s="1"/>
  <c r="Q34" i="14"/>
  <c r="M26" i="15" s="1"/>
  <c r="Q35" i="14"/>
  <c r="M27" i="15" s="1"/>
  <c r="Q36" i="14"/>
  <c r="M28" i="15" s="1"/>
  <c r="Q37" i="14"/>
  <c r="M29" i="15" s="1"/>
  <c r="Q38" i="14"/>
  <c r="M30" i="15" s="1"/>
  <c r="Q39" i="14"/>
  <c r="M31" i="15" s="1"/>
  <c r="Q40" i="14"/>
  <c r="M32" i="15" s="1"/>
  <c r="Q41" i="14"/>
  <c r="M33" i="15" s="1"/>
  <c r="Q42" i="14"/>
  <c r="M34" i="15" s="1"/>
  <c r="Q43" i="14"/>
  <c r="M35" i="15" s="1"/>
  <c r="Q44" i="14"/>
  <c r="M36" i="15" s="1"/>
  <c r="Q22" i="13"/>
  <c r="F11" i="15" s="1"/>
  <c r="D7" i="11"/>
  <c r="Q23" i="13"/>
  <c r="F12" i="15" s="1"/>
  <c r="Q24" i="13"/>
  <c r="F13" i="15" s="1"/>
  <c r="D9" i="11"/>
  <c r="Q25" i="13"/>
  <c r="F14" i="15" s="1"/>
  <c r="D10" i="11"/>
  <c r="Q26" i="13"/>
  <c r="F15" i="15" s="1"/>
  <c r="D11" i="11"/>
  <c r="Q27" i="13"/>
  <c r="F16" i="15" s="1"/>
  <c r="D12" i="11"/>
  <c r="Q28" i="13"/>
  <c r="F17" i="15" s="1"/>
  <c r="D13" i="11"/>
  <c r="Q29" i="13"/>
  <c r="F18" i="15" s="1"/>
  <c r="D14" i="11"/>
  <c r="Q30" i="13"/>
  <c r="F19" i="15" s="1"/>
  <c r="D15" i="11"/>
  <c r="Q31" i="13"/>
  <c r="F20" i="15" s="1"/>
  <c r="D16" i="11"/>
  <c r="Q32" i="13"/>
  <c r="F21" i="15" s="1"/>
  <c r="D17" i="11"/>
  <c r="Q33" i="13"/>
  <c r="F22" i="15" s="1"/>
  <c r="D18" i="11"/>
  <c r="Q34" i="13"/>
  <c r="F23" i="15" s="1"/>
  <c r="D19" i="11"/>
  <c r="Q35" i="13"/>
  <c r="F24" i="15" s="1"/>
  <c r="D20" i="11"/>
  <c r="Q36" i="13"/>
  <c r="F25" i="15" s="1"/>
  <c r="T36" i="13"/>
  <c r="J25" i="15" s="1"/>
  <c r="D21" i="11"/>
  <c r="Q37" i="13"/>
  <c r="F26" i="15" s="1"/>
  <c r="D22" i="11"/>
  <c r="Q38" i="13"/>
  <c r="F27" i="15" s="1"/>
  <c r="D23" i="11"/>
  <c r="E23" i="11" s="1"/>
  <c r="O23" i="11" s="1"/>
  <c r="Q39" i="13"/>
  <c r="F28" i="15" s="1"/>
  <c r="D24" i="11"/>
  <c r="E24" i="11" s="1"/>
  <c r="O24" i="11" s="1"/>
  <c r="Q40" i="13"/>
  <c r="F29" i="15" s="1"/>
  <c r="D25" i="11"/>
  <c r="E25" i="11" s="1"/>
  <c r="O25" i="11" s="1"/>
  <c r="Q41" i="13"/>
  <c r="F30" i="15" s="1"/>
  <c r="D26" i="11"/>
  <c r="E26" i="11" s="1"/>
  <c r="O26" i="11" s="1"/>
  <c r="Q42" i="13"/>
  <c r="F31" i="15" s="1"/>
  <c r="D27" i="11"/>
  <c r="E27" i="11" s="1"/>
  <c r="O27" i="11" s="1"/>
  <c r="Q43" i="13"/>
  <c r="F32" i="15" s="1"/>
  <c r="D28" i="11"/>
  <c r="E28" i="11" s="1"/>
  <c r="O28" i="11" s="1"/>
  <c r="Q44" i="13"/>
  <c r="F33" i="15" s="1"/>
  <c r="T44" i="13"/>
  <c r="J33" i="15" s="1"/>
  <c r="D29" i="11"/>
  <c r="E29" i="11" s="1"/>
  <c r="O29" i="11" s="1"/>
  <c r="Q45" i="13"/>
  <c r="F34" i="15" s="1"/>
  <c r="D30" i="11"/>
  <c r="E30" i="11" s="1"/>
  <c r="O30" i="11" s="1"/>
  <c r="Q46" i="13"/>
  <c r="F35" i="15" s="1"/>
  <c r="D31" i="11"/>
  <c r="E31" i="11" s="1"/>
  <c r="O31" i="11" s="1"/>
  <c r="Q47" i="13"/>
  <c r="F36" i="15" s="1"/>
  <c r="D32" i="11"/>
  <c r="E32" i="11" s="1"/>
  <c r="O32" i="11" s="1"/>
  <c r="T40" i="13" l="1"/>
  <c r="J29" i="15" s="1"/>
  <c r="T32" i="13"/>
  <c r="J21" i="15" s="1"/>
  <c r="T40" i="14"/>
  <c r="Q32" i="15" s="1"/>
  <c r="T24" i="14"/>
  <c r="Q16" i="15" s="1"/>
  <c r="T44" i="14"/>
  <c r="Q36" i="15" s="1"/>
  <c r="T36" i="14"/>
  <c r="Q28" i="15" s="1"/>
  <c r="T28" i="14"/>
  <c r="Q20" i="15" s="1"/>
  <c r="T20" i="14"/>
  <c r="Q12" i="15" s="1"/>
  <c r="T28" i="13"/>
  <c r="J17" i="15" s="1"/>
  <c r="T24" i="13"/>
  <c r="J13" i="15" s="1"/>
  <c r="T42" i="14"/>
  <c r="Q34" i="15" s="1"/>
  <c r="T38" i="14"/>
  <c r="Q30" i="15" s="1"/>
  <c r="T34" i="14"/>
  <c r="Q26" i="15" s="1"/>
  <c r="T30" i="14"/>
  <c r="Q22" i="15" s="1"/>
  <c r="T26" i="14"/>
  <c r="Q18" i="15" s="1"/>
  <c r="T22" i="14"/>
  <c r="Q14" i="15" s="1"/>
  <c r="T46" i="13"/>
  <c r="J35" i="15" s="1"/>
  <c r="T42" i="13"/>
  <c r="J31" i="15" s="1"/>
  <c r="T38" i="13"/>
  <c r="J27" i="15" s="1"/>
  <c r="T34" i="13"/>
  <c r="J23" i="15" s="1"/>
  <c r="T30" i="13"/>
  <c r="J19" i="15" s="1"/>
  <c r="T26" i="13"/>
  <c r="J15" i="15" s="1"/>
  <c r="T22" i="13"/>
  <c r="J11" i="15" s="1"/>
  <c r="T47" i="13"/>
  <c r="J36" i="15" s="1"/>
  <c r="T45" i="13"/>
  <c r="J34" i="15" s="1"/>
  <c r="T43" i="13"/>
  <c r="J32" i="15" s="1"/>
  <c r="T41" i="13"/>
  <c r="J30" i="15" s="1"/>
  <c r="T39" i="13"/>
  <c r="J28" i="15" s="1"/>
  <c r="T37" i="13"/>
  <c r="J26" i="15" s="1"/>
  <c r="T35" i="13"/>
  <c r="J24" i="15" s="1"/>
  <c r="T33" i="13"/>
  <c r="J22" i="15" s="1"/>
  <c r="T31" i="13"/>
  <c r="J20" i="15" s="1"/>
  <c r="T29" i="13"/>
  <c r="J18" i="15" s="1"/>
  <c r="T27" i="13"/>
  <c r="J16" i="15" s="1"/>
  <c r="T25" i="13"/>
  <c r="J14" i="15" s="1"/>
  <c r="T23" i="13"/>
  <c r="J12" i="15" s="1"/>
  <c r="T43" i="14"/>
  <c r="Q35" i="15" s="1"/>
  <c r="T41" i="14"/>
  <c r="Q33" i="15" s="1"/>
  <c r="T39" i="14"/>
  <c r="Q31" i="15" s="1"/>
  <c r="T37" i="14"/>
  <c r="Q29" i="15" s="1"/>
  <c r="T35" i="14"/>
  <c r="Q27" i="15" s="1"/>
  <c r="T33" i="14"/>
  <c r="Q25" i="15" s="1"/>
  <c r="T31" i="14"/>
  <c r="Q23" i="15" s="1"/>
  <c r="T29" i="14"/>
  <c r="Q21" i="15" s="1"/>
  <c r="T27" i="14"/>
  <c r="Q19" i="15" s="1"/>
  <c r="T25" i="14"/>
  <c r="Q17" i="15" s="1"/>
  <c r="T23" i="14"/>
  <c r="Q15" i="15" s="1"/>
  <c r="T21" i="14"/>
  <c r="Q13" i="15" s="1"/>
  <c r="T19" i="14"/>
  <c r="Q11" i="15" s="1"/>
  <c r="H5" i="12" l="1"/>
  <c r="G5" i="15" s="1"/>
  <c r="H22" i="11" l="1"/>
  <c r="I22" i="11" s="1"/>
  <c r="E22" i="11"/>
  <c r="O22" i="11" s="1"/>
  <c r="H21" i="11"/>
  <c r="I21" i="11" s="1"/>
  <c r="E21" i="11"/>
  <c r="O21" i="11" s="1"/>
  <c r="H20" i="11"/>
  <c r="I20" i="11" s="1"/>
  <c r="E20" i="11"/>
  <c r="O20" i="11" s="1"/>
  <c r="H19" i="11"/>
  <c r="I19" i="11" s="1"/>
  <c r="E19" i="11"/>
  <c r="O19" i="11" s="1"/>
  <c r="H18" i="11"/>
  <c r="I18" i="11" s="1"/>
  <c r="E18" i="11"/>
  <c r="O18" i="11" s="1"/>
  <c r="H17" i="11"/>
  <c r="I17" i="11" s="1"/>
  <c r="E17" i="11"/>
  <c r="O17" i="11" s="1"/>
  <c r="H16" i="11"/>
  <c r="I16" i="11" s="1"/>
  <c r="E16" i="11"/>
  <c r="O16" i="11" s="1"/>
  <c r="H15" i="11"/>
  <c r="I15" i="11" s="1"/>
  <c r="E15" i="11"/>
  <c r="O15" i="11" s="1"/>
  <c r="H14" i="11"/>
  <c r="I14" i="11" s="1"/>
  <c r="E14" i="11"/>
  <c r="O14" i="11" s="1"/>
  <c r="H13" i="11"/>
  <c r="I13" i="11" s="1"/>
  <c r="E13" i="11"/>
  <c r="O13" i="11" s="1"/>
  <c r="H12" i="11"/>
  <c r="I12" i="11" s="1"/>
  <c r="E12" i="11"/>
  <c r="O12" i="11" s="1"/>
  <c r="H11" i="11"/>
  <c r="I11" i="11" s="1"/>
  <c r="E11" i="11"/>
  <c r="O11" i="11" s="1"/>
  <c r="H10" i="11"/>
  <c r="I10" i="11" s="1"/>
  <c r="E10" i="11"/>
  <c r="O10" i="11" s="1"/>
  <c r="H9" i="11"/>
  <c r="I9" i="11" s="1"/>
  <c r="E9" i="11"/>
  <c r="O9" i="11" s="1"/>
  <c r="H8" i="11"/>
  <c r="I8" i="11" s="1"/>
  <c r="E8" i="11"/>
  <c r="L8" i="11"/>
  <c r="M8" i="11" s="1"/>
  <c r="J8" i="11"/>
  <c r="J9" i="11" s="1"/>
  <c r="H7" i="11"/>
  <c r="I7" i="11" s="1"/>
  <c r="E7" i="11"/>
  <c r="K7" i="11" l="1"/>
  <c r="M7" i="11"/>
  <c r="J10" i="11"/>
  <c r="K9" i="11"/>
  <c r="O8" i="11"/>
  <c r="L9" i="11"/>
  <c r="O7" i="11"/>
  <c r="K8" i="11"/>
  <c r="P39" i="8"/>
  <c r="F38" i="8"/>
  <c r="L10" i="11" l="1"/>
  <c r="M9" i="11"/>
  <c r="J11" i="11"/>
  <c r="K10" i="11"/>
  <c r="J12" i="11" l="1"/>
  <c r="K11" i="11"/>
  <c r="M10" i="11"/>
  <c r="L11" i="11"/>
  <c r="L12" i="11" l="1"/>
  <c r="M11" i="11"/>
  <c r="J13" i="11"/>
  <c r="K12" i="11"/>
  <c r="J14" i="11" l="1"/>
  <c r="K13" i="11"/>
  <c r="M12" i="11"/>
  <c r="L13" i="11"/>
  <c r="F19" i="3"/>
  <c r="F18" i="3"/>
  <c r="F17" i="3"/>
  <c r="F16" i="3"/>
  <c r="F15" i="3"/>
  <c r="F14" i="3"/>
  <c r="F13" i="3"/>
  <c r="F12" i="3"/>
  <c r="F11" i="3"/>
  <c r="F10" i="3"/>
  <c r="F9" i="3"/>
  <c r="F8" i="3"/>
  <c r="F7" i="11" s="1"/>
  <c r="F7" i="3"/>
  <c r="F6" i="3"/>
  <c r="F5" i="3"/>
  <c r="F4" i="3"/>
  <c r="F8" i="11" l="1"/>
  <c r="G7" i="11"/>
  <c r="N7" i="11" s="1"/>
  <c r="R7" i="11" s="1"/>
  <c r="T11" i="15" s="1"/>
  <c r="L14" i="11"/>
  <c r="M13" i="11"/>
  <c r="J15" i="11"/>
  <c r="K14" i="11"/>
  <c r="F9" i="11" l="1"/>
  <c r="G8" i="11"/>
  <c r="N8" i="11" s="1"/>
  <c r="R8" i="11" s="1"/>
  <c r="T12" i="15" s="1"/>
  <c r="J16" i="11"/>
  <c r="K15" i="11"/>
  <c r="M14" i="11"/>
  <c r="L15" i="11"/>
  <c r="F10" i="11" l="1"/>
  <c r="G9" i="11"/>
  <c r="N9" i="11" s="1"/>
  <c r="R9" i="11" s="1"/>
  <c r="T13" i="15" s="1"/>
  <c r="L16" i="11"/>
  <c r="M15" i="11"/>
  <c r="J17" i="11"/>
  <c r="K16" i="11"/>
  <c r="F11" i="11" l="1"/>
  <c r="G10" i="11"/>
  <c r="N10" i="11" s="1"/>
  <c r="R10" i="11" s="1"/>
  <c r="T14" i="15" s="1"/>
  <c r="J18" i="11"/>
  <c r="K17" i="11"/>
  <c r="M16" i="11"/>
  <c r="L17" i="11"/>
  <c r="F12" i="11" l="1"/>
  <c r="G11" i="11"/>
  <c r="N11" i="11" s="1"/>
  <c r="R11" i="11" s="1"/>
  <c r="T15" i="15" s="1"/>
  <c r="J19" i="11"/>
  <c r="K18" i="11"/>
  <c r="L18" i="11"/>
  <c r="M17" i="11"/>
  <c r="F13" i="11" l="1"/>
  <c r="G12" i="11"/>
  <c r="N12" i="11" s="1"/>
  <c r="R12" i="11" s="1"/>
  <c r="T16" i="15" s="1"/>
  <c r="M18" i="11"/>
  <c r="L19" i="11"/>
  <c r="J20" i="11"/>
  <c r="K19" i="11"/>
  <c r="F14" i="11" l="1"/>
  <c r="G13" i="11"/>
  <c r="N13" i="11" s="1"/>
  <c r="R13" i="11" s="1"/>
  <c r="T17" i="15" s="1"/>
  <c r="J21" i="11"/>
  <c r="K20" i="11"/>
  <c r="L20" i="11"/>
  <c r="M19" i="11"/>
  <c r="F15" i="11" l="1"/>
  <c r="G14" i="11"/>
  <c r="N14" i="11" s="1"/>
  <c r="R14" i="11" s="1"/>
  <c r="T18" i="15" s="1"/>
  <c r="M20" i="11"/>
  <c r="L21" i="11"/>
  <c r="J22" i="11"/>
  <c r="K21" i="11"/>
  <c r="F16" i="11" l="1"/>
  <c r="G15" i="11"/>
  <c r="N15" i="11" s="1"/>
  <c r="R15" i="11" s="1"/>
  <c r="T19" i="15" s="1"/>
  <c r="K22" i="11"/>
  <c r="J23" i="11"/>
  <c r="L22" i="11"/>
  <c r="M21" i="11"/>
  <c r="F17" i="11" l="1"/>
  <c r="G16" i="11"/>
  <c r="N16" i="11" s="1"/>
  <c r="R16" i="11" s="1"/>
  <c r="T20" i="15" s="1"/>
  <c r="M22" i="11"/>
  <c r="L23" i="11"/>
  <c r="K23" i="11"/>
  <c r="J24" i="11"/>
  <c r="F18" i="11" l="1"/>
  <c r="G17" i="11"/>
  <c r="N17" i="11" s="1"/>
  <c r="R17" i="11" s="1"/>
  <c r="T21" i="15" s="1"/>
  <c r="M23" i="11"/>
  <c r="L24" i="11"/>
  <c r="J25" i="11"/>
  <c r="K24" i="11"/>
  <c r="F19" i="11" l="1"/>
  <c r="G18" i="11"/>
  <c r="N18" i="11" s="1"/>
  <c r="R18" i="11" s="1"/>
  <c r="T22" i="15" s="1"/>
  <c r="M24" i="11"/>
  <c r="L25" i="11"/>
  <c r="K25" i="11"/>
  <c r="J26" i="11"/>
  <c r="F20" i="11" l="1"/>
  <c r="G19" i="11"/>
  <c r="N19" i="11" s="1"/>
  <c r="R19" i="11" s="1"/>
  <c r="T23" i="15" s="1"/>
  <c r="M25" i="11"/>
  <c r="L26" i="11"/>
  <c r="K26" i="11"/>
  <c r="J27" i="11"/>
  <c r="F21" i="11" l="1"/>
  <c r="G20" i="11"/>
  <c r="N20" i="11" s="1"/>
  <c r="R20" i="11" s="1"/>
  <c r="T24" i="15" s="1"/>
  <c r="M26" i="11"/>
  <c r="L27" i="11"/>
  <c r="K27" i="11"/>
  <c r="J28" i="11"/>
  <c r="F22" i="11" l="1"/>
  <c r="G21" i="11"/>
  <c r="N21" i="11" s="1"/>
  <c r="R21" i="11" s="1"/>
  <c r="T25" i="15" s="1"/>
  <c r="M27" i="11"/>
  <c r="L28" i="11"/>
  <c r="K28" i="11"/>
  <c r="J29" i="11"/>
  <c r="F23" i="11" l="1"/>
  <c r="G22" i="11"/>
  <c r="N22" i="11" s="1"/>
  <c r="R22" i="11" s="1"/>
  <c r="T26" i="15" s="1"/>
  <c r="M28" i="11"/>
  <c r="L29" i="11"/>
  <c r="K29" i="11"/>
  <c r="J30" i="11"/>
  <c r="F24" i="11" l="1"/>
  <c r="G23" i="11"/>
  <c r="N23" i="11" s="1"/>
  <c r="R23" i="11" s="1"/>
  <c r="T27" i="15" s="1"/>
  <c r="M29" i="11"/>
  <c r="L30" i="11"/>
  <c r="K30" i="11"/>
  <c r="J31" i="11"/>
  <c r="F25" i="11" l="1"/>
  <c r="G24" i="11"/>
  <c r="N24" i="11" s="1"/>
  <c r="R24" i="11" s="1"/>
  <c r="T28" i="15" s="1"/>
  <c r="M30" i="11"/>
  <c r="L31" i="11"/>
  <c r="K31" i="11"/>
  <c r="J32" i="11"/>
  <c r="K32" i="11" s="1"/>
  <c r="G25" i="11" l="1"/>
  <c r="N25" i="11" s="1"/>
  <c r="R25" i="11" s="1"/>
  <c r="T29" i="15" s="1"/>
  <c r="F26" i="11"/>
  <c r="L32" i="11"/>
  <c r="M32" i="11" s="1"/>
  <c r="M31" i="11"/>
  <c r="F27" i="11" l="1"/>
  <c r="G26" i="11"/>
  <c r="N26" i="11" s="1"/>
  <c r="R26" i="11" s="1"/>
  <c r="T30" i="15" s="1"/>
  <c r="G27" i="11" l="1"/>
  <c r="N27" i="11" s="1"/>
  <c r="R27" i="11" s="1"/>
  <c r="T31" i="15" s="1"/>
  <c r="F28" i="11"/>
  <c r="F29" i="11" l="1"/>
  <c r="G28" i="11"/>
  <c r="N28" i="11" s="1"/>
  <c r="R28" i="11" s="1"/>
  <c r="T32" i="15" s="1"/>
  <c r="G29" i="11" l="1"/>
  <c r="N29" i="11" s="1"/>
  <c r="R29" i="11" s="1"/>
  <c r="T33" i="15" s="1"/>
  <c r="F30" i="11"/>
  <c r="F31" i="11" l="1"/>
  <c r="G30" i="11"/>
  <c r="N30" i="11" s="1"/>
  <c r="R30" i="11" s="1"/>
  <c r="T34" i="15" s="1"/>
  <c r="G31" i="11" l="1"/>
  <c r="N31" i="11" s="1"/>
  <c r="R31" i="11" s="1"/>
  <c r="T35" i="15" s="1"/>
  <c r="F32" i="11"/>
  <c r="G32" i="11" s="1"/>
  <c r="N32" i="11" s="1"/>
  <c r="R32" i="11" s="1"/>
  <c r="T36" i="15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<sst xmlns="http://schemas.openxmlformats.org/spreadsheetml/2006/main" count="280" uniqueCount="140">
  <si>
    <t>Nominal Value</t>
  </si>
  <si>
    <t>Temperature Effect</t>
  </si>
  <si>
    <t>Repeatability</t>
  </si>
  <si>
    <t>Uc</t>
  </si>
  <si>
    <t>Ui</t>
  </si>
  <si>
    <t>mm.</t>
  </si>
  <si>
    <t>Value</t>
  </si>
  <si>
    <t>Due Date</t>
  </si>
  <si>
    <t>mm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</si>
  <si>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</si>
  <si>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</si>
  <si>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</si>
  <si>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</si>
  <si>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</si>
  <si>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</si>
  <si>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</si>
  <si>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</si>
  <si>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</si>
  <si>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</si>
  <si>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</si>
  <si>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</si>
  <si>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</si>
  <si>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</si>
  <si>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</si>
  <si>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</si>
  <si>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</si>
  <si>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</si>
  <si>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</si>
  <si>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</si>
  <si>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</si>
  <si>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</si>
  <si>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</si>
  <si>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</si>
  <si>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</si>
  <si>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</si>
  <si>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</si>
  <si>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</si>
  <si>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</si>
  <si>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</si>
  <si>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</si>
  <si>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</si>
  <si>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</si>
  <si>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Scale Range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</si>
  <si>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</si>
  <si>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</si>
  <si>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</si>
  <si>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</si>
  <si>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</si>
  <si>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</si>
  <si>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</si>
  <si>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</si>
  <si>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</si>
  <si>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Uncertainty of  ULM</t>
  </si>
  <si>
    <t>2. Function  Measurement</t>
  </si>
  <si>
    <r>
      <t>X</t>
    </r>
    <r>
      <rPr>
        <vertAlign val="subscript"/>
        <sz val="10"/>
        <rFont val="Gulim"/>
        <family val="2"/>
      </rPr>
      <t>1</t>
    </r>
  </si>
  <si>
    <t>Average</t>
  </si>
  <si>
    <t>Calibration by :</t>
  </si>
  <si>
    <t>standard uncertainty with the coverage factor k = 2.00, providing a level of confidence approximately 95 %</t>
  </si>
  <si>
    <t>Resolution of UUC</t>
  </si>
  <si>
    <t>Uncertainty Budget of Dial Test Indicator</t>
  </si>
  <si>
    <t>Resolution of STD</t>
  </si>
  <si>
    <t>SP-SD-001</t>
  </si>
  <si>
    <t>µm</t>
  </si>
  <si>
    <t>Error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</si>
  <si>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</si>
  <si>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</si>
  <si>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</si>
  <si>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</si>
  <si>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</si>
  <si>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</si>
  <si>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</si>
  <si>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</si>
  <si>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</si>
  <si>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</si>
  <si>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</si>
  <si>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</si>
  <si>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</si>
  <si>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</si>
  <si>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</si>
  <si>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</si>
  <si>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</si>
  <si>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</si>
  <si>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</si>
  <si>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</si>
  <si>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</si>
  <si>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</si>
  <si>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</si>
  <si>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>N/A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</si>
  <si>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</si>
  <si>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</si>
  <si>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</si>
  <si>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</si>
  <si>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</si>
  <si>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</si>
  <si>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</si>
  <si>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</si>
  <si>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</si>
  <si>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</si>
  <si>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</si>
  <si>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</si>
  <si>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</si>
  <si>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</si>
  <si>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SPR15120012-1</t>
  </si>
  <si>
    <t>Mitutoyo</t>
  </si>
  <si>
    <r>
      <t xml:space="preserve">   Page :</t>
    </r>
    <r>
      <rPr>
        <sz val="10"/>
        <rFont val="Gulim"/>
        <family val="2"/>
      </rPr>
      <t xml:space="preserve"> 3 of 3</t>
    </r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</si>
  <si>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</si>
  <si>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</si>
  <si>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</si>
  <si>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</si>
  <si>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</si>
  <si>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r>
      <t xml:space="preserve">1. Repeatability Outside measurement / Standard Deviation : </t>
    </r>
    <r>
      <rPr>
        <b/>
        <sz val="10"/>
        <color theme="1"/>
        <rFont val="Gulim"/>
        <family val="2"/>
      </rPr>
      <t>Zero and Full Scale.</t>
    </r>
  </si>
  <si>
    <t>UUC Reading</t>
  </si>
  <si>
    <r>
      <t>X</t>
    </r>
    <r>
      <rPr>
        <vertAlign val="subscript"/>
        <sz val="10"/>
        <rFont val="Gulim"/>
        <family val="2"/>
      </rPr>
      <t>2</t>
    </r>
  </si>
  <si>
    <r>
      <t>X</t>
    </r>
    <r>
      <rPr>
        <vertAlign val="subscript"/>
        <sz val="10"/>
        <rFont val="Gulim"/>
        <family val="2"/>
      </rPr>
      <t>3</t>
    </r>
  </si>
  <si>
    <r>
      <t>X</t>
    </r>
    <r>
      <rPr>
        <vertAlign val="subscript"/>
        <sz val="10"/>
        <rFont val="Gulim"/>
        <family val="2"/>
      </rPr>
      <t>4</t>
    </r>
  </si>
  <si>
    <t>Norminal
Value</t>
  </si>
  <si>
    <t xml:space="preserve"> Standard deviation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</si>
  <si>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</si>
  <si>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</si>
  <si>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1000959-1</t>
  </si>
  <si>
    <t>Universal Length 
Measuring</t>
  </si>
  <si>
    <t>X4</t>
  </si>
  <si>
    <t>X3</t>
  </si>
  <si>
    <t>X2</t>
  </si>
  <si>
    <t>X1</t>
  </si>
  <si>
    <t>STD Reading 
(Forward)</t>
  </si>
  <si>
    <t>Norminal 
Value</t>
  </si>
  <si>
    <r>
      <rPr>
        <sz val="10"/>
        <color theme="1"/>
        <rFont val="Calibri"/>
        <family val="2"/>
      </rPr>
      <t>µ</t>
    </r>
    <r>
      <rPr>
        <sz val="10"/>
        <color theme="1"/>
        <rFont val="Gulim"/>
        <family val="2"/>
      </rPr>
      <t>m</t>
    </r>
  </si>
  <si>
    <t>1. Flatness Measurement :</t>
  </si>
  <si>
    <t>SP-SD-028-1</t>
  </si>
  <si>
    <t>Dial Gauge Tester/ Calibration Tester</t>
  </si>
  <si>
    <t>STD Reading 
(Backward)</t>
  </si>
  <si>
    <t>Uncertainty 
(±) µm</t>
  </si>
  <si>
    <t>STD Reading 
Backward</t>
  </si>
  <si>
    <t>STD Reading 
Forward</t>
  </si>
  <si>
    <t>Nominal 
Value</t>
  </si>
  <si>
    <t>Unit :</t>
  </si>
  <si>
    <t>Repeatability Measured Value 10% of full scale</t>
  </si>
  <si>
    <t>Repeatability Measured Value 100% of full scale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</si>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</sst>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</numFmts>
  <fonts count="6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color theme="8" tint="-0.499984740745262"/>
      <name val="Cordia New"/>
      <family val="2"/>
    </font>
    <font>
      <vertAlign val="subscript"/>
      <sz val="10"/>
      <name val="Gulim"/>
      <family val="2"/>
    </font>
    <font>
      <sz val="10"/>
      <color rgb="FF0070C0"/>
      <name val="Gulim"/>
      <family val="2"/>
    </font>
    <font>
      <b/>
      <sz val="18"/>
      <name val="Arial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14"/>
      <color indexed="81"/>
      <name val="Angsana New"/>
      <family val="1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sz val="14"/>
      <color rgb="FF0070C0"/>
      <name val="Cordia New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b/>
      <sz val="10"/>
      <color theme="1"/>
      <name val="Gulim"/>
      <family val="2"/>
    </font>
    <font>
      <sz val="10"/>
      <color rgb="FF0000CC"/>
      <name val="Gulim"/>
      <family val="2"/>
    </font>
    <font>
      <b/>
      <sz val="18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0"/>
      <color rgb="FF002060"/>
      <name val="Gulim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17" fillId="0" borderId="0"/>
  </cellStyleXfs>
  <cellXfs count="38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8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Alignment="1">
      <alignment vertical="center"/>
    </xf>
    <xf numFmtId="0" fontId="22" fillId="0" borderId="0" xfId="9" applyFont="1" applyBorder="1" applyAlignment="1">
      <alignment vertical="center"/>
    </xf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horizontal="center" vertical="center"/>
    </xf>
    <xf numFmtId="0" fontId="24" fillId="0" borderId="0" xfId="9" applyFont="1" applyBorder="1" applyAlignment="1">
      <alignment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2" fillId="0" borderId="0" xfId="4" applyFont="1" applyBorder="1" applyAlignment="1">
      <alignment vertical="center"/>
    </xf>
    <xf numFmtId="0" fontId="23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26" fillId="0" borderId="0" xfId="17" applyFont="1" applyBorder="1" applyAlignment="1">
      <alignment horizontal="left" vertical="center"/>
    </xf>
    <xf numFmtId="0" fontId="27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0" fillId="0" borderId="0" xfId="17" applyFont="1" applyBorder="1" applyAlignment="1">
      <alignment horizontal="left" vertical="center"/>
    </xf>
    <xf numFmtId="0" fontId="21" fillId="0" borderId="0" xfId="9" applyFont="1" applyBorder="1" applyAlignment="1">
      <alignment vertical="center"/>
    </xf>
    <xf numFmtId="0" fontId="22" fillId="0" borderId="11" xfId="9" applyFont="1" applyBorder="1" applyAlignment="1">
      <alignment vertical="center"/>
    </xf>
    <xf numFmtId="0" fontId="23" fillId="0" borderId="11" xfId="9" applyFont="1" applyBorder="1" applyAlignment="1">
      <alignment vertical="center"/>
    </xf>
    <xf numFmtId="0" fontId="23" fillId="0" borderId="11" xfId="9" applyFont="1" applyBorder="1" applyAlignment="1">
      <alignment horizontal="center" vertical="center"/>
    </xf>
    <xf numFmtId="0" fontId="28" fillId="0" borderId="11" xfId="9" applyFont="1" applyBorder="1" applyAlignment="1">
      <alignment vertical="center"/>
    </xf>
    <xf numFmtId="0" fontId="16" fillId="0" borderId="11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21" fillId="0" borderId="11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164" fontId="20" fillId="0" borderId="0" xfId="3" applyFont="1" applyFill="1" applyBorder="1" applyAlignment="1" applyProtection="1">
      <alignment vertical="center"/>
      <protection locked="0"/>
    </xf>
    <xf numFmtId="0" fontId="23" fillId="0" borderId="0" xfId="4" applyFont="1" applyBorder="1" applyAlignment="1">
      <alignment horizontal="center" vertical="center"/>
    </xf>
    <xf numFmtId="0" fontId="21" fillId="0" borderId="0" xfId="17" applyFont="1" applyBorder="1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1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22" fillId="0" borderId="0" xfId="4" applyFont="1" applyBorder="1" applyAlignment="1">
      <alignment horizontal="left" vertical="center"/>
    </xf>
    <xf numFmtId="1" fontId="29" fillId="0" borderId="0" xfId="4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3" fillId="0" borderId="0" xfId="4" applyFont="1" applyBorder="1" applyAlignment="1">
      <alignment horizontal="left" vertical="center"/>
    </xf>
    <xf numFmtId="0" fontId="28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28" fillId="0" borderId="0" xfId="4" applyFont="1" applyBorder="1" applyAlignment="1">
      <alignment vertical="center"/>
    </xf>
    <xf numFmtId="0" fontId="24" fillId="0" borderId="0" xfId="9" applyFont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4" applyFont="1" applyBorder="1" applyAlignment="1">
      <alignment horizontal="left" vertical="center"/>
    </xf>
    <xf numFmtId="0" fontId="24" fillId="0" borderId="0" xfId="9" applyFont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2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1" fillId="0" borderId="0" xfId="9" applyFont="1" applyAlignment="1">
      <alignment horizontal="center" vertical="center"/>
    </xf>
    <xf numFmtId="0" fontId="20" fillId="0" borderId="0" xfId="5" applyFont="1" applyBorder="1" applyAlignment="1">
      <alignment vertical="center"/>
    </xf>
    <xf numFmtId="0" fontId="21" fillId="0" borderId="0" xfId="9" applyFont="1" applyAlignment="1">
      <alignment horizontal="right" vertical="center"/>
    </xf>
    <xf numFmtId="2" fontId="21" fillId="0" borderId="0" xfId="4" applyNumberFormat="1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0" fontId="11" fillId="0" borderId="0" xfId="9" applyFont="1" applyAlignment="1">
      <alignment horizontal="center" vertical="center"/>
    </xf>
    <xf numFmtId="0" fontId="20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1" fillId="0" borderId="0" xfId="9" applyNumberFormat="1" applyFont="1" applyBorder="1" applyAlignment="1">
      <alignment vertical="center"/>
    </xf>
    <xf numFmtId="1" fontId="21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0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29" fillId="0" borderId="0" xfId="4" applyNumberFormat="1" applyFont="1" applyBorder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0" fillId="0" borderId="0" xfId="0" applyAlignment="1"/>
    <xf numFmtId="0" fontId="11" fillId="0" borderId="0" xfId="4" applyNumberFormat="1" applyFont="1" applyAlignment="1">
      <alignment horizontal="left" vertical="center"/>
    </xf>
    <xf numFmtId="0" fontId="11" fillId="0" borderId="0" xfId="4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left" vertical="center"/>
    </xf>
    <xf numFmtId="0" fontId="16" fillId="0" borderId="0" xfId="9" applyFont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1" fontId="6" fillId="0" borderId="2" xfId="1" applyNumberFormat="1" applyFont="1" applyBorder="1" applyAlignment="1" applyProtection="1">
      <alignment horizontal="right" vertical="center"/>
      <protection locked="0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5" borderId="2" xfId="1" applyFont="1" applyFill="1" applyBorder="1" applyAlignment="1" applyProtection="1">
      <alignment horizontal="right" vertical="center"/>
      <protection locked="0"/>
    </xf>
    <xf numFmtId="0" fontId="6" fillId="5" borderId="3" xfId="1" applyFont="1" applyFill="1" applyBorder="1" applyAlignment="1" applyProtection="1">
      <alignment horizontal="center" vertical="center"/>
      <protection locked="0"/>
    </xf>
    <xf numFmtId="0" fontId="6" fillId="4" borderId="2" xfId="1" applyFont="1" applyFill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2" fontId="6" fillId="0" borderId="2" xfId="1" applyNumberFormat="1" applyFont="1" applyBorder="1" applyAlignment="1" applyProtection="1">
      <alignment horizontal="right" vertical="center"/>
      <protection locked="0"/>
    </xf>
    <xf numFmtId="0" fontId="6" fillId="5" borderId="3" xfId="1" applyFont="1" applyFill="1" applyBorder="1" applyAlignment="1" applyProtection="1">
      <alignment horizontal="right" vertical="center"/>
      <protection locked="0"/>
    </xf>
    <xf numFmtId="0" fontId="30" fillId="0" borderId="0" xfId="18" applyFont="1" applyFill="1" applyAlignment="1">
      <alignment vertical="center"/>
    </xf>
    <xf numFmtId="0" fontId="36" fillId="0" borderId="0" xfId="18" applyFont="1" applyFill="1" applyAlignment="1"/>
    <xf numFmtId="0" fontId="36" fillId="0" borderId="0" xfId="18" applyFont="1" applyFill="1" applyBorder="1" applyAlignment="1"/>
    <xf numFmtId="174" fontId="36" fillId="0" borderId="0" xfId="18" applyNumberFormat="1" applyFont="1" applyFill="1" applyBorder="1" applyAlignment="1"/>
    <xf numFmtId="0" fontId="36" fillId="0" borderId="0" xfId="18" applyFont="1" applyFill="1" applyAlignment="1">
      <alignment horizontal="center"/>
    </xf>
    <xf numFmtId="0" fontId="36" fillId="0" borderId="0" xfId="18" applyFont="1" applyFill="1" applyAlignment="1">
      <alignment horizontal="left"/>
    </xf>
    <xf numFmtId="0" fontId="36" fillId="0" borderId="0" xfId="0" applyFont="1" applyFill="1" applyBorder="1" applyAlignment="1"/>
    <xf numFmtId="0" fontId="36" fillId="0" borderId="0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8" xfId="0" applyFont="1" applyFill="1" applyBorder="1" applyAlignment="1"/>
    <xf numFmtId="0" fontId="36" fillId="0" borderId="0" xfId="0" applyFont="1" applyFill="1" applyAlignment="1"/>
    <xf numFmtId="0" fontId="36" fillId="0" borderId="0" xfId="0" applyFont="1" applyFill="1" applyAlignment="1">
      <alignment horizontal="left"/>
    </xf>
    <xf numFmtId="0" fontId="36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29" fillId="0" borderId="0" xfId="9" applyFont="1" applyAlignment="1">
      <alignment horizontal="right" vertical="center"/>
    </xf>
    <xf numFmtId="0" fontId="29" fillId="0" borderId="0" xfId="9" applyFont="1" applyBorder="1" applyAlignment="1">
      <alignment horizontal="center" vertical="center"/>
    </xf>
    <xf numFmtId="0" fontId="29" fillId="0" borderId="0" xfId="4" applyFont="1" applyBorder="1" applyAlignment="1">
      <alignment vertical="center"/>
    </xf>
    <xf numFmtId="0" fontId="11" fillId="0" borderId="0" xfId="4" applyFont="1" applyBorder="1" applyAlignment="1">
      <alignment horizontal="left" vertical="center"/>
    </xf>
    <xf numFmtId="0" fontId="11" fillId="0" borderId="0" xfId="17" applyFont="1" applyFill="1" applyBorder="1" applyAlignment="1">
      <alignment horizontal="left" vertical="center"/>
    </xf>
    <xf numFmtId="0" fontId="29" fillId="0" borderId="11" xfId="9" applyFont="1" applyBorder="1" applyAlignment="1">
      <alignment vertical="center"/>
    </xf>
    <xf numFmtId="0" fontId="29" fillId="0" borderId="11" xfId="9" applyFont="1" applyBorder="1" applyAlignment="1">
      <alignment horizontal="center" vertical="center"/>
    </xf>
    <xf numFmtId="0" fontId="11" fillId="0" borderId="11" xfId="17" applyFont="1" applyBorder="1" applyAlignment="1">
      <alignment horizontal="left" vertical="center"/>
    </xf>
    <xf numFmtId="0" fontId="20" fillId="0" borderId="0" xfId="9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29" fillId="0" borderId="0" xfId="17" applyFont="1" applyFill="1" applyBorder="1" applyAlignment="1">
      <alignment horizontal="left"/>
    </xf>
    <xf numFmtId="0" fontId="20" fillId="0" borderId="0" xfId="9" applyFont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11" fillId="0" borderId="0" xfId="4" quotePrefix="1" applyFont="1" applyBorder="1" applyAlignment="1">
      <alignment vertical="center"/>
    </xf>
    <xf numFmtId="1" fontId="11" fillId="0" borderId="0" xfId="4" applyNumberFormat="1" applyFont="1" applyBorder="1" applyAlignment="1">
      <alignment horizontal="righ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174" fontId="11" fillId="0" borderId="0" xfId="4" applyNumberFormat="1" applyFont="1" applyBorder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9" fontId="30" fillId="0" borderId="0" xfId="4" applyNumberFormat="1" applyFont="1" applyBorder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0" fillId="0" borderId="0" xfId="9" applyFont="1" applyBorder="1" applyAlignment="1">
      <alignment horizontal="center" vertical="center"/>
    </xf>
    <xf numFmtId="0" fontId="11" fillId="0" borderId="0" xfId="9" applyFont="1" applyAlignment="1">
      <alignment vertical="top" wrapText="1"/>
    </xf>
    <xf numFmtId="0" fontId="11" fillId="0" borderId="0" xfId="9" applyFont="1" applyAlignment="1">
      <alignment horizontal="left" vertical="center"/>
    </xf>
    <xf numFmtId="0" fontId="3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7" fillId="0" borderId="0" xfId="0" applyFont="1"/>
    <xf numFmtId="0" fontId="30" fillId="0" borderId="0" xfId="13" applyFont="1" applyFill="1" applyAlignment="1">
      <alignment vertical="center"/>
    </xf>
    <xf numFmtId="174" fontId="11" fillId="0" borderId="0" xfId="9" applyNumberFormat="1" applyFont="1" applyAlignment="1">
      <alignment vertical="center"/>
    </xf>
    <xf numFmtId="2" fontId="11" fillId="0" borderId="0" xfId="4" applyNumberFormat="1" applyFont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29" fillId="0" borderId="0" xfId="9" applyNumberFormat="1" applyFont="1" applyAlignment="1">
      <alignment vertical="center"/>
    </xf>
    <xf numFmtId="0" fontId="50" fillId="15" borderId="4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8" fillId="8" borderId="1" xfId="0" applyNumberFormat="1" applyFont="1" applyFill="1" applyBorder="1" applyAlignment="1">
      <alignment horizontal="center" vertical="center"/>
    </xf>
    <xf numFmtId="168" fontId="6" fillId="8" borderId="1" xfId="0" applyNumberFormat="1" applyFont="1" applyFill="1" applyBorder="1" applyAlignment="1">
      <alignment horizontal="center" vertical="center"/>
    </xf>
    <xf numFmtId="172" fontId="37" fillId="15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right" vertical="center"/>
    </xf>
    <xf numFmtId="0" fontId="30" fillId="0" borderId="0" xfId="0" applyFont="1" applyFill="1" applyBorder="1" applyAlignment="1">
      <alignment horizontal="center" vertical="center"/>
    </xf>
    <xf numFmtId="0" fontId="11" fillId="0" borderId="0" xfId="9" applyFont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30" fillId="0" borderId="0" xfId="18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1" xfId="18" applyFont="1" applyFill="1" applyBorder="1" applyAlignment="1">
      <alignment horizontal="center"/>
    </xf>
    <xf numFmtId="0" fontId="36" fillId="0" borderId="8" xfId="18" applyFont="1" applyFill="1" applyBorder="1" applyAlignment="1"/>
    <xf numFmtId="0" fontId="36" fillId="0" borderId="0" xfId="0" applyFont="1" applyFill="1" applyBorder="1" applyAlignment="1">
      <alignment horizontal="left"/>
    </xf>
    <xf numFmtId="0" fontId="56" fillId="5" borderId="2" xfId="0" applyFont="1" applyFill="1" applyBorder="1" applyAlignment="1">
      <alignment vertical="center"/>
    </xf>
    <xf numFmtId="0" fontId="56" fillId="5" borderId="6" xfId="0" applyFont="1" applyFill="1" applyBorder="1" applyAlignment="1">
      <alignment vertical="center"/>
    </xf>
    <xf numFmtId="0" fontId="56" fillId="5" borderId="3" xfId="0" applyFont="1" applyFill="1" applyBorder="1" applyAlignment="1">
      <alignment vertical="center"/>
    </xf>
    <xf numFmtId="0" fontId="3" fillId="0" borderId="0" xfId="4"/>
    <xf numFmtId="0" fontId="11" fillId="0" borderId="0" xfId="4" applyFont="1" applyAlignment="1">
      <alignment vertical="center"/>
    </xf>
    <xf numFmtId="0" fontId="58" fillId="0" borderId="0" xfId="4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175" fontId="34" fillId="0" borderId="0" xfId="4" applyNumberFormat="1" applyFont="1" applyBorder="1" applyAlignment="1">
      <alignment horizontal="left" vertical="center"/>
    </xf>
    <xf numFmtId="0" fontId="59" fillId="0" borderId="0" xfId="9" applyFont="1" applyAlignment="1">
      <alignment vertical="center"/>
    </xf>
    <xf numFmtId="0" fontId="34" fillId="0" borderId="0" xfId="4" applyFont="1" applyBorder="1" applyAlignment="1">
      <alignment horizontal="left" vertical="center"/>
    </xf>
    <xf numFmtId="0" fontId="20" fillId="0" borderId="0" xfId="4" applyFont="1" applyBorder="1" applyAlignment="1">
      <alignment horizontal="left" vertical="center"/>
    </xf>
    <xf numFmtId="0" fontId="34" fillId="0" borderId="0" xfId="4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Alignment="1">
      <alignment horizontal="right"/>
    </xf>
    <xf numFmtId="0" fontId="30" fillId="0" borderId="0" xfId="0" applyFont="1" applyFill="1" applyAlignment="1"/>
    <xf numFmtId="0" fontId="30" fillId="0" borderId="0" xfId="0" applyFont="1" applyFill="1" applyBorder="1" applyAlignment="1"/>
    <xf numFmtId="0" fontId="11" fillId="0" borderId="0" xfId="4" applyNumberFormat="1" applyFont="1" applyBorder="1" applyAlignment="1"/>
    <xf numFmtId="0" fontId="30" fillId="0" borderId="0" xfId="0" applyFont="1" applyFill="1" applyAlignment="1">
      <alignment horizontal="left"/>
    </xf>
    <xf numFmtId="0" fontId="35" fillId="0" borderId="0" xfId="0" applyFont="1" applyBorder="1" applyAlignment="1">
      <alignment horizontal="left"/>
    </xf>
    <xf numFmtId="0" fontId="30" fillId="0" borderId="8" xfId="0" applyFont="1" applyFill="1" applyBorder="1" applyAlignment="1">
      <alignment horizontal="left"/>
    </xf>
    <xf numFmtId="0" fontId="30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/>
    </xf>
    <xf numFmtId="165" fontId="11" fillId="0" borderId="0" xfId="0" quotePrefix="1" applyNumberFormat="1" applyFont="1" applyBorder="1" applyAlignment="1">
      <alignment horizontal="center" vertical="center"/>
    </xf>
    <xf numFmtId="0" fontId="11" fillId="0" borderId="0" xfId="4" applyNumberFormat="1" applyFont="1" applyAlignment="1"/>
    <xf numFmtId="0" fontId="0" fillId="0" borderId="0" xfId="0" applyFont="1"/>
    <xf numFmtId="0" fontId="11" fillId="0" borderId="0" xfId="4" quotePrefix="1" applyNumberFormat="1" applyFont="1" applyBorder="1" applyAlignment="1">
      <alignment horizontal="center" vertical="center"/>
    </xf>
    <xf numFmtId="0" fontId="11" fillId="0" borderId="0" xfId="4" applyNumberFormat="1" applyFont="1" applyBorder="1" applyAlignment="1">
      <alignment horizontal="center" vertical="center"/>
    </xf>
    <xf numFmtId="0" fontId="25" fillId="0" borderId="0" xfId="4" applyNumberFormat="1" applyFont="1" applyAlignment="1">
      <alignment vertical="center"/>
    </xf>
    <xf numFmtId="0" fontId="11" fillId="0" borderId="0" xfId="9" applyNumberFormat="1" applyFont="1" applyBorder="1" applyAlignment="1">
      <alignment vertical="center"/>
    </xf>
    <xf numFmtId="167" fontId="11" fillId="0" borderId="0" xfId="0" applyNumberFormat="1" applyFont="1" applyBorder="1" applyAlignment="1">
      <alignment horizontal="center" vertical="center"/>
    </xf>
    <xf numFmtId="167" fontId="30" fillId="0" borderId="0" xfId="0" applyNumberFormat="1" applyFont="1" applyBorder="1" applyAlignment="1">
      <alignment horizontal="center" vertical="center"/>
    </xf>
    <xf numFmtId="2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7" fontId="11" fillId="0" borderId="0" xfId="0" quotePrefix="1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0" fontId="11" fillId="13" borderId="2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2" fontId="30" fillId="0" borderId="1" xfId="0" quotePrefix="1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39" fillId="0" borderId="15" xfId="0" applyNumberFormat="1" applyFont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167" fontId="39" fillId="0" borderId="5" xfId="0" applyNumberFormat="1" applyFont="1" applyBorder="1" applyAlignment="1">
      <alignment horizontal="center" vertical="center"/>
    </xf>
    <xf numFmtId="167" fontId="10" fillId="0" borderId="15" xfId="0" applyNumberFormat="1" applyFont="1" applyBorder="1" applyAlignment="1">
      <alignment horizontal="center"/>
    </xf>
    <xf numFmtId="167" fontId="60" fillId="0" borderId="15" xfId="0" applyNumberFormat="1" applyFont="1" applyBorder="1" applyAlignment="1">
      <alignment horizontal="center" vertical="center"/>
    </xf>
    <xf numFmtId="0" fontId="33" fillId="11" borderId="0" xfId="18" applyFont="1" applyFill="1" applyBorder="1" applyAlignment="1">
      <alignment horizontal="center" vertical="center"/>
    </xf>
    <xf numFmtId="0" fontId="31" fillId="12" borderId="0" xfId="18" applyFont="1" applyFill="1" applyBorder="1" applyAlignment="1">
      <alignment horizontal="center" vertical="center"/>
    </xf>
    <xf numFmtId="0" fontId="49" fillId="14" borderId="0" xfId="18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6" fillId="0" borderId="6" xfId="18" applyFont="1" applyFill="1" applyBorder="1" applyAlignment="1">
      <alignment horizontal="center"/>
    </xf>
    <xf numFmtId="0" fontId="36" fillId="0" borderId="11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67" fontId="39" fillId="0" borderId="4" xfId="0" applyNumberFormat="1" applyFont="1" applyBorder="1" applyAlignment="1">
      <alignment horizontal="center" vertical="center"/>
    </xf>
    <xf numFmtId="0" fontId="30" fillId="0" borderId="11" xfId="0" applyFont="1" applyFill="1" applyBorder="1" applyAlignment="1">
      <alignment horizontal="left"/>
    </xf>
    <xf numFmtId="0" fontId="36" fillId="0" borderId="6" xfId="0" applyFont="1" applyFill="1" applyBorder="1" applyAlignment="1">
      <alignment horizontal="center"/>
    </xf>
    <xf numFmtId="165" fontId="11" fillId="0" borderId="12" xfId="0" quotePrefix="1" applyNumberFormat="1" applyFont="1" applyBorder="1" applyAlignment="1">
      <alignment horizontal="center" vertical="center"/>
    </xf>
    <xf numFmtId="165" fontId="11" fillId="0" borderId="0" xfId="0" quotePrefix="1" applyNumberFormat="1" applyFont="1" applyBorder="1" applyAlignment="1">
      <alignment horizontal="center" vertical="center"/>
    </xf>
    <xf numFmtId="165" fontId="11" fillId="0" borderId="13" xfId="0" quotePrefix="1" applyNumberFormat="1" applyFont="1" applyBorder="1" applyAlignment="1">
      <alignment horizontal="center" vertical="center"/>
    </xf>
    <xf numFmtId="0" fontId="36" fillId="0" borderId="0" xfId="18" applyFont="1" applyFill="1" applyBorder="1" applyAlignment="1">
      <alignment horizontal="right"/>
    </xf>
    <xf numFmtId="176" fontId="36" fillId="0" borderId="6" xfId="18" applyNumberFormat="1" applyFont="1" applyFill="1" applyBorder="1" applyAlignment="1">
      <alignment horizontal="left"/>
    </xf>
    <xf numFmtId="0" fontId="36" fillId="0" borderId="11" xfId="18" applyFont="1" applyFill="1" applyBorder="1" applyAlignment="1">
      <alignment horizontal="center"/>
    </xf>
    <xf numFmtId="176" fontId="36" fillId="0" borderId="11" xfId="18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right" vertical="center"/>
    </xf>
    <xf numFmtId="165" fontId="11" fillId="0" borderId="7" xfId="0" quotePrefix="1" applyNumberFormat="1" applyFont="1" applyBorder="1" applyAlignment="1">
      <alignment horizontal="center" vertical="center"/>
    </xf>
    <xf numFmtId="165" fontId="11" fillId="0" borderId="8" xfId="0" quotePrefix="1" applyNumberFormat="1" applyFont="1" applyBorder="1" applyAlignment="1">
      <alignment horizontal="center" vertical="center"/>
    </xf>
    <xf numFmtId="165" fontId="11" fillId="0" borderId="9" xfId="0" quotePrefix="1" applyNumberFormat="1" applyFont="1" applyBorder="1" applyAlignment="1">
      <alignment horizontal="center" vertical="center"/>
    </xf>
    <xf numFmtId="0" fontId="36" fillId="0" borderId="11" xfId="18" applyFont="1" applyFill="1" applyBorder="1" applyAlignment="1">
      <alignment horizontal="left"/>
    </xf>
    <xf numFmtId="0" fontId="36" fillId="0" borderId="6" xfId="0" applyFont="1" applyFill="1" applyBorder="1" applyAlignment="1">
      <alignment horizontal="left"/>
    </xf>
    <xf numFmtId="166" fontId="30" fillId="0" borderId="7" xfId="0" applyNumberFormat="1" applyFont="1" applyBorder="1" applyAlignment="1">
      <alignment horizontal="center" vertical="center"/>
    </xf>
    <xf numFmtId="166" fontId="30" fillId="0" borderId="8" xfId="0" applyNumberFormat="1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167" fontId="60" fillId="0" borderId="4" xfId="0" applyNumberFormat="1" applyFont="1" applyBorder="1" applyAlignment="1">
      <alignment horizontal="center" vertical="center"/>
    </xf>
    <xf numFmtId="167" fontId="10" fillId="0" borderId="4" xfId="0" applyNumberFormat="1" applyFont="1" applyBorder="1" applyAlignment="1">
      <alignment horizontal="center"/>
    </xf>
    <xf numFmtId="0" fontId="30" fillId="0" borderId="6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165" fontId="11" fillId="0" borderId="10" xfId="0" quotePrefix="1" applyNumberFormat="1" applyFont="1" applyBorder="1" applyAlignment="1">
      <alignment horizontal="center" vertical="center"/>
    </xf>
    <xf numFmtId="165" fontId="11" fillId="0" borderId="11" xfId="0" quotePrefix="1" applyNumberFormat="1" applyFont="1" applyBorder="1" applyAlignment="1">
      <alignment horizontal="center" vertical="center"/>
    </xf>
    <xf numFmtId="165" fontId="11" fillId="0" borderId="14" xfId="0" quotePrefix="1" applyNumberFormat="1" applyFont="1" applyBorder="1" applyAlignment="1">
      <alignment horizontal="center" vertical="center"/>
    </xf>
    <xf numFmtId="167" fontId="60" fillId="0" borderId="5" xfId="0" applyNumberFormat="1" applyFont="1" applyBorder="1" applyAlignment="1">
      <alignment horizontal="center" vertical="center"/>
    </xf>
    <xf numFmtId="167" fontId="10" fillId="0" borderId="5" xfId="0" applyNumberFormat="1" applyFont="1" applyBorder="1" applyAlignment="1">
      <alignment horizontal="center"/>
    </xf>
    <xf numFmtId="0" fontId="36" fillId="0" borderId="11" xfId="0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/>
    </xf>
    <xf numFmtId="0" fontId="6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6" fillId="0" borderId="0" xfId="9" applyFont="1" applyAlignment="1">
      <alignment horizontal="center" vertical="center"/>
    </xf>
    <xf numFmtId="0" fontId="20" fillId="0" borderId="0" xfId="9" quotePrefix="1" applyFont="1" applyBorder="1" applyAlignment="1">
      <alignment horizontal="center" vertical="center" shrinkToFit="1"/>
    </xf>
    <xf numFmtId="1" fontId="11" fillId="0" borderId="0" xfId="4" quotePrefix="1" applyNumberFormat="1" applyFont="1" applyBorder="1" applyAlignment="1">
      <alignment horizontal="left" vertical="center"/>
    </xf>
    <xf numFmtId="175" fontId="11" fillId="0" borderId="0" xfId="9" applyNumberFormat="1" applyFont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0" fontId="11" fillId="0" borderId="0" xfId="9" applyFont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173" fontId="11" fillId="0" borderId="0" xfId="4" quotePrefix="1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horizontal="left" vertical="center"/>
    </xf>
    <xf numFmtId="0" fontId="11" fillId="0" borderId="1" xfId="9" applyFont="1" applyBorder="1" applyAlignment="1">
      <alignment horizontal="center" vertical="center" wrapText="1"/>
    </xf>
    <xf numFmtId="0" fontId="11" fillId="0" borderId="1" xfId="9" applyFont="1" applyBorder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0" fontId="11" fillId="0" borderId="1" xfId="9" quotePrefix="1" applyFont="1" applyBorder="1" applyAlignment="1">
      <alignment horizontal="center" vertical="center"/>
    </xf>
    <xf numFmtId="176" fontId="11" fillId="0" borderId="1" xfId="9" applyNumberFormat="1" applyFont="1" applyBorder="1" applyAlignment="1">
      <alignment horizontal="center" vertical="center"/>
    </xf>
    <xf numFmtId="173" fontId="16" fillId="0" borderId="0" xfId="4" quotePrefix="1" applyNumberFormat="1" applyFont="1" applyBorder="1" applyAlignment="1">
      <alignment horizontal="left" vertical="center"/>
    </xf>
    <xf numFmtId="173" fontId="16" fillId="0" borderId="0" xfId="4" applyNumberFormat="1" applyFont="1" applyBorder="1" applyAlignment="1">
      <alignment horizontal="left" vertical="center"/>
    </xf>
    <xf numFmtId="175" fontId="16" fillId="0" borderId="0" xfId="9" applyNumberFormat="1" applyFont="1" applyBorder="1" applyAlignment="1">
      <alignment horizontal="left" vertical="center"/>
    </xf>
    <xf numFmtId="0" fontId="22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29" fillId="0" borderId="2" xfId="9" applyFont="1" applyBorder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9" fillId="0" borderId="3" xfId="9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0" fontId="11" fillId="0" borderId="0" xfId="12" quotePrefix="1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167" fontId="11" fillId="0" borderId="12" xfId="0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 vertical="center"/>
    </xf>
    <xf numFmtId="167" fontId="11" fillId="0" borderId="13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 vertical="center"/>
    </xf>
    <xf numFmtId="167" fontId="11" fillId="0" borderId="14" xfId="0" applyNumberFormat="1" applyFont="1" applyBorder="1" applyAlignment="1">
      <alignment horizontal="center" vertical="center"/>
    </xf>
    <xf numFmtId="167" fontId="30" fillId="0" borderId="12" xfId="0" applyNumberFormat="1" applyFont="1" applyBorder="1" applyAlignment="1">
      <alignment horizontal="center" vertical="center"/>
    </xf>
    <xf numFmtId="167" fontId="30" fillId="0" borderId="0" xfId="0" applyNumberFormat="1" applyFont="1" applyBorder="1" applyAlignment="1">
      <alignment horizontal="center" vertical="center"/>
    </xf>
    <xf numFmtId="167" fontId="30" fillId="0" borderId="13" xfId="0" applyNumberFormat="1" applyFont="1" applyBorder="1" applyAlignment="1">
      <alignment horizontal="center" vertical="center"/>
    </xf>
    <xf numFmtId="165" fontId="11" fillId="0" borderId="15" xfId="0" quotePrefix="1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46" fillId="0" borderId="0" xfId="4" applyNumberFormat="1" applyFont="1" applyBorder="1" applyAlignment="1">
      <alignment horizontal="center" vertical="center"/>
    </xf>
    <xf numFmtId="167" fontId="11" fillId="0" borderId="7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7" fontId="11" fillId="0" borderId="9" xfId="0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167" fontId="30" fillId="0" borderId="7" xfId="0" applyNumberFormat="1" applyFont="1" applyBorder="1" applyAlignment="1">
      <alignment horizontal="center" vertical="center"/>
    </xf>
    <xf numFmtId="167" fontId="30" fillId="0" borderId="8" xfId="0" applyNumberFormat="1" applyFont="1" applyBorder="1" applyAlignment="1">
      <alignment horizontal="center" vertical="center"/>
    </xf>
    <xf numFmtId="167" fontId="30" fillId="0" borderId="9" xfId="0" applyNumberFormat="1" applyFont="1" applyBorder="1" applyAlignment="1">
      <alignment horizontal="center" vertical="center"/>
    </xf>
    <xf numFmtId="0" fontId="11" fillId="0" borderId="11" xfId="4" applyNumberFormat="1" applyFont="1" applyBorder="1" applyAlignment="1">
      <alignment horizontal="right"/>
    </xf>
    <xf numFmtId="165" fontId="11" fillId="0" borderId="5" xfId="0" quotePrefix="1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2" fontId="30" fillId="0" borderId="10" xfId="0" applyNumberFormat="1" applyFont="1" applyBorder="1" applyAlignment="1">
      <alignment horizontal="center" vertical="center"/>
    </xf>
    <xf numFmtId="167" fontId="30" fillId="0" borderId="10" xfId="0" applyNumberFormat="1" applyFont="1" applyBorder="1" applyAlignment="1">
      <alignment horizontal="center" vertical="center"/>
    </xf>
    <xf numFmtId="167" fontId="30" fillId="0" borderId="11" xfId="0" applyNumberFormat="1" applyFont="1" applyBorder="1" applyAlignment="1">
      <alignment horizontal="center" vertical="center"/>
    </xf>
    <xf numFmtId="167" fontId="30" fillId="0" borderId="14" xfId="0" applyNumberFormat="1" applyFont="1" applyBorder="1" applyAlignment="1">
      <alignment horizontal="center" vertical="center"/>
    </xf>
    <xf numFmtId="165" fontId="11" fillId="0" borderId="4" xfId="0" quotePrefix="1" applyNumberFormat="1" applyFont="1" applyBorder="1" applyAlignment="1">
      <alignment horizontal="center" vertical="center"/>
    </xf>
    <xf numFmtId="2" fontId="6" fillId="8" borderId="2" xfId="0" applyNumberFormat="1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5" fillId="3" borderId="7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41" fillId="9" borderId="2" xfId="1" applyFont="1" applyFill="1" applyBorder="1" applyAlignment="1" applyProtection="1">
      <alignment horizontal="center" vertical="center"/>
      <protection locked="0"/>
    </xf>
    <xf numFmtId="0" fontId="41" fillId="9" borderId="6" xfId="1" applyFont="1" applyFill="1" applyBorder="1" applyAlignment="1" applyProtection="1">
      <alignment horizontal="center" vertical="center"/>
      <protection locked="0"/>
    </xf>
    <xf numFmtId="0" fontId="41" fillId="9" borderId="3" xfId="1" applyFont="1" applyFill="1" applyBorder="1" applyAlignment="1" applyProtection="1">
      <alignment horizontal="center" vertical="center"/>
      <protection locked="0"/>
    </xf>
    <xf numFmtId="0" fontId="6" fillId="10" borderId="2" xfId="1" applyFont="1" applyFill="1" applyBorder="1" applyAlignment="1" applyProtection="1">
      <alignment horizontal="center" vertical="center"/>
      <protection locked="0"/>
    </xf>
    <xf numFmtId="0" fontId="6" fillId="10" borderId="6" xfId="1" applyFont="1" applyFill="1" applyBorder="1" applyAlignment="1" applyProtection="1">
      <alignment horizontal="center" vertical="center"/>
      <protection locked="0"/>
    </xf>
    <xf numFmtId="0" fontId="6" fillId="10" borderId="3" xfId="1" applyFont="1" applyFill="1" applyBorder="1" applyAlignment="1" applyProtection="1">
      <alignment horizontal="center" vertical="center"/>
      <protection locked="0"/>
    </xf>
    <xf numFmtId="171" fontId="42" fillId="10" borderId="2" xfId="1" applyNumberFormat="1" applyFont="1" applyFill="1" applyBorder="1" applyAlignment="1" applyProtection="1">
      <alignment horizontal="center" vertical="center"/>
      <protection locked="0"/>
    </xf>
    <xf numFmtId="171" fontId="42" fillId="10" borderId="6" xfId="1" applyNumberFormat="1" applyFont="1" applyFill="1" applyBorder="1" applyAlignment="1" applyProtection="1">
      <alignment horizontal="center" vertical="center"/>
      <protection locked="0"/>
    </xf>
    <xf numFmtId="171" fontId="42" fillId="10" borderId="3" xfId="1" applyNumberFormat="1" applyFont="1" applyFill="1" applyBorder="1" applyAlignment="1" applyProtection="1">
      <alignment horizontal="center" vertical="center"/>
      <protection locked="0"/>
    </xf>
  </cellXfs>
  <cellStyles count="22">
    <cellStyle name="Comma 2" xfId="3"/>
    <cellStyle name="Normal" xfId="0" builtinId="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0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3</xdr:row>
          <xdr:rowOff>57150</xdr:rowOff>
        </xdr:from>
        <xdr:to>
          <xdr:col>21</xdr:col>
          <xdr:colOff>209550</xdr:colOff>
          <xdr:row>4</xdr:row>
          <xdr:rowOff>57150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66675</xdr:rowOff>
        </xdr:from>
        <xdr:to>
          <xdr:col>13</xdr:col>
          <xdr:colOff>200025</xdr:colOff>
          <xdr:row>4</xdr:row>
          <xdr:rowOff>19050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8</xdr:row>
          <xdr:rowOff>85725</xdr:rowOff>
        </xdr:from>
        <xdr:to>
          <xdr:col>6</xdr:col>
          <xdr:colOff>219075</xdr:colOff>
          <xdr:row>9</xdr:row>
          <xdr:rowOff>19050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76200</xdr:rowOff>
        </xdr:from>
        <xdr:to>
          <xdr:col>10</xdr:col>
          <xdr:colOff>209550</xdr:colOff>
          <xdr:row>9</xdr:row>
          <xdr:rowOff>28575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0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820650" y="22336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820650" y="22336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3</xdr:row>
          <xdr:rowOff>66675</xdr:rowOff>
        </xdr:from>
        <xdr:to>
          <xdr:col>21</xdr:col>
          <xdr:colOff>200025</xdr:colOff>
          <xdr:row>4</xdr:row>
          <xdr:rowOff>66675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1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95250</xdr:rowOff>
        </xdr:from>
        <xdr:to>
          <xdr:col>13</xdr:col>
          <xdr:colOff>190500</xdr:colOff>
          <xdr:row>4</xdr:row>
          <xdr:rowOff>28575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1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66675</xdr:rowOff>
        </xdr:from>
        <xdr:to>
          <xdr:col>6</xdr:col>
          <xdr:colOff>228600</xdr:colOff>
          <xdr:row>9</xdr:row>
          <xdr:rowOff>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1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76200</xdr:rowOff>
        </xdr:from>
        <xdr:to>
          <xdr:col>10</xdr:col>
          <xdr:colOff>209550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21</xdr:col>
      <xdr:colOff>19050</xdr:colOff>
      <xdr:row>11</xdr:row>
      <xdr:rowOff>138112</xdr:rowOff>
    </xdr:from>
    <xdr:ext cx="65" cy="1702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2820650" y="22336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116"/>
  <sheetViews>
    <sheetView view="pageBreakPreview" topLeftCell="A8" zoomScaleNormal="100" zoomScaleSheetLayoutView="100" workbookViewId="0">
      <selection activeCell="M8" sqref="M8:N8"/>
    </sheetView>
  </sheetViews>
  <sheetFormatPr defaultRowHeight="15"/>
  <cols>
    <col min="1" max="26" width="3.85546875" customWidth="1"/>
    <col min="27" max="53" width="3.5703125" customWidth="1"/>
    <col min="54" max="75" width="4.140625" customWidth="1"/>
  </cols>
  <sheetData>
    <row r="1" spans="1:45" ht="23.1" customHeight="1">
      <c r="A1" s="250" t="s">
        <v>46</v>
      </c>
      <c r="B1" s="250"/>
      <c r="C1" s="250"/>
      <c r="D1" s="250"/>
      <c r="E1" s="250"/>
      <c r="F1" s="250"/>
      <c r="G1" s="250"/>
      <c r="H1" s="250"/>
      <c r="I1" s="250"/>
      <c r="J1" s="125" t="s">
        <v>64</v>
      </c>
      <c r="K1" s="125"/>
      <c r="L1" s="125"/>
      <c r="M1" s="125"/>
      <c r="N1" s="279" t="s">
        <v>102</v>
      </c>
      <c r="O1" s="279"/>
      <c r="P1" s="279"/>
      <c r="Q1" s="279"/>
      <c r="R1" s="279"/>
      <c r="S1" s="279"/>
      <c r="U1" s="125"/>
      <c r="V1" s="271" t="s">
        <v>65</v>
      </c>
      <c r="W1" s="271"/>
      <c r="X1" s="190">
        <v>1</v>
      </c>
      <c r="Y1" s="189" t="s">
        <v>66</v>
      </c>
      <c r="Z1" s="191">
        <v>2</v>
      </c>
    </row>
    <row r="2" spans="1:45" s="32" customFormat="1" ht="23.1" customHeight="1">
      <c r="A2" s="250"/>
      <c r="B2" s="250"/>
      <c r="C2" s="250"/>
      <c r="D2" s="250"/>
      <c r="E2" s="250"/>
      <c r="F2" s="250"/>
      <c r="G2" s="250"/>
      <c r="H2" s="250"/>
      <c r="I2" s="250"/>
      <c r="J2" s="126" t="s">
        <v>67</v>
      </c>
      <c r="K2" s="125"/>
      <c r="L2" s="126"/>
      <c r="M2" s="125"/>
      <c r="N2" s="272">
        <v>42381</v>
      </c>
      <c r="O2" s="272"/>
      <c r="P2" s="272"/>
      <c r="Q2" s="272"/>
      <c r="R2" s="272"/>
      <c r="S2" s="126" t="s">
        <v>68</v>
      </c>
      <c r="T2" s="125"/>
      <c r="U2" s="127"/>
      <c r="V2" s="127"/>
      <c r="W2" s="274">
        <v>42382</v>
      </c>
      <c r="X2" s="274"/>
      <c r="Y2" s="274"/>
      <c r="Z2" s="274"/>
    </row>
    <row r="3" spans="1:45" s="32" customFormat="1" ht="23.1" customHeight="1">
      <c r="A3" s="251" t="s">
        <v>69</v>
      </c>
      <c r="B3" s="251"/>
      <c r="C3" s="251"/>
      <c r="D3" s="251"/>
      <c r="E3" s="251"/>
      <c r="F3" s="251"/>
      <c r="G3" s="251"/>
      <c r="H3" s="251"/>
      <c r="I3" s="251"/>
      <c r="J3" s="125" t="s">
        <v>70</v>
      </c>
      <c r="K3" s="125"/>
      <c r="L3" s="125"/>
      <c r="M3" s="125"/>
      <c r="N3" s="192"/>
      <c r="O3" s="254">
        <v>20</v>
      </c>
      <c r="P3" s="254"/>
      <c r="Q3" s="128" t="s">
        <v>71</v>
      </c>
      <c r="R3" s="273">
        <v>50</v>
      </c>
      <c r="S3" s="273"/>
      <c r="T3" s="129" t="s">
        <v>72</v>
      </c>
      <c r="U3" s="125"/>
      <c r="V3" s="125"/>
      <c r="W3" s="125"/>
      <c r="X3" s="125"/>
      <c r="Y3" s="125"/>
      <c r="Z3" s="125"/>
    </row>
    <row r="4" spans="1:45" s="32" customFormat="1" ht="23.1" customHeight="1">
      <c r="A4" s="252" t="s">
        <v>130</v>
      </c>
      <c r="B4" s="252"/>
      <c r="C4" s="252"/>
      <c r="D4" s="252"/>
      <c r="E4" s="252"/>
      <c r="F4" s="252"/>
      <c r="G4" s="252"/>
      <c r="H4" s="252"/>
      <c r="I4" s="252"/>
      <c r="J4" s="125" t="s">
        <v>47</v>
      </c>
      <c r="K4" s="125"/>
      <c r="L4" s="125"/>
      <c r="M4" s="125"/>
      <c r="N4" s="125"/>
      <c r="O4" s="125" t="s">
        <v>73</v>
      </c>
      <c r="P4" s="125"/>
      <c r="Q4" s="125"/>
      <c r="R4" s="125"/>
      <c r="S4" s="125"/>
      <c r="T4" s="125"/>
      <c r="U4" s="125"/>
      <c r="V4" s="125"/>
      <c r="W4" s="125" t="s">
        <v>74</v>
      </c>
      <c r="X4" s="125"/>
      <c r="Y4" s="125"/>
      <c r="Z4" s="125"/>
    </row>
    <row r="5" spans="1:45" s="32" customFormat="1" ht="23.1" customHeight="1">
      <c r="A5" s="130" t="s">
        <v>75</v>
      </c>
      <c r="B5" s="131"/>
      <c r="C5" s="193"/>
      <c r="D5" s="193"/>
      <c r="E5" s="255" t="s">
        <v>86</v>
      </c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</row>
    <row r="6" spans="1:45" s="32" customFormat="1" ht="23.1" customHeight="1">
      <c r="A6" s="130" t="s">
        <v>76</v>
      </c>
      <c r="B6" s="131"/>
      <c r="C6" s="193"/>
      <c r="D6" s="193"/>
      <c r="E6" s="280" t="s">
        <v>130</v>
      </c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193" t="s">
        <v>77</v>
      </c>
      <c r="Q6" s="193"/>
      <c r="R6" s="214"/>
      <c r="S6" s="206"/>
      <c r="T6" s="286" t="s">
        <v>103</v>
      </c>
      <c r="U6" s="286"/>
      <c r="V6" s="286"/>
      <c r="W6" s="286"/>
      <c r="X6" s="286"/>
      <c r="Y6" s="286"/>
      <c r="Z6" s="286"/>
    </row>
    <row r="7" spans="1:45" s="32" customFormat="1" ht="23.1" customHeight="1">
      <c r="A7" s="130" t="s">
        <v>48</v>
      </c>
      <c r="B7" s="101"/>
      <c r="C7" s="266">
        <v>123</v>
      </c>
      <c r="D7" s="266"/>
      <c r="E7" s="266"/>
      <c r="F7" s="266"/>
      <c r="G7" s="266"/>
      <c r="H7" s="266"/>
      <c r="I7" s="266"/>
      <c r="J7" s="133" t="s">
        <v>78</v>
      </c>
      <c r="K7" s="133"/>
      <c r="L7" s="133"/>
      <c r="M7" s="266">
        <v>456</v>
      </c>
      <c r="N7" s="266"/>
      <c r="O7" s="266"/>
      <c r="P7" s="266"/>
      <c r="Q7" s="266"/>
      <c r="R7" s="130" t="s">
        <v>49</v>
      </c>
      <c r="S7" s="130"/>
      <c r="T7" s="280">
        <v>789</v>
      </c>
      <c r="U7" s="280"/>
      <c r="V7" s="280"/>
      <c r="W7" s="280"/>
    </row>
    <row r="8" spans="1:45" s="32" customFormat="1" ht="23.1" customHeight="1">
      <c r="A8" s="134" t="s">
        <v>79</v>
      </c>
      <c r="B8" s="132"/>
      <c r="C8" s="267">
        <v>0</v>
      </c>
      <c r="D8" s="267"/>
      <c r="E8" s="138" t="s">
        <v>80</v>
      </c>
      <c r="F8" s="267">
        <v>1.6</v>
      </c>
      <c r="G8" s="267"/>
      <c r="H8" s="133" t="s">
        <v>8</v>
      </c>
      <c r="I8" s="133"/>
      <c r="J8" s="135" t="s">
        <v>50</v>
      </c>
      <c r="K8" s="212"/>
      <c r="L8" s="212"/>
      <c r="M8" s="267">
        <v>1E-3</v>
      </c>
      <c r="N8" s="267"/>
      <c r="O8" s="133" t="s">
        <v>8</v>
      </c>
      <c r="P8" s="133"/>
      <c r="Q8" s="133"/>
      <c r="T8" s="212"/>
      <c r="U8" s="212"/>
      <c r="V8" s="212"/>
      <c r="W8" s="193"/>
      <c r="X8" s="130"/>
      <c r="Y8" s="130"/>
      <c r="Z8" s="130"/>
    </row>
    <row r="9" spans="1:45" s="32" customFormat="1" ht="23.1" customHeight="1">
      <c r="A9" s="135" t="s">
        <v>81</v>
      </c>
      <c r="B9" s="135"/>
      <c r="C9" s="135"/>
      <c r="D9" s="135"/>
      <c r="E9" s="135"/>
      <c r="F9" s="135"/>
      <c r="G9" s="135"/>
      <c r="H9" s="135" t="s">
        <v>82</v>
      </c>
      <c r="I9" s="212"/>
      <c r="J9" s="213"/>
      <c r="K9" s="212"/>
      <c r="L9" s="135" t="s">
        <v>83</v>
      </c>
      <c r="M9" s="212"/>
      <c r="N9" s="13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</row>
    <row r="10" spans="1:45" s="32" customFormat="1" ht="9.9499999999999993" customHeight="1">
      <c r="A10" s="136"/>
      <c r="B10" s="136"/>
      <c r="C10" s="136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45" s="32" customFormat="1" ht="23.1" customHeight="1">
      <c r="A11" s="134" t="s">
        <v>51</v>
      </c>
      <c r="B11" s="134"/>
      <c r="C11" s="134"/>
      <c r="D11" s="134"/>
      <c r="E11" s="134"/>
      <c r="F11" s="255" t="s">
        <v>129</v>
      </c>
      <c r="G11" s="255"/>
      <c r="H11" s="255"/>
      <c r="I11" s="255"/>
      <c r="J11" s="255"/>
      <c r="K11" s="255"/>
      <c r="L11" s="255"/>
      <c r="M11" s="255"/>
      <c r="N11" s="255"/>
      <c r="O11" s="132"/>
      <c r="P11" s="130"/>
      <c r="Q11" s="138" t="s">
        <v>84</v>
      </c>
      <c r="R11" s="138"/>
      <c r="S11" s="255"/>
      <c r="T11" s="255"/>
      <c r="U11" s="255"/>
      <c r="V11" s="255"/>
      <c r="W11" s="255"/>
      <c r="X11" s="255"/>
      <c r="Y11" s="255"/>
      <c r="Z11" s="131"/>
    </row>
    <row r="12" spans="1:45" ht="9.9499999999999993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68"/>
    </row>
    <row r="13" spans="1:45" ht="23.1" customHeight="1">
      <c r="A13" s="110" t="s">
        <v>110</v>
      </c>
      <c r="B13" s="102"/>
      <c r="C13" s="102"/>
      <c r="D13" s="102"/>
      <c r="E13" s="101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02"/>
      <c r="U13" s="102"/>
      <c r="V13" s="101"/>
      <c r="AB13" s="32"/>
      <c r="AO13" s="32"/>
      <c r="AP13" s="32"/>
      <c r="AQ13" s="32"/>
      <c r="AR13" s="32"/>
      <c r="AS13" s="32"/>
    </row>
    <row r="14" spans="1:45" ht="18.95" customHeight="1">
      <c r="A14" s="239" t="s">
        <v>115</v>
      </c>
      <c r="B14" s="240"/>
      <c r="C14" s="240"/>
      <c r="D14" s="243" t="s">
        <v>111</v>
      </c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4" t="s">
        <v>55</v>
      </c>
      <c r="Q14" s="244"/>
      <c r="R14" s="244"/>
      <c r="S14" s="244" t="s">
        <v>63</v>
      </c>
      <c r="T14" s="244"/>
      <c r="U14" s="244"/>
      <c r="V14" s="194" t="s">
        <v>116</v>
      </c>
      <c r="W14" s="195"/>
      <c r="X14" s="195"/>
      <c r="Y14" s="195"/>
      <c r="Z14" s="196"/>
      <c r="AB14" s="32"/>
      <c r="AO14" s="32"/>
      <c r="AP14" s="32"/>
      <c r="AQ14" s="32"/>
      <c r="AR14" s="32"/>
      <c r="AS14" s="32"/>
    </row>
    <row r="15" spans="1:45" ht="18.95" customHeight="1">
      <c r="A15" s="241"/>
      <c r="B15" s="242"/>
      <c r="C15" s="242"/>
      <c r="D15" s="244" t="s">
        <v>54</v>
      </c>
      <c r="E15" s="244"/>
      <c r="F15" s="244"/>
      <c r="G15" s="244" t="s">
        <v>112</v>
      </c>
      <c r="H15" s="244"/>
      <c r="I15" s="244"/>
      <c r="J15" s="244" t="s">
        <v>113</v>
      </c>
      <c r="K15" s="244"/>
      <c r="L15" s="244"/>
      <c r="M15" s="244" t="s">
        <v>114</v>
      </c>
      <c r="N15" s="244"/>
      <c r="O15" s="244"/>
      <c r="P15" s="244"/>
      <c r="Q15" s="244"/>
      <c r="R15" s="244"/>
      <c r="S15" s="244"/>
      <c r="T15" s="244"/>
      <c r="U15" s="244"/>
      <c r="V15" s="231" t="s">
        <v>2</v>
      </c>
      <c r="W15" s="232"/>
      <c r="X15" s="232"/>
      <c r="Y15" s="232"/>
      <c r="Z15" s="233"/>
      <c r="AB15" s="32"/>
      <c r="AD15" s="32"/>
      <c r="AI15" s="185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1:45" ht="23.1" customHeight="1">
      <c r="A16" s="234">
        <f>F8*10%</f>
        <v>0.16000000000000003</v>
      </c>
      <c r="B16" s="234"/>
      <c r="C16" s="234"/>
      <c r="D16" s="235">
        <v>0.1</v>
      </c>
      <c r="E16" s="235"/>
      <c r="F16" s="235"/>
      <c r="G16" s="235">
        <v>0.1</v>
      </c>
      <c r="H16" s="235"/>
      <c r="I16" s="235"/>
      <c r="J16" s="235">
        <v>0.1</v>
      </c>
      <c r="K16" s="235"/>
      <c r="L16" s="235"/>
      <c r="M16" s="235">
        <v>0.1</v>
      </c>
      <c r="N16" s="235"/>
      <c r="O16" s="235"/>
      <c r="P16" s="236">
        <f>AVERAGE(D16:N16)</f>
        <v>0.1</v>
      </c>
      <c r="Q16" s="236"/>
      <c r="R16" s="236"/>
      <c r="S16" s="237">
        <f>P16-A16</f>
        <v>-6.0000000000000026E-2</v>
      </c>
      <c r="T16" s="237"/>
      <c r="U16" s="237"/>
      <c r="V16" s="238">
        <f>_xlfn.STDEV.S(D16:O16)</f>
        <v>0</v>
      </c>
      <c r="W16" s="238"/>
      <c r="X16" s="238"/>
      <c r="Y16" s="238"/>
      <c r="Z16" s="238"/>
      <c r="AB16" s="32"/>
      <c r="AC16" s="32"/>
      <c r="AD16" s="32"/>
      <c r="AJ16" s="32"/>
      <c r="AK16" s="32"/>
      <c r="AL16" s="32"/>
      <c r="AM16" s="32"/>
      <c r="AN16" s="32"/>
      <c r="AO16" s="32"/>
      <c r="AP16" s="32"/>
      <c r="AQ16" s="32"/>
    </row>
    <row r="17" spans="1:43" ht="23.1" customHeight="1">
      <c r="A17" s="246">
        <f>F8</f>
        <v>1.6</v>
      </c>
      <c r="B17" s="246"/>
      <c r="C17" s="246"/>
      <c r="D17" s="235">
        <v>1</v>
      </c>
      <c r="E17" s="235"/>
      <c r="F17" s="235"/>
      <c r="G17" s="235">
        <f>D17</f>
        <v>1</v>
      </c>
      <c r="H17" s="235"/>
      <c r="I17" s="235"/>
      <c r="J17" s="235">
        <f>G17</f>
        <v>1</v>
      </c>
      <c r="K17" s="235"/>
      <c r="L17" s="235"/>
      <c r="M17" s="235">
        <f>J17</f>
        <v>1</v>
      </c>
      <c r="N17" s="235"/>
      <c r="O17" s="235"/>
      <c r="P17" s="236">
        <f>AVERAGE(D17:N17)</f>
        <v>1</v>
      </c>
      <c r="Q17" s="236"/>
      <c r="R17" s="236"/>
      <c r="S17" s="237">
        <f>P17-A17</f>
        <v>-0.60000000000000009</v>
      </c>
      <c r="T17" s="237"/>
      <c r="U17" s="237"/>
      <c r="V17" s="238">
        <f>_xlfn.STDEV.S(D17:O17)</f>
        <v>0</v>
      </c>
      <c r="W17" s="238"/>
      <c r="X17" s="238"/>
      <c r="Y17" s="238"/>
      <c r="Z17" s="238"/>
      <c r="AB17" s="32"/>
      <c r="AC17" s="32"/>
      <c r="AD17" s="32"/>
      <c r="AJ17" s="32"/>
      <c r="AK17" s="32"/>
      <c r="AL17" s="32"/>
      <c r="AM17" s="32"/>
      <c r="AN17" s="32"/>
      <c r="AO17" s="32"/>
      <c r="AP17" s="32"/>
      <c r="AQ17" s="32"/>
    </row>
    <row r="18" spans="1:43" ht="20.100000000000001" customHeight="1">
      <c r="A18" s="32" t="s">
        <v>53</v>
      </c>
      <c r="C18" s="32"/>
      <c r="D18" s="32"/>
      <c r="E18" s="32"/>
      <c r="F18" s="32"/>
      <c r="G18" s="32"/>
      <c r="H18" s="32"/>
      <c r="I18" s="32"/>
      <c r="J18" s="32"/>
      <c r="K18" s="32"/>
      <c r="L18" s="275"/>
      <c r="M18" s="275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43" ht="20.100000000000001" customHeight="1">
      <c r="B19" s="256" t="s">
        <v>126</v>
      </c>
      <c r="C19" s="257"/>
      <c r="D19" s="258"/>
      <c r="E19" s="253" t="s">
        <v>125</v>
      </c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44" t="s">
        <v>55</v>
      </c>
      <c r="R19" s="244"/>
      <c r="S19" s="244"/>
      <c r="T19" s="243" t="s">
        <v>63</v>
      </c>
      <c r="U19" s="243"/>
      <c r="V19" s="243"/>
      <c r="W19" s="243" t="s">
        <v>2</v>
      </c>
      <c r="X19" s="243"/>
      <c r="Y19" s="243"/>
      <c r="Z19" s="243"/>
    </row>
    <row r="20" spans="1:43" ht="20.100000000000001" customHeight="1">
      <c r="B20" s="259"/>
      <c r="C20" s="260"/>
      <c r="D20" s="261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44"/>
      <c r="R20" s="244"/>
      <c r="S20" s="244"/>
      <c r="T20" s="243"/>
      <c r="U20" s="243"/>
      <c r="V20" s="243"/>
      <c r="W20" s="243"/>
      <c r="X20" s="243"/>
      <c r="Y20" s="243"/>
      <c r="Z20" s="243"/>
    </row>
    <row r="21" spans="1:43" ht="20.100000000000001" customHeight="1">
      <c r="B21" s="262"/>
      <c r="C21" s="263"/>
      <c r="D21" s="264"/>
      <c r="E21" s="244" t="s">
        <v>124</v>
      </c>
      <c r="F21" s="244"/>
      <c r="G21" s="244"/>
      <c r="H21" s="244" t="s">
        <v>123</v>
      </c>
      <c r="I21" s="244"/>
      <c r="J21" s="244"/>
      <c r="K21" s="244" t="s">
        <v>122</v>
      </c>
      <c r="L21" s="244"/>
      <c r="M21" s="244"/>
      <c r="N21" s="244" t="s">
        <v>121</v>
      </c>
      <c r="O21" s="244"/>
      <c r="P21" s="244"/>
      <c r="Q21" s="244"/>
      <c r="R21" s="244"/>
      <c r="S21" s="244"/>
      <c r="T21" s="243"/>
      <c r="U21" s="243"/>
      <c r="V21" s="243"/>
      <c r="W21" s="243"/>
      <c r="X21" s="243"/>
      <c r="Y21" s="243"/>
      <c r="Z21" s="243"/>
    </row>
    <row r="22" spans="1:43" ht="20.100000000000001" customHeight="1">
      <c r="B22" s="276">
        <v>0</v>
      </c>
      <c r="C22" s="277"/>
      <c r="D22" s="278"/>
      <c r="E22" s="265">
        <v>0</v>
      </c>
      <c r="F22" s="265"/>
      <c r="G22" s="265"/>
      <c r="H22" s="265">
        <v>0</v>
      </c>
      <c r="I22" s="265"/>
      <c r="J22" s="265"/>
      <c r="K22" s="265">
        <v>0</v>
      </c>
      <c r="L22" s="265"/>
      <c r="M22" s="265"/>
      <c r="N22" s="265">
        <v>0</v>
      </c>
      <c r="O22" s="265"/>
      <c r="P22" s="265"/>
      <c r="Q22" s="284">
        <f t="shared" ref="Q22:Q47" si="0">AVERAGE(E22:P22)</f>
        <v>0</v>
      </c>
      <c r="R22" s="284"/>
      <c r="S22" s="284"/>
      <c r="T22" s="285">
        <f t="shared" ref="T22:T47" si="1">B22-Q22</f>
        <v>0</v>
      </c>
      <c r="U22" s="285"/>
      <c r="V22" s="285"/>
      <c r="W22" s="281">
        <f>_xlfn.STDEV.S(E22:P22)/SQRT(4)</f>
        <v>0</v>
      </c>
      <c r="X22" s="282"/>
      <c r="Y22" s="282"/>
      <c r="Z22" s="283"/>
    </row>
    <row r="23" spans="1:43" ht="20.100000000000001" customHeight="1">
      <c r="B23" s="268">
        <v>0.01</v>
      </c>
      <c r="C23" s="269"/>
      <c r="D23" s="270"/>
      <c r="E23" s="245">
        <v>0.01</v>
      </c>
      <c r="F23" s="245"/>
      <c r="G23" s="245"/>
      <c r="H23" s="245">
        <v>0.01</v>
      </c>
      <c r="I23" s="245"/>
      <c r="J23" s="245"/>
      <c r="K23" s="245">
        <v>0.01</v>
      </c>
      <c r="L23" s="245"/>
      <c r="M23" s="245"/>
      <c r="N23" s="245">
        <v>0.01</v>
      </c>
      <c r="O23" s="245"/>
      <c r="P23" s="245"/>
      <c r="Q23" s="249">
        <f t="shared" si="0"/>
        <v>0.01</v>
      </c>
      <c r="R23" s="249"/>
      <c r="S23" s="249"/>
      <c r="T23" s="248">
        <f t="shared" si="1"/>
        <v>0</v>
      </c>
      <c r="U23" s="248"/>
      <c r="V23" s="248"/>
      <c r="W23" s="281">
        <f t="shared" ref="W23:W47" si="2">_xlfn.STDEV.S(E23:P23)/SQRT(4)</f>
        <v>0</v>
      </c>
      <c r="X23" s="282"/>
      <c r="Y23" s="282"/>
      <c r="Z23" s="283"/>
    </row>
    <row r="24" spans="1:43" ht="20.100000000000001" customHeight="1">
      <c r="B24" s="268">
        <v>0.02</v>
      </c>
      <c r="C24" s="269"/>
      <c r="D24" s="270"/>
      <c r="E24" s="245">
        <v>0.02</v>
      </c>
      <c r="F24" s="245"/>
      <c r="G24" s="245"/>
      <c r="H24" s="245">
        <v>0.02</v>
      </c>
      <c r="I24" s="245"/>
      <c r="J24" s="245"/>
      <c r="K24" s="245">
        <v>0.02</v>
      </c>
      <c r="L24" s="245"/>
      <c r="M24" s="245"/>
      <c r="N24" s="245">
        <v>0.02</v>
      </c>
      <c r="O24" s="245"/>
      <c r="P24" s="245"/>
      <c r="Q24" s="249">
        <f t="shared" si="0"/>
        <v>0.02</v>
      </c>
      <c r="R24" s="249"/>
      <c r="S24" s="249"/>
      <c r="T24" s="248">
        <f t="shared" si="1"/>
        <v>0</v>
      </c>
      <c r="U24" s="248"/>
      <c r="V24" s="248"/>
      <c r="W24" s="281">
        <f t="shared" si="2"/>
        <v>0</v>
      </c>
      <c r="X24" s="282"/>
      <c r="Y24" s="282"/>
      <c r="Z24" s="283"/>
    </row>
    <row r="25" spans="1:43" ht="20.100000000000001" customHeight="1">
      <c r="B25" s="268">
        <v>0.03</v>
      </c>
      <c r="C25" s="269"/>
      <c r="D25" s="270"/>
      <c r="E25" s="245">
        <v>0.03</v>
      </c>
      <c r="F25" s="245"/>
      <c r="G25" s="245"/>
      <c r="H25" s="245">
        <v>0.03</v>
      </c>
      <c r="I25" s="245"/>
      <c r="J25" s="245"/>
      <c r="K25" s="245">
        <v>0.03</v>
      </c>
      <c r="L25" s="245"/>
      <c r="M25" s="245"/>
      <c r="N25" s="245">
        <v>0.03</v>
      </c>
      <c r="O25" s="245"/>
      <c r="P25" s="245"/>
      <c r="Q25" s="249">
        <f t="shared" si="0"/>
        <v>0.03</v>
      </c>
      <c r="R25" s="249"/>
      <c r="S25" s="249"/>
      <c r="T25" s="248">
        <f t="shared" si="1"/>
        <v>0</v>
      </c>
      <c r="U25" s="248"/>
      <c r="V25" s="248"/>
      <c r="W25" s="281">
        <f t="shared" si="2"/>
        <v>0</v>
      </c>
      <c r="X25" s="282"/>
      <c r="Y25" s="282"/>
      <c r="Z25" s="283"/>
    </row>
    <row r="26" spans="1:43" ht="20.100000000000001" customHeight="1">
      <c r="B26" s="268">
        <v>0.04</v>
      </c>
      <c r="C26" s="269"/>
      <c r="D26" s="270"/>
      <c r="E26" s="245">
        <v>0.04</v>
      </c>
      <c r="F26" s="245"/>
      <c r="G26" s="245"/>
      <c r="H26" s="245">
        <v>0.04</v>
      </c>
      <c r="I26" s="245"/>
      <c r="J26" s="245"/>
      <c r="K26" s="245">
        <v>0.04</v>
      </c>
      <c r="L26" s="245"/>
      <c r="M26" s="245"/>
      <c r="N26" s="245">
        <v>0.04</v>
      </c>
      <c r="O26" s="245"/>
      <c r="P26" s="245"/>
      <c r="Q26" s="249">
        <f t="shared" si="0"/>
        <v>0.04</v>
      </c>
      <c r="R26" s="249"/>
      <c r="S26" s="249"/>
      <c r="T26" s="248">
        <f t="shared" si="1"/>
        <v>0</v>
      </c>
      <c r="U26" s="248"/>
      <c r="V26" s="248"/>
      <c r="W26" s="281">
        <f t="shared" si="2"/>
        <v>0</v>
      </c>
      <c r="X26" s="282"/>
      <c r="Y26" s="282"/>
      <c r="Z26" s="283"/>
    </row>
    <row r="27" spans="1:43" ht="20.100000000000001" customHeight="1">
      <c r="B27" s="268">
        <v>0.05</v>
      </c>
      <c r="C27" s="269"/>
      <c r="D27" s="270"/>
      <c r="E27" s="245">
        <v>0.05</v>
      </c>
      <c r="F27" s="245"/>
      <c r="G27" s="245"/>
      <c r="H27" s="245">
        <v>0.05</v>
      </c>
      <c r="I27" s="245"/>
      <c r="J27" s="245"/>
      <c r="K27" s="245">
        <v>0.05</v>
      </c>
      <c r="L27" s="245"/>
      <c r="M27" s="245"/>
      <c r="N27" s="245">
        <v>0.05</v>
      </c>
      <c r="O27" s="245"/>
      <c r="P27" s="245"/>
      <c r="Q27" s="249">
        <f t="shared" si="0"/>
        <v>0.05</v>
      </c>
      <c r="R27" s="249"/>
      <c r="S27" s="249"/>
      <c r="T27" s="248">
        <f t="shared" si="1"/>
        <v>0</v>
      </c>
      <c r="U27" s="248"/>
      <c r="V27" s="248"/>
      <c r="W27" s="281">
        <f t="shared" si="2"/>
        <v>0</v>
      </c>
      <c r="X27" s="282"/>
      <c r="Y27" s="282"/>
      <c r="Z27" s="283"/>
    </row>
    <row r="28" spans="1:43" ht="20.100000000000001" customHeight="1">
      <c r="B28" s="268">
        <v>0.06</v>
      </c>
      <c r="C28" s="269"/>
      <c r="D28" s="270"/>
      <c r="E28" s="245">
        <v>0.06</v>
      </c>
      <c r="F28" s="245"/>
      <c r="G28" s="245"/>
      <c r="H28" s="245">
        <v>0.06</v>
      </c>
      <c r="I28" s="245"/>
      <c r="J28" s="245"/>
      <c r="K28" s="245">
        <v>0.06</v>
      </c>
      <c r="L28" s="245"/>
      <c r="M28" s="245"/>
      <c r="N28" s="245">
        <v>0.06</v>
      </c>
      <c r="O28" s="245"/>
      <c r="P28" s="245"/>
      <c r="Q28" s="249">
        <f t="shared" si="0"/>
        <v>0.06</v>
      </c>
      <c r="R28" s="249"/>
      <c r="S28" s="249"/>
      <c r="T28" s="248">
        <f t="shared" si="1"/>
        <v>0</v>
      </c>
      <c r="U28" s="248"/>
      <c r="V28" s="248"/>
      <c r="W28" s="281">
        <f t="shared" si="2"/>
        <v>0</v>
      </c>
      <c r="X28" s="282"/>
      <c r="Y28" s="282"/>
      <c r="Z28" s="283"/>
    </row>
    <row r="29" spans="1:43" ht="20.100000000000001" customHeight="1">
      <c r="B29" s="268">
        <v>7.0000000000000007E-2</v>
      </c>
      <c r="C29" s="269"/>
      <c r="D29" s="270"/>
      <c r="E29" s="245">
        <v>7.0000000000000007E-2</v>
      </c>
      <c r="F29" s="245"/>
      <c r="G29" s="245"/>
      <c r="H29" s="245">
        <v>7.0000000000000007E-2</v>
      </c>
      <c r="I29" s="245"/>
      <c r="J29" s="245"/>
      <c r="K29" s="245">
        <v>7.0000000000000007E-2</v>
      </c>
      <c r="L29" s="245"/>
      <c r="M29" s="245"/>
      <c r="N29" s="245">
        <v>7.0000000000000007E-2</v>
      </c>
      <c r="O29" s="245"/>
      <c r="P29" s="245"/>
      <c r="Q29" s="249">
        <f t="shared" si="0"/>
        <v>7.0000000000000007E-2</v>
      </c>
      <c r="R29" s="249"/>
      <c r="S29" s="249"/>
      <c r="T29" s="248">
        <f t="shared" si="1"/>
        <v>0</v>
      </c>
      <c r="U29" s="248"/>
      <c r="V29" s="248"/>
      <c r="W29" s="281">
        <f t="shared" si="2"/>
        <v>0</v>
      </c>
      <c r="X29" s="282"/>
      <c r="Y29" s="282"/>
      <c r="Z29" s="283"/>
    </row>
    <row r="30" spans="1:43" ht="20.100000000000001" customHeight="1">
      <c r="B30" s="268">
        <v>0.08</v>
      </c>
      <c r="C30" s="269"/>
      <c r="D30" s="270"/>
      <c r="E30" s="245">
        <v>0.08</v>
      </c>
      <c r="F30" s="245"/>
      <c r="G30" s="245"/>
      <c r="H30" s="245">
        <v>0.08</v>
      </c>
      <c r="I30" s="245"/>
      <c r="J30" s="245"/>
      <c r="K30" s="245">
        <v>0.08</v>
      </c>
      <c r="L30" s="245"/>
      <c r="M30" s="245"/>
      <c r="N30" s="245">
        <v>0.08</v>
      </c>
      <c r="O30" s="245"/>
      <c r="P30" s="245"/>
      <c r="Q30" s="249">
        <f t="shared" si="0"/>
        <v>0.08</v>
      </c>
      <c r="R30" s="249"/>
      <c r="S30" s="249"/>
      <c r="T30" s="248">
        <f t="shared" si="1"/>
        <v>0</v>
      </c>
      <c r="U30" s="248"/>
      <c r="V30" s="248"/>
      <c r="W30" s="281">
        <f t="shared" si="2"/>
        <v>0</v>
      </c>
      <c r="X30" s="282"/>
      <c r="Y30" s="282"/>
      <c r="Z30" s="283"/>
    </row>
    <row r="31" spans="1:43" ht="20.100000000000001" customHeight="1">
      <c r="B31" s="268">
        <v>0.09</v>
      </c>
      <c r="C31" s="269"/>
      <c r="D31" s="270"/>
      <c r="E31" s="245">
        <v>9</v>
      </c>
      <c r="F31" s="245"/>
      <c r="G31" s="245"/>
      <c r="H31" s="245">
        <v>9</v>
      </c>
      <c r="I31" s="245"/>
      <c r="J31" s="245"/>
      <c r="K31" s="245">
        <v>9</v>
      </c>
      <c r="L31" s="245"/>
      <c r="M31" s="245"/>
      <c r="N31" s="245">
        <v>9</v>
      </c>
      <c r="O31" s="245"/>
      <c r="P31" s="245"/>
      <c r="Q31" s="249">
        <f t="shared" si="0"/>
        <v>9</v>
      </c>
      <c r="R31" s="249"/>
      <c r="S31" s="249"/>
      <c r="T31" s="248">
        <f t="shared" si="1"/>
        <v>-8.91</v>
      </c>
      <c r="U31" s="248"/>
      <c r="V31" s="248"/>
      <c r="W31" s="281">
        <f t="shared" si="2"/>
        <v>0</v>
      </c>
      <c r="X31" s="282"/>
      <c r="Y31" s="282"/>
      <c r="Z31" s="283"/>
    </row>
    <row r="32" spans="1:43" ht="20.100000000000001" customHeight="1">
      <c r="B32" s="268">
        <v>0.1</v>
      </c>
      <c r="C32" s="269"/>
      <c r="D32" s="270"/>
      <c r="E32" s="245">
        <v>10</v>
      </c>
      <c r="F32" s="245"/>
      <c r="G32" s="245"/>
      <c r="H32" s="245">
        <v>10</v>
      </c>
      <c r="I32" s="245"/>
      <c r="J32" s="245"/>
      <c r="K32" s="245">
        <v>10</v>
      </c>
      <c r="L32" s="245"/>
      <c r="M32" s="245"/>
      <c r="N32" s="245">
        <v>10</v>
      </c>
      <c r="O32" s="245"/>
      <c r="P32" s="245"/>
      <c r="Q32" s="249">
        <f t="shared" si="0"/>
        <v>10</v>
      </c>
      <c r="R32" s="249"/>
      <c r="S32" s="249"/>
      <c r="T32" s="248">
        <f t="shared" si="1"/>
        <v>-9.9</v>
      </c>
      <c r="U32" s="248"/>
      <c r="V32" s="248"/>
      <c r="W32" s="281">
        <f t="shared" si="2"/>
        <v>0</v>
      </c>
      <c r="X32" s="282"/>
      <c r="Y32" s="282"/>
      <c r="Z32" s="283"/>
    </row>
    <row r="33" spans="2:26" ht="20.100000000000001" customHeight="1">
      <c r="B33" s="268">
        <v>0.2</v>
      </c>
      <c r="C33" s="269"/>
      <c r="D33" s="270"/>
      <c r="E33" s="245">
        <v>11</v>
      </c>
      <c r="F33" s="245"/>
      <c r="G33" s="245"/>
      <c r="H33" s="245">
        <v>11</v>
      </c>
      <c r="I33" s="245"/>
      <c r="J33" s="245"/>
      <c r="K33" s="245">
        <v>11</v>
      </c>
      <c r="L33" s="245"/>
      <c r="M33" s="245"/>
      <c r="N33" s="245">
        <v>11</v>
      </c>
      <c r="O33" s="245"/>
      <c r="P33" s="245"/>
      <c r="Q33" s="249">
        <f t="shared" si="0"/>
        <v>11</v>
      </c>
      <c r="R33" s="249"/>
      <c r="S33" s="249"/>
      <c r="T33" s="248">
        <f t="shared" si="1"/>
        <v>-10.8</v>
      </c>
      <c r="U33" s="248"/>
      <c r="V33" s="248"/>
      <c r="W33" s="281">
        <f t="shared" si="2"/>
        <v>0</v>
      </c>
      <c r="X33" s="282"/>
      <c r="Y33" s="282"/>
      <c r="Z33" s="283"/>
    </row>
    <row r="34" spans="2:26" ht="20.100000000000001" customHeight="1">
      <c r="B34" s="268">
        <v>0.3</v>
      </c>
      <c r="C34" s="269"/>
      <c r="D34" s="270"/>
      <c r="E34" s="245">
        <v>12</v>
      </c>
      <c r="F34" s="245"/>
      <c r="G34" s="245"/>
      <c r="H34" s="245">
        <v>12</v>
      </c>
      <c r="I34" s="245"/>
      <c r="J34" s="245"/>
      <c r="K34" s="245">
        <v>12</v>
      </c>
      <c r="L34" s="245"/>
      <c r="M34" s="245"/>
      <c r="N34" s="245">
        <v>12</v>
      </c>
      <c r="O34" s="245"/>
      <c r="P34" s="245"/>
      <c r="Q34" s="249">
        <f t="shared" si="0"/>
        <v>12</v>
      </c>
      <c r="R34" s="249"/>
      <c r="S34" s="249"/>
      <c r="T34" s="248">
        <f t="shared" si="1"/>
        <v>-11.7</v>
      </c>
      <c r="U34" s="248"/>
      <c r="V34" s="248"/>
      <c r="W34" s="281">
        <f t="shared" si="2"/>
        <v>0</v>
      </c>
      <c r="X34" s="282"/>
      <c r="Y34" s="282"/>
      <c r="Z34" s="283"/>
    </row>
    <row r="35" spans="2:26" ht="20.100000000000001" customHeight="1">
      <c r="B35" s="268">
        <v>0.4</v>
      </c>
      <c r="C35" s="269"/>
      <c r="D35" s="270"/>
      <c r="E35" s="245">
        <v>13</v>
      </c>
      <c r="F35" s="245"/>
      <c r="G35" s="245"/>
      <c r="H35" s="245">
        <v>13</v>
      </c>
      <c r="I35" s="245"/>
      <c r="J35" s="245"/>
      <c r="K35" s="245">
        <v>13</v>
      </c>
      <c r="L35" s="245"/>
      <c r="M35" s="245"/>
      <c r="N35" s="245">
        <v>13</v>
      </c>
      <c r="O35" s="245"/>
      <c r="P35" s="245"/>
      <c r="Q35" s="249">
        <f t="shared" si="0"/>
        <v>13</v>
      </c>
      <c r="R35" s="249"/>
      <c r="S35" s="249"/>
      <c r="T35" s="248">
        <f t="shared" si="1"/>
        <v>-12.6</v>
      </c>
      <c r="U35" s="248"/>
      <c r="V35" s="248"/>
      <c r="W35" s="281">
        <f t="shared" si="2"/>
        <v>0</v>
      </c>
      <c r="X35" s="282"/>
      <c r="Y35" s="282"/>
      <c r="Z35" s="283"/>
    </row>
    <row r="36" spans="2:26" ht="20.100000000000001" customHeight="1">
      <c r="B36" s="268">
        <v>0.5</v>
      </c>
      <c r="C36" s="269"/>
      <c r="D36" s="270"/>
      <c r="E36" s="245">
        <v>14</v>
      </c>
      <c r="F36" s="245"/>
      <c r="G36" s="245"/>
      <c r="H36" s="245">
        <v>14</v>
      </c>
      <c r="I36" s="245"/>
      <c r="J36" s="245"/>
      <c r="K36" s="245">
        <v>14</v>
      </c>
      <c r="L36" s="245"/>
      <c r="M36" s="245"/>
      <c r="N36" s="245">
        <v>14</v>
      </c>
      <c r="O36" s="245"/>
      <c r="P36" s="245"/>
      <c r="Q36" s="249">
        <f t="shared" si="0"/>
        <v>14</v>
      </c>
      <c r="R36" s="249"/>
      <c r="S36" s="249"/>
      <c r="T36" s="248">
        <f t="shared" si="1"/>
        <v>-13.5</v>
      </c>
      <c r="U36" s="248"/>
      <c r="V36" s="248"/>
      <c r="W36" s="281">
        <f t="shared" si="2"/>
        <v>0</v>
      </c>
      <c r="X36" s="282"/>
      <c r="Y36" s="282"/>
      <c r="Z36" s="283"/>
    </row>
    <row r="37" spans="2:26" ht="20.100000000000001" customHeight="1">
      <c r="B37" s="268">
        <v>0.6</v>
      </c>
      <c r="C37" s="269"/>
      <c r="D37" s="270"/>
      <c r="E37" s="245">
        <v>15</v>
      </c>
      <c r="F37" s="245"/>
      <c r="G37" s="245"/>
      <c r="H37" s="245">
        <v>15</v>
      </c>
      <c r="I37" s="245"/>
      <c r="J37" s="245"/>
      <c r="K37" s="245">
        <v>15</v>
      </c>
      <c r="L37" s="245"/>
      <c r="M37" s="245"/>
      <c r="N37" s="245">
        <v>15</v>
      </c>
      <c r="O37" s="245"/>
      <c r="P37" s="245"/>
      <c r="Q37" s="249">
        <f t="shared" si="0"/>
        <v>15</v>
      </c>
      <c r="R37" s="249"/>
      <c r="S37" s="249"/>
      <c r="T37" s="248">
        <f t="shared" si="1"/>
        <v>-14.4</v>
      </c>
      <c r="U37" s="248"/>
      <c r="V37" s="248"/>
      <c r="W37" s="281">
        <f t="shared" si="2"/>
        <v>0</v>
      </c>
      <c r="X37" s="282"/>
      <c r="Y37" s="282"/>
      <c r="Z37" s="283"/>
    </row>
    <row r="38" spans="2:26" ht="20.100000000000001" customHeight="1">
      <c r="B38" s="268">
        <v>0.7</v>
      </c>
      <c r="C38" s="269"/>
      <c r="D38" s="270"/>
      <c r="E38" s="245">
        <v>16</v>
      </c>
      <c r="F38" s="245"/>
      <c r="G38" s="245"/>
      <c r="H38" s="245">
        <v>16</v>
      </c>
      <c r="I38" s="245"/>
      <c r="J38" s="245"/>
      <c r="K38" s="245">
        <v>16</v>
      </c>
      <c r="L38" s="245"/>
      <c r="M38" s="245"/>
      <c r="N38" s="245">
        <v>16</v>
      </c>
      <c r="O38" s="245"/>
      <c r="P38" s="245"/>
      <c r="Q38" s="249">
        <f t="shared" si="0"/>
        <v>16</v>
      </c>
      <c r="R38" s="249"/>
      <c r="S38" s="249"/>
      <c r="T38" s="248">
        <f t="shared" si="1"/>
        <v>-15.3</v>
      </c>
      <c r="U38" s="248"/>
      <c r="V38" s="248"/>
      <c r="W38" s="281">
        <f t="shared" si="2"/>
        <v>0</v>
      </c>
      <c r="X38" s="282"/>
      <c r="Y38" s="282"/>
      <c r="Z38" s="283"/>
    </row>
    <row r="39" spans="2:26" ht="20.100000000000001" customHeight="1">
      <c r="B39" s="268">
        <v>0.8</v>
      </c>
      <c r="C39" s="269"/>
      <c r="D39" s="270"/>
      <c r="E39" s="245">
        <v>17</v>
      </c>
      <c r="F39" s="245"/>
      <c r="G39" s="245"/>
      <c r="H39" s="245">
        <v>17</v>
      </c>
      <c r="I39" s="245"/>
      <c r="J39" s="245"/>
      <c r="K39" s="245">
        <v>17</v>
      </c>
      <c r="L39" s="245"/>
      <c r="M39" s="245"/>
      <c r="N39" s="245">
        <v>17</v>
      </c>
      <c r="O39" s="245"/>
      <c r="P39" s="245"/>
      <c r="Q39" s="249">
        <f t="shared" si="0"/>
        <v>17</v>
      </c>
      <c r="R39" s="249"/>
      <c r="S39" s="249"/>
      <c r="T39" s="248">
        <f t="shared" si="1"/>
        <v>-16.2</v>
      </c>
      <c r="U39" s="248"/>
      <c r="V39" s="248"/>
      <c r="W39" s="281">
        <f t="shared" si="2"/>
        <v>0</v>
      </c>
      <c r="X39" s="282"/>
      <c r="Y39" s="282"/>
      <c r="Z39" s="283"/>
    </row>
    <row r="40" spans="2:26" ht="20.100000000000001" customHeight="1">
      <c r="B40" s="268">
        <v>0.9</v>
      </c>
      <c r="C40" s="269"/>
      <c r="D40" s="270"/>
      <c r="E40" s="245">
        <v>18</v>
      </c>
      <c r="F40" s="245"/>
      <c r="G40" s="245"/>
      <c r="H40" s="245">
        <v>18</v>
      </c>
      <c r="I40" s="245"/>
      <c r="J40" s="245"/>
      <c r="K40" s="245">
        <v>18</v>
      </c>
      <c r="L40" s="245"/>
      <c r="M40" s="245"/>
      <c r="N40" s="245">
        <v>18</v>
      </c>
      <c r="O40" s="245"/>
      <c r="P40" s="245"/>
      <c r="Q40" s="249">
        <f t="shared" si="0"/>
        <v>18</v>
      </c>
      <c r="R40" s="249"/>
      <c r="S40" s="249"/>
      <c r="T40" s="248">
        <f t="shared" si="1"/>
        <v>-17.100000000000001</v>
      </c>
      <c r="U40" s="248"/>
      <c r="V40" s="248"/>
      <c r="W40" s="281">
        <f t="shared" si="2"/>
        <v>0</v>
      </c>
      <c r="X40" s="282"/>
      <c r="Y40" s="282"/>
      <c r="Z40" s="283"/>
    </row>
    <row r="41" spans="2:26" ht="20.100000000000001" customHeight="1">
      <c r="B41" s="268">
        <v>1</v>
      </c>
      <c r="C41" s="269"/>
      <c r="D41" s="270"/>
      <c r="E41" s="245">
        <v>19</v>
      </c>
      <c r="F41" s="245"/>
      <c r="G41" s="245"/>
      <c r="H41" s="245">
        <v>19</v>
      </c>
      <c r="I41" s="245"/>
      <c r="J41" s="245"/>
      <c r="K41" s="245">
        <v>19</v>
      </c>
      <c r="L41" s="245"/>
      <c r="M41" s="245"/>
      <c r="N41" s="245">
        <v>19</v>
      </c>
      <c r="O41" s="245"/>
      <c r="P41" s="245"/>
      <c r="Q41" s="249">
        <f t="shared" si="0"/>
        <v>19</v>
      </c>
      <c r="R41" s="249"/>
      <c r="S41" s="249"/>
      <c r="T41" s="248">
        <f t="shared" si="1"/>
        <v>-18</v>
      </c>
      <c r="U41" s="248"/>
      <c r="V41" s="248"/>
      <c r="W41" s="281">
        <f t="shared" si="2"/>
        <v>0</v>
      </c>
      <c r="X41" s="282"/>
      <c r="Y41" s="282"/>
      <c r="Z41" s="283"/>
    </row>
    <row r="42" spans="2:26" ht="20.100000000000001" customHeight="1">
      <c r="B42" s="268">
        <v>1.1000000000000001</v>
      </c>
      <c r="C42" s="269"/>
      <c r="D42" s="270"/>
      <c r="E42" s="245">
        <v>20</v>
      </c>
      <c r="F42" s="245"/>
      <c r="G42" s="245"/>
      <c r="H42" s="245">
        <v>20</v>
      </c>
      <c r="I42" s="245"/>
      <c r="J42" s="245"/>
      <c r="K42" s="245">
        <v>20</v>
      </c>
      <c r="L42" s="245"/>
      <c r="M42" s="245"/>
      <c r="N42" s="245">
        <v>20</v>
      </c>
      <c r="O42" s="245"/>
      <c r="P42" s="245"/>
      <c r="Q42" s="249">
        <f t="shared" si="0"/>
        <v>20</v>
      </c>
      <c r="R42" s="249"/>
      <c r="S42" s="249"/>
      <c r="T42" s="248">
        <f t="shared" si="1"/>
        <v>-18.899999999999999</v>
      </c>
      <c r="U42" s="248"/>
      <c r="V42" s="248"/>
      <c r="W42" s="281">
        <f t="shared" si="2"/>
        <v>0</v>
      </c>
      <c r="X42" s="282"/>
      <c r="Y42" s="282"/>
      <c r="Z42" s="283"/>
    </row>
    <row r="43" spans="2:26" ht="20.100000000000001" customHeight="1">
      <c r="B43" s="268">
        <v>1.2</v>
      </c>
      <c r="C43" s="269"/>
      <c r="D43" s="270"/>
      <c r="E43" s="245">
        <v>21</v>
      </c>
      <c r="F43" s="245"/>
      <c r="G43" s="245"/>
      <c r="H43" s="245">
        <v>21</v>
      </c>
      <c r="I43" s="245"/>
      <c r="J43" s="245"/>
      <c r="K43" s="245">
        <v>21</v>
      </c>
      <c r="L43" s="245"/>
      <c r="M43" s="245"/>
      <c r="N43" s="245">
        <v>21</v>
      </c>
      <c r="O43" s="245"/>
      <c r="P43" s="245"/>
      <c r="Q43" s="249">
        <f t="shared" si="0"/>
        <v>21</v>
      </c>
      <c r="R43" s="249"/>
      <c r="S43" s="249"/>
      <c r="T43" s="248">
        <f t="shared" si="1"/>
        <v>-19.8</v>
      </c>
      <c r="U43" s="248"/>
      <c r="V43" s="248"/>
      <c r="W43" s="281">
        <f t="shared" si="2"/>
        <v>0</v>
      </c>
      <c r="X43" s="282"/>
      <c r="Y43" s="282"/>
      <c r="Z43" s="283"/>
    </row>
    <row r="44" spans="2:26" ht="20.100000000000001" customHeight="1">
      <c r="B44" s="268">
        <v>1.3</v>
      </c>
      <c r="C44" s="269"/>
      <c r="D44" s="270"/>
      <c r="E44" s="245">
        <v>22</v>
      </c>
      <c r="F44" s="245"/>
      <c r="G44" s="245"/>
      <c r="H44" s="245">
        <v>22</v>
      </c>
      <c r="I44" s="245"/>
      <c r="J44" s="245"/>
      <c r="K44" s="245">
        <v>22</v>
      </c>
      <c r="L44" s="245"/>
      <c r="M44" s="245"/>
      <c r="N44" s="245">
        <v>22</v>
      </c>
      <c r="O44" s="245"/>
      <c r="P44" s="245"/>
      <c r="Q44" s="249">
        <f t="shared" si="0"/>
        <v>22</v>
      </c>
      <c r="R44" s="249"/>
      <c r="S44" s="249"/>
      <c r="T44" s="248">
        <f t="shared" si="1"/>
        <v>-20.7</v>
      </c>
      <c r="U44" s="248"/>
      <c r="V44" s="248"/>
      <c r="W44" s="281">
        <f t="shared" si="2"/>
        <v>0</v>
      </c>
      <c r="X44" s="282"/>
      <c r="Y44" s="282"/>
      <c r="Z44" s="283"/>
    </row>
    <row r="45" spans="2:26" ht="20.100000000000001" customHeight="1">
      <c r="B45" s="268">
        <v>1.4</v>
      </c>
      <c r="C45" s="269"/>
      <c r="D45" s="270"/>
      <c r="E45" s="245">
        <v>23</v>
      </c>
      <c r="F45" s="245"/>
      <c r="G45" s="245"/>
      <c r="H45" s="245">
        <v>23</v>
      </c>
      <c r="I45" s="245"/>
      <c r="J45" s="245"/>
      <c r="K45" s="245">
        <v>23</v>
      </c>
      <c r="L45" s="245"/>
      <c r="M45" s="245"/>
      <c r="N45" s="245">
        <v>23</v>
      </c>
      <c r="O45" s="245"/>
      <c r="P45" s="245"/>
      <c r="Q45" s="249">
        <f t="shared" si="0"/>
        <v>23</v>
      </c>
      <c r="R45" s="249"/>
      <c r="S45" s="249"/>
      <c r="T45" s="248">
        <f t="shared" si="1"/>
        <v>-21.6</v>
      </c>
      <c r="U45" s="248"/>
      <c r="V45" s="248"/>
      <c r="W45" s="281">
        <f t="shared" si="2"/>
        <v>0</v>
      </c>
      <c r="X45" s="282"/>
      <c r="Y45" s="282"/>
      <c r="Z45" s="283"/>
    </row>
    <row r="46" spans="2:26" ht="20.100000000000001" customHeight="1">
      <c r="B46" s="268">
        <v>1.5</v>
      </c>
      <c r="C46" s="269"/>
      <c r="D46" s="270"/>
      <c r="E46" s="245">
        <v>24</v>
      </c>
      <c r="F46" s="245"/>
      <c r="G46" s="245"/>
      <c r="H46" s="245">
        <v>24</v>
      </c>
      <c r="I46" s="245"/>
      <c r="J46" s="245"/>
      <c r="K46" s="245">
        <v>24</v>
      </c>
      <c r="L46" s="245"/>
      <c r="M46" s="245"/>
      <c r="N46" s="245">
        <v>24</v>
      </c>
      <c r="O46" s="245"/>
      <c r="P46" s="245"/>
      <c r="Q46" s="249">
        <f t="shared" si="0"/>
        <v>24</v>
      </c>
      <c r="R46" s="249"/>
      <c r="S46" s="249"/>
      <c r="T46" s="248">
        <f t="shared" si="1"/>
        <v>-22.5</v>
      </c>
      <c r="U46" s="248"/>
      <c r="V46" s="248"/>
      <c r="W46" s="281">
        <f t="shared" si="2"/>
        <v>0</v>
      </c>
      <c r="X46" s="282"/>
      <c r="Y46" s="282"/>
      <c r="Z46" s="283"/>
    </row>
    <row r="47" spans="2:26" ht="20.100000000000001" customHeight="1">
      <c r="B47" s="289">
        <v>1.6</v>
      </c>
      <c r="C47" s="290"/>
      <c r="D47" s="291"/>
      <c r="E47" s="247">
        <v>25</v>
      </c>
      <c r="F47" s="247"/>
      <c r="G47" s="247"/>
      <c r="H47" s="247">
        <v>25</v>
      </c>
      <c r="I47" s="247"/>
      <c r="J47" s="247"/>
      <c r="K47" s="247">
        <v>25</v>
      </c>
      <c r="L47" s="247"/>
      <c r="M47" s="247"/>
      <c r="N47" s="247">
        <v>25</v>
      </c>
      <c r="O47" s="247"/>
      <c r="P47" s="247"/>
      <c r="Q47" s="292">
        <f t="shared" si="0"/>
        <v>25</v>
      </c>
      <c r="R47" s="292"/>
      <c r="S47" s="292"/>
      <c r="T47" s="293">
        <f t="shared" si="1"/>
        <v>-23.4</v>
      </c>
      <c r="U47" s="293"/>
      <c r="V47" s="293"/>
      <c r="W47" s="281">
        <f t="shared" si="2"/>
        <v>0</v>
      </c>
      <c r="X47" s="282"/>
      <c r="Y47" s="282"/>
      <c r="Z47" s="283"/>
    </row>
    <row r="48" spans="2:26" ht="20.100000000000001" customHeight="1">
      <c r="L48" s="104"/>
      <c r="M48" s="104"/>
      <c r="N48" s="104"/>
      <c r="O48" s="104"/>
      <c r="P48" s="104"/>
    </row>
    <row r="49" spans="1:16" ht="20.100000000000001" customHeight="1">
      <c r="A49" s="287" t="s">
        <v>56</v>
      </c>
      <c r="B49" s="287"/>
      <c r="C49" s="287"/>
      <c r="D49" s="287"/>
      <c r="E49" s="287"/>
      <c r="F49" s="288"/>
      <c r="G49" s="288"/>
      <c r="H49" s="288"/>
      <c r="I49" s="288"/>
      <c r="J49" s="288"/>
      <c r="K49" s="288"/>
      <c r="L49" s="104"/>
      <c r="M49" s="104"/>
      <c r="N49" s="104"/>
      <c r="O49" s="104"/>
      <c r="P49" s="104"/>
    </row>
    <row r="50" spans="1:16" ht="20.100000000000001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1:16" ht="20.100000000000001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1:16" ht="20.100000000000001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1:16" ht="20.100000000000001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1:16" ht="20.100000000000001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1:16" ht="20.100000000000001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1:16" ht="20.100000000000001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6" ht="20.100000000000001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6" ht="20.100000000000001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6" ht="20.100000000000001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1:16" ht="20.100000000000001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1:16" ht="20.100000000000001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1:16" ht="20.100000000000001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1:16" ht="20.100000000000001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1:16" ht="20.100000000000001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1:16" ht="20.100000000000001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1:16" ht="20.100000000000001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1:16" ht="20.100000000000001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1:16" ht="20.100000000000001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1:16" ht="20.100000000000001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1:16" ht="20.100000000000001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1:16" ht="20.100000000000001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1:16" ht="20.100000000000001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1:16" ht="20.100000000000001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1:16" ht="20.100000000000001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1:16" ht="20.100000000000001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1:16" ht="20.100000000000001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1:16" ht="20.100000000000001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1:16" ht="20.100000000000001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1:16" ht="20.100000000000001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1:16" ht="20.100000000000001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1:16" ht="20.100000000000001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1:16" ht="20.100000000000001" customHeight="1"/>
    <row r="83" spans="1:16" ht="20.100000000000001" customHeight="1"/>
    <row r="84" spans="1:16" ht="20.100000000000001" customHeight="1"/>
    <row r="85" spans="1:16" ht="20.100000000000001" customHeight="1"/>
    <row r="86" spans="1:16" ht="20.100000000000001" customHeight="1"/>
    <row r="87" spans="1:16" ht="20.100000000000001" customHeight="1"/>
    <row r="88" spans="1:16" ht="20.100000000000001" customHeight="1"/>
    <row r="89" spans="1:16" ht="20.100000000000001" customHeight="1"/>
    <row r="90" spans="1:16" ht="20.100000000000001" customHeight="1"/>
    <row r="91" spans="1:16" ht="20.100000000000001" customHeight="1"/>
    <row r="92" spans="1:16" ht="20.100000000000001" customHeight="1"/>
    <row r="93" spans="1:16" ht="20.100000000000001" customHeight="1"/>
    <row r="94" spans="1:16" ht="20.100000000000001" customHeight="1"/>
    <row r="95" spans="1:16" ht="20.100000000000001" customHeight="1"/>
    <row r="96" spans="1:1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17.100000000000001" customHeight="1"/>
    <row r="115" ht="17.100000000000001" customHeight="1"/>
    <row r="116" ht="17.100000000000001" customHeight="1"/>
  </sheetData>
  <mergeCells count="266">
    <mergeCell ref="A49:E49"/>
    <mergeCell ref="F49:K49"/>
    <mergeCell ref="T43:V43"/>
    <mergeCell ref="T44:V44"/>
    <mergeCell ref="K44:M44"/>
    <mergeCell ref="N44:P44"/>
    <mergeCell ref="B44:D44"/>
    <mergeCell ref="B45:D45"/>
    <mergeCell ref="B46:D46"/>
    <mergeCell ref="B47:D47"/>
    <mergeCell ref="Q44:S44"/>
    <mergeCell ref="Q45:S45"/>
    <mergeCell ref="H43:J43"/>
    <mergeCell ref="H44:J44"/>
    <mergeCell ref="H45:J45"/>
    <mergeCell ref="Q46:S46"/>
    <mergeCell ref="Q47:S47"/>
    <mergeCell ref="H46:J46"/>
    <mergeCell ref="H47:J47"/>
    <mergeCell ref="T47:V47"/>
    <mergeCell ref="V1:W1"/>
    <mergeCell ref="N2:R2"/>
    <mergeCell ref="R3:S3"/>
    <mergeCell ref="W2:Z2"/>
    <mergeCell ref="L18:M18"/>
    <mergeCell ref="B22:D22"/>
    <mergeCell ref="N1:S1"/>
    <mergeCell ref="E5:Z5"/>
    <mergeCell ref="E6:O6"/>
    <mergeCell ref="O9:Z9"/>
    <mergeCell ref="S11:Y11"/>
    <mergeCell ref="Q19:S21"/>
    <mergeCell ref="T19:V21"/>
    <mergeCell ref="W19:Z21"/>
    <mergeCell ref="E22:G22"/>
    <mergeCell ref="H22:J22"/>
    <mergeCell ref="W22:Z22"/>
    <mergeCell ref="K21:M21"/>
    <mergeCell ref="N21:P21"/>
    <mergeCell ref="S14:U15"/>
    <mergeCell ref="Q22:S22"/>
    <mergeCell ref="T22:V22"/>
    <mergeCell ref="T6:Z6"/>
    <mergeCell ref="T7:W7"/>
    <mergeCell ref="B29:D29"/>
    <mergeCell ref="B30:D30"/>
    <mergeCell ref="B31:D31"/>
    <mergeCell ref="B41:D41"/>
    <mergeCell ref="B42:D42"/>
    <mergeCell ref="B43:D43"/>
    <mergeCell ref="B23:D23"/>
    <mergeCell ref="B24:D24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E24:G24"/>
    <mergeCell ref="E25:G25"/>
    <mergeCell ref="E26:G26"/>
    <mergeCell ref="E27:G27"/>
    <mergeCell ref="E28:G28"/>
    <mergeCell ref="A1:I2"/>
    <mergeCell ref="A3:I3"/>
    <mergeCell ref="A4:I4"/>
    <mergeCell ref="E21:G21"/>
    <mergeCell ref="H21:J21"/>
    <mergeCell ref="E19:P20"/>
    <mergeCell ref="O3:P3"/>
    <mergeCell ref="F11:N11"/>
    <mergeCell ref="B19:D21"/>
    <mergeCell ref="K22:M22"/>
    <mergeCell ref="N22:P22"/>
    <mergeCell ref="C7:I7"/>
    <mergeCell ref="M7:Q7"/>
    <mergeCell ref="C8:D8"/>
    <mergeCell ref="F8:G8"/>
    <mergeCell ref="M8:N8"/>
    <mergeCell ref="K28:M28"/>
    <mergeCell ref="N28:P28"/>
    <mergeCell ref="E46:G46"/>
    <mergeCell ref="E47:G47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K38:M38"/>
    <mergeCell ref="N38:P38"/>
    <mergeCell ref="K39:M39"/>
    <mergeCell ref="T42:V42"/>
    <mergeCell ref="Q42:S42"/>
    <mergeCell ref="Q43:S43"/>
    <mergeCell ref="T41:V41"/>
    <mergeCell ref="Q41:S41"/>
    <mergeCell ref="E29:G29"/>
    <mergeCell ref="E30:G30"/>
    <mergeCell ref="E31:G31"/>
    <mergeCell ref="T38:V38"/>
    <mergeCell ref="T39:V39"/>
    <mergeCell ref="T40:V40"/>
    <mergeCell ref="Q29:S29"/>
    <mergeCell ref="Q30:S30"/>
    <mergeCell ref="Q31:S31"/>
    <mergeCell ref="Q32:S32"/>
    <mergeCell ref="Q33:S33"/>
    <mergeCell ref="Q34:S34"/>
    <mergeCell ref="T29:V29"/>
    <mergeCell ref="T30:V30"/>
    <mergeCell ref="Q38:S38"/>
    <mergeCell ref="Q39:S39"/>
    <mergeCell ref="Q40:S40"/>
    <mergeCell ref="T35:V35"/>
    <mergeCell ref="T36:V36"/>
    <mergeCell ref="Q35:S35"/>
    <mergeCell ref="Q36:S36"/>
    <mergeCell ref="Q37:S37"/>
    <mergeCell ref="T37:V37"/>
    <mergeCell ref="Q23:S23"/>
    <mergeCell ref="Q24:S24"/>
    <mergeCell ref="Q25:S25"/>
    <mergeCell ref="Q26:S26"/>
    <mergeCell ref="Q27:S27"/>
    <mergeCell ref="Q28:S28"/>
    <mergeCell ref="T23:V23"/>
    <mergeCell ref="T24:V24"/>
    <mergeCell ref="T25:V25"/>
    <mergeCell ref="T26:V26"/>
    <mergeCell ref="T27:V27"/>
    <mergeCell ref="T28:V28"/>
    <mergeCell ref="H29:J29"/>
    <mergeCell ref="H30:J30"/>
    <mergeCell ref="H31:J31"/>
    <mergeCell ref="K37:M37"/>
    <mergeCell ref="N37:P37"/>
    <mergeCell ref="H23:J23"/>
    <mergeCell ref="H24:J24"/>
    <mergeCell ref="H25:J25"/>
    <mergeCell ref="H26:J26"/>
    <mergeCell ref="H27:J27"/>
    <mergeCell ref="H28:J28"/>
    <mergeCell ref="K36:M36"/>
    <mergeCell ref="N36:P36"/>
    <mergeCell ref="K23:M23"/>
    <mergeCell ref="N23:P23"/>
    <mergeCell ref="K24:M24"/>
    <mergeCell ref="H32:J32"/>
    <mergeCell ref="N25:P25"/>
    <mergeCell ref="K26:M26"/>
    <mergeCell ref="N26:P26"/>
    <mergeCell ref="K27:M27"/>
    <mergeCell ref="N27:P27"/>
    <mergeCell ref="W35:Z35"/>
    <mergeCell ref="W36:Z36"/>
    <mergeCell ref="N35:P35"/>
    <mergeCell ref="W41:Z41"/>
    <mergeCell ref="W39:Z39"/>
    <mergeCell ref="W40:Z40"/>
    <mergeCell ref="N31:P31"/>
    <mergeCell ref="H41:J41"/>
    <mergeCell ref="H42:J42"/>
    <mergeCell ref="H39:J39"/>
    <mergeCell ref="H40:J40"/>
    <mergeCell ref="W42:Z42"/>
    <mergeCell ref="W37:Z37"/>
    <mergeCell ref="W38:Z38"/>
    <mergeCell ref="N34:P34"/>
    <mergeCell ref="K35:M35"/>
    <mergeCell ref="H33:J33"/>
    <mergeCell ref="H34:J34"/>
    <mergeCell ref="H35:J35"/>
    <mergeCell ref="H36:J36"/>
    <mergeCell ref="H37:J37"/>
    <mergeCell ref="H38:J38"/>
    <mergeCell ref="T31:V31"/>
    <mergeCell ref="T32:V32"/>
    <mergeCell ref="W32:Z32"/>
    <mergeCell ref="W33:Z33"/>
    <mergeCell ref="K31:M31"/>
    <mergeCell ref="K32:M32"/>
    <mergeCell ref="N32:P32"/>
    <mergeCell ref="K33:M33"/>
    <mergeCell ref="N33:P33"/>
    <mergeCell ref="K34:M34"/>
    <mergeCell ref="W34:Z34"/>
    <mergeCell ref="T33:V33"/>
    <mergeCell ref="T34:V34"/>
    <mergeCell ref="W46:Z46"/>
    <mergeCell ref="W47:Z47"/>
    <mergeCell ref="N39:P39"/>
    <mergeCell ref="K40:M40"/>
    <mergeCell ref="N40:P40"/>
    <mergeCell ref="K41:M41"/>
    <mergeCell ref="N41:P41"/>
    <mergeCell ref="K42:M42"/>
    <mergeCell ref="N42:P42"/>
    <mergeCell ref="K43:M43"/>
    <mergeCell ref="K45:M45"/>
    <mergeCell ref="N45:P45"/>
    <mergeCell ref="K46:M46"/>
    <mergeCell ref="N46:P46"/>
    <mergeCell ref="K47:M47"/>
    <mergeCell ref="N47:P47"/>
    <mergeCell ref="N43:P43"/>
    <mergeCell ref="T45:V45"/>
    <mergeCell ref="T46:V46"/>
    <mergeCell ref="W43:Z43"/>
    <mergeCell ref="W44:Z44"/>
    <mergeCell ref="W45:Z45"/>
    <mergeCell ref="S17:U17"/>
    <mergeCell ref="V17:Z17"/>
    <mergeCell ref="A17:C17"/>
    <mergeCell ref="D17:F17"/>
    <mergeCell ref="G17:I17"/>
    <mergeCell ref="J17:L17"/>
    <mergeCell ref="M17:O17"/>
    <mergeCell ref="P17:R17"/>
    <mergeCell ref="W23:Z23"/>
    <mergeCell ref="E23:G23"/>
    <mergeCell ref="W24:Z24"/>
    <mergeCell ref="W25:Z25"/>
    <mergeCell ref="W26:Z26"/>
    <mergeCell ref="W27:Z27"/>
    <mergeCell ref="W28:Z28"/>
    <mergeCell ref="W29:Z29"/>
    <mergeCell ref="W30:Z30"/>
    <mergeCell ref="W31:Z31"/>
    <mergeCell ref="K29:M29"/>
    <mergeCell ref="N29:P29"/>
    <mergeCell ref="K30:M30"/>
    <mergeCell ref="N30:P30"/>
    <mergeCell ref="N24:P24"/>
    <mergeCell ref="K25:M25"/>
    <mergeCell ref="V15:Z15"/>
    <mergeCell ref="A16:C16"/>
    <mergeCell ref="D16:F16"/>
    <mergeCell ref="G16:I16"/>
    <mergeCell ref="J16:L16"/>
    <mergeCell ref="M16:O16"/>
    <mergeCell ref="P16:R16"/>
    <mergeCell ref="S16:U16"/>
    <mergeCell ref="V16:Z16"/>
    <mergeCell ref="A14:C15"/>
    <mergeCell ref="D14:O14"/>
    <mergeCell ref="P14:R15"/>
    <mergeCell ref="D15:F15"/>
    <mergeCell ref="G15:I15"/>
    <mergeCell ref="J15:L15"/>
    <mergeCell ref="M15:O15"/>
  </mergeCells>
  <pageMargins left="0" right="0" top="0.9055118110236221" bottom="0" header="0" footer="0"/>
  <pageSetup paperSize="9" orientation="portrait" r:id="rId1"/>
  <headerFooter>
    <oddFooter>&amp;R&amp;"Cordia New,Regular"&amp;14SP-FMD-04-26 Rev.0/Effective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 sizeWithCells="1">
                  <from>
                    <xdr:col>21</xdr:col>
                    <xdr:colOff>28575</xdr:colOff>
                    <xdr:row>3</xdr:row>
                    <xdr:rowOff>57150</xdr:rowOff>
                  </from>
                  <to>
                    <xdr:col>21</xdr:col>
                    <xdr:colOff>209550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66675</xdr:rowOff>
                  </from>
                  <to>
                    <xdr:col>13</xdr:col>
                    <xdr:colOff>200025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6</xdr:col>
                    <xdr:colOff>19050</xdr:colOff>
                    <xdr:row>8</xdr:row>
                    <xdr:rowOff>85725</xdr:rowOff>
                  </from>
                  <to>
                    <xdr:col>6</xdr:col>
                    <xdr:colOff>219075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76200</xdr:rowOff>
                  </from>
                  <to>
                    <xdr:col>10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113"/>
  <sheetViews>
    <sheetView view="pageBreakPreview" topLeftCell="A22" zoomScaleNormal="100" zoomScaleSheetLayoutView="100" workbookViewId="0">
      <selection activeCell="W19" sqref="W19:Z19"/>
    </sheetView>
  </sheetViews>
  <sheetFormatPr defaultRowHeight="15"/>
  <cols>
    <col min="1" max="26" width="3.85546875" customWidth="1"/>
    <col min="27" max="53" width="3.5703125" customWidth="1"/>
    <col min="54" max="75" width="4.140625" customWidth="1"/>
  </cols>
  <sheetData>
    <row r="1" spans="1:26" ht="23.1" customHeight="1">
      <c r="A1" s="250" t="s">
        <v>46</v>
      </c>
      <c r="B1" s="250"/>
      <c r="C1" s="250"/>
      <c r="D1" s="250"/>
      <c r="E1" s="250"/>
      <c r="F1" s="250"/>
      <c r="G1" s="250"/>
      <c r="H1" s="250"/>
      <c r="I1" s="250"/>
      <c r="J1" s="125" t="s">
        <v>64</v>
      </c>
      <c r="K1" s="125"/>
      <c r="L1" s="125"/>
      <c r="M1" s="125"/>
      <c r="N1" s="279" t="str">
        <f>'Data Record(Forward)'!N1</f>
        <v>SPR15120012-1</v>
      </c>
      <c r="O1" s="279"/>
      <c r="P1" s="279"/>
      <c r="Q1" s="279"/>
      <c r="R1" s="279"/>
      <c r="S1" s="279"/>
      <c r="U1" s="125"/>
      <c r="V1" s="271" t="s">
        <v>65</v>
      </c>
      <c r="W1" s="271"/>
      <c r="X1" s="190">
        <v>2</v>
      </c>
      <c r="Y1" s="189" t="s">
        <v>66</v>
      </c>
      <c r="Z1" s="191">
        <v>2</v>
      </c>
    </row>
    <row r="2" spans="1:26" s="32" customFormat="1" ht="23.1" customHeight="1">
      <c r="A2" s="250"/>
      <c r="B2" s="250"/>
      <c r="C2" s="250"/>
      <c r="D2" s="250"/>
      <c r="E2" s="250"/>
      <c r="F2" s="250"/>
      <c r="G2" s="250"/>
      <c r="H2" s="250"/>
      <c r="I2" s="250"/>
      <c r="J2" s="126" t="s">
        <v>67</v>
      </c>
      <c r="K2" s="125"/>
      <c r="L2" s="126"/>
      <c r="M2" s="125"/>
      <c r="N2" s="272">
        <f>'Data Record(Forward)'!N2</f>
        <v>42381</v>
      </c>
      <c r="O2" s="272"/>
      <c r="P2" s="272"/>
      <c r="Q2" s="272"/>
      <c r="R2" s="272"/>
      <c r="S2" s="126" t="s">
        <v>68</v>
      </c>
      <c r="T2" s="125"/>
      <c r="U2" s="127"/>
      <c r="V2" s="127"/>
      <c r="W2" s="274">
        <f>'Data Record(Forward)'!W2</f>
        <v>42382</v>
      </c>
      <c r="X2" s="274"/>
      <c r="Y2" s="274"/>
      <c r="Z2" s="274"/>
    </row>
    <row r="3" spans="1:26" s="32" customFormat="1" ht="23.1" customHeight="1">
      <c r="A3" s="251" t="s">
        <v>69</v>
      </c>
      <c r="B3" s="251"/>
      <c r="C3" s="251"/>
      <c r="D3" s="251"/>
      <c r="E3" s="251"/>
      <c r="F3" s="251"/>
      <c r="G3" s="251"/>
      <c r="H3" s="251"/>
      <c r="I3" s="251"/>
      <c r="J3" s="125" t="s">
        <v>70</v>
      </c>
      <c r="K3" s="125"/>
      <c r="L3" s="125"/>
      <c r="M3" s="125"/>
      <c r="N3" s="192"/>
      <c r="O3" s="254">
        <f>'Data Record(Forward)'!O3</f>
        <v>20</v>
      </c>
      <c r="P3" s="254"/>
      <c r="Q3" s="128" t="s">
        <v>71</v>
      </c>
      <c r="R3" s="273">
        <f>'Data Record(Forward)'!R3</f>
        <v>50</v>
      </c>
      <c r="S3" s="273"/>
      <c r="T3" s="129" t="s">
        <v>72</v>
      </c>
      <c r="U3" s="125"/>
      <c r="V3" s="125"/>
      <c r="W3" s="125"/>
      <c r="X3" s="125"/>
      <c r="Y3" s="125"/>
      <c r="Z3" s="125"/>
    </row>
    <row r="4" spans="1:26" s="32" customFormat="1" ht="23.1" customHeight="1">
      <c r="A4" s="252" t="s">
        <v>130</v>
      </c>
      <c r="B4" s="252"/>
      <c r="C4" s="252"/>
      <c r="D4" s="252"/>
      <c r="E4" s="252"/>
      <c r="F4" s="252"/>
      <c r="G4" s="252"/>
      <c r="H4" s="252"/>
      <c r="I4" s="252"/>
      <c r="J4" s="125" t="s">
        <v>47</v>
      </c>
      <c r="K4" s="125"/>
      <c r="L4" s="125"/>
      <c r="M4" s="125"/>
      <c r="N4" s="125"/>
      <c r="O4" s="125" t="s">
        <v>73</v>
      </c>
      <c r="P4" s="125"/>
      <c r="Q4" s="125"/>
      <c r="R4" s="125"/>
      <c r="S4" s="125"/>
      <c r="T4" s="125"/>
      <c r="U4" s="125"/>
      <c r="V4" s="125"/>
      <c r="W4" s="125" t="s">
        <v>74</v>
      </c>
      <c r="X4" s="125"/>
      <c r="Y4" s="125"/>
      <c r="Z4" s="125"/>
    </row>
    <row r="5" spans="1:26" s="32" customFormat="1" ht="23.1" customHeight="1">
      <c r="A5" s="130" t="s">
        <v>75</v>
      </c>
      <c r="B5" s="131"/>
      <c r="C5" s="193"/>
      <c r="D5" s="193"/>
      <c r="E5" s="255" t="str">
        <f>'Data Record(Forward)'!E5</f>
        <v>SP METROLOGY SYSTEM (THAILAND) CO.,LTD.</v>
      </c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</row>
    <row r="6" spans="1:26" s="32" customFormat="1" ht="23.1" customHeight="1">
      <c r="A6" s="130" t="s">
        <v>76</v>
      </c>
      <c r="B6" s="131"/>
      <c r="C6" s="193"/>
      <c r="D6" s="193"/>
      <c r="E6" s="280" t="str">
        <f>'Data Record(Forward)'!E6</f>
        <v>Dial Gauge Tester/ Calibration Tester</v>
      </c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193" t="s">
        <v>77</v>
      </c>
      <c r="Q6" s="193"/>
      <c r="R6" s="214"/>
      <c r="S6" s="206"/>
      <c r="T6" s="286" t="str">
        <f>'Data Record(Forward)'!T6</f>
        <v>Mitutoyo</v>
      </c>
      <c r="U6" s="286"/>
      <c r="V6" s="286"/>
      <c r="W6" s="286"/>
      <c r="X6" s="286"/>
      <c r="Y6" s="286"/>
      <c r="Z6" s="286"/>
    </row>
    <row r="7" spans="1:26" s="32" customFormat="1" ht="23.1" customHeight="1">
      <c r="A7" s="130" t="s">
        <v>48</v>
      </c>
      <c r="B7" s="101"/>
      <c r="C7" s="266">
        <f>'Data Record(Forward)'!C7</f>
        <v>123</v>
      </c>
      <c r="D7" s="266"/>
      <c r="E7" s="266"/>
      <c r="F7" s="266"/>
      <c r="G7" s="266"/>
      <c r="H7" s="266"/>
      <c r="I7" s="266"/>
      <c r="J7" s="133" t="s">
        <v>78</v>
      </c>
      <c r="K7" s="133"/>
      <c r="L7" s="133"/>
      <c r="M7" s="266">
        <f>'Data Record(Forward)'!M7</f>
        <v>456</v>
      </c>
      <c r="N7" s="266"/>
      <c r="O7" s="266"/>
      <c r="P7" s="266"/>
      <c r="Q7" s="266"/>
      <c r="R7" s="130" t="s">
        <v>49</v>
      </c>
      <c r="S7" s="130"/>
      <c r="T7" s="280">
        <f>'Data Record(Forward)'!T7</f>
        <v>789</v>
      </c>
      <c r="U7" s="280"/>
      <c r="V7" s="280"/>
      <c r="W7" s="280"/>
    </row>
    <row r="8" spans="1:26" s="32" customFormat="1" ht="23.1" customHeight="1">
      <c r="A8" s="134" t="s">
        <v>79</v>
      </c>
      <c r="B8" s="132"/>
      <c r="C8" s="267">
        <f>'Data Record(Forward)'!C8</f>
        <v>0</v>
      </c>
      <c r="D8" s="267"/>
      <c r="E8" s="138" t="s">
        <v>80</v>
      </c>
      <c r="F8" s="267">
        <f>'Data Record(Forward)'!F8</f>
        <v>1.6</v>
      </c>
      <c r="G8" s="267"/>
      <c r="H8" s="133" t="s">
        <v>8</v>
      </c>
      <c r="I8" s="133"/>
      <c r="J8" s="135" t="s">
        <v>50</v>
      </c>
      <c r="K8" s="212"/>
      <c r="L8" s="212"/>
      <c r="M8" s="267">
        <f>'Data Record(Forward)'!M8</f>
        <v>1E-3</v>
      </c>
      <c r="N8" s="267"/>
      <c r="O8" s="133" t="s">
        <v>8</v>
      </c>
      <c r="P8" s="133"/>
      <c r="Q8" s="133"/>
      <c r="T8" s="212"/>
      <c r="U8" s="212"/>
      <c r="V8" s="212"/>
      <c r="W8" s="193"/>
      <c r="X8" s="130"/>
      <c r="Y8" s="130"/>
      <c r="Z8" s="130"/>
    </row>
    <row r="9" spans="1:26" s="32" customFormat="1" ht="23.1" customHeight="1">
      <c r="A9" s="135" t="s">
        <v>81</v>
      </c>
      <c r="B9" s="135"/>
      <c r="C9" s="135"/>
      <c r="D9" s="135"/>
      <c r="E9" s="135"/>
      <c r="F9" s="135"/>
      <c r="G9" s="135"/>
      <c r="H9" s="135" t="s">
        <v>82</v>
      </c>
      <c r="I9" s="212"/>
      <c r="J9" s="213"/>
      <c r="K9" s="212"/>
      <c r="L9" s="135" t="s">
        <v>83</v>
      </c>
      <c r="M9" s="212"/>
      <c r="N9" s="13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</row>
    <row r="10" spans="1:26" s="32" customFormat="1" ht="9.9499999999999993" customHeight="1">
      <c r="A10" s="136"/>
      <c r="B10" s="136"/>
      <c r="C10" s="136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s="32" customFormat="1" ht="23.1" customHeight="1">
      <c r="A11" s="134" t="s">
        <v>51</v>
      </c>
      <c r="B11" s="134"/>
      <c r="C11" s="134"/>
      <c r="D11" s="134"/>
      <c r="E11" s="134"/>
      <c r="F11" s="294"/>
      <c r="G11" s="294"/>
      <c r="H11" s="294"/>
      <c r="I11" s="294"/>
      <c r="J11" s="294"/>
      <c r="K11" s="294"/>
      <c r="L11" s="294"/>
      <c r="M11" s="294"/>
      <c r="N11" s="294"/>
      <c r="O11" s="132"/>
      <c r="P11" s="130"/>
      <c r="Q11" s="138" t="s">
        <v>84</v>
      </c>
      <c r="R11" s="138"/>
      <c r="S11" s="255"/>
      <c r="T11" s="255"/>
      <c r="U11" s="255"/>
      <c r="V11" s="255"/>
      <c r="W11" s="255"/>
      <c r="X11" s="255"/>
      <c r="Y11" s="255"/>
      <c r="Z11" s="131"/>
    </row>
    <row r="12" spans="1:26" ht="9.9499999999999993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68"/>
    </row>
    <row r="13" spans="1:26" ht="20.100000000000001" customHeight="1">
      <c r="A13" s="211" t="s">
        <v>128</v>
      </c>
      <c r="B13" s="210"/>
      <c r="C13" s="210"/>
      <c r="D13" s="210"/>
      <c r="E13" s="209"/>
      <c r="F13" s="208"/>
      <c r="G13" s="104"/>
      <c r="H13" s="295">
        <f>'Data Record(Forward)'!H16</f>
        <v>0</v>
      </c>
      <c r="I13" s="295"/>
      <c r="J13" s="207" t="s">
        <v>127</v>
      </c>
      <c r="K13" s="102"/>
      <c r="M13" s="184"/>
      <c r="N13" s="184"/>
      <c r="O13" s="184"/>
      <c r="P13" s="184"/>
      <c r="Q13" s="184"/>
      <c r="R13" s="184"/>
      <c r="S13" s="184"/>
      <c r="T13" s="102"/>
      <c r="U13" s="102"/>
      <c r="V13" s="101"/>
      <c r="Z13" s="185"/>
    </row>
    <row r="14" spans="1:26" ht="9.9499999999999993" customHeight="1">
      <c r="B14" s="32"/>
      <c r="C14" s="32"/>
      <c r="D14" s="32"/>
      <c r="E14" s="32"/>
      <c r="F14" s="32"/>
      <c r="G14" s="32"/>
      <c r="H14" s="32"/>
      <c r="I14" s="32"/>
      <c r="J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0.100000000000001" customHeight="1">
      <c r="A15" s="32" t="s">
        <v>53</v>
      </c>
      <c r="C15" s="32"/>
      <c r="D15" s="32"/>
      <c r="E15" s="32"/>
      <c r="F15" s="32"/>
      <c r="G15" s="32"/>
      <c r="H15" s="32"/>
      <c r="I15" s="32"/>
      <c r="J15" s="32"/>
      <c r="K15" s="32"/>
      <c r="L15" s="275"/>
      <c r="M15" s="275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0.100000000000001" customHeight="1">
      <c r="B16" s="256" t="s">
        <v>126</v>
      </c>
      <c r="C16" s="257"/>
      <c r="D16" s="258"/>
      <c r="E16" s="253" t="s">
        <v>131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96" t="s">
        <v>55</v>
      </c>
      <c r="R16" s="296"/>
      <c r="S16" s="296"/>
      <c r="T16" s="297" t="s">
        <v>63</v>
      </c>
      <c r="U16" s="297"/>
      <c r="V16" s="297"/>
      <c r="W16" s="243" t="s">
        <v>2</v>
      </c>
      <c r="X16" s="243"/>
      <c r="Y16" s="243"/>
      <c r="Z16" s="243"/>
    </row>
    <row r="17" spans="2:26" ht="20.100000000000001" customHeight="1">
      <c r="B17" s="259"/>
      <c r="C17" s="260"/>
      <c r="D17" s="261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96"/>
      <c r="R17" s="296"/>
      <c r="S17" s="296"/>
      <c r="T17" s="297"/>
      <c r="U17" s="297"/>
      <c r="V17" s="297"/>
      <c r="W17" s="243"/>
      <c r="X17" s="243"/>
      <c r="Y17" s="243"/>
      <c r="Z17" s="243"/>
    </row>
    <row r="18" spans="2:26" ht="20.100000000000001" customHeight="1">
      <c r="B18" s="262"/>
      <c r="C18" s="263"/>
      <c r="D18" s="264"/>
      <c r="E18" s="244" t="s">
        <v>124</v>
      </c>
      <c r="F18" s="244"/>
      <c r="G18" s="244"/>
      <c r="H18" s="244" t="s">
        <v>123</v>
      </c>
      <c r="I18" s="244"/>
      <c r="J18" s="244"/>
      <c r="K18" s="244" t="s">
        <v>122</v>
      </c>
      <c r="L18" s="244"/>
      <c r="M18" s="244"/>
      <c r="N18" s="244" t="s">
        <v>121</v>
      </c>
      <c r="O18" s="244"/>
      <c r="P18" s="244"/>
      <c r="Q18" s="296"/>
      <c r="R18" s="296"/>
      <c r="S18" s="296"/>
      <c r="T18" s="297"/>
      <c r="U18" s="297"/>
      <c r="V18" s="297"/>
      <c r="W18" s="243"/>
      <c r="X18" s="243"/>
      <c r="Y18" s="243"/>
      <c r="Z18" s="243"/>
    </row>
    <row r="19" spans="2:26" ht="20.100000000000001" customHeight="1">
      <c r="B19" s="276">
        <v>0</v>
      </c>
      <c r="C19" s="277"/>
      <c r="D19" s="278"/>
      <c r="E19" s="265">
        <v>0</v>
      </c>
      <c r="F19" s="265"/>
      <c r="G19" s="265"/>
      <c r="H19" s="265">
        <v>0</v>
      </c>
      <c r="I19" s="265"/>
      <c r="J19" s="265"/>
      <c r="K19" s="265">
        <v>0</v>
      </c>
      <c r="L19" s="265"/>
      <c r="M19" s="265"/>
      <c r="N19" s="265">
        <v>0</v>
      </c>
      <c r="O19" s="265"/>
      <c r="P19" s="265"/>
      <c r="Q19" s="284">
        <f t="shared" ref="Q19:Q44" si="0">AVERAGE(E19:P19)</f>
        <v>0</v>
      </c>
      <c r="R19" s="284"/>
      <c r="S19" s="284"/>
      <c r="T19" s="285">
        <f t="shared" ref="T19:T44" si="1">B19-Q19</f>
        <v>0</v>
      </c>
      <c r="U19" s="285"/>
      <c r="V19" s="285"/>
      <c r="W19" s="281">
        <f>_xlfn.STDEV.S(E19:P19)/SQRT(4)</f>
        <v>0</v>
      </c>
      <c r="X19" s="282"/>
      <c r="Y19" s="282"/>
      <c r="Z19" s="283"/>
    </row>
    <row r="20" spans="2:26" ht="20.100000000000001" customHeight="1">
      <c r="B20" s="268">
        <v>0.01</v>
      </c>
      <c r="C20" s="269"/>
      <c r="D20" s="270"/>
      <c r="E20" s="245">
        <v>1</v>
      </c>
      <c r="F20" s="245"/>
      <c r="G20" s="245"/>
      <c r="H20" s="245">
        <v>1</v>
      </c>
      <c r="I20" s="245"/>
      <c r="J20" s="245"/>
      <c r="K20" s="245">
        <v>1</v>
      </c>
      <c r="L20" s="245"/>
      <c r="M20" s="245"/>
      <c r="N20" s="245">
        <v>1</v>
      </c>
      <c r="O20" s="245"/>
      <c r="P20" s="245"/>
      <c r="Q20" s="249">
        <f t="shared" si="0"/>
        <v>1</v>
      </c>
      <c r="R20" s="249"/>
      <c r="S20" s="249"/>
      <c r="T20" s="248">
        <f t="shared" si="1"/>
        <v>-0.99</v>
      </c>
      <c r="U20" s="248"/>
      <c r="V20" s="248"/>
      <c r="W20" s="281">
        <f t="shared" ref="W20:W44" si="2">_xlfn.STDEV.S(E20:P20)/SQRT(4)</f>
        <v>0</v>
      </c>
      <c r="X20" s="282"/>
      <c r="Y20" s="282"/>
      <c r="Z20" s="283"/>
    </row>
    <row r="21" spans="2:26" ht="20.100000000000001" customHeight="1">
      <c r="B21" s="268">
        <v>0.02</v>
      </c>
      <c r="C21" s="269"/>
      <c r="D21" s="270"/>
      <c r="E21" s="245">
        <v>2</v>
      </c>
      <c r="F21" s="245"/>
      <c r="G21" s="245"/>
      <c r="H21" s="245">
        <v>2</v>
      </c>
      <c r="I21" s="245"/>
      <c r="J21" s="245"/>
      <c r="K21" s="245">
        <v>2</v>
      </c>
      <c r="L21" s="245"/>
      <c r="M21" s="245"/>
      <c r="N21" s="245">
        <v>2</v>
      </c>
      <c r="O21" s="245"/>
      <c r="P21" s="245"/>
      <c r="Q21" s="249">
        <f t="shared" si="0"/>
        <v>2</v>
      </c>
      <c r="R21" s="249"/>
      <c r="S21" s="249"/>
      <c r="T21" s="248">
        <f t="shared" si="1"/>
        <v>-1.98</v>
      </c>
      <c r="U21" s="248"/>
      <c r="V21" s="248"/>
      <c r="W21" s="281">
        <f t="shared" si="2"/>
        <v>0</v>
      </c>
      <c r="X21" s="282"/>
      <c r="Y21" s="282"/>
      <c r="Z21" s="283"/>
    </row>
    <row r="22" spans="2:26" ht="20.100000000000001" customHeight="1">
      <c r="B22" s="268">
        <v>0.03</v>
      </c>
      <c r="C22" s="269"/>
      <c r="D22" s="270"/>
      <c r="E22" s="245">
        <v>3</v>
      </c>
      <c r="F22" s="245"/>
      <c r="G22" s="245"/>
      <c r="H22" s="245">
        <v>3</v>
      </c>
      <c r="I22" s="245"/>
      <c r="J22" s="245"/>
      <c r="K22" s="245">
        <v>3</v>
      </c>
      <c r="L22" s="245"/>
      <c r="M22" s="245"/>
      <c r="N22" s="245">
        <v>3</v>
      </c>
      <c r="O22" s="245"/>
      <c r="P22" s="245"/>
      <c r="Q22" s="249">
        <f t="shared" si="0"/>
        <v>3</v>
      </c>
      <c r="R22" s="249"/>
      <c r="S22" s="249"/>
      <c r="T22" s="248">
        <f t="shared" si="1"/>
        <v>-2.97</v>
      </c>
      <c r="U22" s="248"/>
      <c r="V22" s="248"/>
      <c r="W22" s="281">
        <f t="shared" si="2"/>
        <v>0</v>
      </c>
      <c r="X22" s="282"/>
      <c r="Y22" s="282"/>
      <c r="Z22" s="283"/>
    </row>
    <row r="23" spans="2:26" ht="20.100000000000001" customHeight="1">
      <c r="B23" s="268">
        <v>0.04</v>
      </c>
      <c r="C23" s="269"/>
      <c r="D23" s="270"/>
      <c r="E23" s="245">
        <v>4</v>
      </c>
      <c r="F23" s="245"/>
      <c r="G23" s="245"/>
      <c r="H23" s="245">
        <v>4</v>
      </c>
      <c r="I23" s="245"/>
      <c r="J23" s="245"/>
      <c r="K23" s="245">
        <v>4</v>
      </c>
      <c r="L23" s="245"/>
      <c r="M23" s="245"/>
      <c r="N23" s="245">
        <v>4</v>
      </c>
      <c r="O23" s="245"/>
      <c r="P23" s="245"/>
      <c r="Q23" s="249">
        <f t="shared" si="0"/>
        <v>4</v>
      </c>
      <c r="R23" s="249"/>
      <c r="S23" s="249"/>
      <c r="T23" s="248">
        <f t="shared" si="1"/>
        <v>-3.96</v>
      </c>
      <c r="U23" s="248"/>
      <c r="V23" s="248"/>
      <c r="W23" s="281">
        <f t="shared" si="2"/>
        <v>0</v>
      </c>
      <c r="X23" s="282"/>
      <c r="Y23" s="282"/>
      <c r="Z23" s="283"/>
    </row>
    <row r="24" spans="2:26" ht="20.100000000000001" customHeight="1">
      <c r="B24" s="268">
        <v>0.05</v>
      </c>
      <c r="C24" s="269"/>
      <c r="D24" s="270"/>
      <c r="E24" s="245">
        <v>5</v>
      </c>
      <c r="F24" s="245"/>
      <c r="G24" s="245"/>
      <c r="H24" s="245">
        <v>5</v>
      </c>
      <c r="I24" s="245"/>
      <c r="J24" s="245"/>
      <c r="K24" s="245">
        <v>5</v>
      </c>
      <c r="L24" s="245"/>
      <c r="M24" s="245"/>
      <c r="N24" s="245">
        <v>5</v>
      </c>
      <c r="O24" s="245"/>
      <c r="P24" s="245"/>
      <c r="Q24" s="249">
        <f t="shared" si="0"/>
        <v>5</v>
      </c>
      <c r="R24" s="249"/>
      <c r="S24" s="249"/>
      <c r="T24" s="248">
        <f t="shared" si="1"/>
        <v>-4.95</v>
      </c>
      <c r="U24" s="248"/>
      <c r="V24" s="248"/>
      <c r="W24" s="281">
        <f t="shared" si="2"/>
        <v>0</v>
      </c>
      <c r="X24" s="282"/>
      <c r="Y24" s="282"/>
      <c r="Z24" s="283"/>
    </row>
    <row r="25" spans="2:26" ht="20.100000000000001" customHeight="1">
      <c r="B25" s="268">
        <v>0.06</v>
      </c>
      <c r="C25" s="269"/>
      <c r="D25" s="270"/>
      <c r="E25" s="245">
        <v>6</v>
      </c>
      <c r="F25" s="245"/>
      <c r="G25" s="245"/>
      <c r="H25" s="245">
        <v>6</v>
      </c>
      <c r="I25" s="245"/>
      <c r="J25" s="245"/>
      <c r="K25" s="245">
        <v>6</v>
      </c>
      <c r="L25" s="245"/>
      <c r="M25" s="245"/>
      <c r="N25" s="245">
        <v>6</v>
      </c>
      <c r="O25" s="245"/>
      <c r="P25" s="245"/>
      <c r="Q25" s="249">
        <f t="shared" si="0"/>
        <v>6</v>
      </c>
      <c r="R25" s="249"/>
      <c r="S25" s="249"/>
      <c r="T25" s="248">
        <f t="shared" si="1"/>
        <v>-5.94</v>
      </c>
      <c r="U25" s="248"/>
      <c r="V25" s="248"/>
      <c r="W25" s="281">
        <f t="shared" si="2"/>
        <v>0</v>
      </c>
      <c r="X25" s="282"/>
      <c r="Y25" s="282"/>
      <c r="Z25" s="283"/>
    </row>
    <row r="26" spans="2:26" ht="20.100000000000001" customHeight="1">
      <c r="B26" s="268">
        <v>7.0000000000000007E-2</v>
      </c>
      <c r="C26" s="269"/>
      <c r="D26" s="270"/>
      <c r="E26" s="245">
        <v>7</v>
      </c>
      <c r="F26" s="245"/>
      <c r="G26" s="245"/>
      <c r="H26" s="245">
        <v>7</v>
      </c>
      <c r="I26" s="245"/>
      <c r="J26" s="245"/>
      <c r="K26" s="245">
        <v>7</v>
      </c>
      <c r="L26" s="245"/>
      <c r="M26" s="245"/>
      <c r="N26" s="245">
        <v>7</v>
      </c>
      <c r="O26" s="245"/>
      <c r="P26" s="245"/>
      <c r="Q26" s="249">
        <f t="shared" si="0"/>
        <v>7</v>
      </c>
      <c r="R26" s="249"/>
      <c r="S26" s="249"/>
      <c r="T26" s="248">
        <f t="shared" si="1"/>
        <v>-6.93</v>
      </c>
      <c r="U26" s="248"/>
      <c r="V26" s="248"/>
      <c r="W26" s="281">
        <f t="shared" si="2"/>
        <v>0</v>
      </c>
      <c r="X26" s="282"/>
      <c r="Y26" s="282"/>
      <c r="Z26" s="283"/>
    </row>
    <row r="27" spans="2:26" ht="20.100000000000001" customHeight="1">
      <c r="B27" s="268">
        <v>0.08</v>
      </c>
      <c r="C27" s="269"/>
      <c r="D27" s="270"/>
      <c r="E27" s="245">
        <v>8</v>
      </c>
      <c r="F27" s="245"/>
      <c r="G27" s="245"/>
      <c r="H27" s="245">
        <v>8</v>
      </c>
      <c r="I27" s="245"/>
      <c r="J27" s="245"/>
      <c r="K27" s="245">
        <v>8</v>
      </c>
      <c r="L27" s="245"/>
      <c r="M27" s="245"/>
      <c r="N27" s="245">
        <v>8</v>
      </c>
      <c r="O27" s="245"/>
      <c r="P27" s="245"/>
      <c r="Q27" s="249">
        <f t="shared" si="0"/>
        <v>8</v>
      </c>
      <c r="R27" s="249"/>
      <c r="S27" s="249"/>
      <c r="T27" s="248">
        <f t="shared" si="1"/>
        <v>-7.92</v>
      </c>
      <c r="U27" s="248"/>
      <c r="V27" s="248"/>
      <c r="W27" s="281">
        <f t="shared" si="2"/>
        <v>0</v>
      </c>
      <c r="X27" s="282"/>
      <c r="Y27" s="282"/>
      <c r="Z27" s="283"/>
    </row>
    <row r="28" spans="2:26" ht="20.100000000000001" customHeight="1">
      <c r="B28" s="268">
        <v>0.09</v>
      </c>
      <c r="C28" s="269"/>
      <c r="D28" s="270"/>
      <c r="E28" s="245">
        <v>9</v>
      </c>
      <c r="F28" s="245"/>
      <c r="G28" s="245"/>
      <c r="H28" s="245">
        <v>9</v>
      </c>
      <c r="I28" s="245"/>
      <c r="J28" s="245"/>
      <c r="K28" s="245">
        <v>9</v>
      </c>
      <c r="L28" s="245"/>
      <c r="M28" s="245"/>
      <c r="N28" s="245">
        <v>9</v>
      </c>
      <c r="O28" s="245"/>
      <c r="P28" s="245"/>
      <c r="Q28" s="249">
        <f t="shared" si="0"/>
        <v>9</v>
      </c>
      <c r="R28" s="249"/>
      <c r="S28" s="249"/>
      <c r="T28" s="248">
        <f t="shared" si="1"/>
        <v>-8.91</v>
      </c>
      <c r="U28" s="248"/>
      <c r="V28" s="248"/>
      <c r="W28" s="281">
        <f t="shared" si="2"/>
        <v>0</v>
      </c>
      <c r="X28" s="282"/>
      <c r="Y28" s="282"/>
      <c r="Z28" s="283"/>
    </row>
    <row r="29" spans="2:26" ht="20.100000000000001" customHeight="1">
      <c r="B29" s="268">
        <v>0.1</v>
      </c>
      <c r="C29" s="269"/>
      <c r="D29" s="270"/>
      <c r="E29" s="245">
        <v>10</v>
      </c>
      <c r="F29" s="245"/>
      <c r="G29" s="245"/>
      <c r="H29" s="245">
        <v>10</v>
      </c>
      <c r="I29" s="245"/>
      <c r="J29" s="245"/>
      <c r="K29" s="245">
        <v>10</v>
      </c>
      <c r="L29" s="245"/>
      <c r="M29" s="245"/>
      <c r="N29" s="245">
        <v>10</v>
      </c>
      <c r="O29" s="245"/>
      <c r="P29" s="245"/>
      <c r="Q29" s="249">
        <f t="shared" si="0"/>
        <v>10</v>
      </c>
      <c r="R29" s="249"/>
      <c r="S29" s="249"/>
      <c r="T29" s="248">
        <f t="shared" si="1"/>
        <v>-9.9</v>
      </c>
      <c r="U29" s="248"/>
      <c r="V29" s="248"/>
      <c r="W29" s="281">
        <f t="shared" si="2"/>
        <v>0</v>
      </c>
      <c r="X29" s="282"/>
      <c r="Y29" s="282"/>
      <c r="Z29" s="283"/>
    </row>
    <row r="30" spans="2:26" ht="20.100000000000001" customHeight="1">
      <c r="B30" s="268">
        <v>0.2</v>
      </c>
      <c r="C30" s="269"/>
      <c r="D30" s="270"/>
      <c r="E30" s="245">
        <v>11</v>
      </c>
      <c r="F30" s="245"/>
      <c r="G30" s="245"/>
      <c r="H30" s="245">
        <v>11</v>
      </c>
      <c r="I30" s="245"/>
      <c r="J30" s="245"/>
      <c r="K30" s="245">
        <v>11</v>
      </c>
      <c r="L30" s="245"/>
      <c r="M30" s="245"/>
      <c r="N30" s="245">
        <v>11</v>
      </c>
      <c r="O30" s="245"/>
      <c r="P30" s="245"/>
      <c r="Q30" s="249">
        <f t="shared" si="0"/>
        <v>11</v>
      </c>
      <c r="R30" s="249"/>
      <c r="S30" s="249"/>
      <c r="T30" s="248">
        <f t="shared" si="1"/>
        <v>-10.8</v>
      </c>
      <c r="U30" s="248"/>
      <c r="V30" s="248"/>
      <c r="W30" s="281">
        <f t="shared" si="2"/>
        <v>0</v>
      </c>
      <c r="X30" s="282"/>
      <c r="Y30" s="282"/>
      <c r="Z30" s="283"/>
    </row>
    <row r="31" spans="2:26" ht="20.100000000000001" customHeight="1">
      <c r="B31" s="268">
        <v>0.3</v>
      </c>
      <c r="C31" s="269"/>
      <c r="D31" s="270"/>
      <c r="E31" s="245">
        <v>12</v>
      </c>
      <c r="F31" s="245"/>
      <c r="G31" s="245"/>
      <c r="H31" s="245">
        <v>12</v>
      </c>
      <c r="I31" s="245"/>
      <c r="J31" s="245"/>
      <c r="K31" s="245">
        <v>12</v>
      </c>
      <c r="L31" s="245"/>
      <c r="M31" s="245"/>
      <c r="N31" s="245">
        <v>12</v>
      </c>
      <c r="O31" s="245"/>
      <c r="P31" s="245"/>
      <c r="Q31" s="249">
        <f t="shared" si="0"/>
        <v>12</v>
      </c>
      <c r="R31" s="249"/>
      <c r="S31" s="249"/>
      <c r="T31" s="248">
        <f t="shared" si="1"/>
        <v>-11.7</v>
      </c>
      <c r="U31" s="248"/>
      <c r="V31" s="248"/>
      <c r="W31" s="281">
        <f t="shared" si="2"/>
        <v>0</v>
      </c>
      <c r="X31" s="282"/>
      <c r="Y31" s="282"/>
      <c r="Z31" s="283"/>
    </row>
    <row r="32" spans="2:26" ht="20.100000000000001" customHeight="1">
      <c r="B32" s="268">
        <v>0.4</v>
      </c>
      <c r="C32" s="269"/>
      <c r="D32" s="270"/>
      <c r="E32" s="245">
        <v>13</v>
      </c>
      <c r="F32" s="245"/>
      <c r="G32" s="245"/>
      <c r="H32" s="245">
        <v>13</v>
      </c>
      <c r="I32" s="245"/>
      <c r="J32" s="245"/>
      <c r="K32" s="245">
        <v>13</v>
      </c>
      <c r="L32" s="245"/>
      <c r="M32" s="245"/>
      <c r="N32" s="245">
        <v>13</v>
      </c>
      <c r="O32" s="245"/>
      <c r="P32" s="245"/>
      <c r="Q32" s="249">
        <f t="shared" si="0"/>
        <v>13</v>
      </c>
      <c r="R32" s="249"/>
      <c r="S32" s="249"/>
      <c r="T32" s="248">
        <f t="shared" si="1"/>
        <v>-12.6</v>
      </c>
      <c r="U32" s="248"/>
      <c r="V32" s="248"/>
      <c r="W32" s="281">
        <f t="shared" si="2"/>
        <v>0</v>
      </c>
      <c r="X32" s="282"/>
      <c r="Y32" s="282"/>
      <c r="Z32" s="283"/>
    </row>
    <row r="33" spans="1:26" ht="20.100000000000001" customHeight="1">
      <c r="B33" s="268">
        <v>0.5</v>
      </c>
      <c r="C33" s="269"/>
      <c r="D33" s="270"/>
      <c r="E33" s="245">
        <v>14</v>
      </c>
      <c r="F33" s="245"/>
      <c r="G33" s="245"/>
      <c r="H33" s="245">
        <v>14</v>
      </c>
      <c r="I33" s="245"/>
      <c r="J33" s="245"/>
      <c r="K33" s="245">
        <v>14</v>
      </c>
      <c r="L33" s="245"/>
      <c r="M33" s="245"/>
      <c r="N33" s="245">
        <v>14</v>
      </c>
      <c r="O33" s="245"/>
      <c r="P33" s="245"/>
      <c r="Q33" s="249">
        <f t="shared" si="0"/>
        <v>14</v>
      </c>
      <c r="R33" s="249"/>
      <c r="S33" s="249"/>
      <c r="T33" s="248">
        <f t="shared" si="1"/>
        <v>-13.5</v>
      </c>
      <c r="U33" s="248"/>
      <c r="V33" s="248"/>
      <c r="W33" s="281">
        <f t="shared" si="2"/>
        <v>0</v>
      </c>
      <c r="X33" s="282"/>
      <c r="Y33" s="282"/>
      <c r="Z33" s="283"/>
    </row>
    <row r="34" spans="1:26" ht="20.100000000000001" customHeight="1">
      <c r="B34" s="268">
        <v>0.6</v>
      </c>
      <c r="C34" s="269"/>
      <c r="D34" s="270"/>
      <c r="E34" s="245">
        <v>15</v>
      </c>
      <c r="F34" s="245"/>
      <c r="G34" s="245"/>
      <c r="H34" s="245">
        <v>15</v>
      </c>
      <c r="I34" s="245"/>
      <c r="J34" s="245"/>
      <c r="K34" s="245">
        <v>15</v>
      </c>
      <c r="L34" s="245"/>
      <c r="M34" s="245"/>
      <c r="N34" s="245">
        <v>15</v>
      </c>
      <c r="O34" s="245"/>
      <c r="P34" s="245"/>
      <c r="Q34" s="249">
        <f t="shared" si="0"/>
        <v>15</v>
      </c>
      <c r="R34" s="249"/>
      <c r="S34" s="249"/>
      <c r="T34" s="248">
        <f t="shared" si="1"/>
        <v>-14.4</v>
      </c>
      <c r="U34" s="248"/>
      <c r="V34" s="248"/>
      <c r="W34" s="281">
        <f t="shared" si="2"/>
        <v>0</v>
      </c>
      <c r="X34" s="282"/>
      <c r="Y34" s="282"/>
      <c r="Z34" s="283"/>
    </row>
    <row r="35" spans="1:26" ht="20.100000000000001" customHeight="1">
      <c r="B35" s="268">
        <v>0.7</v>
      </c>
      <c r="C35" s="269"/>
      <c r="D35" s="270"/>
      <c r="E35" s="245">
        <v>16</v>
      </c>
      <c r="F35" s="245"/>
      <c r="G35" s="245"/>
      <c r="H35" s="245">
        <v>16</v>
      </c>
      <c r="I35" s="245"/>
      <c r="J35" s="245"/>
      <c r="K35" s="245">
        <v>16</v>
      </c>
      <c r="L35" s="245"/>
      <c r="M35" s="245"/>
      <c r="N35" s="245">
        <v>16</v>
      </c>
      <c r="O35" s="245"/>
      <c r="P35" s="245"/>
      <c r="Q35" s="249">
        <f t="shared" si="0"/>
        <v>16</v>
      </c>
      <c r="R35" s="249"/>
      <c r="S35" s="249"/>
      <c r="T35" s="248">
        <f t="shared" si="1"/>
        <v>-15.3</v>
      </c>
      <c r="U35" s="248"/>
      <c r="V35" s="248"/>
      <c r="W35" s="281">
        <f t="shared" si="2"/>
        <v>0</v>
      </c>
      <c r="X35" s="282"/>
      <c r="Y35" s="282"/>
      <c r="Z35" s="283"/>
    </row>
    <row r="36" spans="1:26" ht="20.100000000000001" customHeight="1">
      <c r="B36" s="268">
        <v>0.8</v>
      </c>
      <c r="C36" s="269"/>
      <c r="D36" s="270"/>
      <c r="E36" s="245">
        <v>17</v>
      </c>
      <c r="F36" s="245"/>
      <c r="G36" s="245"/>
      <c r="H36" s="245">
        <v>17</v>
      </c>
      <c r="I36" s="245"/>
      <c r="J36" s="245"/>
      <c r="K36" s="245">
        <v>17</v>
      </c>
      <c r="L36" s="245"/>
      <c r="M36" s="245"/>
      <c r="N36" s="245">
        <v>17</v>
      </c>
      <c r="O36" s="245"/>
      <c r="P36" s="245"/>
      <c r="Q36" s="249">
        <f t="shared" si="0"/>
        <v>17</v>
      </c>
      <c r="R36" s="249"/>
      <c r="S36" s="249"/>
      <c r="T36" s="248">
        <f t="shared" si="1"/>
        <v>-16.2</v>
      </c>
      <c r="U36" s="248"/>
      <c r="V36" s="248"/>
      <c r="W36" s="281">
        <f t="shared" si="2"/>
        <v>0</v>
      </c>
      <c r="X36" s="282"/>
      <c r="Y36" s="282"/>
      <c r="Z36" s="283"/>
    </row>
    <row r="37" spans="1:26" ht="20.100000000000001" customHeight="1">
      <c r="B37" s="268">
        <v>0.9</v>
      </c>
      <c r="C37" s="269"/>
      <c r="D37" s="270"/>
      <c r="E37" s="245">
        <v>18</v>
      </c>
      <c r="F37" s="245"/>
      <c r="G37" s="245"/>
      <c r="H37" s="245">
        <v>18</v>
      </c>
      <c r="I37" s="245"/>
      <c r="J37" s="245"/>
      <c r="K37" s="245">
        <v>18</v>
      </c>
      <c r="L37" s="245"/>
      <c r="M37" s="245"/>
      <c r="N37" s="245">
        <v>18</v>
      </c>
      <c r="O37" s="245"/>
      <c r="P37" s="245"/>
      <c r="Q37" s="249">
        <f t="shared" si="0"/>
        <v>18</v>
      </c>
      <c r="R37" s="249"/>
      <c r="S37" s="249"/>
      <c r="T37" s="248">
        <f t="shared" si="1"/>
        <v>-17.100000000000001</v>
      </c>
      <c r="U37" s="248"/>
      <c r="V37" s="248"/>
      <c r="W37" s="281">
        <f t="shared" si="2"/>
        <v>0</v>
      </c>
      <c r="X37" s="282"/>
      <c r="Y37" s="282"/>
      <c r="Z37" s="283"/>
    </row>
    <row r="38" spans="1:26" ht="20.100000000000001" customHeight="1">
      <c r="B38" s="268">
        <v>1</v>
      </c>
      <c r="C38" s="269"/>
      <c r="D38" s="270"/>
      <c r="E38" s="245">
        <v>19</v>
      </c>
      <c r="F38" s="245"/>
      <c r="G38" s="245"/>
      <c r="H38" s="245">
        <v>19</v>
      </c>
      <c r="I38" s="245"/>
      <c r="J38" s="245"/>
      <c r="K38" s="245">
        <v>19</v>
      </c>
      <c r="L38" s="245"/>
      <c r="M38" s="245"/>
      <c r="N38" s="245">
        <v>19</v>
      </c>
      <c r="O38" s="245"/>
      <c r="P38" s="245"/>
      <c r="Q38" s="249">
        <f t="shared" si="0"/>
        <v>19</v>
      </c>
      <c r="R38" s="249"/>
      <c r="S38" s="249"/>
      <c r="T38" s="248">
        <f t="shared" si="1"/>
        <v>-18</v>
      </c>
      <c r="U38" s="248"/>
      <c r="V38" s="248"/>
      <c r="W38" s="281">
        <f t="shared" si="2"/>
        <v>0</v>
      </c>
      <c r="X38" s="282"/>
      <c r="Y38" s="282"/>
      <c r="Z38" s="283"/>
    </row>
    <row r="39" spans="1:26" ht="20.100000000000001" customHeight="1">
      <c r="B39" s="268">
        <v>1.1000000000000001</v>
      </c>
      <c r="C39" s="269"/>
      <c r="D39" s="270"/>
      <c r="E39" s="245">
        <v>20</v>
      </c>
      <c r="F39" s="245"/>
      <c r="G39" s="245"/>
      <c r="H39" s="245">
        <v>20</v>
      </c>
      <c r="I39" s="245"/>
      <c r="J39" s="245"/>
      <c r="K39" s="245">
        <v>20</v>
      </c>
      <c r="L39" s="245"/>
      <c r="M39" s="245"/>
      <c r="N39" s="245">
        <v>20</v>
      </c>
      <c r="O39" s="245"/>
      <c r="P39" s="245"/>
      <c r="Q39" s="249">
        <f t="shared" si="0"/>
        <v>20</v>
      </c>
      <c r="R39" s="249"/>
      <c r="S39" s="249"/>
      <c r="T39" s="248">
        <f t="shared" si="1"/>
        <v>-18.899999999999999</v>
      </c>
      <c r="U39" s="248"/>
      <c r="V39" s="248"/>
      <c r="W39" s="281">
        <f t="shared" si="2"/>
        <v>0</v>
      </c>
      <c r="X39" s="282"/>
      <c r="Y39" s="282"/>
      <c r="Z39" s="283"/>
    </row>
    <row r="40" spans="1:26" ht="20.100000000000001" customHeight="1">
      <c r="B40" s="268">
        <v>1.2</v>
      </c>
      <c r="C40" s="269"/>
      <c r="D40" s="270"/>
      <c r="E40" s="245">
        <v>21</v>
      </c>
      <c r="F40" s="245"/>
      <c r="G40" s="245"/>
      <c r="H40" s="245">
        <v>21</v>
      </c>
      <c r="I40" s="245"/>
      <c r="J40" s="245"/>
      <c r="K40" s="245">
        <v>21</v>
      </c>
      <c r="L40" s="245"/>
      <c r="M40" s="245"/>
      <c r="N40" s="245">
        <v>21</v>
      </c>
      <c r="O40" s="245"/>
      <c r="P40" s="245"/>
      <c r="Q40" s="249">
        <f t="shared" si="0"/>
        <v>21</v>
      </c>
      <c r="R40" s="249"/>
      <c r="S40" s="249"/>
      <c r="T40" s="248">
        <f t="shared" si="1"/>
        <v>-19.8</v>
      </c>
      <c r="U40" s="248"/>
      <c r="V40" s="248"/>
      <c r="W40" s="281">
        <f t="shared" si="2"/>
        <v>0</v>
      </c>
      <c r="X40" s="282"/>
      <c r="Y40" s="282"/>
      <c r="Z40" s="283"/>
    </row>
    <row r="41" spans="1:26" ht="20.100000000000001" customHeight="1">
      <c r="B41" s="268">
        <v>1.3</v>
      </c>
      <c r="C41" s="269"/>
      <c r="D41" s="270"/>
      <c r="E41" s="245">
        <v>22</v>
      </c>
      <c r="F41" s="245"/>
      <c r="G41" s="245"/>
      <c r="H41" s="245">
        <v>22</v>
      </c>
      <c r="I41" s="245"/>
      <c r="J41" s="245"/>
      <c r="K41" s="245">
        <v>22</v>
      </c>
      <c r="L41" s="245"/>
      <c r="M41" s="245"/>
      <c r="N41" s="245">
        <v>22</v>
      </c>
      <c r="O41" s="245"/>
      <c r="P41" s="245"/>
      <c r="Q41" s="249">
        <f t="shared" si="0"/>
        <v>22</v>
      </c>
      <c r="R41" s="249"/>
      <c r="S41" s="249"/>
      <c r="T41" s="248">
        <f t="shared" si="1"/>
        <v>-20.7</v>
      </c>
      <c r="U41" s="248"/>
      <c r="V41" s="248"/>
      <c r="W41" s="281">
        <f t="shared" si="2"/>
        <v>0</v>
      </c>
      <c r="X41" s="282"/>
      <c r="Y41" s="282"/>
      <c r="Z41" s="283"/>
    </row>
    <row r="42" spans="1:26" ht="20.100000000000001" customHeight="1">
      <c r="B42" s="268">
        <v>1.4</v>
      </c>
      <c r="C42" s="269"/>
      <c r="D42" s="270"/>
      <c r="E42" s="245">
        <v>23</v>
      </c>
      <c r="F42" s="245"/>
      <c r="G42" s="245"/>
      <c r="H42" s="245">
        <v>23</v>
      </c>
      <c r="I42" s="245"/>
      <c r="J42" s="245"/>
      <c r="K42" s="245">
        <v>23</v>
      </c>
      <c r="L42" s="245"/>
      <c r="M42" s="245"/>
      <c r="N42" s="245">
        <v>23</v>
      </c>
      <c r="O42" s="245"/>
      <c r="P42" s="245"/>
      <c r="Q42" s="249">
        <f t="shared" si="0"/>
        <v>23</v>
      </c>
      <c r="R42" s="249"/>
      <c r="S42" s="249"/>
      <c r="T42" s="248">
        <f t="shared" si="1"/>
        <v>-21.6</v>
      </c>
      <c r="U42" s="248"/>
      <c r="V42" s="248"/>
      <c r="W42" s="281">
        <f t="shared" si="2"/>
        <v>0</v>
      </c>
      <c r="X42" s="282"/>
      <c r="Y42" s="282"/>
      <c r="Z42" s="283"/>
    </row>
    <row r="43" spans="1:26" ht="20.100000000000001" customHeight="1">
      <c r="B43" s="268">
        <v>1.5</v>
      </c>
      <c r="C43" s="269"/>
      <c r="D43" s="270"/>
      <c r="E43" s="245">
        <v>24</v>
      </c>
      <c r="F43" s="245"/>
      <c r="G43" s="245"/>
      <c r="H43" s="245">
        <v>24</v>
      </c>
      <c r="I43" s="245"/>
      <c r="J43" s="245"/>
      <c r="K43" s="245">
        <v>24</v>
      </c>
      <c r="L43" s="245"/>
      <c r="M43" s="245"/>
      <c r="N43" s="245">
        <v>24</v>
      </c>
      <c r="O43" s="245"/>
      <c r="P43" s="245"/>
      <c r="Q43" s="249">
        <f t="shared" si="0"/>
        <v>24</v>
      </c>
      <c r="R43" s="249"/>
      <c r="S43" s="249"/>
      <c r="T43" s="248">
        <f t="shared" si="1"/>
        <v>-22.5</v>
      </c>
      <c r="U43" s="248"/>
      <c r="V43" s="248"/>
      <c r="W43" s="281">
        <f t="shared" si="2"/>
        <v>0</v>
      </c>
      <c r="X43" s="282"/>
      <c r="Y43" s="282"/>
      <c r="Z43" s="283"/>
    </row>
    <row r="44" spans="1:26" ht="20.100000000000001" customHeight="1">
      <c r="B44" s="289">
        <v>1.6</v>
      </c>
      <c r="C44" s="290"/>
      <c r="D44" s="291"/>
      <c r="E44" s="247">
        <v>25</v>
      </c>
      <c r="F44" s="247"/>
      <c r="G44" s="247"/>
      <c r="H44" s="247">
        <v>25</v>
      </c>
      <c r="I44" s="247"/>
      <c r="J44" s="247"/>
      <c r="K44" s="247">
        <v>25</v>
      </c>
      <c r="L44" s="247"/>
      <c r="M44" s="247"/>
      <c r="N44" s="247">
        <v>25</v>
      </c>
      <c r="O44" s="247"/>
      <c r="P44" s="247"/>
      <c r="Q44" s="292">
        <f t="shared" si="0"/>
        <v>25</v>
      </c>
      <c r="R44" s="292"/>
      <c r="S44" s="292"/>
      <c r="T44" s="293">
        <f t="shared" si="1"/>
        <v>-23.4</v>
      </c>
      <c r="U44" s="293"/>
      <c r="V44" s="293"/>
      <c r="W44" s="281">
        <f t="shared" si="2"/>
        <v>0</v>
      </c>
      <c r="X44" s="282"/>
      <c r="Y44" s="282"/>
      <c r="Z44" s="283"/>
    </row>
    <row r="45" spans="1:26" ht="20.100000000000001" customHeight="1">
      <c r="L45" s="104"/>
      <c r="M45" s="104"/>
      <c r="N45" s="104"/>
      <c r="O45" s="104"/>
      <c r="P45" s="104"/>
    </row>
    <row r="46" spans="1:26" ht="20.100000000000001" customHeight="1">
      <c r="A46" s="287" t="s">
        <v>56</v>
      </c>
      <c r="B46" s="287"/>
      <c r="C46" s="287"/>
      <c r="D46" s="287"/>
      <c r="E46" s="287"/>
      <c r="F46" s="288"/>
      <c r="G46" s="288"/>
      <c r="H46" s="288"/>
      <c r="I46" s="288"/>
      <c r="J46" s="288"/>
      <c r="K46" s="288"/>
      <c r="L46" s="104"/>
      <c r="M46" s="104"/>
      <c r="N46" s="104"/>
      <c r="O46" s="104"/>
      <c r="P46" s="104"/>
    </row>
    <row r="47" spans="1:26" ht="20.100000000000001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1:26" ht="20.100000000000001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1:16" ht="20.100000000000001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1:16" ht="20.100000000000001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1:16" ht="20.100000000000001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1:16" ht="20.100000000000001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1:16" ht="20.100000000000001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1:16" ht="20.100000000000001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1:16" ht="20.100000000000001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1:16" ht="20.100000000000001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6" ht="20.100000000000001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6" ht="20.100000000000001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6" ht="20.100000000000001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1:16" ht="20.100000000000001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1:16" ht="20.100000000000001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1:16" ht="20.100000000000001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1:16" ht="20.100000000000001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1:16" ht="20.100000000000001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1:16" ht="20.100000000000001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1:16" ht="20.100000000000001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1:16" ht="20.100000000000001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1:16" ht="20.100000000000001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1:16" ht="20.100000000000001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1:16" ht="20.100000000000001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1:16" ht="20.100000000000001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1:16" ht="20.100000000000001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1:16" ht="20.100000000000001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1:16" ht="20.100000000000001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1:16" ht="20.100000000000001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1:16" ht="20.100000000000001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1:16" ht="20.100000000000001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1:16" ht="20.100000000000001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1:16" ht="20.100000000000001" customHeight="1"/>
    <row r="80" spans="1:1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17.100000000000001" customHeight="1"/>
    <row r="112" ht="17.100000000000001" customHeight="1"/>
    <row r="113" ht="17.100000000000001" customHeight="1"/>
  </sheetData>
  <mergeCells count="242">
    <mergeCell ref="A1:I2"/>
    <mergeCell ref="N1:S1"/>
    <mergeCell ref="V1:W1"/>
    <mergeCell ref="N2:R2"/>
    <mergeCell ref="W2:Z2"/>
    <mergeCell ref="O9:Z9"/>
    <mergeCell ref="A3:I3"/>
    <mergeCell ref="R3:S3"/>
    <mergeCell ref="A4:I4"/>
    <mergeCell ref="E5:Z5"/>
    <mergeCell ref="E6:O6"/>
    <mergeCell ref="T6:Z6"/>
    <mergeCell ref="K18:M18"/>
    <mergeCell ref="N18:P18"/>
    <mergeCell ref="B19:D19"/>
    <mergeCell ref="E19:G19"/>
    <mergeCell ref="H19:J19"/>
    <mergeCell ref="K19:M19"/>
    <mergeCell ref="N19:P19"/>
    <mergeCell ref="S11:Y11"/>
    <mergeCell ref="H13:I13"/>
    <mergeCell ref="L15:M15"/>
    <mergeCell ref="B16:D18"/>
    <mergeCell ref="E16:P17"/>
    <mergeCell ref="Q16:S18"/>
    <mergeCell ref="T16:V18"/>
    <mergeCell ref="W16:Z18"/>
    <mergeCell ref="E18:G18"/>
    <mergeCell ref="H18:J18"/>
    <mergeCell ref="Q19:S19"/>
    <mergeCell ref="T19:V19"/>
    <mergeCell ref="W19:Z19"/>
    <mergeCell ref="B20:D20"/>
    <mergeCell ref="E20:G20"/>
    <mergeCell ref="H20:J20"/>
    <mergeCell ref="K20:M20"/>
    <mergeCell ref="N20:P20"/>
    <mergeCell ref="Q20:S20"/>
    <mergeCell ref="T20:V20"/>
    <mergeCell ref="W20:Z20"/>
    <mergeCell ref="B21:D21"/>
    <mergeCell ref="E21:G21"/>
    <mergeCell ref="H21:J21"/>
    <mergeCell ref="K21:M21"/>
    <mergeCell ref="N21:P21"/>
    <mergeCell ref="Q21:S21"/>
    <mergeCell ref="T21:V21"/>
    <mergeCell ref="W21:Z21"/>
    <mergeCell ref="B22:D22"/>
    <mergeCell ref="E22:G22"/>
    <mergeCell ref="H22:J22"/>
    <mergeCell ref="K22:M22"/>
    <mergeCell ref="N22:P22"/>
    <mergeCell ref="Q22:S22"/>
    <mergeCell ref="T22:V22"/>
    <mergeCell ref="W22:Z22"/>
    <mergeCell ref="B23:D23"/>
    <mergeCell ref="E23:G23"/>
    <mergeCell ref="H23:J23"/>
    <mergeCell ref="K23:M23"/>
    <mergeCell ref="N23:P23"/>
    <mergeCell ref="Q23:S23"/>
    <mergeCell ref="T23:V23"/>
    <mergeCell ref="W23:Z23"/>
    <mergeCell ref="B24:D24"/>
    <mergeCell ref="E24:G24"/>
    <mergeCell ref="H24:J24"/>
    <mergeCell ref="K24:M24"/>
    <mergeCell ref="N24:P24"/>
    <mergeCell ref="Q24:S24"/>
    <mergeCell ref="T24:V24"/>
    <mergeCell ref="W24:Z24"/>
    <mergeCell ref="B25:D25"/>
    <mergeCell ref="E25:G25"/>
    <mergeCell ref="H25:J25"/>
    <mergeCell ref="K25:M25"/>
    <mergeCell ref="N25:P25"/>
    <mergeCell ref="Q25:S25"/>
    <mergeCell ref="T25:V25"/>
    <mergeCell ref="W25:Z25"/>
    <mergeCell ref="B26:D26"/>
    <mergeCell ref="E26:G26"/>
    <mergeCell ref="H26:J26"/>
    <mergeCell ref="K26:M26"/>
    <mergeCell ref="N26:P26"/>
    <mergeCell ref="Q26:S26"/>
    <mergeCell ref="T26:V26"/>
    <mergeCell ref="W26:Z26"/>
    <mergeCell ref="B27:D27"/>
    <mergeCell ref="E27:G27"/>
    <mergeCell ref="H27:J27"/>
    <mergeCell ref="K27:M27"/>
    <mergeCell ref="N27:P27"/>
    <mergeCell ref="Q27:S27"/>
    <mergeCell ref="T27:V27"/>
    <mergeCell ref="W27:Z27"/>
    <mergeCell ref="B28:D28"/>
    <mergeCell ref="E28:G28"/>
    <mergeCell ref="H28:J28"/>
    <mergeCell ref="K28:M28"/>
    <mergeCell ref="N28:P28"/>
    <mergeCell ref="Q28:S28"/>
    <mergeCell ref="T28:V28"/>
    <mergeCell ref="W28:Z28"/>
    <mergeCell ref="B29:D29"/>
    <mergeCell ref="E29:G29"/>
    <mergeCell ref="H29:J29"/>
    <mergeCell ref="K29:M29"/>
    <mergeCell ref="N29:P29"/>
    <mergeCell ref="Q29:S29"/>
    <mergeCell ref="T29:V29"/>
    <mergeCell ref="W29:Z29"/>
    <mergeCell ref="B30:D30"/>
    <mergeCell ref="E30:G30"/>
    <mergeCell ref="H30:J30"/>
    <mergeCell ref="K30:M30"/>
    <mergeCell ref="N30:P30"/>
    <mergeCell ref="Q30:S30"/>
    <mergeCell ref="T30:V30"/>
    <mergeCell ref="W30:Z30"/>
    <mergeCell ref="B31:D31"/>
    <mergeCell ref="E31:G31"/>
    <mergeCell ref="H31:J31"/>
    <mergeCell ref="K31:M31"/>
    <mergeCell ref="N31:P31"/>
    <mergeCell ref="Q31:S31"/>
    <mergeCell ref="T31:V31"/>
    <mergeCell ref="W31:Z31"/>
    <mergeCell ref="B32:D32"/>
    <mergeCell ref="E32:G32"/>
    <mergeCell ref="H32:J32"/>
    <mergeCell ref="K32:M32"/>
    <mergeCell ref="N32:P32"/>
    <mergeCell ref="Q32:S32"/>
    <mergeCell ref="T32:V32"/>
    <mergeCell ref="W32:Z32"/>
    <mergeCell ref="B33:D33"/>
    <mergeCell ref="E33:G33"/>
    <mergeCell ref="H33:J33"/>
    <mergeCell ref="K33:M33"/>
    <mergeCell ref="N33:P33"/>
    <mergeCell ref="Q33:S33"/>
    <mergeCell ref="T33:V33"/>
    <mergeCell ref="W33:Z33"/>
    <mergeCell ref="B34:D34"/>
    <mergeCell ref="E34:G34"/>
    <mergeCell ref="H34:J34"/>
    <mergeCell ref="K34:M34"/>
    <mergeCell ref="N34:P34"/>
    <mergeCell ref="Q34:S34"/>
    <mergeCell ref="T34:V34"/>
    <mergeCell ref="W34:Z34"/>
    <mergeCell ref="B35:D35"/>
    <mergeCell ref="E35:G35"/>
    <mergeCell ref="H35:J35"/>
    <mergeCell ref="K35:M35"/>
    <mergeCell ref="N35:P35"/>
    <mergeCell ref="Q35:S35"/>
    <mergeCell ref="T35:V35"/>
    <mergeCell ref="W35:Z35"/>
    <mergeCell ref="B36:D36"/>
    <mergeCell ref="E36:G36"/>
    <mergeCell ref="H36:J36"/>
    <mergeCell ref="K36:M36"/>
    <mergeCell ref="N36:P36"/>
    <mergeCell ref="Q36:S36"/>
    <mergeCell ref="T36:V36"/>
    <mergeCell ref="W36:Z36"/>
    <mergeCell ref="B37:D37"/>
    <mergeCell ref="E37:G37"/>
    <mergeCell ref="H37:J37"/>
    <mergeCell ref="K37:M37"/>
    <mergeCell ref="N37:P37"/>
    <mergeCell ref="Q37:S37"/>
    <mergeCell ref="T37:V37"/>
    <mergeCell ref="W37:Z37"/>
    <mergeCell ref="W38:Z38"/>
    <mergeCell ref="B39:D39"/>
    <mergeCell ref="E39:G39"/>
    <mergeCell ref="H39:J39"/>
    <mergeCell ref="K39:M39"/>
    <mergeCell ref="N39:P39"/>
    <mergeCell ref="Q39:S39"/>
    <mergeCell ref="T39:V39"/>
    <mergeCell ref="W39:Z39"/>
    <mergeCell ref="E44:G44"/>
    <mergeCell ref="H44:J44"/>
    <mergeCell ref="B38:D38"/>
    <mergeCell ref="E38:G38"/>
    <mergeCell ref="H38:J38"/>
    <mergeCell ref="K38:M38"/>
    <mergeCell ref="N38:P38"/>
    <mergeCell ref="Q38:S38"/>
    <mergeCell ref="T38:V38"/>
    <mergeCell ref="T42:V42"/>
    <mergeCell ref="W42:Z42"/>
    <mergeCell ref="W44:Z44"/>
    <mergeCell ref="B40:D40"/>
    <mergeCell ref="E40:G40"/>
    <mergeCell ref="H40:J40"/>
    <mergeCell ref="K40:M40"/>
    <mergeCell ref="N40:P40"/>
    <mergeCell ref="Q40:S40"/>
    <mergeCell ref="T40:V40"/>
    <mergeCell ref="W40:Z40"/>
    <mergeCell ref="B41:D41"/>
    <mergeCell ref="E41:G41"/>
    <mergeCell ref="H41:J41"/>
    <mergeCell ref="K41:M41"/>
    <mergeCell ref="N41:P41"/>
    <mergeCell ref="Q41:S41"/>
    <mergeCell ref="T41:V41"/>
    <mergeCell ref="W41:Z41"/>
    <mergeCell ref="H43:J43"/>
    <mergeCell ref="K43:M43"/>
    <mergeCell ref="N43:P43"/>
    <mergeCell ref="Q43:S43"/>
    <mergeCell ref="B44:D44"/>
    <mergeCell ref="B43:D43"/>
    <mergeCell ref="E43:G43"/>
    <mergeCell ref="K44:M44"/>
    <mergeCell ref="T44:V44"/>
    <mergeCell ref="A46:E46"/>
    <mergeCell ref="F46:K46"/>
    <mergeCell ref="O3:P3"/>
    <mergeCell ref="C7:I7"/>
    <mergeCell ref="M7:Q7"/>
    <mergeCell ref="T7:W7"/>
    <mergeCell ref="C8:D8"/>
    <mergeCell ref="F8:G8"/>
    <mergeCell ref="M8:N8"/>
    <mergeCell ref="F11:N11"/>
    <mergeCell ref="T43:V43"/>
    <mergeCell ref="W43:Z43"/>
    <mergeCell ref="B42:D42"/>
    <mergeCell ref="E42:G42"/>
    <mergeCell ref="H42:J42"/>
    <mergeCell ref="K42:M42"/>
    <mergeCell ref="N42:P42"/>
    <mergeCell ref="Q42:S42"/>
    <mergeCell ref="N44:P44"/>
    <mergeCell ref="Q44:S44"/>
  </mergeCells>
  <pageMargins left="0" right="0" top="0.9055118110236221" bottom="0" header="0" footer="0"/>
  <pageSetup paperSize="9" orientation="portrait" r:id="rId1"/>
  <headerFooter>
    <oddFooter>&amp;R&amp;"Cordia New,Regular"&amp;14SP-FMD-04-26 Rev.0/Effective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 sizeWithCells="1">
                  <from>
                    <xdr:col>21</xdr:col>
                    <xdr:colOff>19050</xdr:colOff>
                    <xdr:row>3</xdr:row>
                    <xdr:rowOff>66675</xdr:rowOff>
                  </from>
                  <to>
                    <xdr:col>21</xdr:col>
                    <xdr:colOff>200025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95250</xdr:rowOff>
                  </from>
                  <to>
                    <xdr:col>13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66675</xdr:rowOff>
                  </from>
                  <to>
                    <xdr:col>6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76200</xdr:rowOff>
                  </from>
                  <to>
                    <xdr:col>10</xdr:col>
                    <xdr:colOff>209550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topLeftCell="A22" zoomScaleNormal="100" zoomScaleSheetLayoutView="100" workbookViewId="0">
      <selection activeCell="F38" sqref="F38:I38"/>
    </sheetView>
  </sheetViews>
  <sheetFormatPr defaultColWidth="9.140625" defaultRowHeight="20.25"/>
  <cols>
    <col min="1" max="22" width="4.42578125" style="33" customWidth="1"/>
    <col min="23" max="23" width="4.28515625" style="33" customWidth="1"/>
    <col min="24" max="256" width="9.140625" style="33"/>
    <col min="257" max="263" width="4.28515625" style="33" customWidth="1"/>
    <col min="264" max="264" width="3.42578125" style="33" customWidth="1"/>
    <col min="265" max="279" width="4.28515625" style="33" customWidth="1"/>
    <col min="280" max="512" width="9.140625" style="33"/>
    <col min="513" max="519" width="4.28515625" style="33" customWidth="1"/>
    <col min="520" max="520" width="3.42578125" style="33" customWidth="1"/>
    <col min="521" max="535" width="4.28515625" style="33" customWidth="1"/>
    <col min="536" max="768" width="9.140625" style="33"/>
    <col min="769" max="775" width="4.28515625" style="33" customWidth="1"/>
    <col min="776" max="776" width="3.42578125" style="33" customWidth="1"/>
    <col min="777" max="791" width="4.28515625" style="33" customWidth="1"/>
    <col min="792" max="1024" width="9.140625" style="33"/>
    <col min="1025" max="1031" width="4.28515625" style="33" customWidth="1"/>
    <col min="1032" max="1032" width="3.42578125" style="33" customWidth="1"/>
    <col min="1033" max="1047" width="4.28515625" style="33" customWidth="1"/>
    <col min="1048" max="1280" width="9.140625" style="33"/>
    <col min="1281" max="1287" width="4.28515625" style="33" customWidth="1"/>
    <col min="1288" max="1288" width="3.42578125" style="33" customWidth="1"/>
    <col min="1289" max="1303" width="4.28515625" style="33" customWidth="1"/>
    <col min="1304" max="1536" width="9.140625" style="33"/>
    <col min="1537" max="1543" width="4.28515625" style="33" customWidth="1"/>
    <col min="1544" max="1544" width="3.42578125" style="33" customWidth="1"/>
    <col min="1545" max="1559" width="4.28515625" style="33" customWidth="1"/>
    <col min="1560" max="1792" width="9.140625" style="33"/>
    <col min="1793" max="1799" width="4.28515625" style="33" customWidth="1"/>
    <col min="1800" max="1800" width="3.42578125" style="33" customWidth="1"/>
    <col min="1801" max="1815" width="4.28515625" style="33" customWidth="1"/>
    <col min="1816" max="2048" width="9.140625" style="33"/>
    <col min="2049" max="2055" width="4.28515625" style="33" customWidth="1"/>
    <col min="2056" max="2056" width="3.42578125" style="33" customWidth="1"/>
    <col min="2057" max="2071" width="4.28515625" style="33" customWidth="1"/>
    <col min="2072" max="2304" width="9.140625" style="33"/>
    <col min="2305" max="2311" width="4.28515625" style="33" customWidth="1"/>
    <col min="2312" max="2312" width="3.42578125" style="33" customWidth="1"/>
    <col min="2313" max="2327" width="4.28515625" style="33" customWidth="1"/>
    <col min="2328" max="2560" width="9.140625" style="33"/>
    <col min="2561" max="2567" width="4.28515625" style="33" customWidth="1"/>
    <col min="2568" max="2568" width="3.42578125" style="33" customWidth="1"/>
    <col min="2569" max="2583" width="4.28515625" style="33" customWidth="1"/>
    <col min="2584" max="2816" width="9.140625" style="33"/>
    <col min="2817" max="2823" width="4.28515625" style="33" customWidth="1"/>
    <col min="2824" max="2824" width="3.42578125" style="33" customWidth="1"/>
    <col min="2825" max="2839" width="4.28515625" style="33" customWidth="1"/>
    <col min="2840" max="3072" width="9.140625" style="33"/>
    <col min="3073" max="3079" width="4.28515625" style="33" customWidth="1"/>
    <col min="3080" max="3080" width="3.42578125" style="33" customWidth="1"/>
    <col min="3081" max="3095" width="4.28515625" style="33" customWidth="1"/>
    <col min="3096" max="3328" width="9.140625" style="33"/>
    <col min="3329" max="3335" width="4.28515625" style="33" customWidth="1"/>
    <col min="3336" max="3336" width="3.42578125" style="33" customWidth="1"/>
    <col min="3337" max="3351" width="4.28515625" style="33" customWidth="1"/>
    <col min="3352" max="3584" width="9.140625" style="33"/>
    <col min="3585" max="3591" width="4.28515625" style="33" customWidth="1"/>
    <col min="3592" max="3592" width="3.42578125" style="33" customWidth="1"/>
    <col min="3593" max="3607" width="4.28515625" style="33" customWidth="1"/>
    <col min="3608" max="3840" width="9.140625" style="33"/>
    <col min="3841" max="3847" width="4.28515625" style="33" customWidth="1"/>
    <col min="3848" max="3848" width="3.42578125" style="33" customWidth="1"/>
    <col min="3849" max="3863" width="4.28515625" style="33" customWidth="1"/>
    <col min="3864" max="4096" width="9.140625" style="33"/>
    <col min="4097" max="4103" width="4.28515625" style="33" customWidth="1"/>
    <col min="4104" max="4104" width="3.42578125" style="33" customWidth="1"/>
    <col min="4105" max="4119" width="4.28515625" style="33" customWidth="1"/>
    <col min="4120" max="4352" width="9.140625" style="33"/>
    <col min="4353" max="4359" width="4.28515625" style="33" customWidth="1"/>
    <col min="4360" max="4360" width="3.42578125" style="33" customWidth="1"/>
    <col min="4361" max="4375" width="4.28515625" style="33" customWidth="1"/>
    <col min="4376" max="4608" width="9.140625" style="33"/>
    <col min="4609" max="4615" width="4.28515625" style="33" customWidth="1"/>
    <col min="4616" max="4616" width="3.42578125" style="33" customWidth="1"/>
    <col min="4617" max="4631" width="4.28515625" style="33" customWidth="1"/>
    <col min="4632" max="4864" width="9.140625" style="33"/>
    <col min="4865" max="4871" width="4.28515625" style="33" customWidth="1"/>
    <col min="4872" max="4872" width="3.42578125" style="33" customWidth="1"/>
    <col min="4873" max="4887" width="4.28515625" style="33" customWidth="1"/>
    <col min="4888" max="5120" width="9.140625" style="33"/>
    <col min="5121" max="5127" width="4.28515625" style="33" customWidth="1"/>
    <col min="5128" max="5128" width="3.42578125" style="33" customWidth="1"/>
    <col min="5129" max="5143" width="4.28515625" style="33" customWidth="1"/>
    <col min="5144" max="5376" width="9.140625" style="33"/>
    <col min="5377" max="5383" width="4.28515625" style="33" customWidth="1"/>
    <col min="5384" max="5384" width="3.42578125" style="33" customWidth="1"/>
    <col min="5385" max="5399" width="4.28515625" style="33" customWidth="1"/>
    <col min="5400" max="5632" width="9.140625" style="33"/>
    <col min="5633" max="5639" width="4.28515625" style="33" customWidth="1"/>
    <col min="5640" max="5640" width="3.42578125" style="33" customWidth="1"/>
    <col min="5641" max="5655" width="4.28515625" style="33" customWidth="1"/>
    <col min="5656" max="5888" width="9.140625" style="33"/>
    <col min="5889" max="5895" width="4.28515625" style="33" customWidth="1"/>
    <col min="5896" max="5896" width="3.42578125" style="33" customWidth="1"/>
    <col min="5897" max="5911" width="4.28515625" style="33" customWidth="1"/>
    <col min="5912" max="6144" width="9.140625" style="33"/>
    <col min="6145" max="6151" width="4.28515625" style="33" customWidth="1"/>
    <col min="6152" max="6152" width="3.42578125" style="33" customWidth="1"/>
    <col min="6153" max="6167" width="4.28515625" style="33" customWidth="1"/>
    <col min="6168" max="6400" width="9.140625" style="33"/>
    <col min="6401" max="6407" width="4.28515625" style="33" customWidth="1"/>
    <col min="6408" max="6408" width="3.42578125" style="33" customWidth="1"/>
    <col min="6409" max="6423" width="4.28515625" style="33" customWidth="1"/>
    <col min="6424" max="6656" width="9.140625" style="33"/>
    <col min="6657" max="6663" width="4.28515625" style="33" customWidth="1"/>
    <col min="6664" max="6664" width="3.42578125" style="33" customWidth="1"/>
    <col min="6665" max="6679" width="4.28515625" style="33" customWidth="1"/>
    <col min="6680" max="6912" width="9.140625" style="33"/>
    <col min="6913" max="6919" width="4.28515625" style="33" customWidth="1"/>
    <col min="6920" max="6920" width="3.42578125" style="33" customWidth="1"/>
    <col min="6921" max="6935" width="4.28515625" style="33" customWidth="1"/>
    <col min="6936" max="7168" width="9.140625" style="33"/>
    <col min="7169" max="7175" width="4.28515625" style="33" customWidth="1"/>
    <col min="7176" max="7176" width="3.42578125" style="33" customWidth="1"/>
    <col min="7177" max="7191" width="4.28515625" style="33" customWidth="1"/>
    <col min="7192" max="7424" width="9.140625" style="33"/>
    <col min="7425" max="7431" width="4.28515625" style="33" customWidth="1"/>
    <col min="7432" max="7432" width="3.42578125" style="33" customWidth="1"/>
    <col min="7433" max="7447" width="4.28515625" style="33" customWidth="1"/>
    <col min="7448" max="7680" width="9.140625" style="33"/>
    <col min="7681" max="7687" width="4.28515625" style="33" customWidth="1"/>
    <col min="7688" max="7688" width="3.42578125" style="33" customWidth="1"/>
    <col min="7689" max="7703" width="4.28515625" style="33" customWidth="1"/>
    <col min="7704" max="7936" width="9.140625" style="33"/>
    <col min="7937" max="7943" width="4.28515625" style="33" customWidth="1"/>
    <col min="7944" max="7944" width="3.42578125" style="33" customWidth="1"/>
    <col min="7945" max="7959" width="4.28515625" style="33" customWidth="1"/>
    <col min="7960" max="8192" width="9.140625" style="33"/>
    <col min="8193" max="8199" width="4.28515625" style="33" customWidth="1"/>
    <col min="8200" max="8200" width="3.42578125" style="33" customWidth="1"/>
    <col min="8201" max="8215" width="4.28515625" style="33" customWidth="1"/>
    <col min="8216" max="8448" width="9.140625" style="33"/>
    <col min="8449" max="8455" width="4.28515625" style="33" customWidth="1"/>
    <col min="8456" max="8456" width="3.42578125" style="33" customWidth="1"/>
    <col min="8457" max="8471" width="4.28515625" style="33" customWidth="1"/>
    <col min="8472" max="8704" width="9.140625" style="33"/>
    <col min="8705" max="8711" width="4.28515625" style="33" customWidth="1"/>
    <col min="8712" max="8712" width="3.42578125" style="33" customWidth="1"/>
    <col min="8713" max="8727" width="4.28515625" style="33" customWidth="1"/>
    <col min="8728" max="8960" width="9.140625" style="33"/>
    <col min="8961" max="8967" width="4.28515625" style="33" customWidth="1"/>
    <col min="8968" max="8968" width="3.42578125" style="33" customWidth="1"/>
    <col min="8969" max="8983" width="4.28515625" style="33" customWidth="1"/>
    <col min="8984" max="9216" width="9.140625" style="33"/>
    <col min="9217" max="9223" width="4.28515625" style="33" customWidth="1"/>
    <col min="9224" max="9224" width="3.42578125" style="33" customWidth="1"/>
    <col min="9225" max="9239" width="4.28515625" style="33" customWidth="1"/>
    <col min="9240" max="9472" width="9.140625" style="33"/>
    <col min="9473" max="9479" width="4.28515625" style="33" customWidth="1"/>
    <col min="9480" max="9480" width="3.42578125" style="33" customWidth="1"/>
    <col min="9481" max="9495" width="4.28515625" style="33" customWidth="1"/>
    <col min="9496" max="9728" width="9.140625" style="33"/>
    <col min="9729" max="9735" width="4.28515625" style="33" customWidth="1"/>
    <col min="9736" max="9736" width="3.42578125" style="33" customWidth="1"/>
    <col min="9737" max="9751" width="4.28515625" style="33" customWidth="1"/>
    <col min="9752" max="9984" width="9.140625" style="33"/>
    <col min="9985" max="9991" width="4.28515625" style="33" customWidth="1"/>
    <col min="9992" max="9992" width="3.42578125" style="33" customWidth="1"/>
    <col min="9993" max="10007" width="4.28515625" style="33" customWidth="1"/>
    <col min="10008" max="10240" width="9.140625" style="33"/>
    <col min="10241" max="10247" width="4.28515625" style="33" customWidth="1"/>
    <col min="10248" max="10248" width="3.42578125" style="33" customWidth="1"/>
    <col min="10249" max="10263" width="4.28515625" style="33" customWidth="1"/>
    <col min="10264" max="10496" width="9.140625" style="33"/>
    <col min="10497" max="10503" width="4.28515625" style="33" customWidth="1"/>
    <col min="10504" max="10504" width="3.42578125" style="33" customWidth="1"/>
    <col min="10505" max="10519" width="4.28515625" style="33" customWidth="1"/>
    <col min="10520" max="10752" width="9.140625" style="33"/>
    <col min="10753" max="10759" width="4.28515625" style="33" customWidth="1"/>
    <col min="10760" max="10760" width="3.42578125" style="33" customWidth="1"/>
    <col min="10761" max="10775" width="4.28515625" style="33" customWidth="1"/>
    <col min="10776" max="11008" width="9.140625" style="33"/>
    <col min="11009" max="11015" width="4.28515625" style="33" customWidth="1"/>
    <col min="11016" max="11016" width="3.42578125" style="33" customWidth="1"/>
    <col min="11017" max="11031" width="4.28515625" style="33" customWidth="1"/>
    <col min="11032" max="11264" width="9.140625" style="33"/>
    <col min="11265" max="11271" width="4.28515625" style="33" customWidth="1"/>
    <col min="11272" max="11272" width="3.42578125" style="33" customWidth="1"/>
    <col min="11273" max="11287" width="4.28515625" style="33" customWidth="1"/>
    <col min="11288" max="11520" width="9.140625" style="33"/>
    <col min="11521" max="11527" width="4.28515625" style="33" customWidth="1"/>
    <col min="11528" max="11528" width="3.42578125" style="33" customWidth="1"/>
    <col min="11529" max="11543" width="4.28515625" style="33" customWidth="1"/>
    <col min="11544" max="11776" width="9.140625" style="33"/>
    <col min="11777" max="11783" width="4.28515625" style="33" customWidth="1"/>
    <col min="11784" max="11784" width="3.42578125" style="33" customWidth="1"/>
    <col min="11785" max="11799" width="4.28515625" style="33" customWidth="1"/>
    <col min="11800" max="12032" width="9.140625" style="33"/>
    <col min="12033" max="12039" width="4.28515625" style="33" customWidth="1"/>
    <col min="12040" max="12040" width="3.42578125" style="33" customWidth="1"/>
    <col min="12041" max="12055" width="4.28515625" style="33" customWidth="1"/>
    <col min="12056" max="12288" width="9.140625" style="33"/>
    <col min="12289" max="12295" width="4.28515625" style="33" customWidth="1"/>
    <col min="12296" max="12296" width="3.42578125" style="33" customWidth="1"/>
    <col min="12297" max="12311" width="4.28515625" style="33" customWidth="1"/>
    <col min="12312" max="12544" width="9.140625" style="33"/>
    <col min="12545" max="12551" width="4.28515625" style="33" customWidth="1"/>
    <col min="12552" max="12552" width="3.42578125" style="33" customWidth="1"/>
    <col min="12553" max="12567" width="4.28515625" style="33" customWidth="1"/>
    <col min="12568" max="12800" width="9.140625" style="33"/>
    <col min="12801" max="12807" width="4.28515625" style="33" customWidth="1"/>
    <col min="12808" max="12808" width="3.42578125" style="33" customWidth="1"/>
    <col min="12809" max="12823" width="4.28515625" style="33" customWidth="1"/>
    <col min="12824" max="13056" width="9.140625" style="33"/>
    <col min="13057" max="13063" width="4.28515625" style="33" customWidth="1"/>
    <col min="13064" max="13064" width="3.42578125" style="33" customWidth="1"/>
    <col min="13065" max="13079" width="4.28515625" style="33" customWidth="1"/>
    <col min="13080" max="13312" width="9.140625" style="33"/>
    <col min="13313" max="13319" width="4.28515625" style="33" customWidth="1"/>
    <col min="13320" max="13320" width="3.42578125" style="33" customWidth="1"/>
    <col min="13321" max="13335" width="4.28515625" style="33" customWidth="1"/>
    <col min="13336" max="13568" width="9.140625" style="33"/>
    <col min="13569" max="13575" width="4.28515625" style="33" customWidth="1"/>
    <col min="13576" max="13576" width="3.42578125" style="33" customWidth="1"/>
    <col min="13577" max="13591" width="4.28515625" style="33" customWidth="1"/>
    <col min="13592" max="13824" width="9.140625" style="33"/>
    <col min="13825" max="13831" width="4.28515625" style="33" customWidth="1"/>
    <col min="13832" max="13832" width="3.42578125" style="33" customWidth="1"/>
    <col min="13833" max="13847" width="4.28515625" style="33" customWidth="1"/>
    <col min="13848" max="14080" width="9.140625" style="33"/>
    <col min="14081" max="14087" width="4.28515625" style="33" customWidth="1"/>
    <col min="14088" max="14088" width="3.42578125" style="33" customWidth="1"/>
    <col min="14089" max="14103" width="4.28515625" style="33" customWidth="1"/>
    <col min="14104" max="14336" width="9.140625" style="33"/>
    <col min="14337" max="14343" width="4.28515625" style="33" customWidth="1"/>
    <col min="14344" max="14344" width="3.42578125" style="33" customWidth="1"/>
    <col min="14345" max="14359" width="4.28515625" style="33" customWidth="1"/>
    <col min="14360" max="14592" width="9.140625" style="33"/>
    <col min="14593" max="14599" width="4.28515625" style="33" customWidth="1"/>
    <col min="14600" max="14600" width="3.42578125" style="33" customWidth="1"/>
    <col min="14601" max="14615" width="4.28515625" style="33" customWidth="1"/>
    <col min="14616" max="14848" width="9.140625" style="33"/>
    <col min="14849" max="14855" width="4.28515625" style="33" customWidth="1"/>
    <col min="14856" max="14856" width="3.42578125" style="33" customWidth="1"/>
    <col min="14857" max="14871" width="4.28515625" style="33" customWidth="1"/>
    <col min="14872" max="15104" width="9.140625" style="33"/>
    <col min="15105" max="15111" width="4.28515625" style="33" customWidth="1"/>
    <col min="15112" max="15112" width="3.42578125" style="33" customWidth="1"/>
    <col min="15113" max="15127" width="4.28515625" style="33" customWidth="1"/>
    <col min="15128" max="15360" width="9.140625" style="33"/>
    <col min="15361" max="15367" width="4.28515625" style="33" customWidth="1"/>
    <col min="15368" max="15368" width="3.42578125" style="33" customWidth="1"/>
    <col min="15369" max="15383" width="4.28515625" style="33" customWidth="1"/>
    <col min="15384" max="15616" width="9.140625" style="33"/>
    <col min="15617" max="15623" width="4.28515625" style="33" customWidth="1"/>
    <col min="15624" max="15624" width="3.42578125" style="33" customWidth="1"/>
    <col min="15625" max="15639" width="4.28515625" style="33" customWidth="1"/>
    <col min="15640" max="15872" width="9.140625" style="33"/>
    <col min="15873" max="15879" width="4.28515625" style="33" customWidth="1"/>
    <col min="15880" max="15880" width="3.42578125" style="33" customWidth="1"/>
    <col min="15881" max="15895" width="4.28515625" style="33" customWidth="1"/>
    <col min="15896" max="16128" width="9.140625" style="33"/>
    <col min="16129" max="16135" width="4.28515625" style="33" customWidth="1"/>
    <col min="16136" max="16136" width="3.42578125" style="33" customWidth="1"/>
    <col min="16137" max="16151" width="4.28515625" style="33" customWidth="1"/>
    <col min="16152" max="16384" width="9.140625" style="33"/>
  </cols>
  <sheetData>
    <row r="1" spans="1:23" ht="17.100000000000001" customHeight="1"/>
    <row r="2" spans="1:23" ht="17.100000000000001" customHeight="1"/>
    <row r="3" spans="1:23" ht="34.5" customHeight="1">
      <c r="A3" s="298" t="s">
        <v>9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</row>
    <row r="4" spans="1:23" s="35" customFormat="1" ht="17.100000000000001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3" s="35" customFormat="1" ht="17.100000000000001" customHeight="1">
      <c r="A5" s="36"/>
      <c r="B5" s="139" t="s">
        <v>10</v>
      </c>
      <c r="C5" s="139"/>
      <c r="D5" s="140"/>
      <c r="E5" s="139"/>
      <c r="F5" s="140"/>
      <c r="G5" s="140"/>
      <c r="H5" s="140"/>
      <c r="I5" s="141" t="s">
        <v>11</v>
      </c>
      <c r="J5" s="41" t="str">
        <f>'Data Record(Forward)'!N1</f>
        <v>SPR15120012-1</v>
      </c>
      <c r="K5" s="42"/>
      <c r="L5" s="41"/>
      <c r="M5" s="41"/>
      <c r="N5" s="41"/>
      <c r="O5" s="41"/>
      <c r="P5" s="42"/>
      <c r="Q5" s="42"/>
      <c r="R5" s="42"/>
      <c r="S5" s="42"/>
      <c r="T5" s="142" t="s">
        <v>85</v>
      </c>
      <c r="U5" s="42"/>
    </row>
    <row r="6" spans="1:23" s="35" customFormat="1" ht="17.100000000000001" customHeight="1">
      <c r="A6" s="36"/>
      <c r="B6" s="140"/>
      <c r="C6" s="140"/>
      <c r="D6" s="140"/>
      <c r="E6" s="139"/>
      <c r="F6" s="143"/>
      <c r="G6" s="143"/>
      <c r="H6" s="143"/>
      <c r="I6" s="139"/>
      <c r="J6" s="41"/>
      <c r="K6" s="42"/>
      <c r="L6" s="41"/>
      <c r="M6" s="41"/>
      <c r="N6" s="41"/>
      <c r="O6" s="41"/>
      <c r="P6" s="42"/>
      <c r="Q6" s="42"/>
      <c r="R6" s="42"/>
      <c r="S6" s="42"/>
      <c r="T6" s="42"/>
      <c r="U6" s="42"/>
    </row>
    <row r="7" spans="1:23" s="35" customFormat="1" ht="17.100000000000001" customHeight="1">
      <c r="A7" s="36"/>
      <c r="B7" s="144" t="s">
        <v>12</v>
      </c>
      <c r="C7" s="144"/>
      <c r="D7" s="140"/>
      <c r="E7" s="140"/>
      <c r="F7" s="140"/>
      <c r="G7" s="140"/>
      <c r="H7" s="140"/>
      <c r="I7" s="141" t="s">
        <v>11</v>
      </c>
      <c r="J7" s="68" t="str">
        <f>'Data Record(Forward)'!E5</f>
        <v>SP METROLOGY SYSTEM (THAILAND) CO.,LTD.</v>
      </c>
      <c r="K7" s="42"/>
      <c r="L7" s="52"/>
      <c r="M7" s="52"/>
      <c r="N7" s="52"/>
      <c r="O7" s="52"/>
      <c r="P7" s="52"/>
      <c r="Q7" s="52"/>
      <c r="R7" s="52"/>
      <c r="S7" s="52"/>
      <c r="T7" s="53"/>
      <c r="U7" s="53"/>
      <c r="V7" s="54"/>
      <c r="W7" s="63"/>
    </row>
    <row r="8" spans="1:23" s="35" customFormat="1" ht="17.100000000000001" customHeight="1">
      <c r="A8" s="36"/>
      <c r="B8" s="140"/>
      <c r="C8" s="144"/>
      <c r="D8" s="144"/>
      <c r="E8" s="140"/>
      <c r="F8" s="140"/>
      <c r="G8" s="140"/>
      <c r="H8" s="140"/>
      <c r="I8" s="141"/>
      <c r="J8" s="145"/>
      <c r="K8" s="68"/>
      <c r="L8" s="146"/>
      <c r="M8" s="52"/>
      <c r="N8" s="52"/>
      <c r="O8" s="52"/>
      <c r="P8" s="52"/>
      <c r="Q8" s="52"/>
      <c r="R8" s="52"/>
      <c r="S8" s="52"/>
      <c r="T8" s="52"/>
      <c r="U8" s="53"/>
      <c r="V8" s="54"/>
      <c r="W8" s="54"/>
    </row>
    <row r="9" spans="1:23" s="35" customFormat="1" ht="17.100000000000001" customHeight="1">
      <c r="A9" s="36"/>
      <c r="B9" s="140"/>
      <c r="C9" s="144"/>
      <c r="D9" s="144"/>
      <c r="E9" s="140"/>
      <c r="F9" s="140"/>
      <c r="G9" s="140"/>
      <c r="H9" s="140"/>
      <c r="I9" s="141"/>
      <c r="J9" s="68"/>
      <c r="K9" s="68"/>
      <c r="L9" s="146"/>
      <c r="M9" s="52"/>
      <c r="N9" s="52"/>
      <c r="O9" s="52"/>
      <c r="P9" s="52"/>
      <c r="Q9" s="52"/>
      <c r="R9" s="52"/>
      <c r="S9" s="52"/>
      <c r="T9" s="52"/>
      <c r="U9" s="53"/>
      <c r="V9" s="54"/>
      <c r="W9" s="54"/>
    </row>
    <row r="10" spans="1:23" s="63" customFormat="1" ht="17.100000000000001" customHeight="1">
      <c r="A10" s="55"/>
      <c r="B10" s="147"/>
      <c r="C10" s="147"/>
      <c r="D10" s="147"/>
      <c r="E10" s="147"/>
      <c r="F10" s="147"/>
      <c r="G10" s="148"/>
      <c r="H10" s="147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149"/>
      <c r="T10" s="149"/>
      <c r="U10" s="41"/>
      <c r="V10" s="64"/>
      <c r="W10" s="150"/>
    </row>
    <row r="11" spans="1:23" s="35" customFormat="1" ht="17.100000000000001" customHeight="1">
      <c r="A11" s="36"/>
      <c r="B11" s="144"/>
      <c r="C11" s="144"/>
      <c r="D11" s="144"/>
      <c r="E11" s="144"/>
      <c r="F11" s="144"/>
      <c r="G11" s="151"/>
      <c r="H11" s="152"/>
      <c r="I11" s="53"/>
      <c r="J11" s="146"/>
      <c r="K11" s="52"/>
      <c r="L11" s="52"/>
      <c r="M11" s="52"/>
      <c r="N11" s="52"/>
      <c r="O11" s="52"/>
      <c r="P11" s="52"/>
      <c r="Q11" s="52"/>
      <c r="R11" s="52"/>
      <c r="S11" s="53"/>
      <c r="T11" s="53"/>
      <c r="U11" s="41"/>
      <c r="W11" s="153"/>
    </row>
    <row r="12" spans="1:23" s="35" customFormat="1" ht="17.100000000000001" customHeight="1">
      <c r="A12" s="36"/>
      <c r="B12" s="144" t="s">
        <v>13</v>
      </c>
      <c r="C12" s="144"/>
      <c r="D12" s="144"/>
      <c r="E12" s="144"/>
      <c r="F12" s="140"/>
      <c r="G12" s="140"/>
      <c r="H12" s="140"/>
      <c r="I12" s="151" t="s">
        <v>11</v>
      </c>
      <c r="J12" s="68" t="str">
        <f>'Data Record(Forward)'!E6</f>
        <v>Dial Gauge Tester/ Calibration Tester</v>
      </c>
      <c r="K12" s="42"/>
      <c r="L12" s="68"/>
      <c r="M12" s="42"/>
      <c r="N12" s="42"/>
      <c r="O12" s="68"/>
      <c r="P12" s="68"/>
      <c r="Q12" s="68"/>
      <c r="R12" s="68"/>
      <c r="S12" s="68"/>
      <c r="T12" s="68"/>
      <c r="U12" s="68"/>
      <c r="V12" s="70"/>
      <c r="W12" s="70"/>
    </row>
    <row r="13" spans="1:23" s="35" customFormat="1" ht="17.100000000000001" customHeight="1">
      <c r="A13" s="36"/>
      <c r="B13" s="154" t="s">
        <v>14</v>
      </c>
      <c r="C13" s="144"/>
      <c r="D13" s="144"/>
      <c r="E13" s="144"/>
      <c r="F13" s="140"/>
      <c r="G13" s="140"/>
      <c r="H13" s="140"/>
      <c r="I13" s="151" t="s">
        <v>11</v>
      </c>
      <c r="J13" s="68" t="str">
        <f>'Data Record(Forward)'!T6</f>
        <v>Mitutoyo</v>
      </c>
      <c r="K13" s="42"/>
      <c r="L13" s="68"/>
      <c r="M13" s="42"/>
      <c r="N13" s="42"/>
      <c r="O13" s="68"/>
      <c r="P13" s="68"/>
      <c r="Q13" s="42"/>
      <c r="R13" s="42"/>
      <c r="S13" s="42"/>
      <c r="T13" s="42"/>
      <c r="U13" s="42"/>
    </row>
    <row r="14" spans="1:23" s="35" customFormat="1" ht="17.100000000000001" customHeight="1">
      <c r="A14" s="36"/>
      <c r="B14" s="144" t="s">
        <v>15</v>
      </c>
      <c r="C14" s="144"/>
      <c r="D14" s="144"/>
      <c r="E14" s="144"/>
      <c r="F14" s="140"/>
      <c r="G14" s="140"/>
      <c r="H14" s="140"/>
      <c r="I14" s="151" t="s">
        <v>11</v>
      </c>
      <c r="J14" s="155">
        <f>'Data Record(Forward)'!C7</f>
        <v>123</v>
      </c>
      <c r="K14" s="68"/>
      <c r="L14" s="68"/>
      <c r="M14" s="42"/>
      <c r="N14" s="42"/>
      <c r="O14" s="68"/>
      <c r="P14" s="68"/>
      <c r="Q14" s="68"/>
      <c r="R14" s="68"/>
      <c r="S14" s="68"/>
      <c r="T14" s="144"/>
      <c r="U14" s="42"/>
      <c r="V14" s="70"/>
    </row>
    <row r="15" spans="1:23" s="35" customFormat="1" ht="17.100000000000001" customHeight="1">
      <c r="A15" s="36"/>
      <c r="B15" s="144" t="s">
        <v>16</v>
      </c>
      <c r="C15" s="144"/>
      <c r="D15" s="144"/>
      <c r="E15" s="144"/>
      <c r="F15" s="140"/>
      <c r="G15" s="140"/>
      <c r="H15" s="140"/>
      <c r="I15" s="151" t="s">
        <v>11</v>
      </c>
      <c r="J15" s="300">
        <f>'Data Record(Forward)'!M7</f>
        <v>456</v>
      </c>
      <c r="K15" s="300"/>
      <c r="L15" s="300"/>
      <c r="M15" s="300"/>
      <c r="N15" s="42"/>
      <c r="O15" s="42"/>
      <c r="P15" s="68"/>
      <c r="Q15" s="42"/>
      <c r="R15" s="42"/>
      <c r="S15" s="42"/>
      <c r="T15" s="42"/>
      <c r="U15" s="42"/>
    </row>
    <row r="16" spans="1:23" s="35" customFormat="1" ht="17.100000000000001" customHeight="1">
      <c r="A16" s="36"/>
      <c r="B16" s="144" t="s">
        <v>17</v>
      </c>
      <c r="C16" s="144"/>
      <c r="D16" s="144"/>
      <c r="E16" s="144"/>
      <c r="F16" s="140"/>
      <c r="G16" s="140"/>
      <c r="H16" s="140"/>
      <c r="I16" s="151" t="s">
        <v>11</v>
      </c>
      <c r="J16" s="156">
        <f>'Data Record(Forward)'!T7</f>
        <v>789</v>
      </c>
      <c r="K16" s="68"/>
      <c r="L16" s="157"/>
      <c r="M16" s="42"/>
      <c r="N16" s="42"/>
      <c r="O16" s="42"/>
      <c r="P16" s="68"/>
      <c r="Q16" s="68"/>
      <c r="R16" s="68"/>
      <c r="S16" s="68"/>
      <c r="T16" s="72"/>
      <c r="U16" s="42"/>
      <c r="V16" s="70"/>
    </row>
    <row r="17" spans="1:23" s="35" customFormat="1" ht="17.100000000000001" customHeight="1">
      <c r="A17" s="36"/>
      <c r="B17" s="144"/>
      <c r="C17" s="144"/>
      <c r="D17" s="144"/>
      <c r="E17" s="144"/>
      <c r="F17" s="140"/>
      <c r="G17" s="140"/>
      <c r="H17" s="140"/>
      <c r="I17" s="72"/>
      <c r="J17" s="157"/>
      <c r="K17" s="42"/>
      <c r="L17" s="42"/>
      <c r="M17" s="68"/>
      <c r="N17" s="42"/>
      <c r="O17" s="68"/>
      <c r="P17" s="68"/>
      <c r="Q17" s="68"/>
      <c r="R17" s="72"/>
      <c r="S17" s="42"/>
      <c r="T17" s="68"/>
      <c r="U17" s="42"/>
    </row>
    <row r="18" spans="1:23" s="35" customFormat="1" ht="17.100000000000001" customHeight="1">
      <c r="A18" s="36"/>
      <c r="B18" s="154" t="s">
        <v>18</v>
      </c>
      <c r="C18" s="151"/>
      <c r="D18" s="140"/>
      <c r="E18" s="158"/>
      <c r="F18" s="140"/>
      <c r="G18" s="140"/>
      <c r="H18" s="140"/>
      <c r="I18" s="151" t="s">
        <v>11</v>
      </c>
      <c r="J18" s="305">
        <f>'Data Record(Forward)'!N2</f>
        <v>42381</v>
      </c>
      <c r="K18" s="305"/>
      <c r="L18" s="305"/>
      <c r="M18" s="305"/>
      <c r="N18" s="42"/>
      <c r="O18" s="68"/>
      <c r="P18" s="68"/>
      <c r="Q18" s="68"/>
      <c r="R18" s="72"/>
      <c r="S18" s="42"/>
      <c r="T18" s="68"/>
      <c r="U18" s="42"/>
    </row>
    <row r="19" spans="1:23" s="35" customFormat="1" ht="17.100000000000001" customHeight="1">
      <c r="A19" s="36"/>
      <c r="B19" s="154" t="s">
        <v>19</v>
      </c>
      <c r="C19" s="151"/>
      <c r="D19" s="140"/>
      <c r="E19" s="154"/>
      <c r="F19" s="140"/>
      <c r="G19" s="140"/>
      <c r="H19" s="140"/>
      <c r="I19" s="151" t="s">
        <v>11</v>
      </c>
      <c r="J19" s="305">
        <f>'Data Record(Forward)'!W2</f>
        <v>42382</v>
      </c>
      <c r="K19" s="305"/>
      <c r="L19" s="305"/>
      <c r="M19" s="305"/>
      <c r="N19" s="42"/>
      <c r="O19" s="68"/>
      <c r="P19" s="68"/>
      <c r="Q19" s="68"/>
      <c r="R19" s="72"/>
      <c r="S19" s="42"/>
      <c r="T19" s="68"/>
      <c r="U19" s="42"/>
    </row>
    <row r="20" spans="1:23" s="35" customFormat="1" ht="17.100000000000001" customHeight="1">
      <c r="A20" s="36"/>
      <c r="B20" s="139" t="s">
        <v>20</v>
      </c>
      <c r="C20" s="151"/>
      <c r="D20" s="140"/>
      <c r="E20" s="139"/>
      <c r="F20" s="140"/>
      <c r="G20" s="140"/>
      <c r="H20" s="140"/>
      <c r="I20" s="151" t="s">
        <v>11</v>
      </c>
      <c r="J20" s="306" t="s">
        <v>87</v>
      </c>
      <c r="K20" s="306"/>
      <c r="L20" s="306"/>
      <c r="M20" s="306"/>
      <c r="N20" s="42"/>
      <c r="O20" s="68"/>
      <c r="P20" s="68"/>
      <c r="Q20" s="68"/>
      <c r="R20" s="72"/>
      <c r="S20" s="42"/>
      <c r="T20" s="68"/>
      <c r="U20" s="42"/>
    </row>
    <row r="21" spans="1:23" s="35" customFormat="1" ht="17.100000000000001" customHeight="1">
      <c r="A21" s="36"/>
      <c r="B21" s="139"/>
      <c r="C21" s="151"/>
      <c r="D21" s="140"/>
      <c r="E21" s="139"/>
      <c r="F21" s="140"/>
      <c r="G21" s="151"/>
      <c r="H21" s="140"/>
      <c r="I21" s="159"/>
      <c r="J21" s="159"/>
      <c r="K21" s="159"/>
      <c r="L21" s="68"/>
      <c r="M21" s="68"/>
      <c r="N21" s="42"/>
      <c r="O21" s="68"/>
      <c r="P21" s="72"/>
      <c r="Q21" s="42"/>
      <c r="R21" s="68"/>
      <c r="S21" s="42"/>
      <c r="T21" s="42"/>
      <c r="U21" s="42"/>
    </row>
    <row r="22" spans="1:23" s="35" customFormat="1" ht="17.100000000000001" customHeight="1">
      <c r="A22" s="36"/>
      <c r="B22" s="144" t="s">
        <v>21</v>
      </c>
      <c r="C22" s="144"/>
      <c r="D22" s="144"/>
      <c r="E22" s="144"/>
      <c r="F22" s="144"/>
      <c r="G22" s="144"/>
      <c r="H22" s="144"/>
      <c r="I22" s="90"/>
      <c r="J22" s="68"/>
      <c r="K22" s="68"/>
      <c r="L22" s="140"/>
      <c r="M22" s="42"/>
      <c r="N22" s="42"/>
      <c r="O22" s="79"/>
      <c r="P22" s="79"/>
      <c r="Q22" s="42"/>
      <c r="R22" s="42"/>
      <c r="S22" s="42"/>
      <c r="T22" s="42"/>
      <c r="U22" s="42"/>
    </row>
    <row r="23" spans="1:23" s="35" customFormat="1" ht="17.100000000000001" customHeight="1">
      <c r="A23" s="36"/>
      <c r="B23" s="144" t="s">
        <v>22</v>
      </c>
      <c r="C23" s="144"/>
      <c r="D23" s="144"/>
      <c r="E23" s="144"/>
      <c r="F23" s="140"/>
      <c r="G23" s="140"/>
      <c r="H23" s="140"/>
      <c r="I23" s="141" t="s">
        <v>11</v>
      </c>
      <c r="J23" s="160" t="s">
        <v>88</v>
      </c>
      <c r="K23" s="42" t="s">
        <v>23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3" s="35" customFormat="1" ht="17.100000000000001" customHeight="1">
      <c r="A24" s="36"/>
      <c r="B24" s="144" t="s">
        <v>24</v>
      </c>
      <c r="C24" s="139"/>
      <c r="D24" s="139"/>
      <c r="E24" s="139"/>
      <c r="F24" s="140"/>
      <c r="G24" s="140"/>
      <c r="H24" s="140"/>
      <c r="I24" s="143" t="s">
        <v>11</v>
      </c>
      <c r="J24" s="161">
        <v>0.5</v>
      </c>
      <c r="K24" s="42" t="s">
        <v>25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63"/>
      <c r="W24" s="63"/>
    </row>
    <row r="25" spans="1:23" s="35" customFormat="1" ht="17.100000000000001" customHeight="1">
      <c r="A25" s="36"/>
      <c r="B25" s="144" t="s">
        <v>26</v>
      </c>
      <c r="C25" s="139"/>
      <c r="D25" s="139"/>
      <c r="E25" s="139"/>
      <c r="F25" s="140"/>
      <c r="G25" s="140"/>
      <c r="H25" s="140"/>
      <c r="I25" s="143" t="s">
        <v>11</v>
      </c>
      <c r="J25" s="160" t="s">
        <v>27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63"/>
      <c r="W25" s="63"/>
    </row>
    <row r="26" spans="1:23" s="35" customFormat="1" ht="17.100000000000001" customHeight="1">
      <c r="A26" s="36"/>
      <c r="B26" s="140"/>
      <c r="C26" s="140"/>
      <c r="D26" s="139"/>
      <c r="E26" s="139"/>
      <c r="F26" s="139"/>
      <c r="G26" s="139"/>
      <c r="H26" s="143"/>
      <c r="I26" s="42"/>
      <c r="J26" s="42"/>
      <c r="K26" s="42"/>
      <c r="L26" s="42"/>
      <c r="M26" s="42"/>
      <c r="N26" s="68"/>
      <c r="O26" s="42"/>
      <c r="P26" s="42"/>
      <c r="Q26" s="42"/>
      <c r="R26" s="42"/>
      <c r="S26" s="42"/>
      <c r="T26" s="42"/>
      <c r="U26" s="41"/>
      <c r="V26" s="63"/>
    </row>
    <row r="27" spans="1:23" s="35" customFormat="1" ht="17.100000000000001" customHeight="1">
      <c r="A27" s="55"/>
      <c r="B27" s="139"/>
      <c r="C27" s="140"/>
      <c r="D27" s="139"/>
      <c r="E27" s="139"/>
      <c r="F27" s="139"/>
      <c r="G27" s="139"/>
      <c r="H27" s="42"/>
      <c r="I27" s="41"/>
      <c r="J27" s="42"/>
      <c r="K27" s="42"/>
      <c r="L27" s="42"/>
      <c r="M27" s="41"/>
      <c r="N27" s="42"/>
      <c r="O27" s="42"/>
      <c r="P27" s="42"/>
      <c r="Q27" s="42"/>
      <c r="R27" s="42"/>
      <c r="S27" s="42"/>
      <c r="T27" s="41"/>
      <c r="U27" s="42"/>
    </row>
    <row r="28" spans="1:23" s="35" customFormat="1" ht="17.100000000000001" customHeight="1">
      <c r="A28" s="36"/>
      <c r="B28" s="140" t="s">
        <v>28</v>
      </c>
      <c r="C28" s="84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162"/>
      <c r="V28" s="86"/>
      <c r="W28" s="163"/>
    </row>
    <row r="29" spans="1:23" s="35" customFormat="1" ht="17.100000000000001" customHeight="1">
      <c r="A29" s="36"/>
      <c r="B29" s="164"/>
      <c r="C29" s="165" t="s">
        <v>89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36"/>
    </row>
    <row r="30" spans="1:23" s="35" customFormat="1" ht="17.100000000000001" customHeight="1">
      <c r="A30" s="36"/>
      <c r="B30" s="42" t="s">
        <v>90</v>
      </c>
      <c r="C30" s="42"/>
      <c r="D30" s="36"/>
      <c r="E30" s="36"/>
      <c r="F30" s="36"/>
      <c r="G30" s="113"/>
      <c r="H30" s="11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36"/>
    </row>
    <row r="31" spans="1:23" s="35" customFormat="1" ht="17.100000000000001" customHeight="1">
      <c r="A31" s="36"/>
      <c r="B31" s="42" t="s">
        <v>91</v>
      </c>
      <c r="C31" s="42"/>
      <c r="D31" s="113"/>
      <c r="E31" s="113"/>
      <c r="F31" s="113"/>
      <c r="G31" s="113"/>
      <c r="H31" s="113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36"/>
    </row>
    <row r="32" spans="1:23" s="35" customFormat="1" ht="17.100000000000001" customHeight="1">
      <c r="A32" s="36"/>
      <c r="B32" s="42" t="s">
        <v>92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36"/>
    </row>
    <row r="33" spans="1:32" s="35" customFormat="1" ht="17.100000000000001" customHeight="1">
      <c r="A33" s="36"/>
      <c r="B33" s="42" t="s">
        <v>93</v>
      </c>
      <c r="C33" s="42"/>
      <c r="X33" s="40">
        <v>1</v>
      </c>
      <c r="Y33" s="166" t="s">
        <v>94</v>
      </c>
    </row>
    <row r="34" spans="1:32" s="35" customFormat="1" ht="17.100000000000001" customHeight="1">
      <c r="A34" s="36"/>
      <c r="B34" s="42" t="s">
        <v>95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36"/>
      <c r="X34" s="40">
        <v>3</v>
      </c>
      <c r="Y34" s="167" t="s">
        <v>96</v>
      </c>
    </row>
    <row r="35" spans="1:32" s="35" customFormat="1" ht="17.100000000000001" customHeight="1">
      <c r="A35" s="36"/>
      <c r="B35" s="43"/>
      <c r="C35" s="84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36"/>
    </row>
    <row r="36" spans="1:32" s="35" customFormat="1" ht="17.100000000000001" customHeight="1">
      <c r="A36" s="36"/>
      <c r="B36" s="47"/>
      <c r="C36" s="4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36"/>
      <c r="T36" s="36"/>
      <c r="X36" s="111">
        <v>8</v>
      </c>
      <c r="Y36" s="167" t="s">
        <v>97</v>
      </c>
      <c r="AA36" s="168"/>
      <c r="AB36" s="169"/>
      <c r="AC36" s="124"/>
      <c r="AD36" s="124"/>
      <c r="AE36" s="124"/>
      <c r="AF36" s="124"/>
    </row>
    <row r="37" spans="1:32" s="35" customFormat="1" ht="17.10000000000000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X37" s="112">
        <v>9</v>
      </c>
      <c r="Y37" s="167" t="s">
        <v>98</v>
      </c>
      <c r="AA37" s="168"/>
      <c r="AB37" s="169"/>
      <c r="AC37" s="124"/>
      <c r="AD37" s="124"/>
      <c r="AE37" s="124"/>
      <c r="AF37" s="124"/>
    </row>
    <row r="38" spans="1:32" s="35" customFormat="1" ht="17.100000000000001" customHeight="1">
      <c r="A38" s="36"/>
      <c r="B38" s="139" t="s">
        <v>29</v>
      </c>
      <c r="C38" s="42"/>
      <c r="D38" s="42"/>
      <c r="E38" s="42"/>
      <c r="F38" s="301">
        <f>J19+1</f>
        <v>42383</v>
      </c>
      <c r="G38" s="301"/>
      <c r="H38" s="301"/>
      <c r="I38" s="301"/>
      <c r="J38" s="170"/>
      <c r="K38" s="42"/>
      <c r="L38" s="302" t="s">
        <v>30</v>
      </c>
      <c r="M38" s="302"/>
      <c r="N38" s="302"/>
      <c r="O38" s="302"/>
      <c r="P38" s="61"/>
      <c r="Q38" s="61"/>
      <c r="R38" s="61"/>
      <c r="S38" s="61"/>
      <c r="T38" s="61"/>
      <c r="U38" s="42"/>
      <c r="X38" s="111">
        <v>10</v>
      </c>
      <c r="Y38" s="167" t="s">
        <v>99</v>
      </c>
      <c r="AA38" s="168"/>
      <c r="AB38" s="169"/>
      <c r="AC38" s="124"/>
      <c r="AD38" s="124"/>
      <c r="AE38" s="124"/>
      <c r="AF38" s="124"/>
    </row>
    <row r="39" spans="1:32" s="35" customFormat="1" ht="17.100000000000001" customHeight="1">
      <c r="A39" s="87"/>
      <c r="B39" s="42"/>
      <c r="C39" s="42"/>
      <c r="D39" s="42"/>
      <c r="E39" s="42"/>
      <c r="F39" s="42"/>
      <c r="G39" s="42"/>
      <c r="H39" s="42"/>
      <c r="I39" s="90"/>
      <c r="J39" s="42"/>
      <c r="K39" s="42"/>
      <c r="L39" s="42"/>
      <c r="M39" s="42"/>
      <c r="N39" s="171"/>
      <c r="O39" s="172">
        <v>3</v>
      </c>
      <c r="P39" s="173" t="str">
        <f>IF(O39=1,"( Mr.Sombut Srikampa )",IF(O39=3,"( Mr. Natthaphol Boonmee )"))</f>
        <v>( Mr. Natthaphol Boonmee )</v>
      </c>
      <c r="Q39" s="173"/>
      <c r="R39" s="173"/>
      <c r="S39" s="173"/>
      <c r="T39" s="173"/>
      <c r="U39" s="139"/>
      <c r="V39" s="89"/>
      <c r="W39" s="89"/>
      <c r="X39" s="112">
        <v>11</v>
      </c>
      <c r="Y39" s="167" t="s">
        <v>100</v>
      </c>
      <c r="AA39" s="168"/>
      <c r="AB39" s="169"/>
      <c r="AC39" s="124"/>
      <c r="AD39" s="124"/>
      <c r="AE39" s="124"/>
      <c r="AF39" s="124"/>
    </row>
    <row r="40" spans="1:32" s="35" customFormat="1" ht="17.100000000000001" customHeight="1">
      <c r="A40" s="36"/>
      <c r="B40" s="139" t="s">
        <v>101</v>
      </c>
      <c r="C40" s="139"/>
      <c r="D40" s="139"/>
      <c r="E40" s="42"/>
      <c r="F40" s="41" t="s">
        <v>100</v>
      </c>
      <c r="G40" s="170"/>
      <c r="H40" s="170"/>
      <c r="I40" s="170"/>
      <c r="J40" s="42"/>
      <c r="K40" s="42"/>
      <c r="L40" s="41"/>
      <c r="M40" s="42"/>
      <c r="N40" s="42"/>
      <c r="O40" s="42"/>
      <c r="P40" s="303" t="s">
        <v>31</v>
      </c>
      <c r="Q40" s="303"/>
      <c r="R40" s="303"/>
      <c r="S40" s="303"/>
      <c r="T40" s="303"/>
      <c r="U40" s="139"/>
      <c r="V40" s="89"/>
      <c r="W40" s="89"/>
      <c r="X40" s="40"/>
      <c r="Y40" s="167"/>
      <c r="Z40"/>
      <c r="AA40" s="101"/>
      <c r="AB40" s="101"/>
      <c r="AC40" s="101"/>
    </row>
    <row r="41" spans="1:32" s="35" customFormat="1" ht="17.100000000000001" customHeight="1">
      <c r="A41" s="36"/>
      <c r="D41" s="304"/>
      <c r="E41" s="304"/>
      <c r="F41" s="304"/>
      <c r="G41" s="304"/>
      <c r="H41" s="304"/>
      <c r="K41" s="55"/>
      <c r="L41" s="36"/>
      <c r="M41" s="36"/>
      <c r="N41" s="90"/>
      <c r="O41" s="90"/>
      <c r="P41" s="90"/>
      <c r="Q41" s="90"/>
      <c r="R41" s="90"/>
      <c r="S41" s="38"/>
      <c r="T41" s="89"/>
      <c r="U41" s="89"/>
      <c r="V41" s="89"/>
      <c r="W41" s="89"/>
    </row>
    <row r="42" spans="1:32" s="35" customFormat="1" ht="17.100000000000001" customHeight="1">
      <c r="A42" s="299"/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97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A3:V3"/>
    <mergeCell ref="A42:T42"/>
    <mergeCell ref="J15:M15"/>
    <mergeCell ref="F38:I38"/>
    <mergeCell ref="L38:O38"/>
    <mergeCell ref="P40:T40"/>
    <mergeCell ref="D41:H41"/>
    <mergeCell ref="J18:M18"/>
    <mergeCell ref="J19:M19"/>
    <mergeCell ref="J20:M20"/>
  </mergeCells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61"/>
  <sheetViews>
    <sheetView view="pageBreakPreview" zoomScaleNormal="100" zoomScaleSheetLayoutView="100" workbookViewId="0">
      <selection activeCell="L6" sqref="L6"/>
    </sheetView>
  </sheetViews>
  <sheetFormatPr defaultColWidth="10.42578125" defaultRowHeight="20.25"/>
  <cols>
    <col min="1" max="22" width="4.28515625" style="33" customWidth="1"/>
    <col min="23" max="23" width="4.85546875" style="33" customWidth="1"/>
    <col min="24" max="29" width="5.28515625" style="33" customWidth="1"/>
    <col min="30" max="256" width="10.42578125" style="33"/>
    <col min="257" max="278" width="4.28515625" style="33" customWidth="1"/>
    <col min="279" max="279" width="4.85546875" style="33" customWidth="1"/>
    <col min="280" max="285" width="5.28515625" style="33" customWidth="1"/>
    <col min="286" max="512" width="10.42578125" style="33"/>
    <col min="513" max="534" width="4.28515625" style="33" customWidth="1"/>
    <col min="535" max="535" width="4.85546875" style="33" customWidth="1"/>
    <col min="536" max="541" width="5.28515625" style="33" customWidth="1"/>
    <col min="542" max="768" width="10.42578125" style="33"/>
    <col min="769" max="790" width="4.28515625" style="33" customWidth="1"/>
    <col min="791" max="791" width="4.85546875" style="33" customWidth="1"/>
    <col min="792" max="797" width="5.28515625" style="33" customWidth="1"/>
    <col min="798" max="1024" width="10.42578125" style="33"/>
    <col min="1025" max="1046" width="4.28515625" style="33" customWidth="1"/>
    <col min="1047" max="1047" width="4.85546875" style="33" customWidth="1"/>
    <col min="1048" max="1053" width="5.28515625" style="33" customWidth="1"/>
    <col min="1054" max="1280" width="10.42578125" style="33"/>
    <col min="1281" max="1302" width="4.28515625" style="33" customWidth="1"/>
    <col min="1303" max="1303" width="4.85546875" style="33" customWidth="1"/>
    <col min="1304" max="1309" width="5.28515625" style="33" customWidth="1"/>
    <col min="1310" max="1536" width="10.42578125" style="33"/>
    <col min="1537" max="1558" width="4.28515625" style="33" customWidth="1"/>
    <col min="1559" max="1559" width="4.85546875" style="33" customWidth="1"/>
    <col min="1560" max="1565" width="5.28515625" style="33" customWidth="1"/>
    <col min="1566" max="1792" width="10.42578125" style="33"/>
    <col min="1793" max="1814" width="4.28515625" style="33" customWidth="1"/>
    <col min="1815" max="1815" width="4.85546875" style="33" customWidth="1"/>
    <col min="1816" max="1821" width="5.28515625" style="33" customWidth="1"/>
    <col min="1822" max="2048" width="10.42578125" style="33"/>
    <col min="2049" max="2070" width="4.28515625" style="33" customWidth="1"/>
    <col min="2071" max="2071" width="4.85546875" style="33" customWidth="1"/>
    <col min="2072" max="2077" width="5.28515625" style="33" customWidth="1"/>
    <col min="2078" max="2304" width="10.42578125" style="33"/>
    <col min="2305" max="2326" width="4.28515625" style="33" customWidth="1"/>
    <col min="2327" max="2327" width="4.85546875" style="33" customWidth="1"/>
    <col min="2328" max="2333" width="5.28515625" style="33" customWidth="1"/>
    <col min="2334" max="2560" width="10.42578125" style="33"/>
    <col min="2561" max="2582" width="4.28515625" style="33" customWidth="1"/>
    <col min="2583" max="2583" width="4.85546875" style="33" customWidth="1"/>
    <col min="2584" max="2589" width="5.28515625" style="33" customWidth="1"/>
    <col min="2590" max="2816" width="10.42578125" style="33"/>
    <col min="2817" max="2838" width="4.28515625" style="33" customWidth="1"/>
    <col min="2839" max="2839" width="4.85546875" style="33" customWidth="1"/>
    <col min="2840" max="2845" width="5.28515625" style="33" customWidth="1"/>
    <col min="2846" max="3072" width="10.42578125" style="33"/>
    <col min="3073" max="3094" width="4.28515625" style="33" customWidth="1"/>
    <col min="3095" max="3095" width="4.85546875" style="33" customWidth="1"/>
    <col min="3096" max="3101" width="5.28515625" style="33" customWidth="1"/>
    <col min="3102" max="3328" width="10.42578125" style="33"/>
    <col min="3329" max="3350" width="4.28515625" style="33" customWidth="1"/>
    <col min="3351" max="3351" width="4.85546875" style="33" customWidth="1"/>
    <col min="3352" max="3357" width="5.28515625" style="33" customWidth="1"/>
    <col min="3358" max="3584" width="10.42578125" style="33"/>
    <col min="3585" max="3606" width="4.28515625" style="33" customWidth="1"/>
    <col min="3607" max="3607" width="4.85546875" style="33" customWidth="1"/>
    <col min="3608" max="3613" width="5.28515625" style="33" customWidth="1"/>
    <col min="3614" max="3840" width="10.42578125" style="33"/>
    <col min="3841" max="3862" width="4.28515625" style="33" customWidth="1"/>
    <col min="3863" max="3863" width="4.85546875" style="33" customWidth="1"/>
    <col min="3864" max="3869" width="5.28515625" style="33" customWidth="1"/>
    <col min="3870" max="4096" width="10.42578125" style="33"/>
    <col min="4097" max="4118" width="4.28515625" style="33" customWidth="1"/>
    <col min="4119" max="4119" width="4.85546875" style="33" customWidth="1"/>
    <col min="4120" max="4125" width="5.28515625" style="33" customWidth="1"/>
    <col min="4126" max="4352" width="10.42578125" style="33"/>
    <col min="4353" max="4374" width="4.28515625" style="33" customWidth="1"/>
    <col min="4375" max="4375" width="4.85546875" style="33" customWidth="1"/>
    <col min="4376" max="4381" width="5.28515625" style="33" customWidth="1"/>
    <col min="4382" max="4608" width="10.42578125" style="33"/>
    <col min="4609" max="4630" width="4.28515625" style="33" customWidth="1"/>
    <col min="4631" max="4631" width="4.85546875" style="33" customWidth="1"/>
    <col min="4632" max="4637" width="5.28515625" style="33" customWidth="1"/>
    <col min="4638" max="4864" width="10.42578125" style="33"/>
    <col min="4865" max="4886" width="4.28515625" style="33" customWidth="1"/>
    <col min="4887" max="4887" width="4.85546875" style="33" customWidth="1"/>
    <col min="4888" max="4893" width="5.28515625" style="33" customWidth="1"/>
    <col min="4894" max="5120" width="10.42578125" style="33"/>
    <col min="5121" max="5142" width="4.28515625" style="33" customWidth="1"/>
    <col min="5143" max="5143" width="4.85546875" style="33" customWidth="1"/>
    <col min="5144" max="5149" width="5.28515625" style="33" customWidth="1"/>
    <col min="5150" max="5376" width="10.42578125" style="33"/>
    <col min="5377" max="5398" width="4.28515625" style="33" customWidth="1"/>
    <col min="5399" max="5399" width="4.85546875" style="33" customWidth="1"/>
    <col min="5400" max="5405" width="5.28515625" style="33" customWidth="1"/>
    <col min="5406" max="5632" width="10.42578125" style="33"/>
    <col min="5633" max="5654" width="4.28515625" style="33" customWidth="1"/>
    <col min="5655" max="5655" width="4.85546875" style="33" customWidth="1"/>
    <col min="5656" max="5661" width="5.28515625" style="33" customWidth="1"/>
    <col min="5662" max="5888" width="10.42578125" style="33"/>
    <col min="5889" max="5910" width="4.28515625" style="33" customWidth="1"/>
    <col min="5911" max="5911" width="4.85546875" style="33" customWidth="1"/>
    <col min="5912" max="5917" width="5.28515625" style="33" customWidth="1"/>
    <col min="5918" max="6144" width="10.42578125" style="33"/>
    <col min="6145" max="6166" width="4.28515625" style="33" customWidth="1"/>
    <col min="6167" max="6167" width="4.85546875" style="33" customWidth="1"/>
    <col min="6168" max="6173" width="5.28515625" style="33" customWidth="1"/>
    <col min="6174" max="6400" width="10.42578125" style="33"/>
    <col min="6401" max="6422" width="4.28515625" style="33" customWidth="1"/>
    <col min="6423" max="6423" width="4.85546875" style="33" customWidth="1"/>
    <col min="6424" max="6429" width="5.28515625" style="33" customWidth="1"/>
    <col min="6430" max="6656" width="10.42578125" style="33"/>
    <col min="6657" max="6678" width="4.28515625" style="33" customWidth="1"/>
    <col min="6679" max="6679" width="4.85546875" style="33" customWidth="1"/>
    <col min="6680" max="6685" width="5.28515625" style="33" customWidth="1"/>
    <col min="6686" max="6912" width="10.42578125" style="33"/>
    <col min="6913" max="6934" width="4.28515625" style="33" customWidth="1"/>
    <col min="6935" max="6935" width="4.85546875" style="33" customWidth="1"/>
    <col min="6936" max="6941" width="5.28515625" style="33" customWidth="1"/>
    <col min="6942" max="7168" width="10.42578125" style="33"/>
    <col min="7169" max="7190" width="4.28515625" style="33" customWidth="1"/>
    <col min="7191" max="7191" width="4.85546875" style="33" customWidth="1"/>
    <col min="7192" max="7197" width="5.28515625" style="33" customWidth="1"/>
    <col min="7198" max="7424" width="10.42578125" style="33"/>
    <col min="7425" max="7446" width="4.28515625" style="33" customWidth="1"/>
    <col min="7447" max="7447" width="4.85546875" style="33" customWidth="1"/>
    <col min="7448" max="7453" width="5.28515625" style="33" customWidth="1"/>
    <col min="7454" max="7680" width="10.42578125" style="33"/>
    <col min="7681" max="7702" width="4.28515625" style="33" customWidth="1"/>
    <col min="7703" max="7703" width="4.85546875" style="33" customWidth="1"/>
    <col min="7704" max="7709" width="5.28515625" style="33" customWidth="1"/>
    <col min="7710" max="7936" width="10.42578125" style="33"/>
    <col min="7937" max="7958" width="4.28515625" style="33" customWidth="1"/>
    <col min="7959" max="7959" width="4.85546875" style="33" customWidth="1"/>
    <col min="7960" max="7965" width="5.28515625" style="33" customWidth="1"/>
    <col min="7966" max="8192" width="10.42578125" style="33"/>
    <col min="8193" max="8214" width="4.28515625" style="33" customWidth="1"/>
    <col min="8215" max="8215" width="4.85546875" style="33" customWidth="1"/>
    <col min="8216" max="8221" width="5.28515625" style="33" customWidth="1"/>
    <col min="8222" max="8448" width="10.42578125" style="33"/>
    <col min="8449" max="8470" width="4.28515625" style="33" customWidth="1"/>
    <col min="8471" max="8471" width="4.85546875" style="33" customWidth="1"/>
    <col min="8472" max="8477" width="5.28515625" style="33" customWidth="1"/>
    <col min="8478" max="8704" width="10.42578125" style="33"/>
    <col min="8705" max="8726" width="4.28515625" style="33" customWidth="1"/>
    <col min="8727" max="8727" width="4.85546875" style="33" customWidth="1"/>
    <col min="8728" max="8733" width="5.28515625" style="33" customWidth="1"/>
    <col min="8734" max="8960" width="10.42578125" style="33"/>
    <col min="8961" max="8982" width="4.28515625" style="33" customWidth="1"/>
    <col min="8983" max="8983" width="4.85546875" style="33" customWidth="1"/>
    <col min="8984" max="8989" width="5.28515625" style="33" customWidth="1"/>
    <col min="8990" max="9216" width="10.42578125" style="33"/>
    <col min="9217" max="9238" width="4.28515625" style="33" customWidth="1"/>
    <col min="9239" max="9239" width="4.85546875" style="33" customWidth="1"/>
    <col min="9240" max="9245" width="5.28515625" style="33" customWidth="1"/>
    <col min="9246" max="9472" width="10.42578125" style="33"/>
    <col min="9473" max="9494" width="4.28515625" style="33" customWidth="1"/>
    <col min="9495" max="9495" width="4.85546875" style="33" customWidth="1"/>
    <col min="9496" max="9501" width="5.28515625" style="33" customWidth="1"/>
    <col min="9502" max="9728" width="10.42578125" style="33"/>
    <col min="9729" max="9750" width="4.28515625" style="33" customWidth="1"/>
    <col min="9751" max="9751" width="4.85546875" style="33" customWidth="1"/>
    <col min="9752" max="9757" width="5.28515625" style="33" customWidth="1"/>
    <col min="9758" max="9984" width="10.42578125" style="33"/>
    <col min="9985" max="10006" width="4.28515625" style="33" customWidth="1"/>
    <col min="10007" max="10007" width="4.85546875" style="33" customWidth="1"/>
    <col min="10008" max="10013" width="5.28515625" style="33" customWidth="1"/>
    <col min="10014" max="10240" width="10.42578125" style="33"/>
    <col min="10241" max="10262" width="4.28515625" style="33" customWidth="1"/>
    <col min="10263" max="10263" width="4.85546875" style="33" customWidth="1"/>
    <col min="10264" max="10269" width="5.28515625" style="33" customWidth="1"/>
    <col min="10270" max="10496" width="10.42578125" style="33"/>
    <col min="10497" max="10518" width="4.28515625" style="33" customWidth="1"/>
    <col min="10519" max="10519" width="4.85546875" style="33" customWidth="1"/>
    <col min="10520" max="10525" width="5.28515625" style="33" customWidth="1"/>
    <col min="10526" max="10752" width="10.42578125" style="33"/>
    <col min="10753" max="10774" width="4.28515625" style="33" customWidth="1"/>
    <col min="10775" max="10775" width="4.85546875" style="33" customWidth="1"/>
    <col min="10776" max="10781" width="5.28515625" style="33" customWidth="1"/>
    <col min="10782" max="11008" width="10.42578125" style="33"/>
    <col min="11009" max="11030" width="4.28515625" style="33" customWidth="1"/>
    <col min="11031" max="11031" width="4.85546875" style="33" customWidth="1"/>
    <col min="11032" max="11037" width="5.28515625" style="33" customWidth="1"/>
    <col min="11038" max="11264" width="10.42578125" style="33"/>
    <col min="11265" max="11286" width="4.28515625" style="33" customWidth="1"/>
    <col min="11287" max="11287" width="4.85546875" style="33" customWidth="1"/>
    <col min="11288" max="11293" width="5.28515625" style="33" customWidth="1"/>
    <col min="11294" max="11520" width="10.42578125" style="33"/>
    <col min="11521" max="11542" width="4.28515625" style="33" customWidth="1"/>
    <col min="11543" max="11543" width="4.85546875" style="33" customWidth="1"/>
    <col min="11544" max="11549" width="5.28515625" style="33" customWidth="1"/>
    <col min="11550" max="11776" width="10.42578125" style="33"/>
    <col min="11777" max="11798" width="4.28515625" style="33" customWidth="1"/>
    <col min="11799" max="11799" width="4.85546875" style="33" customWidth="1"/>
    <col min="11800" max="11805" width="5.28515625" style="33" customWidth="1"/>
    <col min="11806" max="12032" width="10.42578125" style="33"/>
    <col min="12033" max="12054" width="4.28515625" style="33" customWidth="1"/>
    <col min="12055" max="12055" width="4.85546875" style="33" customWidth="1"/>
    <col min="12056" max="12061" width="5.28515625" style="33" customWidth="1"/>
    <col min="12062" max="12288" width="10.42578125" style="33"/>
    <col min="12289" max="12310" width="4.28515625" style="33" customWidth="1"/>
    <col min="12311" max="12311" width="4.85546875" style="33" customWidth="1"/>
    <col min="12312" max="12317" width="5.28515625" style="33" customWidth="1"/>
    <col min="12318" max="12544" width="10.42578125" style="33"/>
    <col min="12545" max="12566" width="4.28515625" style="33" customWidth="1"/>
    <col min="12567" max="12567" width="4.85546875" style="33" customWidth="1"/>
    <col min="12568" max="12573" width="5.28515625" style="33" customWidth="1"/>
    <col min="12574" max="12800" width="10.42578125" style="33"/>
    <col min="12801" max="12822" width="4.28515625" style="33" customWidth="1"/>
    <col min="12823" max="12823" width="4.85546875" style="33" customWidth="1"/>
    <col min="12824" max="12829" width="5.28515625" style="33" customWidth="1"/>
    <col min="12830" max="13056" width="10.42578125" style="33"/>
    <col min="13057" max="13078" width="4.28515625" style="33" customWidth="1"/>
    <col min="13079" max="13079" width="4.85546875" style="33" customWidth="1"/>
    <col min="13080" max="13085" width="5.28515625" style="33" customWidth="1"/>
    <col min="13086" max="13312" width="10.42578125" style="33"/>
    <col min="13313" max="13334" width="4.28515625" style="33" customWidth="1"/>
    <col min="13335" max="13335" width="4.85546875" style="33" customWidth="1"/>
    <col min="13336" max="13341" width="5.28515625" style="33" customWidth="1"/>
    <col min="13342" max="13568" width="10.42578125" style="33"/>
    <col min="13569" max="13590" width="4.28515625" style="33" customWidth="1"/>
    <col min="13591" max="13591" width="4.85546875" style="33" customWidth="1"/>
    <col min="13592" max="13597" width="5.28515625" style="33" customWidth="1"/>
    <col min="13598" max="13824" width="10.42578125" style="33"/>
    <col min="13825" max="13846" width="4.28515625" style="33" customWidth="1"/>
    <col min="13847" max="13847" width="4.85546875" style="33" customWidth="1"/>
    <col min="13848" max="13853" width="5.28515625" style="33" customWidth="1"/>
    <col min="13854" max="14080" width="10.42578125" style="33"/>
    <col min="14081" max="14102" width="4.28515625" style="33" customWidth="1"/>
    <col min="14103" max="14103" width="4.85546875" style="33" customWidth="1"/>
    <col min="14104" max="14109" width="5.28515625" style="33" customWidth="1"/>
    <col min="14110" max="14336" width="10.42578125" style="33"/>
    <col min="14337" max="14358" width="4.28515625" style="33" customWidth="1"/>
    <col min="14359" max="14359" width="4.85546875" style="33" customWidth="1"/>
    <col min="14360" max="14365" width="5.28515625" style="33" customWidth="1"/>
    <col min="14366" max="14592" width="10.42578125" style="33"/>
    <col min="14593" max="14614" width="4.28515625" style="33" customWidth="1"/>
    <col min="14615" max="14615" width="4.85546875" style="33" customWidth="1"/>
    <col min="14616" max="14621" width="5.28515625" style="33" customWidth="1"/>
    <col min="14622" max="14848" width="10.42578125" style="33"/>
    <col min="14849" max="14870" width="4.28515625" style="33" customWidth="1"/>
    <col min="14871" max="14871" width="4.85546875" style="33" customWidth="1"/>
    <col min="14872" max="14877" width="5.28515625" style="33" customWidth="1"/>
    <col min="14878" max="15104" width="10.42578125" style="33"/>
    <col min="15105" max="15126" width="4.28515625" style="33" customWidth="1"/>
    <col min="15127" max="15127" width="4.85546875" style="33" customWidth="1"/>
    <col min="15128" max="15133" width="5.28515625" style="33" customWidth="1"/>
    <col min="15134" max="15360" width="10.42578125" style="33"/>
    <col min="15361" max="15382" width="4.28515625" style="33" customWidth="1"/>
    <col min="15383" max="15383" width="4.85546875" style="33" customWidth="1"/>
    <col min="15384" max="15389" width="5.28515625" style="33" customWidth="1"/>
    <col min="15390" max="15616" width="10.42578125" style="33"/>
    <col min="15617" max="15638" width="4.28515625" style="33" customWidth="1"/>
    <col min="15639" max="15639" width="4.85546875" style="33" customWidth="1"/>
    <col min="15640" max="15645" width="5.28515625" style="33" customWidth="1"/>
    <col min="15646" max="15872" width="10.42578125" style="33"/>
    <col min="15873" max="15894" width="4.28515625" style="33" customWidth="1"/>
    <col min="15895" max="15895" width="4.85546875" style="33" customWidth="1"/>
    <col min="15896" max="15901" width="5.28515625" style="33" customWidth="1"/>
    <col min="15902" max="16128" width="10.42578125" style="33"/>
    <col min="16129" max="16150" width="4.28515625" style="33" customWidth="1"/>
    <col min="16151" max="16151" width="4.85546875" style="33" customWidth="1"/>
    <col min="16152" max="16157" width="5.28515625" style="33" customWidth="1"/>
    <col min="16158" max="16384" width="10.42578125" style="33"/>
  </cols>
  <sheetData>
    <row r="1" spans="1:36" s="197" customFormat="1" ht="21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36" s="197" customFormat="1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36" s="197" customFormat="1" ht="34.5" customHeight="1">
      <c r="A3" s="298" t="s">
        <v>32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</row>
    <row r="4" spans="1:36" s="197" customFormat="1" ht="18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5"/>
      <c r="V4" s="35"/>
    </row>
    <row r="5" spans="1:36" s="197" customFormat="1" ht="17.25" customHeight="1">
      <c r="A5" s="36"/>
      <c r="B5" s="139" t="s">
        <v>10</v>
      </c>
      <c r="C5" s="139"/>
      <c r="D5" s="140"/>
      <c r="E5" s="139"/>
      <c r="F5" s="33"/>
      <c r="G5" s="141" t="s">
        <v>11</v>
      </c>
      <c r="H5" s="41" t="str">
        <f>Certificate!J5</f>
        <v>SPR15120012-1</v>
      </c>
      <c r="I5" s="42"/>
      <c r="J5" s="42"/>
      <c r="K5" s="42"/>
      <c r="L5" s="41"/>
      <c r="M5" s="41"/>
      <c r="N5" s="41"/>
      <c r="O5" s="41"/>
      <c r="P5" s="42"/>
      <c r="Q5" s="42"/>
      <c r="R5" s="33"/>
      <c r="S5" s="140" t="s">
        <v>117</v>
      </c>
      <c r="T5" s="33"/>
      <c r="U5" s="140"/>
      <c r="V5" s="140"/>
    </row>
    <row r="6" spans="1:36" s="197" customFormat="1" ht="18" customHeight="1">
      <c r="A6" s="36"/>
      <c r="B6" s="43"/>
      <c r="C6" s="39"/>
      <c r="D6" s="39"/>
      <c r="E6" s="38"/>
      <c r="F6" s="44"/>
      <c r="G6" s="44"/>
      <c r="H6" s="44"/>
      <c r="I6" s="45"/>
      <c r="J6" s="46"/>
      <c r="K6" s="47"/>
      <c r="L6" s="46"/>
      <c r="M6" s="46"/>
      <c r="N6" s="41"/>
      <c r="O6" s="41"/>
      <c r="P6" s="42"/>
      <c r="Q6" s="42"/>
      <c r="R6" s="42"/>
      <c r="S6" s="33"/>
      <c r="T6" s="33"/>
      <c r="U6" s="33"/>
      <c r="V6" s="35"/>
    </row>
    <row r="7" spans="1:36" s="197" customFormat="1" ht="17.25" customHeight="1">
      <c r="A7" s="36"/>
      <c r="B7" s="48"/>
      <c r="C7" s="49"/>
      <c r="D7" s="39"/>
      <c r="E7" s="39"/>
      <c r="F7" s="39"/>
      <c r="G7" s="39"/>
      <c r="H7" s="39"/>
      <c r="I7" s="40"/>
      <c r="J7" s="50"/>
      <c r="K7" s="47"/>
      <c r="L7" s="51"/>
      <c r="M7" s="51"/>
      <c r="N7" s="52"/>
      <c r="O7" s="52"/>
      <c r="P7" s="52"/>
      <c r="Q7" s="52"/>
      <c r="R7" s="52"/>
      <c r="S7" s="52"/>
      <c r="T7" s="53"/>
      <c r="U7" s="53"/>
      <c r="V7" s="54"/>
    </row>
    <row r="8" spans="1:36" s="197" customFormat="1" ht="13.5" customHeight="1">
      <c r="A8" s="36"/>
      <c r="B8" s="43"/>
      <c r="C8" s="49"/>
      <c r="D8" s="49"/>
      <c r="E8" s="39"/>
      <c r="F8" s="39"/>
      <c r="G8" s="317" t="s">
        <v>118</v>
      </c>
      <c r="H8" s="317"/>
      <c r="I8" s="317"/>
      <c r="J8" s="317"/>
      <c r="K8" s="317"/>
      <c r="L8" s="317"/>
      <c r="M8" s="317"/>
      <c r="N8" s="317"/>
      <c r="O8" s="317"/>
      <c r="P8" s="317"/>
      <c r="Q8" s="52"/>
      <c r="R8" s="52"/>
      <c r="S8" s="52"/>
      <c r="T8" s="52"/>
      <c r="U8" s="53"/>
      <c r="V8" s="54"/>
    </row>
    <row r="9" spans="1:36" s="197" customFormat="1" ht="13.5" customHeight="1">
      <c r="A9" s="36"/>
      <c r="B9" s="43"/>
      <c r="C9" s="49"/>
      <c r="D9" s="49"/>
      <c r="E9" s="39"/>
      <c r="F9" s="39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52"/>
      <c r="R9" s="52"/>
      <c r="S9" s="52"/>
      <c r="T9" s="52"/>
      <c r="U9" s="53"/>
      <c r="V9" s="54"/>
    </row>
    <row r="10" spans="1:36" s="63" customFormat="1" ht="18.95" customHeight="1">
      <c r="A10" s="55"/>
      <c r="B10" s="56"/>
      <c r="C10" s="57"/>
      <c r="D10" s="57"/>
      <c r="E10" s="57"/>
      <c r="F10" s="57"/>
      <c r="G10" s="58"/>
      <c r="H10" s="59"/>
      <c r="I10" s="60"/>
      <c r="J10" s="60"/>
      <c r="K10" s="60"/>
      <c r="L10" s="60"/>
      <c r="M10" s="60"/>
      <c r="N10" s="61"/>
      <c r="O10" s="61"/>
      <c r="P10" s="61"/>
      <c r="Q10" s="62"/>
      <c r="R10" s="55"/>
      <c r="S10" s="66"/>
      <c r="T10" s="54"/>
      <c r="V10" s="64"/>
      <c r="W10" s="150"/>
    </row>
    <row r="11" spans="1:36" s="42" customFormat="1" ht="23.1" customHeight="1">
      <c r="B11" s="318" t="s">
        <v>13</v>
      </c>
      <c r="C11" s="319"/>
      <c r="D11" s="319"/>
      <c r="E11" s="319"/>
      <c r="F11" s="319"/>
      <c r="G11" s="320"/>
      <c r="H11" s="309" t="s">
        <v>15</v>
      </c>
      <c r="I11" s="309"/>
      <c r="J11" s="309"/>
      <c r="K11" s="309"/>
      <c r="L11" s="318" t="s">
        <v>33</v>
      </c>
      <c r="M11" s="319"/>
      <c r="N11" s="320"/>
      <c r="O11" s="318" t="s">
        <v>34</v>
      </c>
      <c r="P11" s="319"/>
      <c r="Q11" s="319"/>
      <c r="R11" s="320"/>
      <c r="S11" s="309" t="s">
        <v>35</v>
      </c>
      <c r="T11" s="309"/>
      <c r="U11" s="309"/>
      <c r="V11" s="309"/>
      <c r="W11" s="165"/>
    </row>
    <row r="12" spans="1:36" s="42" customFormat="1" ht="23.1" customHeight="1">
      <c r="B12" s="307" t="s">
        <v>120</v>
      </c>
      <c r="C12" s="308"/>
      <c r="D12" s="308"/>
      <c r="E12" s="308"/>
      <c r="F12" s="308"/>
      <c r="G12" s="308"/>
      <c r="H12" s="308" t="s">
        <v>36</v>
      </c>
      <c r="I12" s="308"/>
      <c r="J12" s="308"/>
      <c r="K12" s="308"/>
      <c r="L12" s="310" t="s">
        <v>37</v>
      </c>
      <c r="M12" s="310"/>
      <c r="N12" s="310"/>
      <c r="O12" s="308" t="s">
        <v>119</v>
      </c>
      <c r="P12" s="308"/>
      <c r="Q12" s="308"/>
      <c r="R12" s="308"/>
      <c r="S12" s="311">
        <v>42853</v>
      </c>
      <c r="T12" s="311"/>
      <c r="U12" s="311"/>
      <c r="V12" s="311"/>
      <c r="W12" s="68"/>
      <c r="X12" s="68"/>
      <c r="Y12" s="68"/>
      <c r="Z12" s="198"/>
    </row>
    <row r="13" spans="1:36" s="42" customFormat="1" ht="16.5" customHeight="1"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10"/>
      <c r="M13" s="310"/>
      <c r="N13" s="310"/>
      <c r="O13" s="308"/>
      <c r="P13" s="308"/>
      <c r="Q13" s="308"/>
      <c r="R13" s="308"/>
      <c r="S13" s="311"/>
      <c r="T13" s="311"/>
      <c r="U13" s="311"/>
      <c r="V13" s="311"/>
      <c r="AH13" s="68"/>
      <c r="AI13" s="68"/>
    </row>
    <row r="14" spans="1:36" s="42" customFormat="1" ht="21" customHeight="1">
      <c r="B14" s="158" t="s">
        <v>38</v>
      </c>
      <c r="C14" s="186"/>
      <c r="D14" s="186"/>
      <c r="E14" s="186"/>
      <c r="F14" s="186"/>
      <c r="G14" s="186"/>
      <c r="H14" s="186"/>
      <c r="I14" s="186"/>
      <c r="J14" s="186"/>
      <c r="AI14" s="68"/>
      <c r="AJ14" s="68"/>
    </row>
    <row r="15" spans="1:36" s="42" customFormat="1" ht="21" customHeight="1">
      <c r="C15" s="42" t="s">
        <v>39</v>
      </c>
      <c r="P15" s="68"/>
      <c r="Q15" s="68"/>
      <c r="R15" s="68"/>
      <c r="S15" s="68"/>
      <c r="T15" s="72"/>
      <c r="V15" s="68"/>
      <c r="AI15" s="68"/>
      <c r="AJ15" s="68"/>
    </row>
    <row r="16" spans="1:36" s="42" customFormat="1" ht="21" customHeight="1">
      <c r="B16" s="84" t="s">
        <v>40</v>
      </c>
      <c r="C16" s="187"/>
      <c r="D16" s="187"/>
      <c r="E16" s="187"/>
      <c r="F16" s="187"/>
      <c r="G16" s="187"/>
      <c r="H16" s="187"/>
      <c r="P16" s="68"/>
      <c r="Q16" s="68"/>
      <c r="R16" s="72"/>
      <c r="T16" s="68"/>
      <c r="AG16" s="68"/>
      <c r="AH16" s="68"/>
    </row>
    <row r="17" spans="1:35" s="35" customFormat="1" ht="16.5" customHeight="1">
      <c r="A17" s="36"/>
      <c r="B17" s="71"/>
      <c r="C17" s="65"/>
      <c r="D17" s="39"/>
      <c r="E17" s="73"/>
      <c r="F17" s="39"/>
      <c r="G17" s="39"/>
      <c r="H17" s="39"/>
      <c r="I17" s="67"/>
      <c r="J17" s="312"/>
      <c r="K17" s="313"/>
      <c r="L17" s="313"/>
      <c r="M17" s="313"/>
      <c r="O17" s="68"/>
      <c r="P17" s="68"/>
      <c r="Q17" s="68"/>
      <c r="R17" s="72"/>
      <c r="S17" s="36"/>
      <c r="T17" s="69"/>
      <c r="U17" s="36"/>
      <c r="Y17" s="199"/>
      <c r="Z17" s="200"/>
      <c r="AF17" s="201"/>
      <c r="AG17" s="201"/>
      <c r="AH17" s="201"/>
    </row>
    <row r="18" spans="1:35" s="35" customFormat="1" ht="16.5" customHeight="1">
      <c r="A18" s="36"/>
      <c r="B18" s="71"/>
      <c r="C18" s="65"/>
      <c r="D18" s="39"/>
      <c r="E18" s="74"/>
      <c r="F18" s="39"/>
      <c r="G18" s="39"/>
      <c r="H18" s="39"/>
      <c r="I18" s="67"/>
      <c r="J18" s="312"/>
      <c r="K18" s="313"/>
      <c r="L18" s="313"/>
      <c r="M18" s="313"/>
      <c r="O18" s="68"/>
      <c r="P18" s="68"/>
      <c r="Q18" s="68"/>
      <c r="R18" s="72"/>
      <c r="S18" s="36"/>
      <c r="T18" s="69"/>
      <c r="U18" s="36"/>
      <c r="AG18" s="70"/>
      <c r="AH18" s="70"/>
    </row>
    <row r="19" spans="1:35" s="35" customFormat="1" ht="16.5" customHeight="1">
      <c r="A19" s="36"/>
      <c r="B19" s="37"/>
      <c r="C19" s="65"/>
      <c r="D19" s="39"/>
      <c r="E19" s="38"/>
      <c r="F19" s="39"/>
      <c r="G19" s="39"/>
      <c r="H19" s="39"/>
      <c r="I19" s="67"/>
      <c r="J19" s="313"/>
      <c r="K19" s="313"/>
      <c r="L19" s="313"/>
      <c r="M19" s="313"/>
      <c r="O19" s="68"/>
      <c r="P19" s="68"/>
      <c r="Q19" s="68"/>
      <c r="R19" s="72"/>
      <c r="S19" s="36"/>
      <c r="T19" s="69"/>
      <c r="U19" s="36"/>
      <c r="AG19" s="70"/>
      <c r="AH19" s="70"/>
    </row>
    <row r="20" spans="1:35" s="35" customFormat="1" ht="18.95" customHeight="1">
      <c r="A20" s="36"/>
      <c r="B20" s="37"/>
      <c r="C20" s="65"/>
      <c r="D20" s="39"/>
      <c r="E20" s="38"/>
      <c r="F20" s="39"/>
      <c r="G20" s="65"/>
      <c r="H20" s="75"/>
      <c r="I20" s="76"/>
      <c r="J20" s="76"/>
      <c r="K20" s="76"/>
      <c r="L20" s="50"/>
      <c r="M20" s="50"/>
      <c r="O20" s="68"/>
      <c r="P20" s="72"/>
      <c r="Q20" s="36"/>
      <c r="R20" s="69"/>
      <c r="S20" s="36"/>
      <c r="AF20" s="70"/>
    </row>
    <row r="21" spans="1:35" s="35" customFormat="1" ht="16.5" customHeight="1">
      <c r="A21" s="36"/>
      <c r="B21" s="48"/>
      <c r="C21" s="49"/>
      <c r="D21" s="49"/>
      <c r="E21" s="49"/>
      <c r="F21" s="49"/>
      <c r="G21" s="49"/>
      <c r="H21" s="77"/>
      <c r="I21" s="111"/>
      <c r="J21" s="50"/>
      <c r="K21" s="50"/>
      <c r="L21" s="78"/>
      <c r="M21" s="47"/>
      <c r="O21" s="79"/>
      <c r="P21" s="79"/>
      <c r="Q21" s="36"/>
      <c r="R21" s="36"/>
      <c r="S21" s="36"/>
      <c r="AF21" s="202"/>
      <c r="AG21" s="202"/>
    </row>
    <row r="22" spans="1:35" s="35" customFormat="1" ht="16.5" customHeight="1">
      <c r="A22" s="36"/>
      <c r="B22" s="48"/>
      <c r="C22" s="49"/>
      <c r="D22" s="49"/>
      <c r="E22" s="49"/>
      <c r="F22" s="39"/>
      <c r="G22" s="39"/>
      <c r="H22" s="39"/>
      <c r="I22" s="40"/>
      <c r="J22" s="80"/>
      <c r="K22" s="47"/>
      <c r="L22" s="47"/>
      <c r="M22" s="47"/>
      <c r="O22" s="42"/>
      <c r="P22" s="42"/>
      <c r="Q22" s="42"/>
      <c r="R22" s="42"/>
      <c r="S22" s="36"/>
      <c r="T22" s="36"/>
      <c r="U22" s="36"/>
      <c r="AG22" s="203"/>
      <c r="AH22" s="204"/>
      <c r="AI22" s="63"/>
    </row>
    <row r="23" spans="1:35" s="35" customFormat="1" ht="16.5" customHeight="1">
      <c r="A23" s="36"/>
      <c r="B23" s="48"/>
      <c r="C23" s="38"/>
      <c r="D23" s="38"/>
      <c r="E23" s="38"/>
      <c r="F23" s="39"/>
      <c r="G23" s="39"/>
      <c r="H23" s="39"/>
      <c r="I23" s="81"/>
      <c r="J23" s="80"/>
      <c r="K23" s="47"/>
      <c r="L23" s="47"/>
      <c r="M23" s="47"/>
      <c r="O23" s="42"/>
      <c r="P23" s="42"/>
      <c r="Q23" s="42"/>
      <c r="R23" s="42"/>
      <c r="S23" s="36"/>
      <c r="T23" s="36"/>
      <c r="U23" s="36"/>
      <c r="V23" s="63"/>
      <c r="W23" s="63"/>
      <c r="AC23" s="205"/>
      <c r="AD23" s="205"/>
      <c r="AE23" s="205"/>
      <c r="AF23" s="205"/>
      <c r="AG23" s="203"/>
      <c r="AH23" s="204"/>
      <c r="AI23" s="63"/>
    </row>
    <row r="24" spans="1:35" s="35" customFormat="1" ht="16.5" customHeight="1">
      <c r="A24" s="36"/>
      <c r="B24" s="48"/>
      <c r="C24" s="38"/>
      <c r="D24" s="38"/>
      <c r="E24" s="38"/>
      <c r="F24" s="39"/>
      <c r="G24" s="39"/>
      <c r="H24" s="39"/>
      <c r="I24" s="81"/>
      <c r="J24" s="80"/>
      <c r="K24" s="47"/>
      <c r="L24" s="47"/>
      <c r="M24" s="47"/>
      <c r="O24" s="42"/>
      <c r="P24" s="42"/>
      <c r="Q24" s="42"/>
      <c r="R24" s="42"/>
      <c r="S24" s="36"/>
      <c r="T24" s="36"/>
      <c r="U24" s="36"/>
      <c r="V24" s="63"/>
      <c r="W24" s="63"/>
      <c r="AC24" s="205"/>
      <c r="AD24" s="205"/>
      <c r="AE24" s="205"/>
      <c r="AF24" s="205"/>
      <c r="AG24" s="203"/>
      <c r="AH24" s="204"/>
      <c r="AI24" s="63"/>
    </row>
    <row r="25" spans="1:35" s="35" customFormat="1" ht="18.95" customHeight="1">
      <c r="A25" s="36"/>
      <c r="B25" s="43"/>
      <c r="C25" s="39"/>
      <c r="D25" s="38"/>
      <c r="E25" s="38"/>
      <c r="F25" s="38"/>
      <c r="G25" s="38"/>
      <c r="H25" s="44"/>
      <c r="I25" s="47"/>
      <c r="J25" s="47"/>
      <c r="K25" s="47"/>
      <c r="L25" s="47"/>
      <c r="M25" s="47"/>
      <c r="N25" s="69"/>
      <c r="O25" s="36"/>
      <c r="P25" s="36"/>
      <c r="Q25" s="36"/>
      <c r="R25" s="36"/>
      <c r="S25" s="36"/>
      <c r="T25" s="36"/>
      <c r="U25" s="63"/>
      <c r="V25" s="63"/>
      <c r="AA25" s="205"/>
      <c r="AB25" s="205"/>
      <c r="AC25" s="205"/>
      <c r="AD25" s="205"/>
      <c r="AE25" s="205"/>
      <c r="AF25" s="203"/>
      <c r="AG25" s="204"/>
      <c r="AH25" s="63"/>
    </row>
    <row r="26" spans="1:35" s="35" customFormat="1" ht="16.5" customHeight="1">
      <c r="A26" s="55"/>
      <c r="B26" s="37"/>
      <c r="C26" s="39"/>
      <c r="D26" s="38"/>
      <c r="E26" s="38"/>
      <c r="F26" s="38"/>
      <c r="G26" s="38"/>
      <c r="H26" s="82"/>
      <c r="I26" s="83"/>
      <c r="J26" s="82"/>
      <c r="K26" s="82"/>
      <c r="L26" s="82"/>
      <c r="M26" s="83"/>
      <c r="N26" s="82"/>
      <c r="O26" s="82"/>
      <c r="P26" s="82"/>
      <c r="Q26" s="82"/>
      <c r="R26" s="82"/>
      <c r="S26" s="82"/>
      <c r="T26" s="83"/>
    </row>
    <row r="27" spans="1:35" s="35" customFormat="1" ht="16.5" customHeight="1">
      <c r="A27" s="36"/>
      <c r="V27" s="91"/>
    </row>
    <row r="28" spans="1:35" s="35" customFormat="1" ht="16.5" customHeight="1">
      <c r="A28" s="36"/>
      <c r="V28" s="91"/>
    </row>
    <row r="29" spans="1:35" s="35" customFormat="1" ht="18.95" customHeight="1">
      <c r="A29" s="3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86"/>
      <c r="W29" s="86"/>
      <c r="X29" s="163"/>
      <c r="Y29" s="163"/>
    </row>
    <row r="30" spans="1:35" s="35" customFormat="1" ht="16.5" customHeight="1">
      <c r="A30" s="36"/>
      <c r="P30" s="85"/>
      <c r="Q30" s="85"/>
      <c r="R30" s="85"/>
      <c r="S30" s="85"/>
      <c r="T30" s="85"/>
      <c r="U30" s="86"/>
      <c r="V30" s="86"/>
      <c r="W30" s="163"/>
      <c r="X30" s="163"/>
    </row>
    <row r="31" spans="1:35" s="35" customFormat="1" ht="16.5" customHeight="1">
      <c r="A31" s="36"/>
      <c r="P31" s="42"/>
      <c r="Q31" s="42"/>
      <c r="R31" s="42"/>
      <c r="S31" s="42"/>
      <c r="T31" s="36"/>
    </row>
    <row r="32" spans="1:35" s="35" customFormat="1" ht="16.5" customHeight="1">
      <c r="A32" s="36"/>
      <c r="P32" s="42"/>
      <c r="Q32" s="42"/>
      <c r="R32" s="42"/>
      <c r="S32" s="42"/>
      <c r="T32" s="36"/>
    </row>
    <row r="33" spans="1:26" s="35" customFormat="1" ht="18.95" customHeight="1">
      <c r="A33" s="36"/>
      <c r="B33" s="84"/>
      <c r="C33" s="187"/>
      <c r="D33" s="187"/>
      <c r="E33" s="187"/>
      <c r="F33" s="187"/>
      <c r="G33" s="187"/>
      <c r="H33" s="187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36"/>
    </row>
    <row r="34" spans="1:26" s="35" customFormat="1" ht="16.5" customHeight="1">
      <c r="A34" s="36"/>
      <c r="B34" s="37"/>
      <c r="C34" s="92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55"/>
    </row>
    <row r="35" spans="1:26" s="35" customFormat="1" ht="16.5" customHeight="1">
      <c r="A35" s="36"/>
      <c r="B35" s="46"/>
      <c r="C35" s="4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55"/>
      <c r="T35" s="55"/>
    </row>
    <row r="36" spans="1:26" s="35" customFormat="1" ht="16.5" customHeight="1">
      <c r="A36" s="36"/>
      <c r="B36" s="93"/>
      <c r="C36" s="188"/>
      <c r="D36" s="187"/>
      <c r="E36" s="187"/>
      <c r="F36" s="187"/>
      <c r="G36" s="187"/>
      <c r="H36" s="187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55"/>
      <c r="T36" s="55"/>
    </row>
    <row r="37" spans="1:26" s="35" customFormat="1" ht="18.95" customHeight="1">
      <c r="A37" s="36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1:26" s="35" customFormat="1" ht="16.5" customHeight="1">
      <c r="A38" s="36"/>
      <c r="B38" s="37"/>
      <c r="C38" s="63"/>
      <c r="D38" s="63"/>
      <c r="E38" s="63"/>
      <c r="F38" s="314"/>
      <c r="G38" s="314"/>
      <c r="H38" s="314"/>
      <c r="I38" s="314"/>
      <c r="J38" s="94"/>
      <c r="K38" s="63"/>
      <c r="L38" s="315"/>
      <c r="M38" s="315"/>
      <c r="N38" s="315"/>
      <c r="O38" s="315"/>
      <c r="P38" s="41"/>
      <c r="Q38" s="41"/>
      <c r="R38" s="41"/>
      <c r="S38" s="41"/>
      <c r="T38" s="41"/>
    </row>
    <row r="39" spans="1:26" s="35" customFormat="1" ht="14.1" customHeight="1">
      <c r="A39" s="87"/>
      <c r="B39" s="63"/>
      <c r="C39" s="63"/>
      <c r="D39" s="63"/>
      <c r="E39" s="63"/>
      <c r="F39" s="46"/>
      <c r="G39" s="46"/>
      <c r="H39" s="46"/>
      <c r="I39" s="188"/>
      <c r="J39" s="55"/>
      <c r="K39" s="63"/>
      <c r="L39" s="55"/>
      <c r="M39" s="55"/>
      <c r="N39" s="88"/>
      <c r="O39" s="95"/>
      <c r="P39" s="188"/>
      <c r="Q39" s="188"/>
      <c r="R39" s="188"/>
      <c r="S39" s="188"/>
      <c r="T39" s="188"/>
      <c r="U39" s="89"/>
      <c r="V39" s="89"/>
      <c r="W39" s="89"/>
      <c r="X39" s="89"/>
      <c r="Y39" s="89"/>
      <c r="Z39" s="89"/>
    </row>
    <row r="40" spans="1:26" s="35" customFormat="1" ht="16.5" customHeight="1">
      <c r="A40" s="36"/>
      <c r="B40" s="37"/>
      <c r="C40" s="38"/>
      <c r="D40" s="38"/>
      <c r="E40" s="63"/>
      <c r="F40" s="46"/>
      <c r="G40" s="96"/>
      <c r="H40" s="96"/>
      <c r="I40" s="96"/>
      <c r="J40" s="63"/>
      <c r="K40" s="63"/>
      <c r="L40" s="55"/>
      <c r="M40" s="55"/>
      <c r="N40" s="55"/>
      <c r="O40" s="55"/>
      <c r="P40" s="316"/>
      <c r="Q40" s="316"/>
      <c r="R40" s="316"/>
      <c r="S40" s="316"/>
      <c r="T40" s="316"/>
      <c r="U40" s="89"/>
      <c r="V40" s="89"/>
      <c r="W40" s="89"/>
      <c r="X40" s="89"/>
      <c r="Y40" s="89"/>
      <c r="Z40" s="89"/>
    </row>
    <row r="41" spans="1:26" s="35" customFormat="1" ht="18.95" customHeight="1">
      <c r="A41" s="36"/>
      <c r="D41" s="304"/>
      <c r="E41" s="304"/>
      <c r="F41" s="304"/>
      <c r="G41" s="304"/>
      <c r="H41" s="304"/>
      <c r="K41" s="55"/>
      <c r="L41" s="36"/>
      <c r="M41" s="36"/>
      <c r="N41" s="186"/>
      <c r="O41" s="186"/>
      <c r="P41" s="186"/>
      <c r="Q41" s="186"/>
      <c r="R41" s="186"/>
      <c r="S41" s="38"/>
      <c r="T41" s="89"/>
      <c r="U41" s="89"/>
      <c r="V41" s="89"/>
      <c r="W41" s="89"/>
      <c r="X41" s="89"/>
      <c r="Y41" s="89"/>
    </row>
    <row r="42" spans="1:26" s="35" customFormat="1" ht="16.5" customHeight="1">
      <c r="A42" s="299"/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97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20">
    <mergeCell ref="A3:V3"/>
    <mergeCell ref="G8:P9"/>
    <mergeCell ref="B11:G11"/>
    <mergeCell ref="L11:N11"/>
    <mergeCell ref="O11:R11"/>
    <mergeCell ref="S11:V11"/>
    <mergeCell ref="A42:T42"/>
    <mergeCell ref="B12:G13"/>
    <mergeCell ref="H11:K11"/>
    <mergeCell ref="H12:K13"/>
    <mergeCell ref="L12:N13"/>
    <mergeCell ref="O12:R13"/>
    <mergeCell ref="S12:V13"/>
    <mergeCell ref="J18:M18"/>
    <mergeCell ref="J19:M19"/>
    <mergeCell ref="F38:I38"/>
    <mergeCell ref="L38:O38"/>
    <mergeCell ref="P40:T40"/>
    <mergeCell ref="D41:H41"/>
    <mergeCell ref="J17:M17"/>
  </mergeCells>
  <pageMargins left="0" right="0" top="0.98425196850393704" bottom="0" header="0" footer="0"/>
  <pageSetup paperSize="9" orientation="portrait" horizontalDpi="360" verticalDpi="36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X209"/>
  <sheetViews>
    <sheetView view="pageBreakPreview" topLeftCell="A31" zoomScaleNormal="100" zoomScaleSheetLayoutView="100" workbookViewId="0">
      <selection activeCell="A41" sqref="A41:XFD44"/>
    </sheetView>
  </sheetViews>
  <sheetFormatPr defaultRowHeight="15"/>
  <cols>
    <col min="1" max="53" width="4.42578125" customWidth="1"/>
  </cols>
  <sheetData>
    <row r="1" spans="1:22" ht="17.100000000000001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7.100000000000001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34.5" customHeight="1">
      <c r="A3" s="337" t="s">
        <v>41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</row>
    <row r="4" spans="1:22" ht="16.5" customHeight="1">
      <c r="A4" s="98"/>
      <c r="B4" s="98"/>
      <c r="F4" s="98"/>
      <c r="G4" s="98"/>
      <c r="L4" s="98"/>
      <c r="M4" s="98"/>
      <c r="N4" s="98"/>
      <c r="O4" s="98"/>
      <c r="P4" s="98"/>
      <c r="Q4" s="98"/>
      <c r="R4" s="98"/>
      <c r="S4" s="98"/>
      <c r="T4" s="98"/>
    </row>
    <row r="5" spans="1:22" ht="23.1" customHeight="1">
      <c r="A5" s="99"/>
      <c r="C5" s="100" t="s">
        <v>64</v>
      </c>
      <c r="D5" s="100"/>
      <c r="E5" s="100"/>
      <c r="G5" s="223" t="str">
        <f>Report!H5</f>
        <v>SPR15120012-1</v>
      </c>
      <c r="H5" s="223"/>
      <c r="I5" s="223"/>
      <c r="J5" s="223"/>
      <c r="L5" s="98"/>
      <c r="M5" s="98"/>
      <c r="N5" s="99"/>
      <c r="O5" s="99"/>
      <c r="P5" s="99"/>
      <c r="Q5" s="99"/>
      <c r="S5" s="176" t="s">
        <v>104</v>
      </c>
      <c r="U5" s="174"/>
    </row>
    <row r="6" spans="1:22" ht="12.75" customHeight="1">
      <c r="A6" s="99"/>
      <c r="B6" s="222"/>
      <c r="C6" s="174"/>
      <c r="D6" s="174"/>
      <c r="E6" s="174"/>
      <c r="F6" s="174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22" s="219" customFormat="1" ht="16.5" customHeight="1">
      <c r="A7" s="99"/>
      <c r="C7" s="99" t="s">
        <v>42</v>
      </c>
      <c r="D7" s="99"/>
      <c r="E7" s="99"/>
      <c r="G7" s="221" t="s">
        <v>11</v>
      </c>
      <c r="H7" s="175">
        <f>'Data Record(Forward)'!C8</f>
        <v>0</v>
      </c>
      <c r="I7" s="220" t="s">
        <v>80</v>
      </c>
      <c r="J7" s="175">
        <f>'Data Record(Forward)'!F8</f>
        <v>1.6</v>
      </c>
      <c r="K7" s="105" t="s">
        <v>5</v>
      </c>
      <c r="L7" s="99"/>
      <c r="M7" s="106" t="str">
        <f>'Data Record(Forward)'!J8</f>
        <v>Resolution :</v>
      </c>
      <c r="N7" s="106"/>
      <c r="O7" s="106"/>
      <c r="P7" s="341">
        <f>'Data Record(Forward)'!M8</f>
        <v>1E-3</v>
      </c>
      <c r="Q7" s="341"/>
      <c r="R7" s="106" t="s">
        <v>5</v>
      </c>
      <c r="S7" s="174"/>
      <c r="T7" s="174"/>
      <c r="U7" s="174"/>
    </row>
    <row r="8" spans="1:22" ht="23.1" customHeight="1">
      <c r="A8" s="99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9"/>
      <c r="P8" s="99"/>
      <c r="T8" s="356" t="s">
        <v>136</v>
      </c>
      <c r="U8" s="356"/>
      <c r="V8" s="218" t="s">
        <v>8</v>
      </c>
    </row>
    <row r="9" spans="1:22" ht="18" customHeight="1">
      <c r="A9" s="99"/>
      <c r="B9" s="174"/>
      <c r="C9" s="253" t="s">
        <v>135</v>
      </c>
      <c r="D9" s="253"/>
      <c r="E9" s="253"/>
      <c r="F9" s="256" t="s">
        <v>134</v>
      </c>
      <c r="G9" s="257"/>
      <c r="H9" s="257"/>
      <c r="I9" s="258"/>
      <c r="J9" s="342" t="s">
        <v>63</v>
      </c>
      <c r="K9" s="343"/>
      <c r="L9" s="344"/>
      <c r="M9" s="256" t="s">
        <v>133</v>
      </c>
      <c r="N9" s="257"/>
      <c r="O9" s="257"/>
      <c r="P9" s="258"/>
      <c r="Q9" s="342" t="s">
        <v>63</v>
      </c>
      <c r="R9" s="343"/>
      <c r="S9" s="344"/>
      <c r="T9" s="347" t="s">
        <v>132</v>
      </c>
      <c r="U9" s="348"/>
      <c r="V9" s="349"/>
    </row>
    <row r="10" spans="1:22" ht="18" customHeight="1">
      <c r="A10" s="99"/>
      <c r="B10" s="174"/>
      <c r="C10" s="253"/>
      <c r="D10" s="253"/>
      <c r="E10" s="253"/>
      <c r="F10" s="262"/>
      <c r="G10" s="263"/>
      <c r="H10" s="263"/>
      <c r="I10" s="264"/>
      <c r="J10" s="345"/>
      <c r="K10" s="288"/>
      <c r="L10" s="346"/>
      <c r="M10" s="262"/>
      <c r="N10" s="263"/>
      <c r="O10" s="263"/>
      <c r="P10" s="264"/>
      <c r="Q10" s="345"/>
      <c r="R10" s="288"/>
      <c r="S10" s="346"/>
      <c r="T10" s="350"/>
      <c r="U10" s="351"/>
      <c r="V10" s="352"/>
    </row>
    <row r="11" spans="1:22" ht="20.100000000000001" customHeight="1">
      <c r="A11" s="99"/>
      <c r="B11" s="174"/>
      <c r="C11" s="363">
        <f>'Data Record(Forward)'!B22</f>
        <v>0</v>
      </c>
      <c r="D11" s="363"/>
      <c r="E11" s="363"/>
      <c r="F11" s="338">
        <f>'Data Record(Forward)'!Q22</f>
        <v>0</v>
      </c>
      <c r="G11" s="339"/>
      <c r="H11" s="339"/>
      <c r="I11" s="340"/>
      <c r="J11" s="353">
        <f>'Data Record(Forward)'!T22</f>
        <v>0</v>
      </c>
      <c r="K11" s="354"/>
      <c r="L11" s="355"/>
      <c r="M11" s="338">
        <f>'Data Record(Backward)'!Q19</f>
        <v>0</v>
      </c>
      <c r="N11" s="339"/>
      <c r="O11" s="339"/>
      <c r="P11" s="340"/>
      <c r="Q11" s="353">
        <f>'Data Record(Backward)'!T19</f>
        <v>0</v>
      </c>
      <c r="R11" s="354"/>
      <c r="S11" s="355"/>
      <c r="T11" s="358">
        <f>'Uncertainty Budget'!R7</f>
        <v>0.31743765792146761</v>
      </c>
      <c r="U11" s="348"/>
      <c r="V11" s="349"/>
    </row>
    <row r="12" spans="1:22" ht="20.100000000000001" customHeight="1">
      <c r="A12" s="99"/>
      <c r="B12" s="174"/>
      <c r="C12" s="333">
        <f>'Data Record(Forward)'!B23</f>
        <v>0.01</v>
      </c>
      <c r="D12" s="333"/>
      <c r="E12" s="333"/>
      <c r="F12" s="324">
        <f>'Data Record(Forward)'!Q23</f>
        <v>0.01</v>
      </c>
      <c r="G12" s="325"/>
      <c r="H12" s="325"/>
      <c r="I12" s="326"/>
      <c r="J12" s="330">
        <f>'Data Record(Forward)'!T23</f>
        <v>0</v>
      </c>
      <c r="K12" s="331"/>
      <c r="L12" s="332"/>
      <c r="M12" s="324">
        <f>'Data Record(Backward)'!Q20</f>
        <v>1</v>
      </c>
      <c r="N12" s="325"/>
      <c r="O12" s="325"/>
      <c r="P12" s="326"/>
      <c r="Q12" s="330">
        <f>'Data Record(Backward)'!T20</f>
        <v>-0.99</v>
      </c>
      <c r="R12" s="331"/>
      <c r="S12" s="332"/>
      <c r="T12" s="334">
        <f>'Uncertainty Budget'!R8</f>
        <v>0.31743768569594888</v>
      </c>
      <c r="U12" s="335"/>
      <c r="V12" s="336"/>
    </row>
    <row r="13" spans="1:22" ht="20.100000000000001" customHeight="1">
      <c r="A13" s="99"/>
      <c r="B13" s="174"/>
      <c r="C13" s="333">
        <f>'Data Record(Forward)'!B24</f>
        <v>0.02</v>
      </c>
      <c r="D13" s="333"/>
      <c r="E13" s="333"/>
      <c r="F13" s="324">
        <f>'Data Record(Forward)'!Q24</f>
        <v>0.02</v>
      </c>
      <c r="G13" s="325"/>
      <c r="H13" s="325"/>
      <c r="I13" s="326"/>
      <c r="J13" s="330">
        <f>'Data Record(Forward)'!T24</f>
        <v>0</v>
      </c>
      <c r="K13" s="331"/>
      <c r="L13" s="332"/>
      <c r="M13" s="324">
        <f>'Data Record(Backward)'!Q21</f>
        <v>2</v>
      </c>
      <c r="N13" s="325"/>
      <c r="O13" s="325"/>
      <c r="P13" s="326"/>
      <c r="Q13" s="330">
        <f>'Data Record(Backward)'!T21</f>
        <v>-1.98</v>
      </c>
      <c r="R13" s="331"/>
      <c r="S13" s="332"/>
      <c r="T13" s="334">
        <f>'Uncertainty Budget'!R9</f>
        <v>0.31743776901937804</v>
      </c>
      <c r="U13" s="335"/>
      <c r="V13" s="336"/>
    </row>
    <row r="14" spans="1:22" ht="20.100000000000001" customHeight="1">
      <c r="A14" s="99"/>
      <c r="B14" s="174"/>
      <c r="C14" s="333">
        <f>'Data Record(Forward)'!B25</f>
        <v>0.03</v>
      </c>
      <c r="D14" s="333"/>
      <c r="E14" s="333"/>
      <c r="F14" s="324">
        <f>'Data Record(Forward)'!Q25</f>
        <v>0.03</v>
      </c>
      <c r="G14" s="325"/>
      <c r="H14" s="325"/>
      <c r="I14" s="326"/>
      <c r="J14" s="330">
        <f>'Data Record(Forward)'!T25</f>
        <v>0</v>
      </c>
      <c r="K14" s="331"/>
      <c r="L14" s="332"/>
      <c r="M14" s="324">
        <f>'Data Record(Backward)'!Q22</f>
        <v>3</v>
      </c>
      <c r="N14" s="325"/>
      <c r="O14" s="325"/>
      <c r="P14" s="326"/>
      <c r="Q14" s="330">
        <f>'Data Record(Backward)'!T22</f>
        <v>-2.97</v>
      </c>
      <c r="R14" s="331"/>
      <c r="S14" s="332"/>
      <c r="T14" s="334">
        <f>'Uncertainty Budget'!R10</f>
        <v>0.31743790789171145</v>
      </c>
      <c r="U14" s="335"/>
      <c r="V14" s="336"/>
    </row>
    <row r="15" spans="1:22" ht="20.100000000000001" customHeight="1">
      <c r="A15" s="99"/>
      <c r="B15" s="174"/>
      <c r="C15" s="333">
        <f>'Data Record(Forward)'!B26</f>
        <v>0.04</v>
      </c>
      <c r="D15" s="333"/>
      <c r="E15" s="333"/>
      <c r="F15" s="324">
        <f>'Data Record(Forward)'!Q26</f>
        <v>0.04</v>
      </c>
      <c r="G15" s="325"/>
      <c r="H15" s="325"/>
      <c r="I15" s="326"/>
      <c r="J15" s="330">
        <f>'Data Record(Forward)'!T26</f>
        <v>0</v>
      </c>
      <c r="K15" s="331"/>
      <c r="L15" s="332"/>
      <c r="M15" s="324">
        <f>'Data Record(Backward)'!Q23</f>
        <v>4</v>
      </c>
      <c r="N15" s="325"/>
      <c r="O15" s="325"/>
      <c r="P15" s="326"/>
      <c r="Q15" s="330">
        <f>'Data Record(Backward)'!T23</f>
        <v>-3.96</v>
      </c>
      <c r="R15" s="331"/>
      <c r="S15" s="332"/>
      <c r="T15" s="334">
        <f>'Uncertainty Budget'!R11</f>
        <v>0.31743810231287611</v>
      </c>
      <c r="U15" s="335"/>
      <c r="V15" s="336"/>
    </row>
    <row r="16" spans="1:22" ht="20.100000000000001" customHeight="1">
      <c r="A16" s="99"/>
      <c r="B16" s="174"/>
      <c r="C16" s="333">
        <f>'Data Record(Forward)'!B27</f>
        <v>0.05</v>
      </c>
      <c r="D16" s="333"/>
      <c r="E16" s="333"/>
      <c r="F16" s="324">
        <f>'Data Record(Forward)'!Q27</f>
        <v>0.05</v>
      </c>
      <c r="G16" s="325"/>
      <c r="H16" s="325"/>
      <c r="I16" s="326"/>
      <c r="J16" s="330">
        <f>'Data Record(Forward)'!T27</f>
        <v>0</v>
      </c>
      <c r="K16" s="331"/>
      <c r="L16" s="332"/>
      <c r="M16" s="324">
        <f>'Data Record(Backward)'!Q24</f>
        <v>5</v>
      </c>
      <c r="N16" s="325"/>
      <c r="O16" s="325"/>
      <c r="P16" s="326"/>
      <c r="Q16" s="330">
        <f>'Data Record(Backward)'!T24</f>
        <v>-4.95</v>
      </c>
      <c r="R16" s="331"/>
      <c r="S16" s="332"/>
      <c r="T16" s="334">
        <f>'Uncertainty Budget'!R12</f>
        <v>0.31743835228277001</v>
      </c>
      <c r="U16" s="335"/>
      <c r="V16" s="336"/>
    </row>
    <row r="17" spans="1:22" ht="20.100000000000001" customHeight="1">
      <c r="A17" s="99"/>
      <c r="B17" s="174"/>
      <c r="C17" s="333">
        <f>'Data Record(Forward)'!B28</f>
        <v>0.06</v>
      </c>
      <c r="D17" s="333"/>
      <c r="E17" s="333"/>
      <c r="F17" s="324">
        <f>'Data Record(Forward)'!Q28</f>
        <v>0.06</v>
      </c>
      <c r="G17" s="325"/>
      <c r="H17" s="325"/>
      <c r="I17" s="326"/>
      <c r="J17" s="330">
        <f>'Data Record(Forward)'!T28</f>
        <v>0</v>
      </c>
      <c r="K17" s="331"/>
      <c r="L17" s="332"/>
      <c r="M17" s="324">
        <f>'Data Record(Backward)'!Q25</f>
        <v>6</v>
      </c>
      <c r="N17" s="325"/>
      <c r="O17" s="325"/>
      <c r="P17" s="326"/>
      <c r="Q17" s="330">
        <f>'Data Record(Backward)'!T25</f>
        <v>-5.94</v>
      </c>
      <c r="R17" s="331"/>
      <c r="S17" s="332"/>
      <c r="T17" s="334">
        <f>'Uncertainty Budget'!R13</f>
        <v>0.31743865780126196</v>
      </c>
      <c r="U17" s="335"/>
      <c r="V17" s="336"/>
    </row>
    <row r="18" spans="1:22" ht="20.100000000000001" customHeight="1">
      <c r="A18" s="99"/>
      <c r="B18" s="174"/>
      <c r="C18" s="333">
        <f>'Data Record(Forward)'!B29</f>
        <v>7.0000000000000007E-2</v>
      </c>
      <c r="D18" s="333"/>
      <c r="E18" s="333"/>
      <c r="F18" s="324">
        <f>'Data Record(Forward)'!Q29</f>
        <v>7.0000000000000007E-2</v>
      </c>
      <c r="G18" s="325"/>
      <c r="H18" s="325"/>
      <c r="I18" s="326"/>
      <c r="J18" s="330">
        <f>'Data Record(Forward)'!T29</f>
        <v>0</v>
      </c>
      <c r="K18" s="331"/>
      <c r="L18" s="332"/>
      <c r="M18" s="324">
        <f>'Data Record(Backward)'!Q26</f>
        <v>7</v>
      </c>
      <c r="N18" s="325"/>
      <c r="O18" s="325"/>
      <c r="P18" s="326"/>
      <c r="Q18" s="330">
        <f>'Data Record(Backward)'!T26</f>
        <v>-6.93</v>
      </c>
      <c r="R18" s="331"/>
      <c r="S18" s="332"/>
      <c r="T18" s="334">
        <f>'Uncertainty Budget'!R14</f>
        <v>0.31743901886819142</v>
      </c>
      <c r="U18" s="335"/>
      <c r="V18" s="336"/>
    </row>
    <row r="19" spans="1:22" ht="20.100000000000001" customHeight="1">
      <c r="A19" s="99"/>
      <c r="B19" s="174"/>
      <c r="C19" s="333">
        <f>'Data Record(Forward)'!B30</f>
        <v>0.08</v>
      </c>
      <c r="D19" s="333"/>
      <c r="E19" s="333"/>
      <c r="F19" s="324">
        <f>'Data Record(Forward)'!Q30</f>
        <v>0.08</v>
      </c>
      <c r="G19" s="325"/>
      <c r="H19" s="325"/>
      <c r="I19" s="326"/>
      <c r="J19" s="330">
        <f>'Data Record(Forward)'!T30</f>
        <v>0</v>
      </c>
      <c r="K19" s="331"/>
      <c r="L19" s="332"/>
      <c r="M19" s="324">
        <f>'Data Record(Backward)'!Q27</f>
        <v>8</v>
      </c>
      <c r="N19" s="325"/>
      <c r="O19" s="325"/>
      <c r="P19" s="326"/>
      <c r="Q19" s="330">
        <f>'Data Record(Backward)'!T27</f>
        <v>-7.92</v>
      </c>
      <c r="R19" s="331"/>
      <c r="S19" s="332"/>
      <c r="T19" s="334">
        <f>'Uncertainty Budget'!R15</f>
        <v>0.317439435483369</v>
      </c>
      <c r="U19" s="335"/>
      <c r="V19" s="336"/>
    </row>
    <row r="20" spans="1:22" ht="20.100000000000001" customHeight="1">
      <c r="A20" s="99"/>
      <c r="B20" s="174"/>
      <c r="C20" s="333">
        <f>'Data Record(Forward)'!B31</f>
        <v>0.09</v>
      </c>
      <c r="D20" s="333"/>
      <c r="E20" s="333"/>
      <c r="F20" s="324">
        <f>'Data Record(Forward)'!Q31</f>
        <v>9</v>
      </c>
      <c r="G20" s="325"/>
      <c r="H20" s="325"/>
      <c r="I20" s="326"/>
      <c r="J20" s="330">
        <f>'Data Record(Forward)'!T31</f>
        <v>-8.91</v>
      </c>
      <c r="K20" s="331"/>
      <c r="L20" s="332"/>
      <c r="M20" s="324">
        <f>'Data Record(Backward)'!Q28</f>
        <v>9</v>
      </c>
      <c r="N20" s="325"/>
      <c r="O20" s="325"/>
      <c r="P20" s="326"/>
      <c r="Q20" s="330">
        <f>'Data Record(Backward)'!T28</f>
        <v>-8.91</v>
      </c>
      <c r="R20" s="331"/>
      <c r="S20" s="332"/>
      <c r="T20" s="334">
        <f>'Uncertainty Budget'!R16</f>
        <v>0.31743990764657598</v>
      </c>
      <c r="U20" s="335"/>
      <c r="V20" s="336"/>
    </row>
    <row r="21" spans="1:22" ht="20.100000000000001" customHeight="1">
      <c r="A21" s="99"/>
      <c r="B21" s="174"/>
      <c r="C21" s="333">
        <f>'Data Record(Forward)'!B32</f>
        <v>0.1</v>
      </c>
      <c r="D21" s="333"/>
      <c r="E21" s="333"/>
      <c r="F21" s="324">
        <f>'Data Record(Forward)'!Q32</f>
        <v>10</v>
      </c>
      <c r="G21" s="325"/>
      <c r="H21" s="325"/>
      <c r="I21" s="326"/>
      <c r="J21" s="330">
        <f>'Data Record(Forward)'!T32</f>
        <v>-9.9</v>
      </c>
      <c r="K21" s="331"/>
      <c r="L21" s="332"/>
      <c r="M21" s="324">
        <f>'Data Record(Backward)'!Q29</f>
        <v>10</v>
      </c>
      <c r="N21" s="325"/>
      <c r="O21" s="325"/>
      <c r="P21" s="326"/>
      <c r="Q21" s="330">
        <f>'Data Record(Backward)'!T29</f>
        <v>-9.9</v>
      </c>
      <c r="R21" s="331"/>
      <c r="S21" s="332"/>
      <c r="T21" s="334">
        <f>'Uncertainty Budget'!R17</f>
        <v>0.31744043535756439</v>
      </c>
      <c r="U21" s="335"/>
      <c r="V21" s="336"/>
    </row>
    <row r="22" spans="1:22" ht="20.100000000000001" customHeight="1">
      <c r="A22" s="99"/>
      <c r="B22" s="174"/>
      <c r="C22" s="333">
        <f>'Data Record(Forward)'!B33</f>
        <v>0.2</v>
      </c>
      <c r="D22" s="333"/>
      <c r="E22" s="333"/>
      <c r="F22" s="324">
        <f>'Data Record(Forward)'!Q33</f>
        <v>11</v>
      </c>
      <c r="G22" s="325"/>
      <c r="H22" s="325"/>
      <c r="I22" s="326"/>
      <c r="J22" s="330">
        <f>'Data Record(Forward)'!T33</f>
        <v>-10.8</v>
      </c>
      <c r="K22" s="331"/>
      <c r="L22" s="332"/>
      <c r="M22" s="324">
        <f>'Data Record(Backward)'!Q30</f>
        <v>11</v>
      </c>
      <c r="N22" s="325"/>
      <c r="O22" s="325"/>
      <c r="P22" s="326"/>
      <c r="Q22" s="330">
        <f>'Data Record(Backward)'!T30</f>
        <v>-10.8</v>
      </c>
      <c r="R22" s="331"/>
      <c r="S22" s="332"/>
      <c r="T22" s="334">
        <f>'Uncertainty Budget'!R18</f>
        <v>0.31744876752005197</v>
      </c>
      <c r="U22" s="335"/>
      <c r="V22" s="336"/>
    </row>
    <row r="23" spans="1:22" ht="20.100000000000001" customHeight="1">
      <c r="A23" s="99"/>
      <c r="B23" s="174"/>
      <c r="C23" s="333">
        <f>'Data Record(Forward)'!B34</f>
        <v>0.3</v>
      </c>
      <c r="D23" s="333"/>
      <c r="E23" s="333"/>
      <c r="F23" s="324">
        <f>'Data Record(Forward)'!Q34</f>
        <v>12</v>
      </c>
      <c r="G23" s="325"/>
      <c r="H23" s="325"/>
      <c r="I23" s="326"/>
      <c r="J23" s="330">
        <f>'Data Record(Forward)'!T34</f>
        <v>-11.7</v>
      </c>
      <c r="K23" s="331"/>
      <c r="L23" s="332"/>
      <c r="M23" s="324">
        <f>'Data Record(Backward)'!Q31</f>
        <v>12</v>
      </c>
      <c r="N23" s="325"/>
      <c r="O23" s="325"/>
      <c r="P23" s="326"/>
      <c r="Q23" s="330">
        <f>'Data Record(Backward)'!T31</f>
        <v>-11.7</v>
      </c>
      <c r="R23" s="331"/>
      <c r="S23" s="332"/>
      <c r="T23" s="334">
        <f>'Uncertainty Budget'!R19</f>
        <v>0.31746265397156037</v>
      </c>
      <c r="U23" s="335"/>
      <c r="V23" s="336"/>
    </row>
    <row r="24" spans="1:22" ht="20.100000000000001" customHeight="1">
      <c r="A24" s="99"/>
      <c r="B24" s="174"/>
      <c r="C24" s="333">
        <f>'Data Record(Forward)'!B35</f>
        <v>0.4</v>
      </c>
      <c r="D24" s="333"/>
      <c r="E24" s="333"/>
      <c r="F24" s="324">
        <f>'Data Record(Forward)'!Q35</f>
        <v>13</v>
      </c>
      <c r="G24" s="325"/>
      <c r="H24" s="325"/>
      <c r="I24" s="326"/>
      <c r="J24" s="330">
        <f>'Data Record(Forward)'!T35</f>
        <v>-12.6</v>
      </c>
      <c r="K24" s="331"/>
      <c r="L24" s="332"/>
      <c r="M24" s="324">
        <f>'Data Record(Backward)'!Q32</f>
        <v>13</v>
      </c>
      <c r="N24" s="325"/>
      <c r="O24" s="325"/>
      <c r="P24" s="326"/>
      <c r="Q24" s="330">
        <f>'Data Record(Backward)'!T32</f>
        <v>-12.6</v>
      </c>
      <c r="R24" s="331"/>
      <c r="S24" s="332"/>
      <c r="T24" s="334">
        <f>'Uncertainty Budget'!R20</f>
        <v>0.31748209398326704</v>
      </c>
      <c r="U24" s="335"/>
      <c r="V24" s="336"/>
    </row>
    <row r="25" spans="1:22" ht="20.100000000000001" customHeight="1">
      <c r="A25" s="99"/>
      <c r="B25" s="174"/>
      <c r="C25" s="333">
        <f>'Data Record(Forward)'!B36</f>
        <v>0.5</v>
      </c>
      <c r="D25" s="333"/>
      <c r="E25" s="333"/>
      <c r="F25" s="324">
        <f>'Data Record(Forward)'!Q36</f>
        <v>14</v>
      </c>
      <c r="G25" s="325"/>
      <c r="H25" s="325"/>
      <c r="I25" s="326"/>
      <c r="J25" s="330">
        <f>'Data Record(Forward)'!T36</f>
        <v>-13.5</v>
      </c>
      <c r="K25" s="331"/>
      <c r="L25" s="332"/>
      <c r="M25" s="324">
        <f>'Data Record(Backward)'!Q33</f>
        <v>14</v>
      </c>
      <c r="N25" s="325"/>
      <c r="O25" s="325"/>
      <c r="P25" s="326"/>
      <c r="Q25" s="330">
        <f>'Data Record(Backward)'!T33</f>
        <v>-13.5</v>
      </c>
      <c r="R25" s="331"/>
      <c r="S25" s="332"/>
      <c r="T25" s="334">
        <f>'Uncertainty Budget'!R21</f>
        <v>0.31750708653508825</v>
      </c>
      <c r="U25" s="335"/>
      <c r="V25" s="336"/>
    </row>
    <row r="26" spans="1:22" ht="20.100000000000001" customHeight="1">
      <c r="A26" s="99"/>
      <c r="B26" s="174"/>
      <c r="C26" s="333">
        <f>'Data Record(Forward)'!B37</f>
        <v>0.6</v>
      </c>
      <c r="D26" s="333"/>
      <c r="E26" s="333"/>
      <c r="F26" s="324">
        <f>'Data Record(Forward)'!Q37</f>
        <v>15</v>
      </c>
      <c r="G26" s="325"/>
      <c r="H26" s="325"/>
      <c r="I26" s="326"/>
      <c r="J26" s="330">
        <f>'Data Record(Forward)'!T37</f>
        <v>-14.4</v>
      </c>
      <c r="K26" s="331"/>
      <c r="L26" s="332"/>
      <c r="M26" s="324">
        <f>'Data Record(Backward)'!Q34</f>
        <v>15</v>
      </c>
      <c r="N26" s="325"/>
      <c r="O26" s="325"/>
      <c r="P26" s="326"/>
      <c r="Q26" s="330">
        <f>'Data Record(Backward)'!T34</f>
        <v>-14.4</v>
      </c>
      <c r="R26" s="331"/>
      <c r="S26" s="332"/>
      <c r="T26" s="334">
        <f>'Uncertainty Budget'!R22</f>
        <v>0.31753763031594645</v>
      </c>
      <c r="U26" s="335"/>
      <c r="V26" s="336"/>
    </row>
    <row r="27" spans="1:22" ht="20.100000000000001" customHeight="1">
      <c r="A27" s="99"/>
      <c r="B27" s="174"/>
      <c r="C27" s="333">
        <f>'Data Record(Forward)'!B38</f>
        <v>0.7</v>
      </c>
      <c r="D27" s="333"/>
      <c r="E27" s="333"/>
      <c r="F27" s="324">
        <f>'Data Record(Forward)'!Q38</f>
        <v>16</v>
      </c>
      <c r="G27" s="325"/>
      <c r="H27" s="325"/>
      <c r="I27" s="326"/>
      <c r="J27" s="330">
        <f>'Data Record(Forward)'!T38</f>
        <v>-15.3</v>
      </c>
      <c r="K27" s="331"/>
      <c r="L27" s="332"/>
      <c r="M27" s="324">
        <f>'Data Record(Backward)'!Q35</f>
        <v>16</v>
      </c>
      <c r="N27" s="325"/>
      <c r="O27" s="325"/>
      <c r="P27" s="326"/>
      <c r="Q27" s="330">
        <f>'Data Record(Backward)'!T35</f>
        <v>-15.3</v>
      </c>
      <c r="R27" s="331"/>
      <c r="S27" s="332"/>
      <c r="T27" s="334">
        <f>'Uncertainty Budget'!R23</f>
        <v>0.31757372372411419</v>
      </c>
      <c r="U27" s="335"/>
      <c r="V27" s="336"/>
    </row>
    <row r="28" spans="1:22" ht="20.100000000000001" customHeight="1">
      <c r="A28" s="99"/>
      <c r="B28" s="174"/>
      <c r="C28" s="333">
        <f>'Data Record(Forward)'!B39</f>
        <v>0.8</v>
      </c>
      <c r="D28" s="333"/>
      <c r="E28" s="333"/>
      <c r="F28" s="324">
        <f>'Data Record(Forward)'!Q39</f>
        <v>17</v>
      </c>
      <c r="G28" s="325"/>
      <c r="H28" s="325"/>
      <c r="I28" s="326"/>
      <c r="J28" s="330">
        <f>'Data Record(Forward)'!T39</f>
        <v>-16.2</v>
      </c>
      <c r="K28" s="331"/>
      <c r="L28" s="332"/>
      <c r="M28" s="324">
        <f>'Data Record(Backward)'!Q36</f>
        <v>17</v>
      </c>
      <c r="N28" s="325"/>
      <c r="O28" s="325"/>
      <c r="P28" s="326"/>
      <c r="Q28" s="330">
        <f>'Data Record(Backward)'!T36</f>
        <v>-16.2</v>
      </c>
      <c r="R28" s="331"/>
      <c r="S28" s="332"/>
      <c r="T28" s="334">
        <f>'Uncertainty Budget'!R24</f>
        <v>0.31761536486763359</v>
      </c>
      <c r="U28" s="335"/>
      <c r="V28" s="336"/>
    </row>
    <row r="29" spans="1:22" ht="20.100000000000001" customHeight="1">
      <c r="A29" s="99"/>
      <c r="B29" s="174"/>
      <c r="C29" s="333">
        <f>'Data Record(Forward)'!B40</f>
        <v>0.9</v>
      </c>
      <c r="D29" s="333"/>
      <c r="E29" s="333"/>
      <c r="F29" s="324">
        <f>'Data Record(Forward)'!Q40</f>
        <v>18</v>
      </c>
      <c r="G29" s="325"/>
      <c r="H29" s="325"/>
      <c r="I29" s="326"/>
      <c r="J29" s="330">
        <f>'Data Record(Forward)'!T40</f>
        <v>-17.100000000000001</v>
      </c>
      <c r="K29" s="331"/>
      <c r="L29" s="332"/>
      <c r="M29" s="324">
        <f>'Data Record(Backward)'!Q37</f>
        <v>18</v>
      </c>
      <c r="N29" s="325"/>
      <c r="O29" s="325"/>
      <c r="P29" s="326"/>
      <c r="Q29" s="330">
        <f>'Data Record(Backward)'!T37</f>
        <v>-17.100000000000001</v>
      </c>
      <c r="R29" s="331"/>
      <c r="S29" s="332"/>
      <c r="T29" s="334">
        <f>'Uncertainty Budget'!R25</f>
        <v>0.31766255156481177</v>
      </c>
      <c r="U29" s="335"/>
      <c r="V29" s="336"/>
    </row>
    <row r="30" spans="1:22" ht="20.100000000000001" customHeight="1">
      <c r="A30" s="99"/>
      <c r="B30" s="174"/>
      <c r="C30" s="333">
        <f>'Data Record(Forward)'!B41</f>
        <v>1</v>
      </c>
      <c r="D30" s="333"/>
      <c r="E30" s="333"/>
      <c r="F30" s="324">
        <f>'Data Record(Forward)'!Q41</f>
        <v>19</v>
      </c>
      <c r="G30" s="325"/>
      <c r="H30" s="325"/>
      <c r="I30" s="326"/>
      <c r="J30" s="330">
        <f>'Data Record(Forward)'!T41</f>
        <v>-18</v>
      </c>
      <c r="K30" s="331"/>
      <c r="L30" s="332"/>
      <c r="M30" s="324">
        <f>'Data Record(Backward)'!Q38</f>
        <v>19</v>
      </c>
      <c r="N30" s="325"/>
      <c r="O30" s="325"/>
      <c r="P30" s="326"/>
      <c r="Q30" s="330">
        <f>'Data Record(Backward)'!T38</f>
        <v>-18</v>
      </c>
      <c r="R30" s="331"/>
      <c r="S30" s="332"/>
      <c r="T30" s="334">
        <f>'Uncertainty Budget'!R26</f>
        <v>0.31771528134479149</v>
      </c>
      <c r="U30" s="335"/>
      <c r="V30" s="336"/>
    </row>
    <row r="31" spans="1:22" ht="20.100000000000001" customHeight="1">
      <c r="A31" s="99"/>
      <c r="B31" s="174"/>
      <c r="C31" s="333">
        <f>'Data Record(Forward)'!B42</f>
        <v>1.1000000000000001</v>
      </c>
      <c r="D31" s="333"/>
      <c r="E31" s="333"/>
      <c r="F31" s="324">
        <f>'Data Record(Forward)'!Q42</f>
        <v>20</v>
      </c>
      <c r="G31" s="325"/>
      <c r="H31" s="325"/>
      <c r="I31" s="326"/>
      <c r="J31" s="330">
        <f>'Data Record(Forward)'!T42</f>
        <v>-18.899999999999999</v>
      </c>
      <c r="K31" s="331"/>
      <c r="L31" s="332"/>
      <c r="M31" s="324">
        <f>'Data Record(Backward)'!Q39</f>
        <v>20</v>
      </c>
      <c r="N31" s="325"/>
      <c r="O31" s="325"/>
      <c r="P31" s="326"/>
      <c r="Q31" s="330">
        <f>'Data Record(Backward)'!T39</f>
        <v>-18.899999999999999</v>
      </c>
      <c r="R31" s="331"/>
      <c r="S31" s="332"/>
      <c r="T31" s="334">
        <f>'Uncertainty Budget'!R27</f>
        <v>0.31777355144819713</v>
      </c>
      <c r="U31" s="335"/>
      <c r="V31" s="336"/>
    </row>
    <row r="32" spans="1:22" ht="20.100000000000001" customHeight="1">
      <c r="A32" s="99"/>
      <c r="B32" s="174"/>
      <c r="C32" s="333">
        <f>'Data Record(Forward)'!B43</f>
        <v>1.2</v>
      </c>
      <c r="D32" s="333"/>
      <c r="E32" s="333"/>
      <c r="F32" s="324">
        <f>'Data Record(Forward)'!Q43</f>
        <v>21</v>
      </c>
      <c r="G32" s="325"/>
      <c r="H32" s="325"/>
      <c r="I32" s="326"/>
      <c r="J32" s="330">
        <f>'Data Record(Forward)'!T43</f>
        <v>-19.8</v>
      </c>
      <c r="K32" s="331"/>
      <c r="L32" s="332"/>
      <c r="M32" s="324">
        <f>'Data Record(Backward)'!Q40</f>
        <v>21</v>
      </c>
      <c r="N32" s="325"/>
      <c r="O32" s="325"/>
      <c r="P32" s="326"/>
      <c r="Q32" s="330">
        <f>'Data Record(Backward)'!T40</f>
        <v>-19.8</v>
      </c>
      <c r="R32" s="331"/>
      <c r="S32" s="332"/>
      <c r="T32" s="334">
        <f>'Uncertainty Budget'!R28</f>
        <v>0.31783735882785502</v>
      </c>
      <c r="U32" s="335"/>
      <c r="V32" s="336"/>
    </row>
    <row r="33" spans="1:24" ht="20.100000000000001" customHeight="1">
      <c r="A33" s="99"/>
      <c r="B33" s="174"/>
      <c r="C33" s="333">
        <f>'Data Record(Forward)'!B44</f>
        <v>1.3</v>
      </c>
      <c r="D33" s="333"/>
      <c r="E33" s="333"/>
      <c r="F33" s="324">
        <f>'Data Record(Forward)'!Q44</f>
        <v>22</v>
      </c>
      <c r="G33" s="325"/>
      <c r="H33" s="325"/>
      <c r="I33" s="326"/>
      <c r="J33" s="330">
        <f>'Data Record(Forward)'!T44</f>
        <v>-20.7</v>
      </c>
      <c r="K33" s="331"/>
      <c r="L33" s="332"/>
      <c r="M33" s="324">
        <f>'Data Record(Backward)'!Q41</f>
        <v>22</v>
      </c>
      <c r="N33" s="325"/>
      <c r="O33" s="325"/>
      <c r="P33" s="326"/>
      <c r="Q33" s="330">
        <f>'Data Record(Backward)'!T41</f>
        <v>-20.7</v>
      </c>
      <c r="R33" s="331"/>
      <c r="S33" s="332"/>
      <c r="T33" s="334">
        <f>'Uncertainty Budget'!R29</f>
        <v>0.31790670014958788</v>
      </c>
      <c r="U33" s="335"/>
      <c r="V33" s="336"/>
    </row>
    <row r="34" spans="1:24" ht="20.100000000000001" customHeight="1">
      <c r="A34" s="99"/>
      <c r="B34" s="174"/>
      <c r="C34" s="333">
        <f>'Data Record(Forward)'!B45</f>
        <v>1.4</v>
      </c>
      <c r="D34" s="333"/>
      <c r="E34" s="333"/>
      <c r="F34" s="324">
        <f>'Data Record(Forward)'!Q45</f>
        <v>23</v>
      </c>
      <c r="G34" s="325"/>
      <c r="H34" s="325"/>
      <c r="I34" s="326"/>
      <c r="J34" s="330">
        <f>'Data Record(Forward)'!T45</f>
        <v>-21.6</v>
      </c>
      <c r="K34" s="331"/>
      <c r="L34" s="332"/>
      <c r="M34" s="324">
        <f>'Data Record(Backward)'!Q42</f>
        <v>23</v>
      </c>
      <c r="N34" s="325"/>
      <c r="O34" s="325"/>
      <c r="P34" s="326"/>
      <c r="Q34" s="330">
        <f>'Data Record(Backward)'!T42</f>
        <v>-21.6</v>
      </c>
      <c r="R34" s="331"/>
      <c r="S34" s="332"/>
      <c r="T34" s="334">
        <f>'Uncertainty Budget'!R30</f>
        <v>0.31798157179308362</v>
      </c>
      <c r="U34" s="335"/>
      <c r="V34" s="336"/>
    </row>
    <row r="35" spans="1:24" ht="20.100000000000001" customHeight="1">
      <c r="A35" s="99"/>
      <c r="B35" s="174"/>
      <c r="C35" s="333">
        <f>'Data Record(Forward)'!B46</f>
        <v>1.5</v>
      </c>
      <c r="D35" s="333"/>
      <c r="E35" s="333"/>
      <c r="F35" s="324">
        <f>'Data Record(Forward)'!Q46</f>
        <v>24</v>
      </c>
      <c r="G35" s="325"/>
      <c r="H35" s="325"/>
      <c r="I35" s="326"/>
      <c r="J35" s="330">
        <f>'Data Record(Forward)'!T46</f>
        <v>-22.5</v>
      </c>
      <c r="K35" s="331"/>
      <c r="L35" s="332"/>
      <c r="M35" s="324">
        <f>'Data Record(Backward)'!Q43</f>
        <v>24</v>
      </c>
      <c r="N35" s="325"/>
      <c r="O35" s="325"/>
      <c r="P35" s="326"/>
      <c r="Q35" s="330">
        <f>'Data Record(Backward)'!T43</f>
        <v>-22.5</v>
      </c>
      <c r="R35" s="331"/>
      <c r="S35" s="332"/>
      <c r="T35" s="334">
        <f>'Uncertainty Budget'!R31</f>
        <v>0.31806196985283652</v>
      </c>
      <c r="U35" s="335"/>
      <c r="V35" s="336"/>
    </row>
    <row r="36" spans="1:24" ht="20.100000000000001" customHeight="1">
      <c r="A36" s="99"/>
      <c r="B36" s="174"/>
      <c r="C36" s="357">
        <f>'Data Record(Forward)'!B47</f>
        <v>1.6</v>
      </c>
      <c r="D36" s="357"/>
      <c r="E36" s="357"/>
      <c r="F36" s="327">
        <f>'Data Record(Forward)'!Q47</f>
        <v>25</v>
      </c>
      <c r="G36" s="328"/>
      <c r="H36" s="328"/>
      <c r="I36" s="329"/>
      <c r="J36" s="360">
        <f>'Data Record(Forward)'!T47</f>
        <v>-23.4</v>
      </c>
      <c r="K36" s="361"/>
      <c r="L36" s="362"/>
      <c r="M36" s="327">
        <f>'Data Record(Backward)'!Q44</f>
        <v>25</v>
      </c>
      <c r="N36" s="328"/>
      <c r="O36" s="328"/>
      <c r="P36" s="329"/>
      <c r="Q36" s="360">
        <f>'Data Record(Backward)'!T44</f>
        <v>-23.4</v>
      </c>
      <c r="R36" s="361"/>
      <c r="S36" s="362"/>
      <c r="T36" s="359">
        <f>'Uncertainty Budget'!R32</f>
        <v>0.31814789013916156</v>
      </c>
      <c r="U36" s="351"/>
      <c r="V36" s="352"/>
    </row>
    <row r="37" spans="1:24" ht="12.75" customHeight="1">
      <c r="A37" s="99"/>
      <c r="B37" s="174"/>
      <c r="C37" s="217"/>
      <c r="D37" s="217"/>
      <c r="E37" s="217"/>
      <c r="F37" s="224"/>
      <c r="G37" s="224"/>
      <c r="H37" s="224"/>
      <c r="I37" s="224"/>
      <c r="J37" s="225"/>
      <c r="K37" s="225"/>
      <c r="L37" s="225"/>
      <c r="M37" s="224"/>
      <c r="N37" s="229"/>
      <c r="O37" s="229"/>
      <c r="P37" s="224"/>
      <c r="Q37" s="225"/>
      <c r="R37" s="225"/>
      <c r="S37" s="225"/>
      <c r="T37" s="226"/>
      <c r="U37" s="227"/>
      <c r="V37" s="227"/>
    </row>
    <row r="38" spans="1:24" ht="20.100000000000001" customHeight="1">
      <c r="A38" s="99"/>
      <c r="B38" s="174"/>
      <c r="C38" s="211" t="s">
        <v>137</v>
      </c>
      <c r="D38" s="217"/>
      <c r="E38" s="217"/>
      <c r="F38" s="224"/>
      <c r="G38" s="224"/>
      <c r="H38" s="224"/>
      <c r="I38" s="224"/>
      <c r="J38" s="225"/>
      <c r="K38" s="225"/>
      <c r="L38" s="225"/>
      <c r="M38" s="228" t="s">
        <v>139</v>
      </c>
      <c r="N38" s="321">
        <f>'Data Record(Forward)'!V16</f>
        <v>0</v>
      </c>
      <c r="O38" s="321"/>
      <c r="P38" s="230" t="s">
        <v>8</v>
      </c>
      <c r="Q38" s="225"/>
      <c r="R38" s="225"/>
      <c r="S38" s="225"/>
      <c r="T38" s="226"/>
      <c r="U38" s="227"/>
      <c r="V38" s="227"/>
    </row>
    <row r="39" spans="1:24" ht="21" customHeight="1">
      <c r="A39" s="99"/>
      <c r="B39" s="174"/>
      <c r="C39" s="211" t="s">
        <v>138</v>
      </c>
      <c r="D39" s="217"/>
      <c r="E39" s="217"/>
      <c r="F39" s="216"/>
      <c r="G39" s="216"/>
      <c r="H39" s="216"/>
      <c r="I39" s="215"/>
      <c r="J39" s="215"/>
      <c r="K39" s="215"/>
      <c r="L39" s="216"/>
      <c r="M39" s="217" t="s">
        <v>139</v>
      </c>
      <c r="N39" s="321">
        <f>'Data Record(Forward)'!V17</f>
        <v>0</v>
      </c>
      <c r="O39" s="321"/>
      <c r="P39" s="215" t="s">
        <v>8</v>
      </c>
      <c r="Q39" s="215"/>
      <c r="R39" s="215"/>
      <c r="S39" s="215"/>
      <c r="T39" s="215"/>
      <c r="U39" s="99"/>
      <c r="V39" s="99"/>
    </row>
    <row r="40" spans="1:24" ht="16.5" customHeight="1">
      <c r="A40" s="99"/>
      <c r="B40" s="174"/>
      <c r="C40" s="98"/>
      <c r="D40" s="217"/>
      <c r="E40" s="217"/>
      <c r="F40" s="216"/>
      <c r="G40" s="216"/>
      <c r="H40" s="216"/>
      <c r="I40" s="215"/>
      <c r="J40" s="215"/>
      <c r="K40" s="215"/>
      <c r="L40" s="216"/>
      <c r="M40" s="217"/>
      <c r="N40" s="224"/>
      <c r="O40" s="224"/>
      <c r="P40" s="215"/>
      <c r="Q40" s="215"/>
      <c r="R40" s="215"/>
      <c r="S40" s="215"/>
      <c r="T40" s="215"/>
      <c r="U40" s="99"/>
      <c r="V40" s="99"/>
    </row>
    <row r="41" spans="1:24" ht="21" customHeight="1">
      <c r="A41" s="99"/>
      <c r="B41" s="100" t="s">
        <v>43</v>
      </c>
      <c r="D41" s="107"/>
      <c r="E41" s="107"/>
      <c r="F41" s="107"/>
      <c r="G41" s="107"/>
      <c r="H41" s="107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9"/>
      <c r="V41" s="109"/>
      <c r="W41" s="99"/>
      <c r="X41" s="99"/>
    </row>
    <row r="42" spans="1:24" ht="21" customHeight="1">
      <c r="A42" s="323" t="s">
        <v>44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99"/>
      <c r="X42" s="99"/>
    </row>
    <row r="43" spans="1:24" ht="21" customHeight="1">
      <c r="A43" s="323" t="s">
        <v>57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99"/>
      <c r="X43" s="99"/>
    </row>
    <row r="44" spans="1:24" ht="21" customHeight="1">
      <c r="A44" s="322" t="s">
        <v>45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99"/>
      <c r="X44" s="99"/>
    </row>
    <row r="45" spans="1:24" ht="12.9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</row>
    <row r="46" spans="1:24" ht="12.95" customHeight="1">
      <c r="A46" s="99"/>
      <c r="W46" s="99"/>
      <c r="X46" s="99"/>
    </row>
    <row r="47" spans="1:24" ht="12.95" customHeight="1">
      <c r="A47" s="99"/>
      <c r="W47" s="99"/>
      <c r="X47" s="99"/>
    </row>
    <row r="48" spans="1:24" ht="12.95" customHeight="1">
      <c r="A48" s="99"/>
      <c r="B48" s="99"/>
      <c r="C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</row>
    <row r="49" spans="1:24" ht="12.95" customHeight="1">
      <c r="A49" s="99"/>
      <c r="B49" s="99"/>
      <c r="C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</row>
    <row r="50" spans="1:24" ht="17.100000000000001" customHeight="1"/>
    <row r="51" spans="1:24" ht="17.100000000000001" customHeight="1"/>
    <row r="52" spans="1:24" ht="17.100000000000001" customHeight="1"/>
    <row r="53" spans="1:24" ht="17.100000000000001" customHeight="1"/>
    <row r="54" spans="1:24" ht="17.100000000000001" customHeight="1"/>
    <row r="55" spans="1:24" ht="17.100000000000001" customHeight="1"/>
    <row r="56" spans="1:24" ht="17.100000000000001" customHeight="1"/>
    <row r="57" spans="1:24" ht="17.100000000000001" customHeight="1"/>
    <row r="58" spans="1:24" ht="17.100000000000001" customHeight="1"/>
    <row r="59" spans="1:24" ht="17.100000000000001" customHeight="1"/>
    <row r="60" spans="1:24" ht="17.100000000000001" customHeight="1"/>
    <row r="61" spans="1:24" ht="17.100000000000001" customHeight="1"/>
    <row r="62" spans="1:24" ht="17.100000000000001" customHeight="1"/>
    <row r="63" spans="1:24" ht="17.100000000000001" customHeight="1"/>
    <row r="64" spans="1:2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</sheetData>
  <mergeCells count="170">
    <mergeCell ref="J35:L35"/>
    <mergeCell ref="J36:L36"/>
    <mergeCell ref="J13:L13"/>
    <mergeCell ref="J14:L14"/>
    <mergeCell ref="J15:L15"/>
    <mergeCell ref="J16:L16"/>
    <mergeCell ref="J17:L17"/>
    <mergeCell ref="J18:L18"/>
    <mergeCell ref="F17:I17"/>
    <mergeCell ref="F18:I18"/>
    <mergeCell ref="F19:I19"/>
    <mergeCell ref="F20:I20"/>
    <mergeCell ref="F21:I21"/>
    <mergeCell ref="F22:I22"/>
    <mergeCell ref="J22:L22"/>
    <mergeCell ref="J23:L23"/>
    <mergeCell ref="J25:L25"/>
    <mergeCell ref="J26:L26"/>
    <mergeCell ref="J27:L27"/>
    <mergeCell ref="J28:L28"/>
    <mergeCell ref="J29:L29"/>
    <mergeCell ref="J30:L30"/>
    <mergeCell ref="F31:I31"/>
    <mergeCell ref="J31:L31"/>
    <mergeCell ref="A43:V43"/>
    <mergeCell ref="C9:E10"/>
    <mergeCell ref="C11:E11"/>
    <mergeCell ref="C12:E12"/>
    <mergeCell ref="C13:E13"/>
    <mergeCell ref="C14:E14"/>
    <mergeCell ref="T21:V21"/>
    <mergeCell ref="T22:V22"/>
    <mergeCell ref="T23:V23"/>
    <mergeCell ref="T33:V33"/>
    <mergeCell ref="T34:V34"/>
    <mergeCell ref="T35:V35"/>
    <mergeCell ref="T31:V31"/>
    <mergeCell ref="T32:V32"/>
    <mergeCell ref="Q13:S13"/>
    <mergeCell ref="Q14:S14"/>
    <mergeCell ref="Q15:S15"/>
    <mergeCell ref="Q16:S16"/>
    <mergeCell ref="Q17:S17"/>
    <mergeCell ref="Q18:S18"/>
    <mergeCell ref="Q23:S23"/>
    <mergeCell ref="Q33:S33"/>
    <mergeCell ref="Q34:S34"/>
    <mergeCell ref="Q35:S35"/>
    <mergeCell ref="C30:E30"/>
    <mergeCell ref="C15:E15"/>
    <mergeCell ref="C16:E16"/>
    <mergeCell ref="C17:E17"/>
    <mergeCell ref="C18:E18"/>
    <mergeCell ref="C19:E19"/>
    <mergeCell ref="C20:E20"/>
    <mergeCell ref="T36:V36"/>
    <mergeCell ref="Q24:S24"/>
    <mergeCell ref="Q25:S25"/>
    <mergeCell ref="Q36:S36"/>
    <mergeCell ref="Q26:S26"/>
    <mergeCell ref="Q27:S27"/>
    <mergeCell ref="Q28:S28"/>
    <mergeCell ref="Q29:S29"/>
    <mergeCell ref="J19:L19"/>
    <mergeCell ref="J20:L20"/>
    <mergeCell ref="J21:L21"/>
    <mergeCell ref="Q20:S20"/>
    <mergeCell ref="Q21:S21"/>
    <mergeCell ref="Q22:S22"/>
    <mergeCell ref="Q19:S19"/>
    <mergeCell ref="J33:L33"/>
    <mergeCell ref="J34:L34"/>
    <mergeCell ref="C36:E36"/>
    <mergeCell ref="T11:V11"/>
    <mergeCell ref="T12:V12"/>
    <mergeCell ref="T13:V13"/>
    <mergeCell ref="T14:V14"/>
    <mergeCell ref="F32:I32"/>
    <mergeCell ref="C24:E24"/>
    <mergeCell ref="C25:E25"/>
    <mergeCell ref="C26:E26"/>
    <mergeCell ref="C21:E21"/>
    <mergeCell ref="C22:E22"/>
    <mergeCell ref="C23:E23"/>
    <mergeCell ref="C33:E33"/>
    <mergeCell ref="C34:E34"/>
    <mergeCell ref="C35:E35"/>
    <mergeCell ref="C27:E27"/>
    <mergeCell ref="C28:E28"/>
    <mergeCell ref="C29:E29"/>
    <mergeCell ref="T15:V15"/>
    <mergeCell ref="T16:V16"/>
    <mergeCell ref="T17:V17"/>
    <mergeCell ref="T18:V18"/>
    <mergeCell ref="T19:V19"/>
    <mergeCell ref="T20:V20"/>
    <mergeCell ref="A3:V3"/>
    <mergeCell ref="M9:P10"/>
    <mergeCell ref="F9:I10"/>
    <mergeCell ref="F11:I11"/>
    <mergeCell ref="F12:I12"/>
    <mergeCell ref="F13:I13"/>
    <mergeCell ref="F14:I14"/>
    <mergeCell ref="F15:I15"/>
    <mergeCell ref="F16:I16"/>
    <mergeCell ref="P7:Q7"/>
    <mergeCell ref="J9:L10"/>
    <mergeCell ref="Q9:S10"/>
    <mergeCell ref="T9:V10"/>
    <mergeCell ref="J11:L11"/>
    <mergeCell ref="J12:L12"/>
    <mergeCell ref="T8:U8"/>
    <mergeCell ref="Q11:S11"/>
    <mergeCell ref="Q12:S12"/>
    <mergeCell ref="M11:P11"/>
    <mergeCell ref="T24:V24"/>
    <mergeCell ref="T25:V25"/>
    <mergeCell ref="T26:V26"/>
    <mergeCell ref="T27:V27"/>
    <mergeCell ref="T28:V28"/>
    <mergeCell ref="T29:V29"/>
    <mergeCell ref="T30:V30"/>
    <mergeCell ref="M12:P12"/>
    <mergeCell ref="M13:P13"/>
    <mergeCell ref="M14:P14"/>
    <mergeCell ref="M15:P15"/>
    <mergeCell ref="M16:P16"/>
    <mergeCell ref="M17:P17"/>
    <mergeCell ref="F30:I30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M29:P29"/>
    <mergeCell ref="F23:I23"/>
    <mergeCell ref="F24:I24"/>
    <mergeCell ref="F25:I25"/>
    <mergeCell ref="F26:I26"/>
    <mergeCell ref="F27:I27"/>
    <mergeCell ref="F28:I28"/>
    <mergeCell ref="F29:I29"/>
    <mergeCell ref="N39:O39"/>
    <mergeCell ref="A44:V44"/>
    <mergeCell ref="A42:V42"/>
    <mergeCell ref="F33:I33"/>
    <mergeCell ref="F34:I34"/>
    <mergeCell ref="F35:I35"/>
    <mergeCell ref="F36:I36"/>
    <mergeCell ref="N38:O38"/>
    <mergeCell ref="M18:P18"/>
    <mergeCell ref="M19:P19"/>
    <mergeCell ref="M33:P33"/>
    <mergeCell ref="M34:P34"/>
    <mergeCell ref="M35:P35"/>
    <mergeCell ref="M36:P36"/>
    <mergeCell ref="Q30:S30"/>
    <mergeCell ref="Q31:S31"/>
    <mergeCell ref="M30:P30"/>
    <mergeCell ref="M31:P31"/>
    <mergeCell ref="J32:L32"/>
    <mergeCell ref="Q32:S32"/>
    <mergeCell ref="C31:E31"/>
    <mergeCell ref="C32:E32"/>
    <mergeCell ref="M32:P32"/>
    <mergeCell ref="J24:L24"/>
  </mergeCells>
  <pageMargins left="0.51181102362204722" right="0.31496062992125984" top="0.98425196850393704" bottom="0.19685039370078741" header="0.19685039370078741" footer="0.19685039370078741"/>
  <pageSetup paperSize="9" scale="89" orientation="portrait" r:id="rId1"/>
  <headerFooter>
    <oddFooter>&amp;R&amp;"Gulim,Regular"&amp;10SP-FM-04-15 REV.0</oddFooter>
  </headerFooter>
  <rowBreaks count="1" manualBreakCount="1">
    <brk id="44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118"/>
  <sheetViews>
    <sheetView tabSelected="1" topLeftCell="A3" zoomScaleNormal="100" workbookViewId="0">
      <selection activeCell="Q7" sqref="Q7:Q32"/>
    </sheetView>
  </sheetViews>
  <sheetFormatPr defaultRowHeight="15"/>
  <cols>
    <col min="1" max="1" width="1.140625" style="1" customWidth="1"/>
    <col min="2" max="18" width="8.5703125" style="1" customWidth="1"/>
    <col min="19" max="19" width="1.42578125" style="1" customWidth="1"/>
    <col min="26" max="254" width="9.140625" style="1"/>
    <col min="255" max="255" width="1.140625" style="1" customWidth="1"/>
    <col min="256" max="256" width="7.5703125" style="1" customWidth="1"/>
    <col min="257" max="271" width="7.140625" style="1" customWidth="1"/>
    <col min="272" max="273" width="1.42578125" style="1" customWidth="1"/>
    <col min="274" max="274" width="6.42578125" style="1" customWidth="1"/>
    <col min="275" max="276" width="8.7109375" style="1" bestFit="1" customWidth="1"/>
    <col min="277" max="510" width="9.140625" style="1"/>
    <col min="511" max="511" width="1.140625" style="1" customWidth="1"/>
    <col min="512" max="512" width="7.5703125" style="1" customWidth="1"/>
    <col min="513" max="527" width="7.140625" style="1" customWidth="1"/>
    <col min="528" max="529" width="1.42578125" style="1" customWidth="1"/>
    <col min="530" max="530" width="6.42578125" style="1" customWidth="1"/>
    <col min="531" max="532" width="8.7109375" style="1" bestFit="1" customWidth="1"/>
    <col min="533" max="766" width="9.140625" style="1"/>
    <col min="767" max="767" width="1.140625" style="1" customWidth="1"/>
    <col min="768" max="768" width="7.5703125" style="1" customWidth="1"/>
    <col min="769" max="783" width="7.140625" style="1" customWidth="1"/>
    <col min="784" max="785" width="1.42578125" style="1" customWidth="1"/>
    <col min="786" max="786" width="6.42578125" style="1" customWidth="1"/>
    <col min="787" max="788" width="8.7109375" style="1" bestFit="1" customWidth="1"/>
    <col min="789" max="1022" width="9.140625" style="1"/>
    <col min="1023" max="1023" width="1.140625" style="1" customWidth="1"/>
    <col min="1024" max="1024" width="7.5703125" style="1" customWidth="1"/>
    <col min="1025" max="1039" width="7.140625" style="1" customWidth="1"/>
    <col min="1040" max="1041" width="1.42578125" style="1" customWidth="1"/>
    <col min="1042" max="1042" width="6.42578125" style="1" customWidth="1"/>
    <col min="1043" max="1044" width="8.7109375" style="1" bestFit="1" customWidth="1"/>
    <col min="1045" max="1278" width="9.140625" style="1"/>
    <col min="1279" max="1279" width="1.140625" style="1" customWidth="1"/>
    <col min="1280" max="1280" width="7.5703125" style="1" customWidth="1"/>
    <col min="1281" max="1295" width="7.140625" style="1" customWidth="1"/>
    <col min="1296" max="1297" width="1.42578125" style="1" customWidth="1"/>
    <col min="1298" max="1298" width="6.42578125" style="1" customWidth="1"/>
    <col min="1299" max="1300" width="8.7109375" style="1" bestFit="1" customWidth="1"/>
    <col min="1301" max="1534" width="9.140625" style="1"/>
    <col min="1535" max="1535" width="1.140625" style="1" customWidth="1"/>
    <col min="1536" max="1536" width="7.5703125" style="1" customWidth="1"/>
    <col min="1537" max="1551" width="7.140625" style="1" customWidth="1"/>
    <col min="1552" max="1553" width="1.42578125" style="1" customWidth="1"/>
    <col min="1554" max="1554" width="6.42578125" style="1" customWidth="1"/>
    <col min="1555" max="1556" width="8.7109375" style="1" bestFit="1" customWidth="1"/>
    <col min="1557" max="1790" width="9.140625" style="1"/>
    <col min="1791" max="1791" width="1.140625" style="1" customWidth="1"/>
    <col min="1792" max="1792" width="7.5703125" style="1" customWidth="1"/>
    <col min="1793" max="1807" width="7.140625" style="1" customWidth="1"/>
    <col min="1808" max="1809" width="1.42578125" style="1" customWidth="1"/>
    <col min="1810" max="1810" width="6.42578125" style="1" customWidth="1"/>
    <col min="1811" max="1812" width="8.7109375" style="1" bestFit="1" customWidth="1"/>
    <col min="1813" max="2046" width="9.140625" style="1"/>
    <col min="2047" max="2047" width="1.140625" style="1" customWidth="1"/>
    <col min="2048" max="2048" width="7.5703125" style="1" customWidth="1"/>
    <col min="2049" max="2063" width="7.140625" style="1" customWidth="1"/>
    <col min="2064" max="2065" width="1.42578125" style="1" customWidth="1"/>
    <col min="2066" max="2066" width="6.42578125" style="1" customWidth="1"/>
    <col min="2067" max="2068" width="8.7109375" style="1" bestFit="1" customWidth="1"/>
    <col min="2069" max="2302" width="9.140625" style="1"/>
    <col min="2303" max="2303" width="1.140625" style="1" customWidth="1"/>
    <col min="2304" max="2304" width="7.5703125" style="1" customWidth="1"/>
    <col min="2305" max="2319" width="7.140625" style="1" customWidth="1"/>
    <col min="2320" max="2321" width="1.42578125" style="1" customWidth="1"/>
    <col min="2322" max="2322" width="6.42578125" style="1" customWidth="1"/>
    <col min="2323" max="2324" width="8.7109375" style="1" bestFit="1" customWidth="1"/>
    <col min="2325" max="2558" width="9.140625" style="1"/>
    <col min="2559" max="2559" width="1.140625" style="1" customWidth="1"/>
    <col min="2560" max="2560" width="7.5703125" style="1" customWidth="1"/>
    <col min="2561" max="2575" width="7.140625" style="1" customWidth="1"/>
    <col min="2576" max="2577" width="1.42578125" style="1" customWidth="1"/>
    <col min="2578" max="2578" width="6.42578125" style="1" customWidth="1"/>
    <col min="2579" max="2580" width="8.7109375" style="1" bestFit="1" customWidth="1"/>
    <col min="2581" max="2814" width="9.140625" style="1"/>
    <col min="2815" max="2815" width="1.140625" style="1" customWidth="1"/>
    <col min="2816" max="2816" width="7.5703125" style="1" customWidth="1"/>
    <col min="2817" max="2831" width="7.140625" style="1" customWidth="1"/>
    <col min="2832" max="2833" width="1.42578125" style="1" customWidth="1"/>
    <col min="2834" max="2834" width="6.42578125" style="1" customWidth="1"/>
    <col min="2835" max="2836" width="8.7109375" style="1" bestFit="1" customWidth="1"/>
    <col min="2837" max="3070" width="9.140625" style="1"/>
    <col min="3071" max="3071" width="1.140625" style="1" customWidth="1"/>
    <col min="3072" max="3072" width="7.5703125" style="1" customWidth="1"/>
    <col min="3073" max="3087" width="7.140625" style="1" customWidth="1"/>
    <col min="3088" max="3089" width="1.42578125" style="1" customWidth="1"/>
    <col min="3090" max="3090" width="6.42578125" style="1" customWidth="1"/>
    <col min="3091" max="3092" width="8.7109375" style="1" bestFit="1" customWidth="1"/>
    <col min="3093" max="3326" width="9.140625" style="1"/>
    <col min="3327" max="3327" width="1.140625" style="1" customWidth="1"/>
    <col min="3328" max="3328" width="7.5703125" style="1" customWidth="1"/>
    <col min="3329" max="3343" width="7.140625" style="1" customWidth="1"/>
    <col min="3344" max="3345" width="1.42578125" style="1" customWidth="1"/>
    <col min="3346" max="3346" width="6.42578125" style="1" customWidth="1"/>
    <col min="3347" max="3348" width="8.7109375" style="1" bestFit="1" customWidth="1"/>
    <col min="3349" max="3582" width="9.140625" style="1"/>
    <col min="3583" max="3583" width="1.140625" style="1" customWidth="1"/>
    <col min="3584" max="3584" width="7.5703125" style="1" customWidth="1"/>
    <col min="3585" max="3599" width="7.140625" style="1" customWidth="1"/>
    <col min="3600" max="3601" width="1.42578125" style="1" customWidth="1"/>
    <col min="3602" max="3602" width="6.42578125" style="1" customWidth="1"/>
    <col min="3603" max="3604" width="8.7109375" style="1" bestFit="1" customWidth="1"/>
    <col min="3605" max="3838" width="9.140625" style="1"/>
    <col min="3839" max="3839" width="1.140625" style="1" customWidth="1"/>
    <col min="3840" max="3840" width="7.5703125" style="1" customWidth="1"/>
    <col min="3841" max="3855" width="7.140625" style="1" customWidth="1"/>
    <col min="3856" max="3857" width="1.42578125" style="1" customWidth="1"/>
    <col min="3858" max="3858" width="6.42578125" style="1" customWidth="1"/>
    <col min="3859" max="3860" width="8.7109375" style="1" bestFit="1" customWidth="1"/>
    <col min="3861" max="4094" width="9.140625" style="1"/>
    <col min="4095" max="4095" width="1.140625" style="1" customWidth="1"/>
    <col min="4096" max="4096" width="7.5703125" style="1" customWidth="1"/>
    <col min="4097" max="4111" width="7.140625" style="1" customWidth="1"/>
    <col min="4112" max="4113" width="1.42578125" style="1" customWidth="1"/>
    <col min="4114" max="4114" width="6.42578125" style="1" customWidth="1"/>
    <col min="4115" max="4116" width="8.7109375" style="1" bestFit="1" customWidth="1"/>
    <col min="4117" max="4350" width="9.140625" style="1"/>
    <col min="4351" max="4351" width="1.140625" style="1" customWidth="1"/>
    <col min="4352" max="4352" width="7.5703125" style="1" customWidth="1"/>
    <col min="4353" max="4367" width="7.140625" style="1" customWidth="1"/>
    <col min="4368" max="4369" width="1.42578125" style="1" customWidth="1"/>
    <col min="4370" max="4370" width="6.42578125" style="1" customWidth="1"/>
    <col min="4371" max="4372" width="8.7109375" style="1" bestFit="1" customWidth="1"/>
    <col min="4373" max="4606" width="9.140625" style="1"/>
    <col min="4607" max="4607" width="1.140625" style="1" customWidth="1"/>
    <col min="4608" max="4608" width="7.5703125" style="1" customWidth="1"/>
    <col min="4609" max="4623" width="7.140625" style="1" customWidth="1"/>
    <col min="4624" max="4625" width="1.42578125" style="1" customWidth="1"/>
    <col min="4626" max="4626" width="6.42578125" style="1" customWidth="1"/>
    <col min="4627" max="4628" width="8.7109375" style="1" bestFit="1" customWidth="1"/>
    <col min="4629" max="4862" width="9.140625" style="1"/>
    <col min="4863" max="4863" width="1.140625" style="1" customWidth="1"/>
    <col min="4864" max="4864" width="7.5703125" style="1" customWidth="1"/>
    <col min="4865" max="4879" width="7.140625" style="1" customWidth="1"/>
    <col min="4880" max="4881" width="1.42578125" style="1" customWidth="1"/>
    <col min="4882" max="4882" width="6.42578125" style="1" customWidth="1"/>
    <col min="4883" max="4884" width="8.7109375" style="1" bestFit="1" customWidth="1"/>
    <col min="4885" max="5118" width="9.140625" style="1"/>
    <col min="5119" max="5119" width="1.140625" style="1" customWidth="1"/>
    <col min="5120" max="5120" width="7.5703125" style="1" customWidth="1"/>
    <col min="5121" max="5135" width="7.140625" style="1" customWidth="1"/>
    <col min="5136" max="5137" width="1.42578125" style="1" customWidth="1"/>
    <col min="5138" max="5138" width="6.42578125" style="1" customWidth="1"/>
    <col min="5139" max="5140" width="8.7109375" style="1" bestFit="1" customWidth="1"/>
    <col min="5141" max="5374" width="9.140625" style="1"/>
    <col min="5375" max="5375" width="1.140625" style="1" customWidth="1"/>
    <col min="5376" max="5376" width="7.5703125" style="1" customWidth="1"/>
    <col min="5377" max="5391" width="7.140625" style="1" customWidth="1"/>
    <col min="5392" max="5393" width="1.42578125" style="1" customWidth="1"/>
    <col min="5394" max="5394" width="6.42578125" style="1" customWidth="1"/>
    <col min="5395" max="5396" width="8.7109375" style="1" bestFit="1" customWidth="1"/>
    <col min="5397" max="5630" width="9.140625" style="1"/>
    <col min="5631" max="5631" width="1.140625" style="1" customWidth="1"/>
    <col min="5632" max="5632" width="7.5703125" style="1" customWidth="1"/>
    <col min="5633" max="5647" width="7.140625" style="1" customWidth="1"/>
    <col min="5648" max="5649" width="1.42578125" style="1" customWidth="1"/>
    <col min="5650" max="5650" width="6.42578125" style="1" customWidth="1"/>
    <col min="5651" max="5652" width="8.7109375" style="1" bestFit="1" customWidth="1"/>
    <col min="5653" max="5886" width="9.140625" style="1"/>
    <col min="5887" max="5887" width="1.140625" style="1" customWidth="1"/>
    <col min="5888" max="5888" width="7.5703125" style="1" customWidth="1"/>
    <col min="5889" max="5903" width="7.140625" style="1" customWidth="1"/>
    <col min="5904" max="5905" width="1.42578125" style="1" customWidth="1"/>
    <col min="5906" max="5906" width="6.42578125" style="1" customWidth="1"/>
    <col min="5907" max="5908" width="8.7109375" style="1" bestFit="1" customWidth="1"/>
    <col min="5909" max="6142" width="9.140625" style="1"/>
    <col min="6143" max="6143" width="1.140625" style="1" customWidth="1"/>
    <col min="6144" max="6144" width="7.5703125" style="1" customWidth="1"/>
    <col min="6145" max="6159" width="7.140625" style="1" customWidth="1"/>
    <col min="6160" max="6161" width="1.42578125" style="1" customWidth="1"/>
    <col min="6162" max="6162" width="6.42578125" style="1" customWidth="1"/>
    <col min="6163" max="6164" width="8.7109375" style="1" bestFit="1" customWidth="1"/>
    <col min="6165" max="6398" width="9.140625" style="1"/>
    <col min="6399" max="6399" width="1.140625" style="1" customWidth="1"/>
    <col min="6400" max="6400" width="7.5703125" style="1" customWidth="1"/>
    <col min="6401" max="6415" width="7.140625" style="1" customWidth="1"/>
    <col min="6416" max="6417" width="1.42578125" style="1" customWidth="1"/>
    <col min="6418" max="6418" width="6.42578125" style="1" customWidth="1"/>
    <col min="6419" max="6420" width="8.7109375" style="1" bestFit="1" customWidth="1"/>
    <col min="6421" max="6654" width="9.140625" style="1"/>
    <col min="6655" max="6655" width="1.140625" style="1" customWidth="1"/>
    <col min="6656" max="6656" width="7.5703125" style="1" customWidth="1"/>
    <col min="6657" max="6671" width="7.140625" style="1" customWidth="1"/>
    <col min="6672" max="6673" width="1.42578125" style="1" customWidth="1"/>
    <col min="6674" max="6674" width="6.42578125" style="1" customWidth="1"/>
    <col min="6675" max="6676" width="8.7109375" style="1" bestFit="1" customWidth="1"/>
    <col min="6677" max="6910" width="9.140625" style="1"/>
    <col min="6911" max="6911" width="1.140625" style="1" customWidth="1"/>
    <col min="6912" max="6912" width="7.5703125" style="1" customWidth="1"/>
    <col min="6913" max="6927" width="7.140625" style="1" customWidth="1"/>
    <col min="6928" max="6929" width="1.42578125" style="1" customWidth="1"/>
    <col min="6930" max="6930" width="6.42578125" style="1" customWidth="1"/>
    <col min="6931" max="6932" width="8.7109375" style="1" bestFit="1" customWidth="1"/>
    <col min="6933" max="7166" width="9.140625" style="1"/>
    <col min="7167" max="7167" width="1.140625" style="1" customWidth="1"/>
    <col min="7168" max="7168" width="7.5703125" style="1" customWidth="1"/>
    <col min="7169" max="7183" width="7.140625" style="1" customWidth="1"/>
    <col min="7184" max="7185" width="1.42578125" style="1" customWidth="1"/>
    <col min="7186" max="7186" width="6.42578125" style="1" customWidth="1"/>
    <col min="7187" max="7188" width="8.7109375" style="1" bestFit="1" customWidth="1"/>
    <col min="7189" max="7422" width="9.140625" style="1"/>
    <col min="7423" max="7423" width="1.140625" style="1" customWidth="1"/>
    <col min="7424" max="7424" width="7.5703125" style="1" customWidth="1"/>
    <col min="7425" max="7439" width="7.140625" style="1" customWidth="1"/>
    <col min="7440" max="7441" width="1.42578125" style="1" customWidth="1"/>
    <col min="7442" max="7442" width="6.42578125" style="1" customWidth="1"/>
    <col min="7443" max="7444" width="8.7109375" style="1" bestFit="1" customWidth="1"/>
    <col min="7445" max="7678" width="9.140625" style="1"/>
    <col min="7679" max="7679" width="1.140625" style="1" customWidth="1"/>
    <col min="7680" max="7680" width="7.5703125" style="1" customWidth="1"/>
    <col min="7681" max="7695" width="7.140625" style="1" customWidth="1"/>
    <col min="7696" max="7697" width="1.42578125" style="1" customWidth="1"/>
    <col min="7698" max="7698" width="6.42578125" style="1" customWidth="1"/>
    <col min="7699" max="7700" width="8.7109375" style="1" bestFit="1" customWidth="1"/>
    <col min="7701" max="7934" width="9.140625" style="1"/>
    <col min="7935" max="7935" width="1.140625" style="1" customWidth="1"/>
    <col min="7936" max="7936" width="7.5703125" style="1" customWidth="1"/>
    <col min="7937" max="7951" width="7.140625" style="1" customWidth="1"/>
    <col min="7952" max="7953" width="1.42578125" style="1" customWidth="1"/>
    <col min="7954" max="7954" width="6.42578125" style="1" customWidth="1"/>
    <col min="7955" max="7956" width="8.7109375" style="1" bestFit="1" customWidth="1"/>
    <col min="7957" max="8190" width="9.140625" style="1"/>
    <col min="8191" max="8191" width="1.140625" style="1" customWidth="1"/>
    <col min="8192" max="8192" width="7.5703125" style="1" customWidth="1"/>
    <col min="8193" max="8207" width="7.140625" style="1" customWidth="1"/>
    <col min="8208" max="8209" width="1.42578125" style="1" customWidth="1"/>
    <col min="8210" max="8210" width="6.42578125" style="1" customWidth="1"/>
    <col min="8211" max="8212" width="8.7109375" style="1" bestFit="1" customWidth="1"/>
    <col min="8213" max="8446" width="9.140625" style="1"/>
    <col min="8447" max="8447" width="1.140625" style="1" customWidth="1"/>
    <col min="8448" max="8448" width="7.5703125" style="1" customWidth="1"/>
    <col min="8449" max="8463" width="7.140625" style="1" customWidth="1"/>
    <col min="8464" max="8465" width="1.42578125" style="1" customWidth="1"/>
    <col min="8466" max="8466" width="6.42578125" style="1" customWidth="1"/>
    <col min="8467" max="8468" width="8.7109375" style="1" bestFit="1" customWidth="1"/>
    <col min="8469" max="8702" width="9.140625" style="1"/>
    <col min="8703" max="8703" width="1.140625" style="1" customWidth="1"/>
    <col min="8704" max="8704" width="7.5703125" style="1" customWidth="1"/>
    <col min="8705" max="8719" width="7.140625" style="1" customWidth="1"/>
    <col min="8720" max="8721" width="1.42578125" style="1" customWidth="1"/>
    <col min="8722" max="8722" width="6.42578125" style="1" customWidth="1"/>
    <col min="8723" max="8724" width="8.7109375" style="1" bestFit="1" customWidth="1"/>
    <col min="8725" max="8958" width="9.140625" style="1"/>
    <col min="8959" max="8959" width="1.140625" style="1" customWidth="1"/>
    <col min="8960" max="8960" width="7.5703125" style="1" customWidth="1"/>
    <col min="8961" max="8975" width="7.140625" style="1" customWidth="1"/>
    <col min="8976" max="8977" width="1.42578125" style="1" customWidth="1"/>
    <col min="8978" max="8978" width="6.42578125" style="1" customWidth="1"/>
    <col min="8979" max="8980" width="8.7109375" style="1" bestFit="1" customWidth="1"/>
    <col min="8981" max="9214" width="9.140625" style="1"/>
    <col min="9215" max="9215" width="1.140625" style="1" customWidth="1"/>
    <col min="9216" max="9216" width="7.5703125" style="1" customWidth="1"/>
    <col min="9217" max="9231" width="7.140625" style="1" customWidth="1"/>
    <col min="9232" max="9233" width="1.42578125" style="1" customWidth="1"/>
    <col min="9234" max="9234" width="6.42578125" style="1" customWidth="1"/>
    <col min="9235" max="9236" width="8.7109375" style="1" bestFit="1" customWidth="1"/>
    <col min="9237" max="9470" width="9.140625" style="1"/>
    <col min="9471" max="9471" width="1.140625" style="1" customWidth="1"/>
    <col min="9472" max="9472" width="7.5703125" style="1" customWidth="1"/>
    <col min="9473" max="9487" width="7.140625" style="1" customWidth="1"/>
    <col min="9488" max="9489" width="1.42578125" style="1" customWidth="1"/>
    <col min="9490" max="9490" width="6.42578125" style="1" customWidth="1"/>
    <col min="9491" max="9492" width="8.7109375" style="1" bestFit="1" customWidth="1"/>
    <col min="9493" max="9726" width="9.140625" style="1"/>
    <col min="9727" max="9727" width="1.140625" style="1" customWidth="1"/>
    <col min="9728" max="9728" width="7.5703125" style="1" customWidth="1"/>
    <col min="9729" max="9743" width="7.140625" style="1" customWidth="1"/>
    <col min="9744" max="9745" width="1.42578125" style="1" customWidth="1"/>
    <col min="9746" max="9746" width="6.42578125" style="1" customWidth="1"/>
    <col min="9747" max="9748" width="8.7109375" style="1" bestFit="1" customWidth="1"/>
    <col min="9749" max="9982" width="9.140625" style="1"/>
    <col min="9983" max="9983" width="1.140625" style="1" customWidth="1"/>
    <col min="9984" max="9984" width="7.5703125" style="1" customWidth="1"/>
    <col min="9985" max="9999" width="7.140625" style="1" customWidth="1"/>
    <col min="10000" max="10001" width="1.42578125" style="1" customWidth="1"/>
    <col min="10002" max="10002" width="6.42578125" style="1" customWidth="1"/>
    <col min="10003" max="10004" width="8.7109375" style="1" bestFit="1" customWidth="1"/>
    <col min="10005" max="10238" width="9.140625" style="1"/>
    <col min="10239" max="10239" width="1.140625" style="1" customWidth="1"/>
    <col min="10240" max="10240" width="7.5703125" style="1" customWidth="1"/>
    <col min="10241" max="10255" width="7.140625" style="1" customWidth="1"/>
    <col min="10256" max="10257" width="1.42578125" style="1" customWidth="1"/>
    <col min="10258" max="10258" width="6.42578125" style="1" customWidth="1"/>
    <col min="10259" max="10260" width="8.7109375" style="1" bestFit="1" customWidth="1"/>
    <col min="10261" max="10494" width="9.140625" style="1"/>
    <col min="10495" max="10495" width="1.140625" style="1" customWidth="1"/>
    <col min="10496" max="10496" width="7.5703125" style="1" customWidth="1"/>
    <col min="10497" max="10511" width="7.140625" style="1" customWidth="1"/>
    <col min="10512" max="10513" width="1.42578125" style="1" customWidth="1"/>
    <col min="10514" max="10514" width="6.42578125" style="1" customWidth="1"/>
    <col min="10515" max="10516" width="8.7109375" style="1" bestFit="1" customWidth="1"/>
    <col min="10517" max="10750" width="9.140625" style="1"/>
    <col min="10751" max="10751" width="1.140625" style="1" customWidth="1"/>
    <col min="10752" max="10752" width="7.5703125" style="1" customWidth="1"/>
    <col min="10753" max="10767" width="7.140625" style="1" customWidth="1"/>
    <col min="10768" max="10769" width="1.42578125" style="1" customWidth="1"/>
    <col min="10770" max="10770" width="6.42578125" style="1" customWidth="1"/>
    <col min="10771" max="10772" width="8.7109375" style="1" bestFit="1" customWidth="1"/>
    <col min="10773" max="11006" width="9.140625" style="1"/>
    <col min="11007" max="11007" width="1.140625" style="1" customWidth="1"/>
    <col min="11008" max="11008" width="7.5703125" style="1" customWidth="1"/>
    <col min="11009" max="11023" width="7.140625" style="1" customWidth="1"/>
    <col min="11024" max="11025" width="1.42578125" style="1" customWidth="1"/>
    <col min="11026" max="11026" width="6.42578125" style="1" customWidth="1"/>
    <col min="11027" max="11028" width="8.7109375" style="1" bestFit="1" customWidth="1"/>
    <col min="11029" max="11262" width="9.140625" style="1"/>
    <col min="11263" max="11263" width="1.140625" style="1" customWidth="1"/>
    <col min="11264" max="11264" width="7.5703125" style="1" customWidth="1"/>
    <col min="11265" max="11279" width="7.140625" style="1" customWidth="1"/>
    <col min="11280" max="11281" width="1.42578125" style="1" customWidth="1"/>
    <col min="11282" max="11282" width="6.42578125" style="1" customWidth="1"/>
    <col min="11283" max="11284" width="8.7109375" style="1" bestFit="1" customWidth="1"/>
    <col min="11285" max="11518" width="9.140625" style="1"/>
    <col min="11519" max="11519" width="1.140625" style="1" customWidth="1"/>
    <col min="11520" max="11520" width="7.5703125" style="1" customWidth="1"/>
    <col min="11521" max="11535" width="7.140625" style="1" customWidth="1"/>
    <col min="11536" max="11537" width="1.42578125" style="1" customWidth="1"/>
    <col min="11538" max="11538" width="6.42578125" style="1" customWidth="1"/>
    <col min="11539" max="11540" width="8.7109375" style="1" bestFit="1" customWidth="1"/>
    <col min="11541" max="11774" width="9.140625" style="1"/>
    <col min="11775" max="11775" width="1.140625" style="1" customWidth="1"/>
    <col min="11776" max="11776" width="7.5703125" style="1" customWidth="1"/>
    <col min="11777" max="11791" width="7.140625" style="1" customWidth="1"/>
    <col min="11792" max="11793" width="1.42578125" style="1" customWidth="1"/>
    <col min="11794" max="11794" width="6.42578125" style="1" customWidth="1"/>
    <col min="11795" max="11796" width="8.7109375" style="1" bestFit="1" customWidth="1"/>
    <col min="11797" max="12030" width="9.140625" style="1"/>
    <col min="12031" max="12031" width="1.140625" style="1" customWidth="1"/>
    <col min="12032" max="12032" width="7.5703125" style="1" customWidth="1"/>
    <col min="12033" max="12047" width="7.140625" style="1" customWidth="1"/>
    <col min="12048" max="12049" width="1.42578125" style="1" customWidth="1"/>
    <col min="12050" max="12050" width="6.42578125" style="1" customWidth="1"/>
    <col min="12051" max="12052" width="8.7109375" style="1" bestFit="1" customWidth="1"/>
    <col min="12053" max="12286" width="9.140625" style="1"/>
    <col min="12287" max="12287" width="1.140625" style="1" customWidth="1"/>
    <col min="12288" max="12288" width="7.5703125" style="1" customWidth="1"/>
    <col min="12289" max="12303" width="7.140625" style="1" customWidth="1"/>
    <col min="12304" max="12305" width="1.42578125" style="1" customWidth="1"/>
    <col min="12306" max="12306" width="6.42578125" style="1" customWidth="1"/>
    <col min="12307" max="12308" width="8.7109375" style="1" bestFit="1" customWidth="1"/>
    <col min="12309" max="12542" width="9.140625" style="1"/>
    <col min="12543" max="12543" width="1.140625" style="1" customWidth="1"/>
    <col min="12544" max="12544" width="7.5703125" style="1" customWidth="1"/>
    <col min="12545" max="12559" width="7.140625" style="1" customWidth="1"/>
    <col min="12560" max="12561" width="1.42578125" style="1" customWidth="1"/>
    <col min="12562" max="12562" width="6.42578125" style="1" customWidth="1"/>
    <col min="12563" max="12564" width="8.7109375" style="1" bestFit="1" customWidth="1"/>
    <col min="12565" max="12798" width="9.140625" style="1"/>
    <col min="12799" max="12799" width="1.140625" style="1" customWidth="1"/>
    <col min="12800" max="12800" width="7.5703125" style="1" customWidth="1"/>
    <col min="12801" max="12815" width="7.140625" style="1" customWidth="1"/>
    <col min="12816" max="12817" width="1.42578125" style="1" customWidth="1"/>
    <col min="12818" max="12818" width="6.42578125" style="1" customWidth="1"/>
    <col min="12819" max="12820" width="8.7109375" style="1" bestFit="1" customWidth="1"/>
    <col min="12821" max="13054" width="9.140625" style="1"/>
    <col min="13055" max="13055" width="1.140625" style="1" customWidth="1"/>
    <col min="13056" max="13056" width="7.5703125" style="1" customWidth="1"/>
    <col min="13057" max="13071" width="7.140625" style="1" customWidth="1"/>
    <col min="13072" max="13073" width="1.42578125" style="1" customWidth="1"/>
    <col min="13074" max="13074" width="6.42578125" style="1" customWidth="1"/>
    <col min="13075" max="13076" width="8.7109375" style="1" bestFit="1" customWidth="1"/>
    <col min="13077" max="13310" width="9.140625" style="1"/>
    <col min="13311" max="13311" width="1.140625" style="1" customWidth="1"/>
    <col min="13312" max="13312" width="7.5703125" style="1" customWidth="1"/>
    <col min="13313" max="13327" width="7.140625" style="1" customWidth="1"/>
    <col min="13328" max="13329" width="1.42578125" style="1" customWidth="1"/>
    <col min="13330" max="13330" width="6.42578125" style="1" customWidth="1"/>
    <col min="13331" max="13332" width="8.7109375" style="1" bestFit="1" customWidth="1"/>
    <col min="13333" max="13566" width="9.140625" style="1"/>
    <col min="13567" max="13567" width="1.140625" style="1" customWidth="1"/>
    <col min="13568" max="13568" width="7.5703125" style="1" customWidth="1"/>
    <col min="13569" max="13583" width="7.140625" style="1" customWidth="1"/>
    <col min="13584" max="13585" width="1.42578125" style="1" customWidth="1"/>
    <col min="13586" max="13586" width="6.42578125" style="1" customWidth="1"/>
    <col min="13587" max="13588" width="8.7109375" style="1" bestFit="1" customWidth="1"/>
    <col min="13589" max="13822" width="9.140625" style="1"/>
    <col min="13823" max="13823" width="1.140625" style="1" customWidth="1"/>
    <col min="13824" max="13824" width="7.5703125" style="1" customWidth="1"/>
    <col min="13825" max="13839" width="7.140625" style="1" customWidth="1"/>
    <col min="13840" max="13841" width="1.42578125" style="1" customWidth="1"/>
    <col min="13842" max="13842" width="6.42578125" style="1" customWidth="1"/>
    <col min="13843" max="13844" width="8.7109375" style="1" bestFit="1" customWidth="1"/>
    <col min="13845" max="14078" width="9.140625" style="1"/>
    <col min="14079" max="14079" width="1.140625" style="1" customWidth="1"/>
    <col min="14080" max="14080" width="7.5703125" style="1" customWidth="1"/>
    <col min="14081" max="14095" width="7.140625" style="1" customWidth="1"/>
    <col min="14096" max="14097" width="1.42578125" style="1" customWidth="1"/>
    <col min="14098" max="14098" width="6.42578125" style="1" customWidth="1"/>
    <col min="14099" max="14100" width="8.7109375" style="1" bestFit="1" customWidth="1"/>
    <col min="14101" max="14334" width="9.140625" style="1"/>
    <col min="14335" max="14335" width="1.140625" style="1" customWidth="1"/>
    <col min="14336" max="14336" width="7.5703125" style="1" customWidth="1"/>
    <col min="14337" max="14351" width="7.140625" style="1" customWidth="1"/>
    <col min="14352" max="14353" width="1.42578125" style="1" customWidth="1"/>
    <col min="14354" max="14354" width="6.42578125" style="1" customWidth="1"/>
    <col min="14355" max="14356" width="8.7109375" style="1" bestFit="1" customWidth="1"/>
    <col min="14357" max="14590" width="9.140625" style="1"/>
    <col min="14591" max="14591" width="1.140625" style="1" customWidth="1"/>
    <col min="14592" max="14592" width="7.5703125" style="1" customWidth="1"/>
    <col min="14593" max="14607" width="7.140625" style="1" customWidth="1"/>
    <col min="14608" max="14609" width="1.42578125" style="1" customWidth="1"/>
    <col min="14610" max="14610" width="6.42578125" style="1" customWidth="1"/>
    <col min="14611" max="14612" width="8.7109375" style="1" bestFit="1" customWidth="1"/>
    <col min="14613" max="14846" width="9.140625" style="1"/>
    <col min="14847" max="14847" width="1.140625" style="1" customWidth="1"/>
    <col min="14848" max="14848" width="7.5703125" style="1" customWidth="1"/>
    <col min="14849" max="14863" width="7.140625" style="1" customWidth="1"/>
    <col min="14864" max="14865" width="1.42578125" style="1" customWidth="1"/>
    <col min="14866" max="14866" width="6.42578125" style="1" customWidth="1"/>
    <col min="14867" max="14868" width="8.7109375" style="1" bestFit="1" customWidth="1"/>
    <col min="14869" max="15102" width="9.140625" style="1"/>
    <col min="15103" max="15103" width="1.140625" style="1" customWidth="1"/>
    <col min="15104" max="15104" width="7.5703125" style="1" customWidth="1"/>
    <col min="15105" max="15119" width="7.140625" style="1" customWidth="1"/>
    <col min="15120" max="15121" width="1.42578125" style="1" customWidth="1"/>
    <col min="15122" max="15122" width="6.42578125" style="1" customWidth="1"/>
    <col min="15123" max="15124" width="8.7109375" style="1" bestFit="1" customWidth="1"/>
    <col min="15125" max="15358" width="9.140625" style="1"/>
    <col min="15359" max="15359" width="1.140625" style="1" customWidth="1"/>
    <col min="15360" max="15360" width="7.5703125" style="1" customWidth="1"/>
    <col min="15361" max="15375" width="7.140625" style="1" customWidth="1"/>
    <col min="15376" max="15377" width="1.42578125" style="1" customWidth="1"/>
    <col min="15378" max="15378" width="6.42578125" style="1" customWidth="1"/>
    <col min="15379" max="15380" width="8.7109375" style="1" bestFit="1" customWidth="1"/>
    <col min="15381" max="15614" width="9.140625" style="1"/>
    <col min="15615" max="15615" width="1.140625" style="1" customWidth="1"/>
    <col min="15616" max="15616" width="7.5703125" style="1" customWidth="1"/>
    <col min="15617" max="15631" width="7.140625" style="1" customWidth="1"/>
    <col min="15632" max="15633" width="1.42578125" style="1" customWidth="1"/>
    <col min="15634" max="15634" width="6.42578125" style="1" customWidth="1"/>
    <col min="15635" max="15636" width="8.7109375" style="1" bestFit="1" customWidth="1"/>
    <col min="15637" max="15870" width="9.140625" style="1"/>
    <col min="15871" max="15871" width="1.140625" style="1" customWidth="1"/>
    <col min="15872" max="15872" width="7.5703125" style="1" customWidth="1"/>
    <col min="15873" max="15887" width="7.140625" style="1" customWidth="1"/>
    <col min="15888" max="15889" width="1.42578125" style="1" customWidth="1"/>
    <col min="15890" max="15890" width="6.42578125" style="1" customWidth="1"/>
    <col min="15891" max="15892" width="8.7109375" style="1" bestFit="1" customWidth="1"/>
    <col min="15893" max="16126" width="9.140625" style="1"/>
    <col min="16127" max="16127" width="1.140625" style="1" customWidth="1"/>
    <col min="16128" max="16128" width="7.5703125" style="1" customWidth="1"/>
    <col min="16129" max="16143" width="7.140625" style="1" customWidth="1"/>
    <col min="16144" max="16145" width="1.42578125" style="1" customWidth="1"/>
    <col min="16146" max="16146" width="6.42578125" style="1" customWidth="1"/>
    <col min="16147" max="16148" width="8.7109375" style="1" bestFit="1" customWidth="1"/>
    <col min="16149" max="16384" width="9.140625" style="1"/>
  </cols>
  <sheetData>
    <row r="1" spans="1:28" ht="18" customHeight="1">
      <c r="B1" s="2"/>
      <c r="C1" s="2"/>
      <c r="D1" s="2"/>
      <c r="E1" s="2"/>
      <c r="F1" s="2"/>
      <c r="G1" s="2"/>
    </row>
    <row r="2" spans="1:28" ht="33" customHeight="1">
      <c r="B2" s="370" t="s">
        <v>59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</row>
    <row r="3" spans="1:28" ht="18" customHeight="1">
      <c r="B3" s="371"/>
      <c r="C3" s="371"/>
      <c r="D3" s="371"/>
      <c r="E3" s="371"/>
      <c r="F3" s="371"/>
      <c r="G3" s="371"/>
      <c r="H3" s="3"/>
      <c r="I3" s="3"/>
      <c r="J3" s="3"/>
      <c r="K3" s="3"/>
      <c r="R3" s="3"/>
    </row>
    <row r="4" spans="1:28" ht="18" customHeight="1">
      <c r="B4" s="372" t="s">
        <v>0</v>
      </c>
      <c r="C4" s="373"/>
      <c r="D4" s="374" t="s">
        <v>2</v>
      </c>
      <c r="E4" s="375"/>
      <c r="F4" s="374" t="s">
        <v>52</v>
      </c>
      <c r="G4" s="375"/>
      <c r="H4" s="376" t="s">
        <v>1</v>
      </c>
      <c r="I4" s="377"/>
      <c r="J4" s="374" t="s">
        <v>60</v>
      </c>
      <c r="K4" s="375"/>
      <c r="L4" s="374" t="s">
        <v>58</v>
      </c>
      <c r="M4" s="375"/>
      <c r="N4" s="378" t="s">
        <v>3</v>
      </c>
      <c r="O4" s="378" t="s">
        <v>4</v>
      </c>
      <c r="P4" s="378" t="s">
        <v>105</v>
      </c>
      <c r="Q4" s="378" t="s">
        <v>106</v>
      </c>
      <c r="R4" s="177" t="s">
        <v>107</v>
      </c>
      <c r="Z4" s="6"/>
      <c r="AA4" s="6"/>
      <c r="AB4" s="6"/>
    </row>
    <row r="5" spans="1:28" ht="18" customHeight="1">
      <c r="B5" s="366" t="s">
        <v>108</v>
      </c>
      <c r="C5" s="367"/>
      <c r="D5" s="366" t="s">
        <v>108</v>
      </c>
      <c r="E5" s="367"/>
      <c r="F5" s="366" t="s">
        <v>108</v>
      </c>
      <c r="G5" s="367"/>
      <c r="H5" s="366" t="s">
        <v>108</v>
      </c>
      <c r="I5" s="367"/>
      <c r="J5" s="366" t="s">
        <v>108</v>
      </c>
      <c r="K5" s="367"/>
      <c r="L5" s="366" t="s">
        <v>108</v>
      </c>
      <c r="M5" s="367"/>
      <c r="N5" s="379"/>
      <c r="O5" s="379"/>
      <c r="P5" s="379"/>
      <c r="Q5" s="379"/>
      <c r="R5" s="178" t="s">
        <v>109</v>
      </c>
      <c r="Z5" s="6"/>
      <c r="AA5" s="6"/>
      <c r="AB5" s="6"/>
    </row>
    <row r="6" spans="1:28" ht="18" customHeight="1">
      <c r="B6" s="368" t="s">
        <v>6</v>
      </c>
      <c r="C6" s="369"/>
      <c r="D6" s="7" t="s">
        <v>6</v>
      </c>
      <c r="E6" s="8" t="s">
        <v>4</v>
      </c>
      <c r="F6" s="7" t="s">
        <v>6</v>
      </c>
      <c r="G6" s="8" t="s">
        <v>4</v>
      </c>
      <c r="H6" s="7" t="s">
        <v>6</v>
      </c>
      <c r="I6" s="8" t="s">
        <v>4</v>
      </c>
      <c r="J6" s="7" t="s">
        <v>6</v>
      </c>
      <c r="K6" s="8" t="s">
        <v>4</v>
      </c>
      <c r="L6" s="7" t="s">
        <v>6</v>
      </c>
      <c r="M6" s="8" t="s">
        <v>4</v>
      </c>
      <c r="N6" s="7" t="s">
        <v>6</v>
      </c>
      <c r="O6" s="7" t="s">
        <v>6</v>
      </c>
      <c r="P6" s="7" t="s">
        <v>6</v>
      </c>
      <c r="Q6" s="9" t="s">
        <v>6</v>
      </c>
      <c r="R6" s="179" t="s">
        <v>6</v>
      </c>
      <c r="S6" s="114"/>
      <c r="Z6" s="6"/>
      <c r="AA6" s="6"/>
      <c r="AB6" s="6"/>
    </row>
    <row r="7" spans="1:28" ht="18" customHeight="1">
      <c r="A7" s="6"/>
      <c r="B7" s="364">
        <f>'Data Record(Forward)'!B22</f>
        <v>0</v>
      </c>
      <c r="C7" s="365"/>
      <c r="D7" s="180">
        <f>'Data Record(Forward)'!W22</f>
        <v>0</v>
      </c>
      <c r="E7" s="13">
        <f t="shared" ref="E7:E22" si="0">D7/1</f>
        <v>0</v>
      </c>
      <c r="F7" s="181">
        <f>'Uncert of STD'!F8</f>
        <v>2.0999999999999998E-4</v>
      </c>
      <c r="G7" s="182">
        <f t="shared" ref="G7:G22" si="1">F7/2</f>
        <v>1.0499999999999999E-4</v>
      </c>
      <c r="H7" s="13">
        <f t="shared" ref="H7:H22" si="2">((B7)*(11.5*10^-6)*1)</f>
        <v>0</v>
      </c>
      <c r="I7" s="13">
        <f t="shared" ref="I7:I22" si="3">H7/SQRT(3)</f>
        <v>0</v>
      </c>
      <c r="J7" s="12">
        <f>0.0001/2</f>
        <v>5.0000000000000002E-5</v>
      </c>
      <c r="K7" s="13">
        <f t="shared" ref="K7:K22" si="4">(J7/SQRT(3))</f>
        <v>2.8867513459481293E-5</v>
      </c>
      <c r="L7" s="12">
        <f>'Data Record(Forward)'!M8/5</f>
        <v>2.0000000000000001E-4</v>
      </c>
      <c r="M7" s="13">
        <f t="shared" ref="M7:M22" si="5">(L7/SQRT(3))</f>
        <v>1.1547005383792517E-4</v>
      </c>
      <c r="N7" s="11">
        <f>SQRT(E7^2+G7^2+I7^2+K7^2+M7^2)</f>
        <v>1.5871882896073379E-4</v>
      </c>
      <c r="O7" s="14">
        <f>E7/1</f>
        <v>0</v>
      </c>
      <c r="P7" s="15" t="str">
        <f>IF(O7=0,"∞",(M7^4/(O7^4/3)))</f>
        <v>∞</v>
      </c>
      <c r="Q7" s="10">
        <f>IF(P7="∞",2,_xlfn.T.INV.2T(0.0455,P7))</f>
        <v>2</v>
      </c>
      <c r="R7" s="183">
        <f>N7*Q7*1000</f>
        <v>0.31743765792146761</v>
      </c>
      <c r="S7" s="114"/>
      <c r="Z7" s="6"/>
      <c r="AA7" s="6"/>
      <c r="AB7" s="6"/>
    </row>
    <row r="8" spans="1:28" ht="18" customHeight="1">
      <c r="A8" s="6"/>
      <c r="B8" s="364">
        <f>'Data Record(Forward)'!B23</f>
        <v>0.01</v>
      </c>
      <c r="C8" s="365"/>
      <c r="D8" s="180">
        <f>'Data Record(Forward)'!W23</f>
        <v>0</v>
      </c>
      <c r="E8" s="13">
        <f t="shared" si="0"/>
        <v>0</v>
      </c>
      <c r="F8" s="181">
        <f>F7</f>
        <v>2.0999999999999998E-4</v>
      </c>
      <c r="G8" s="182">
        <f t="shared" si="1"/>
        <v>1.0499999999999999E-4</v>
      </c>
      <c r="H8" s="13">
        <f t="shared" si="2"/>
        <v>1.15E-7</v>
      </c>
      <c r="I8" s="13">
        <f t="shared" si="3"/>
        <v>6.6395280956806965E-8</v>
      </c>
      <c r="J8" s="12">
        <f>J7</f>
        <v>5.0000000000000002E-5</v>
      </c>
      <c r="K8" s="13">
        <f t="shared" si="4"/>
        <v>2.8867513459481293E-5</v>
      </c>
      <c r="L8" s="12">
        <f>L7</f>
        <v>2.0000000000000001E-4</v>
      </c>
      <c r="M8" s="13">
        <f t="shared" si="5"/>
        <v>1.1547005383792517E-4</v>
      </c>
      <c r="N8" s="11">
        <f t="shared" ref="N8:N22" si="6">SQRT(E8^2+G8^2+I8^2+K8^2+M8^2)</f>
        <v>1.5871884284797443E-4</v>
      </c>
      <c r="O8" s="14">
        <f t="shared" ref="O8:O22" si="7">E8/1</f>
        <v>0</v>
      </c>
      <c r="P8" s="15" t="str">
        <f t="shared" ref="P8:P32" si="8">IF(O8=0,"∞",(M8^4/(O8^4/3)))</f>
        <v>∞</v>
      </c>
      <c r="Q8" s="10">
        <f t="shared" ref="Q8:Q32" si="9">IF(P8="∞",2,_xlfn.T.INV.2T(0.0455,P8))</f>
        <v>2</v>
      </c>
      <c r="R8" s="183">
        <f t="shared" ref="R8:R22" si="10">N8*Q8*1000</f>
        <v>0.31743768569594888</v>
      </c>
      <c r="S8" s="114"/>
      <c r="Z8" s="6"/>
      <c r="AA8" s="6"/>
      <c r="AB8" s="6"/>
    </row>
    <row r="9" spans="1:28" s="6" customFormat="1" ht="18" customHeight="1">
      <c r="B9" s="364">
        <f>'Data Record(Forward)'!B24</f>
        <v>0.02</v>
      </c>
      <c r="C9" s="365"/>
      <c r="D9" s="180">
        <f>'Data Record(Forward)'!W24</f>
        <v>0</v>
      </c>
      <c r="E9" s="13">
        <f t="shared" si="0"/>
        <v>0</v>
      </c>
      <c r="F9" s="181">
        <f t="shared" ref="F9:F32" si="11">F8</f>
        <v>2.0999999999999998E-4</v>
      </c>
      <c r="G9" s="182">
        <f t="shared" si="1"/>
        <v>1.0499999999999999E-4</v>
      </c>
      <c r="H9" s="13">
        <f t="shared" si="2"/>
        <v>2.2999999999999999E-7</v>
      </c>
      <c r="I9" s="13">
        <f t="shared" si="3"/>
        <v>1.3279056191361393E-7</v>
      </c>
      <c r="J9" s="12">
        <f t="shared" ref="J9:L22" si="12">J8</f>
        <v>5.0000000000000002E-5</v>
      </c>
      <c r="K9" s="13">
        <f t="shared" si="4"/>
        <v>2.8867513459481293E-5</v>
      </c>
      <c r="L9" s="12">
        <f t="shared" si="12"/>
        <v>2.0000000000000001E-4</v>
      </c>
      <c r="M9" s="13">
        <f t="shared" si="5"/>
        <v>1.1547005383792517E-4</v>
      </c>
      <c r="N9" s="11">
        <f t="shared" si="6"/>
        <v>1.5871888450968901E-4</v>
      </c>
      <c r="O9" s="14">
        <f t="shared" si="7"/>
        <v>0</v>
      </c>
      <c r="P9" s="15" t="str">
        <f t="shared" si="8"/>
        <v>∞</v>
      </c>
      <c r="Q9" s="10">
        <f t="shared" si="9"/>
        <v>2</v>
      </c>
      <c r="R9" s="183">
        <f t="shared" si="10"/>
        <v>0.31743776901937804</v>
      </c>
      <c r="S9" s="115"/>
    </row>
    <row r="10" spans="1:28" s="6" customFormat="1" ht="18" customHeight="1">
      <c r="B10" s="364">
        <f>'Data Record(Forward)'!B25</f>
        <v>0.03</v>
      </c>
      <c r="C10" s="365"/>
      <c r="D10" s="180">
        <f>'Data Record(Forward)'!W25</f>
        <v>0</v>
      </c>
      <c r="E10" s="13">
        <f t="shared" si="0"/>
        <v>0</v>
      </c>
      <c r="F10" s="181">
        <f t="shared" si="11"/>
        <v>2.0999999999999998E-4</v>
      </c>
      <c r="G10" s="182">
        <f t="shared" si="1"/>
        <v>1.0499999999999999E-4</v>
      </c>
      <c r="H10" s="13">
        <f t="shared" si="2"/>
        <v>3.4499999999999998E-7</v>
      </c>
      <c r="I10" s="13">
        <f t="shared" si="3"/>
        <v>1.9918584287042088E-7</v>
      </c>
      <c r="J10" s="12">
        <f t="shared" si="12"/>
        <v>5.0000000000000002E-5</v>
      </c>
      <c r="K10" s="13">
        <f t="shared" si="4"/>
        <v>2.8867513459481293E-5</v>
      </c>
      <c r="L10" s="12">
        <f t="shared" si="12"/>
        <v>2.0000000000000001E-4</v>
      </c>
      <c r="M10" s="13">
        <f t="shared" si="5"/>
        <v>1.1547005383792517E-4</v>
      </c>
      <c r="N10" s="11">
        <f t="shared" si="6"/>
        <v>1.5871895394585573E-4</v>
      </c>
      <c r="O10" s="14">
        <f t="shared" si="7"/>
        <v>0</v>
      </c>
      <c r="P10" s="15" t="str">
        <f t="shared" si="8"/>
        <v>∞</v>
      </c>
      <c r="Q10" s="10">
        <f t="shared" si="9"/>
        <v>2</v>
      </c>
      <c r="R10" s="183">
        <f t="shared" si="10"/>
        <v>0.31743790789171145</v>
      </c>
      <c r="S10" s="115"/>
    </row>
    <row r="11" spans="1:28" s="6" customFormat="1" ht="18" customHeight="1">
      <c r="B11" s="364">
        <f>'Data Record(Forward)'!B26</f>
        <v>0.04</v>
      </c>
      <c r="C11" s="365"/>
      <c r="D11" s="180">
        <f>'Data Record(Forward)'!W26</f>
        <v>0</v>
      </c>
      <c r="E11" s="13">
        <f t="shared" si="0"/>
        <v>0</v>
      </c>
      <c r="F11" s="181">
        <f t="shared" si="11"/>
        <v>2.0999999999999998E-4</v>
      </c>
      <c r="G11" s="182">
        <f t="shared" si="1"/>
        <v>1.0499999999999999E-4</v>
      </c>
      <c r="H11" s="13">
        <f t="shared" si="2"/>
        <v>4.5999999999999999E-7</v>
      </c>
      <c r="I11" s="13">
        <f t="shared" si="3"/>
        <v>2.6558112382722786E-7</v>
      </c>
      <c r="J11" s="12">
        <f t="shared" si="12"/>
        <v>5.0000000000000002E-5</v>
      </c>
      <c r="K11" s="13">
        <f t="shared" si="4"/>
        <v>2.8867513459481293E-5</v>
      </c>
      <c r="L11" s="12">
        <f t="shared" si="12"/>
        <v>2.0000000000000001E-4</v>
      </c>
      <c r="M11" s="13">
        <f t="shared" si="5"/>
        <v>1.1547005383792517E-4</v>
      </c>
      <c r="N11" s="11">
        <f t="shared" si="6"/>
        <v>1.5871905115643806E-4</v>
      </c>
      <c r="O11" s="14">
        <f t="shared" si="7"/>
        <v>0</v>
      </c>
      <c r="P11" s="15" t="str">
        <f t="shared" si="8"/>
        <v>∞</v>
      </c>
      <c r="Q11" s="10">
        <f t="shared" si="9"/>
        <v>2</v>
      </c>
      <c r="R11" s="183">
        <f t="shared" si="10"/>
        <v>0.31743810231287611</v>
      </c>
      <c r="S11" s="115"/>
    </row>
    <row r="12" spans="1:28" s="6" customFormat="1" ht="18" customHeight="1">
      <c r="B12" s="364">
        <f>'Data Record(Forward)'!B27</f>
        <v>0.05</v>
      </c>
      <c r="C12" s="365"/>
      <c r="D12" s="180">
        <f>'Data Record(Forward)'!W27</f>
        <v>0</v>
      </c>
      <c r="E12" s="13">
        <f t="shared" si="0"/>
        <v>0</v>
      </c>
      <c r="F12" s="181">
        <f t="shared" si="11"/>
        <v>2.0999999999999998E-4</v>
      </c>
      <c r="G12" s="182">
        <f t="shared" si="1"/>
        <v>1.0499999999999999E-4</v>
      </c>
      <c r="H12" s="13">
        <f t="shared" si="2"/>
        <v>5.75E-7</v>
      </c>
      <c r="I12" s="13">
        <f t="shared" si="3"/>
        <v>3.3197640478403484E-7</v>
      </c>
      <c r="J12" s="12">
        <f t="shared" si="12"/>
        <v>5.0000000000000002E-5</v>
      </c>
      <c r="K12" s="13">
        <f t="shared" si="4"/>
        <v>2.8867513459481293E-5</v>
      </c>
      <c r="L12" s="12">
        <f t="shared" si="12"/>
        <v>2.0000000000000001E-4</v>
      </c>
      <c r="M12" s="13">
        <f t="shared" si="5"/>
        <v>1.1547005383792517E-4</v>
      </c>
      <c r="N12" s="11">
        <f t="shared" si="6"/>
        <v>1.5871917614138502E-4</v>
      </c>
      <c r="O12" s="14">
        <f t="shared" si="7"/>
        <v>0</v>
      </c>
      <c r="P12" s="15" t="str">
        <f t="shared" si="8"/>
        <v>∞</v>
      </c>
      <c r="Q12" s="10">
        <f t="shared" si="9"/>
        <v>2</v>
      </c>
      <c r="R12" s="183">
        <f t="shared" si="10"/>
        <v>0.31743835228277001</v>
      </c>
      <c r="S12" s="115"/>
      <c r="Z12" s="1"/>
      <c r="AA12" s="1"/>
      <c r="AB12" s="1"/>
    </row>
    <row r="13" spans="1:28" s="6" customFormat="1" ht="18" customHeight="1">
      <c r="B13" s="364">
        <f>'Data Record(Forward)'!B28</f>
        <v>0.06</v>
      </c>
      <c r="C13" s="365"/>
      <c r="D13" s="180">
        <f>'Data Record(Forward)'!W28</f>
        <v>0</v>
      </c>
      <c r="E13" s="13">
        <f t="shared" si="0"/>
        <v>0</v>
      </c>
      <c r="F13" s="181">
        <f t="shared" si="11"/>
        <v>2.0999999999999998E-4</v>
      </c>
      <c r="G13" s="182">
        <f t="shared" si="1"/>
        <v>1.0499999999999999E-4</v>
      </c>
      <c r="H13" s="13">
        <f t="shared" si="2"/>
        <v>6.8999999999999996E-7</v>
      </c>
      <c r="I13" s="13">
        <f t="shared" si="3"/>
        <v>3.9837168574084176E-7</v>
      </c>
      <c r="J13" s="12">
        <f t="shared" si="12"/>
        <v>5.0000000000000002E-5</v>
      </c>
      <c r="K13" s="13">
        <f t="shared" si="4"/>
        <v>2.8867513459481293E-5</v>
      </c>
      <c r="L13" s="12">
        <f t="shared" si="12"/>
        <v>2.0000000000000001E-4</v>
      </c>
      <c r="M13" s="13">
        <f t="shared" si="5"/>
        <v>1.1547005383792517E-4</v>
      </c>
      <c r="N13" s="11">
        <f t="shared" si="6"/>
        <v>1.5871932890063097E-4</v>
      </c>
      <c r="O13" s="14">
        <f t="shared" si="7"/>
        <v>0</v>
      </c>
      <c r="P13" s="15" t="str">
        <f t="shared" si="8"/>
        <v>∞</v>
      </c>
      <c r="Q13" s="10">
        <f t="shared" si="9"/>
        <v>2</v>
      </c>
      <c r="R13" s="183">
        <f t="shared" si="10"/>
        <v>0.31743865780126196</v>
      </c>
      <c r="S13" s="115"/>
      <c r="Z13" s="1"/>
      <c r="AA13" s="1"/>
      <c r="AB13" s="1"/>
    </row>
    <row r="14" spans="1:28" s="6" customFormat="1" ht="18" customHeight="1">
      <c r="A14" s="1"/>
      <c r="B14" s="364">
        <f>'Data Record(Forward)'!B29</f>
        <v>7.0000000000000007E-2</v>
      </c>
      <c r="C14" s="365"/>
      <c r="D14" s="180">
        <f>'Data Record(Forward)'!W29</f>
        <v>0</v>
      </c>
      <c r="E14" s="13">
        <f t="shared" si="0"/>
        <v>0</v>
      </c>
      <c r="F14" s="181">
        <f t="shared" si="11"/>
        <v>2.0999999999999998E-4</v>
      </c>
      <c r="G14" s="182">
        <f t="shared" si="1"/>
        <v>1.0499999999999999E-4</v>
      </c>
      <c r="H14" s="13">
        <f t="shared" si="2"/>
        <v>8.0500000000000013E-7</v>
      </c>
      <c r="I14" s="13">
        <f t="shared" si="3"/>
        <v>4.6476696669764884E-7</v>
      </c>
      <c r="J14" s="12">
        <f t="shared" si="12"/>
        <v>5.0000000000000002E-5</v>
      </c>
      <c r="K14" s="13">
        <f t="shared" si="4"/>
        <v>2.8867513459481293E-5</v>
      </c>
      <c r="L14" s="12">
        <f t="shared" si="12"/>
        <v>2.0000000000000001E-4</v>
      </c>
      <c r="M14" s="13">
        <f t="shared" si="5"/>
        <v>1.1547005383792517E-4</v>
      </c>
      <c r="N14" s="11">
        <f t="shared" si="6"/>
        <v>1.5871950943409572E-4</v>
      </c>
      <c r="O14" s="14">
        <f t="shared" si="7"/>
        <v>0</v>
      </c>
      <c r="P14" s="15" t="str">
        <f t="shared" si="8"/>
        <v>∞</v>
      </c>
      <c r="Q14" s="10">
        <f t="shared" si="9"/>
        <v>2</v>
      </c>
      <c r="R14" s="183">
        <f t="shared" si="10"/>
        <v>0.31743901886819142</v>
      </c>
      <c r="Z14" s="1"/>
      <c r="AA14" s="1"/>
      <c r="AB14" s="1"/>
    </row>
    <row r="15" spans="1:28" s="6" customFormat="1" ht="18" customHeight="1">
      <c r="A15" s="1"/>
      <c r="B15" s="364">
        <f>'Data Record(Forward)'!B30</f>
        <v>0.08</v>
      </c>
      <c r="C15" s="365"/>
      <c r="D15" s="180">
        <f>'Data Record(Forward)'!W30</f>
        <v>0</v>
      </c>
      <c r="E15" s="13">
        <f t="shared" si="0"/>
        <v>0</v>
      </c>
      <c r="F15" s="181">
        <f t="shared" si="11"/>
        <v>2.0999999999999998E-4</v>
      </c>
      <c r="G15" s="182">
        <f t="shared" si="1"/>
        <v>1.0499999999999999E-4</v>
      </c>
      <c r="H15" s="13">
        <f t="shared" si="2"/>
        <v>9.1999999999999998E-7</v>
      </c>
      <c r="I15" s="13">
        <f t="shared" si="3"/>
        <v>5.3116224765445572E-7</v>
      </c>
      <c r="J15" s="12">
        <f t="shared" si="12"/>
        <v>5.0000000000000002E-5</v>
      </c>
      <c r="K15" s="13">
        <f t="shared" si="4"/>
        <v>2.8867513459481293E-5</v>
      </c>
      <c r="L15" s="12">
        <f t="shared" si="12"/>
        <v>2.0000000000000001E-4</v>
      </c>
      <c r="M15" s="13">
        <f t="shared" si="5"/>
        <v>1.1547005383792517E-4</v>
      </c>
      <c r="N15" s="11">
        <f t="shared" si="6"/>
        <v>1.5871971774168451E-4</v>
      </c>
      <c r="O15" s="14">
        <f t="shared" si="7"/>
        <v>0</v>
      </c>
      <c r="P15" s="15" t="str">
        <f t="shared" si="8"/>
        <v>∞</v>
      </c>
      <c r="Q15" s="10">
        <f t="shared" si="9"/>
        <v>2</v>
      </c>
      <c r="R15" s="183">
        <f t="shared" si="10"/>
        <v>0.317439435483369</v>
      </c>
      <c r="Z15" s="1"/>
      <c r="AA15" s="1"/>
      <c r="AB15" s="1"/>
    </row>
    <row r="16" spans="1:28" s="6" customFormat="1" ht="18" customHeight="1">
      <c r="A16" s="1"/>
      <c r="B16" s="364">
        <f>'Data Record(Forward)'!B31</f>
        <v>0.09</v>
      </c>
      <c r="C16" s="365"/>
      <c r="D16" s="180">
        <f>'Data Record(Forward)'!W31</f>
        <v>0</v>
      </c>
      <c r="E16" s="13">
        <f t="shared" si="0"/>
        <v>0</v>
      </c>
      <c r="F16" s="181">
        <f t="shared" si="11"/>
        <v>2.0999999999999998E-4</v>
      </c>
      <c r="G16" s="182">
        <f t="shared" si="1"/>
        <v>1.0499999999999999E-4</v>
      </c>
      <c r="H16" s="13">
        <f t="shared" si="2"/>
        <v>1.035E-6</v>
      </c>
      <c r="I16" s="13">
        <f t="shared" si="3"/>
        <v>5.9755752861126269E-7</v>
      </c>
      <c r="J16" s="12">
        <f t="shared" si="12"/>
        <v>5.0000000000000002E-5</v>
      </c>
      <c r="K16" s="13">
        <f t="shared" si="4"/>
        <v>2.8867513459481293E-5</v>
      </c>
      <c r="L16" s="12">
        <f t="shared" si="12"/>
        <v>2.0000000000000001E-4</v>
      </c>
      <c r="M16" s="13">
        <f t="shared" si="5"/>
        <v>1.1547005383792517E-4</v>
      </c>
      <c r="N16" s="11">
        <f t="shared" si="6"/>
        <v>1.5871995382328799E-4</v>
      </c>
      <c r="O16" s="14">
        <f t="shared" si="7"/>
        <v>0</v>
      </c>
      <c r="P16" s="15" t="str">
        <f t="shared" si="8"/>
        <v>∞</v>
      </c>
      <c r="Q16" s="10">
        <f t="shared" si="9"/>
        <v>2</v>
      </c>
      <c r="R16" s="183">
        <f t="shared" si="10"/>
        <v>0.31743990764657598</v>
      </c>
      <c r="Z16" s="1"/>
      <c r="AA16" s="1"/>
      <c r="AB16" s="1"/>
    </row>
    <row r="17" spans="2:18" s="17" customFormat="1" ht="18" customHeight="1">
      <c r="B17" s="364">
        <f>'Data Record(Forward)'!B32</f>
        <v>0.1</v>
      </c>
      <c r="C17" s="365"/>
      <c r="D17" s="180">
        <f>'Data Record(Forward)'!W32</f>
        <v>0</v>
      </c>
      <c r="E17" s="13">
        <f t="shared" si="0"/>
        <v>0</v>
      </c>
      <c r="F17" s="181">
        <f t="shared" si="11"/>
        <v>2.0999999999999998E-4</v>
      </c>
      <c r="G17" s="182">
        <f t="shared" si="1"/>
        <v>1.0499999999999999E-4</v>
      </c>
      <c r="H17" s="13">
        <f t="shared" si="2"/>
        <v>1.15E-6</v>
      </c>
      <c r="I17" s="13">
        <f t="shared" si="3"/>
        <v>6.6395280956806967E-7</v>
      </c>
      <c r="J17" s="12">
        <f t="shared" si="12"/>
        <v>5.0000000000000002E-5</v>
      </c>
      <c r="K17" s="13">
        <f t="shared" si="4"/>
        <v>2.8867513459481293E-5</v>
      </c>
      <c r="L17" s="12">
        <f t="shared" si="12"/>
        <v>2.0000000000000001E-4</v>
      </c>
      <c r="M17" s="13">
        <f t="shared" si="5"/>
        <v>1.1547005383792517E-4</v>
      </c>
      <c r="N17" s="11">
        <f t="shared" si="6"/>
        <v>1.587202176787822E-4</v>
      </c>
      <c r="O17" s="14">
        <f t="shared" si="7"/>
        <v>0</v>
      </c>
      <c r="P17" s="15" t="str">
        <f t="shared" si="8"/>
        <v>∞</v>
      </c>
      <c r="Q17" s="10">
        <f t="shared" si="9"/>
        <v>2</v>
      </c>
      <c r="R17" s="183">
        <f t="shared" si="10"/>
        <v>0.31744043535756439</v>
      </c>
    </row>
    <row r="18" spans="2:18" s="17" customFormat="1" ht="18" customHeight="1">
      <c r="B18" s="364">
        <f>'Data Record(Forward)'!B33</f>
        <v>0.2</v>
      </c>
      <c r="C18" s="365"/>
      <c r="D18" s="180">
        <f>'Data Record(Forward)'!W33</f>
        <v>0</v>
      </c>
      <c r="E18" s="13">
        <f t="shared" si="0"/>
        <v>0</v>
      </c>
      <c r="F18" s="181">
        <f t="shared" si="11"/>
        <v>2.0999999999999998E-4</v>
      </c>
      <c r="G18" s="182">
        <f t="shared" si="1"/>
        <v>1.0499999999999999E-4</v>
      </c>
      <c r="H18" s="13">
        <f t="shared" si="2"/>
        <v>2.3E-6</v>
      </c>
      <c r="I18" s="13">
        <f t="shared" si="3"/>
        <v>1.3279056191361393E-6</v>
      </c>
      <c r="J18" s="12">
        <f t="shared" si="12"/>
        <v>5.0000000000000002E-5</v>
      </c>
      <c r="K18" s="13">
        <f t="shared" si="4"/>
        <v>2.8867513459481293E-5</v>
      </c>
      <c r="L18" s="12">
        <f t="shared" si="12"/>
        <v>2.0000000000000001E-4</v>
      </c>
      <c r="M18" s="13">
        <f t="shared" si="5"/>
        <v>1.1547005383792517E-4</v>
      </c>
      <c r="N18" s="11">
        <f t="shared" si="6"/>
        <v>1.5872438376002599E-4</v>
      </c>
      <c r="O18" s="14">
        <f t="shared" si="7"/>
        <v>0</v>
      </c>
      <c r="P18" s="15" t="str">
        <f t="shared" si="8"/>
        <v>∞</v>
      </c>
      <c r="Q18" s="10">
        <f t="shared" si="9"/>
        <v>2</v>
      </c>
      <c r="R18" s="183">
        <f t="shared" si="10"/>
        <v>0.31744876752005197</v>
      </c>
    </row>
    <row r="19" spans="2:18" s="17" customFormat="1" ht="18" customHeight="1">
      <c r="B19" s="364">
        <f>'Data Record(Forward)'!B34</f>
        <v>0.3</v>
      </c>
      <c r="C19" s="365"/>
      <c r="D19" s="180">
        <f>'Data Record(Forward)'!W34</f>
        <v>0</v>
      </c>
      <c r="E19" s="13">
        <f t="shared" si="0"/>
        <v>0</v>
      </c>
      <c r="F19" s="181">
        <f t="shared" si="11"/>
        <v>2.0999999999999998E-4</v>
      </c>
      <c r="G19" s="182">
        <f t="shared" si="1"/>
        <v>1.0499999999999999E-4</v>
      </c>
      <c r="H19" s="13">
        <f t="shared" si="2"/>
        <v>3.45E-6</v>
      </c>
      <c r="I19" s="13">
        <f t="shared" si="3"/>
        <v>1.9918584287042091E-6</v>
      </c>
      <c r="J19" s="12">
        <f t="shared" si="12"/>
        <v>5.0000000000000002E-5</v>
      </c>
      <c r="K19" s="13">
        <f t="shared" si="4"/>
        <v>2.8867513459481293E-5</v>
      </c>
      <c r="L19" s="12">
        <f t="shared" si="12"/>
        <v>2.0000000000000001E-4</v>
      </c>
      <c r="M19" s="13">
        <f t="shared" si="5"/>
        <v>1.1547005383792517E-4</v>
      </c>
      <c r="N19" s="11">
        <f t="shared" si="6"/>
        <v>1.5873132698578018E-4</v>
      </c>
      <c r="O19" s="14">
        <f t="shared" si="7"/>
        <v>0</v>
      </c>
      <c r="P19" s="15" t="str">
        <f t="shared" si="8"/>
        <v>∞</v>
      </c>
      <c r="Q19" s="10">
        <f t="shared" si="9"/>
        <v>2</v>
      </c>
      <c r="R19" s="183">
        <f t="shared" si="10"/>
        <v>0.31746265397156037</v>
      </c>
    </row>
    <row r="20" spans="2:18" s="17" customFormat="1" ht="18" customHeight="1">
      <c r="B20" s="364">
        <f>'Data Record(Forward)'!B35</f>
        <v>0.4</v>
      </c>
      <c r="C20" s="365"/>
      <c r="D20" s="180">
        <f>'Data Record(Forward)'!W35</f>
        <v>0</v>
      </c>
      <c r="E20" s="13">
        <f t="shared" si="0"/>
        <v>0</v>
      </c>
      <c r="F20" s="181">
        <f t="shared" si="11"/>
        <v>2.0999999999999998E-4</v>
      </c>
      <c r="G20" s="182">
        <f t="shared" si="1"/>
        <v>1.0499999999999999E-4</v>
      </c>
      <c r="H20" s="13">
        <f t="shared" si="2"/>
        <v>4.6E-6</v>
      </c>
      <c r="I20" s="13">
        <f t="shared" si="3"/>
        <v>2.6558112382722787E-6</v>
      </c>
      <c r="J20" s="12">
        <f t="shared" si="12"/>
        <v>5.0000000000000002E-5</v>
      </c>
      <c r="K20" s="13">
        <f t="shared" si="4"/>
        <v>2.8867513459481293E-5</v>
      </c>
      <c r="L20" s="12">
        <f t="shared" si="12"/>
        <v>2.0000000000000001E-4</v>
      </c>
      <c r="M20" s="13">
        <f t="shared" si="5"/>
        <v>1.1547005383792517E-4</v>
      </c>
      <c r="N20" s="11">
        <f t="shared" si="6"/>
        <v>1.5874104699163352E-4</v>
      </c>
      <c r="O20" s="14">
        <f t="shared" si="7"/>
        <v>0</v>
      </c>
      <c r="P20" s="15" t="str">
        <f t="shared" si="8"/>
        <v>∞</v>
      </c>
      <c r="Q20" s="10">
        <f t="shared" si="9"/>
        <v>2</v>
      </c>
      <c r="R20" s="183">
        <f t="shared" si="10"/>
        <v>0.31748209398326704</v>
      </c>
    </row>
    <row r="21" spans="2:18" s="17" customFormat="1" ht="18" customHeight="1">
      <c r="B21" s="364">
        <f>'Data Record(Forward)'!B36</f>
        <v>0.5</v>
      </c>
      <c r="C21" s="365"/>
      <c r="D21" s="180">
        <f>'Data Record(Forward)'!W36</f>
        <v>0</v>
      </c>
      <c r="E21" s="13">
        <f t="shared" si="0"/>
        <v>0</v>
      </c>
      <c r="F21" s="181">
        <f t="shared" si="11"/>
        <v>2.0999999999999998E-4</v>
      </c>
      <c r="G21" s="182">
        <f t="shared" si="1"/>
        <v>1.0499999999999999E-4</v>
      </c>
      <c r="H21" s="13">
        <f t="shared" si="2"/>
        <v>5.75E-6</v>
      </c>
      <c r="I21" s="13">
        <f t="shared" si="3"/>
        <v>3.3197640478403483E-6</v>
      </c>
      <c r="J21" s="12">
        <f t="shared" si="12"/>
        <v>5.0000000000000002E-5</v>
      </c>
      <c r="K21" s="13">
        <f t="shared" si="4"/>
        <v>2.8867513459481293E-5</v>
      </c>
      <c r="L21" s="12">
        <f t="shared" si="12"/>
        <v>2.0000000000000001E-4</v>
      </c>
      <c r="M21" s="13">
        <f t="shared" si="5"/>
        <v>1.1547005383792517E-4</v>
      </c>
      <c r="N21" s="11">
        <f t="shared" si="6"/>
        <v>1.5875354326754413E-4</v>
      </c>
      <c r="O21" s="14">
        <f t="shared" si="7"/>
        <v>0</v>
      </c>
      <c r="P21" s="15" t="str">
        <f t="shared" si="8"/>
        <v>∞</v>
      </c>
      <c r="Q21" s="10">
        <f t="shared" si="9"/>
        <v>2</v>
      </c>
      <c r="R21" s="183">
        <f t="shared" si="10"/>
        <v>0.31750708653508825</v>
      </c>
    </row>
    <row r="22" spans="2:18" s="17" customFormat="1" ht="18" customHeight="1">
      <c r="B22" s="364">
        <f>'Data Record(Forward)'!B37</f>
        <v>0.6</v>
      </c>
      <c r="C22" s="365"/>
      <c r="D22" s="180">
        <f>'Data Record(Forward)'!W37</f>
        <v>0</v>
      </c>
      <c r="E22" s="13">
        <f t="shared" si="0"/>
        <v>0</v>
      </c>
      <c r="F22" s="181">
        <f t="shared" si="11"/>
        <v>2.0999999999999998E-4</v>
      </c>
      <c r="G22" s="182">
        <f t="shared" si="1"/>
        <v>1.0499999999999999E-4</v>
      </c>
      <c r="H22" s="13">
        <f t="shared" si="2"/>
        <v>6.9E-6</v>
      </c>
      <c r="I22" s="13">
        <f t="shared" si="3"/>
        <v>3.9837168574084182E-6</v>
      </c>
      <c r="J22" s="12">
        <f t="shared" si="12"/>
        <v>5.0000000000000002E-5</v>
      </c>
      <c r="K22" s="13">
        <f t="shared" si="4"/>
        <v>2.8867513459481293E-5</v>
      </c>
      <c r="L22" s="12">
        <f t="shared" si="12"/>
        <v>2.0000000000000001E-4</v>
      </c>
      <c r="M22" s="13">
        <f t="shared" si="5"/>
        <v>1.1547005383792517E-4</v>
      </c>
      <c r="N22" s="11">
        <f t="shared" si="6"/>
        <v>1.5876881515797323E-4</v>
      </c>
      <c r="O22" s="14">
        <f t="shared" si="7"/>
        <v>0</v>
      </c>
      <c r="P22" s="15" t="str">
        <f t="shared" si="8"/>
        <v>∞</v>
      </c>
      <c r="Q22" s="10">
        <f t="shared" si="9"/>
        <v>2</v>
      </c>
      <c r="R22" s="183">
        <f t="shared" si="10"/>
        <v>0.31753763031594645</v>
      </c>
    </row>
    <row r="23" spans="2:18" s="17" customFormat="1" ht="18" customHeight="1">
      <c r="B23" s="364">
        <f>'Data Record(Forward)'!B38</f>
        <v>0.7</v>
      </c>
      <c r="C23" s="365"/>
      <c r="D23" s="180">
        <f>'Data Record(Forward)'!W38</f>
        <v>0</v>
      </c>
      <c r="E23" s="13">
        <f t="shared" ref="E23:E32" si="13">D23/1</f>
        <v>0</v>
      </c>
      <c r="F23" s="181">
        <f t="shared" si="11"/>
        <v>2.0999999999999998E-4</v>
      </c>
      <c r="G23" s="182">
        <f t="shared" ref="G23:G32" si="14">F23/2</f>
        <v>1.0499999999999999E-4</v>
      </c>
      <c r="H23" s="13">
        <f t="shared" ref="H23:H32" si="15">((B23)*(11.5*10^-6)*1)</f>
        <v>8.0499999999999992E-6</v>
      </c>
      <c r="I23" s="13">
        <f t="shared" ref="I23:I32" si="16">H23/SQRT(3)</f>
        <v>4.647669666976487E-6</v>
      </c>
      <c r="J23" s="12">
        <f t="shared" ref="J23" si="17">J22</f>
        <v>5.0000000000000002E-5</v>
      </c>
      <c r="K23" s="13">
        <f t="shared" ref="K23:K32" si="18">(J23/SQRT(3))</f>
        <v>2.8867513459481293E-5</v>
      </c>
      <c r="L23" s="12">
        <f t="shared" ref="L23" si="19">L22</f>
        <v>2.0000000000000001E-4</v>
      </c>
      <c r="M23" s="13">
        <f t="shared" ref="M23:M32" si="20">(L23/SQRT(3))</f>
        <v>1.1547005383792517E-4</v>
      </c>
      <c r="N23" s="11">
        <f t="shared" ref="N23:N32" si="21">SQRT(E23^2+G23^2+I23^2+K23^2+M23^2)</f>
        <v>1.587868618620571E-4</v>
      </c>
      <c r="O23" s="14">
        <f t="shared" ref="O23:O32" si="22">E23/1</f>
        <v>0</v>
      </c>
      <c r="P23" s="15" t="str">
        <f t="shared" si="8"/>
        <v>∞</v>
      </c>
      <c r="Q23" s="10">
        <f t="shared" si="9"/>
        <v>2</v>
      </c>
      <c r="R23" s="183">
        <f t="shared" ref="R23:R32" si="23">N23*Q23*1000</f>
        <v>0.31757372372411419</v>
      </c>
    </row>
    <row r="24" spans="2:18" s="17" customFormat="1" ht="18" customHeight="1">
      <c r="B24" s="364">
        <f>'Data Record(Forward)'!B39</f>
        <v>0.8</v>
      </c>
      <c r="C24" s="365"/>
      <c r="D24" s="180">
        <f>'Data Record(Forward)'!W39</f>
        <v>0</v>
      </c>
      <c r="E24" s="13">
        <f t="shared" si="13"/>
        <v>0</v>
      </c>
      <c r="F24" s="181">
        <f t="shared" si="11"/>
        <v>2.0999999999999998E-4</v>
      </c>
      <c r="G24" s="182">
        <f t="shared" si="14"/>
        <v>1.0499999999999999E-4</v>
      </c>
      <c r="H24" s="13">
        <f t="shared" si="15"/>
        <v>9.2E-6</v>
      </c>
      <c r="I24" s="13">
        <f t="shared" si="16"/>
        <v>5.3116224765445574E-6</v>
      </c>
      <c r="J24" s="12">
        <f t="shared" ref="J24" si="24">J23</f>
        <v>5.0000000000000002E-5</v>
      </c>
      <c r="K24" s="13">
        <f t="shared" si="18"/>
        <v>2.8867513459481293E-5</v>
      </c>
      <c r="L24" s="12">
        <f t="shared" ref="L24" si="25">L23</f>
        <v>2.0000000000000001E-4</v>
      </c>
      <c r="M24" s="13">
        <f t="shared" si="20"/>
        <v>1.1547005383792517E-4</v>
      </c>
      <c r="N24" s="11">
        <f t="shared" si="21"/>
        <v>1.588076824338168E-4</v>
      </c>
      <c r="O24" s="14">
        <f t="shared" si="22"/>
        <v>0</v>
      </c>
      <c r="P24" s="15" t="str">
        <f t="shared" si="8"/>
        <v>∞</v>
      </c>
      <c r="Q24" s="10">
        <f t="shared" si="9"/>
        <v>2</v>
      </c>
      <c r="R24" s="183">
        <f t="shared" si="23"/>
        <v>0.31761536486763359</v>
      </c>
    </row>
    <row r="25" spans="2:18" s="17" customFormat="1" ht="18" customHeight="1">
      <c r="B25" s="364">
        <f>'Data Record(Forward)'!B40</f>
        <v>0.9</v>
      </c>
      <c r="C25" s="365"/>
      <c r="D25" s="180">
        <f>'Data Record(Forward)'!W40</f>
        <v>0</v>
      </c>
      <c r="E25" s="13">
        <f t="shared" si="13"/>
        <v>0</v>
      </c>
      <c r="F25" s="181">
        <f t="shared" si="11"/>
        <v>2.0999999999999998E-4</v>
      </c>
      <c r="G25" s="182">
        <f t="shared" si="14"/>
        <v>1.0499999999999999E-4</v>
      </c>
      <c r="H25" s="13">
        <f t="shared" si="15"/>
        <v>1.0350000000000001E-5</v>
      </c>
      <c r="I25" s="13">
        <f t="shared" si="16"/>
        <v>5.9755752861126278E-6</v>
      </c>
      <c r="J25" s="12">
        <f t="shared" ref="J25" si="26">J24</f>
        <v>5.0000000000000002E-5</v>
      </c>
      <c r="K25" s="13">
        <f t="shared" si="18"/>
        <v>2.8867513459481293E-5</v>
      </c>
      <c r="L25" s="12">
        <f t="shared" ref="L25" si="27">L24</f>
        <v>2.0000000000000001E-4</v>
      </c>
      <c r="M25" s="13">
        <f t="shared" si="20"/>
        <v>1.1547005383792517E-4</v>
      </c>
      <c r="N25" s="11">
        <f t="shared" si="21"/>
        <v>1.5883127578240587E-4</v>
      </c>
      <c r="O25" s="14">
        <f t="shared" si="22"/>
        <v>0</v>
      </c>
      <c r="P25" s="15" t="str">
        <f t="shared" si="8"/>
        <v>∞</v>
      </c>
      <c r="Q25" s="10">
        <f t="shared" si="9"/>
        <v>2</v>
      </c>
      <c r="R25" s="183">
        <f t="shared" si="23"/>
        <v>0.31766255156481177</v>
      </c>
    </row>
    <row r="26" spans="2:18" s="17" customFormat="1" ht="18" customHeight="1">
      <c r="B26" s="364">
        <f>'Data Record(Forward)'!B41</f>
        <v>1</v>
      </c>
      <c r="C26" s="365"/>
      <c r="D26" s="180">
        <f>'Data Record(Forward)'!W41</f>
        <v>0</v>
      </c>
      <c r="E26" s="13">
        <f t="shared" si="13"/>
        <v>0</v>
      </c>
      <c r="F26" s="181">
        <f t="shared" si="11"/>
        <v>2.0999999999999998E-4</v>
      </c>
      <c r="G26" s="182">
        <f t="shared" si="14"/>
        <v>1.0499999999999999E-4</v>
      </c>
      <c r="H26" s="13">
        <f t="shared" si="15"/>
        <v>1.15E-5</v>
      </c>
      <c r="I26" s="13">
        <f t="shared" si="16"/>
        <v>6.6395280956806965E-6</v>
      </c>
      <c r="J26" s="12">
        <f t="shared" ref="J26" si="28">J25</f>
        <v>5.0000000000000002E-5</v>
      </c>
      <c r="K26" s="13">
        <f t="shared" si="18"/>
        <v>2.8867513459481293E-5</v>
      </c>
      <c r="L26" s="12">
        <f t="shared" ref="L26" si="29">L25</f>
        <v>2.0000000000000001E-4</v>
      </c>
      <c r="M26" s="13">
        <f t="shared" si="20"/>
        <v>1.1547005383792517E-4</v>
      </c>
      <c r="N26" s="11">
        <f t="shared" si="21"/>
        <v>1.5885764067239574E-4</v>
      </c>
      <c r="O26" s="14">
        <f t="shared" si="22"/>
        <v>0</v>
      </c>
      <c r="P26" s="15" t="str">
        <f t="shared" si="8"/>
        <v>∞</v>
      </c>
      <c r="Q26" s="10">
        <f t="shared" si="9"/>
        <v>2</v>
      </c>
      <c r="R26" s="183">
        <f t="shared" si="23"/>
        <v>0.31771528134479149</v>
      </c>
    </row>
    <row r="27" spans="2:18" s="17" customFormat="1" ht="18" customHeight="1">
      <c r="B27" s="364">
        <f>'Data Record(Forward)'!B42</f>
        <v>1.1000000000000001</v>
      </c>
      <c r="C27" s="365"/>
      <c r="D27" s="180">
        <f>'Data Record(Forward)'!W42</f>
        <v>0</v>
      </c>
      <c r="E27" s="13">
        <f t="shared" si="13"/>
        <v>0</v>
      </c>
      <c r="F27" s="181">
        <f t="shared" si="11"/>
        <v>2.0999999999999998E-4</v>
      </c>
      <c r="G27" s="182">
        <f t="shared" si="14"/>
        <v>1.0499999999999999E-4</v>
      </c>
      <c r="H27" s="13">
        <f t="shared" si="15"/>
        <v>1.2650000000000001E-5</v>
      </c>
      <c r="I27" s="13">
        <f t="shared" si="16"/>
        <v>7.3034809052487669E-6</v>
      </c>
      <c r="J27" s="12">
        <f t="shared" ref="J27" si="30">J26</f>
        <v>5.0000000000000002E-5</v>
      </c>
      <c r="K27" s="13">
        <f t="shared" si="18"/>
        <v>2.8867513459481293E-5</v>
      </c>
      <c r="L27" s="12">
        <f t="shared" ref="L27" si="31">L26</f>
        <v>2.0000000000000001E-4</v>
      </c>
      <c r="M27" s="13">
        <f t="shared" si="20"/>
        <v>1.1547005383792517E-4</v>
      </c>
      <c r="N27" s="11">
        <f t="shared" si="21"/>
        <v>1.5888677572409857E-4</v>
      </c>
      <c r="O27" s="14">
        <f t="shared" si="22"/>
        <v>0</v>
      </c>
      <c r="P27" s="15" t="str">
        <f t="shared" si="8"/>
        <v>∞</v>
      </c>
      <c r="Q27" s="10">
        <f t="shared" si="9"/>
        <v>2</v>
      </c>
      <c r="R27" s="183">
        <f t="shared" si="23"/>
        <v>0.31777355144819713</v>
      </c>
    </row>
    <row r="28" spans="2:18" s="17" customFormat="1" ht="18" customHeight="1">
      <c r="B28" s="364">
        <f>'Data Record(Forward)'!B43</f>
        <v>1.2</v>
      </c>
      <c r="C28" s="365"/>
      <c r="D28" s="180">
        <f>'Data Record(Forward)'!W43</f>
        <v>0</v>
      </c>
      <c r="E28" s="13">
        <f t="shared" si="13"/>
        <v>0</v>
      </c>
      <c r="F28" s="181">
        <f t="shared" si="11"/>
        <v>2.0999999999999998E-4</v>
      </c>
      <c r="G28" s="182">
        <f t="shared" si="14"/>
        <v>1.0499999999999999E-4</v>
      </c>
      <c r="H28" s="13">
        <f t="shared" si="15"/>
        <v>1.38E-5</v>
      </c>
      <c r="I28" s="13">
        <f t="shared" si="16"/>
        <v>7.9674337148168365E-6</v>
      </c>
      <c r="J28" s="12">
        <f t="shared" ref="J28" si="32">J27</f>
        <v>5.0000000000000002E-5</v>
      </c>
      <c r="K28" s="13">
        <f t="shared" si="18"/>
        <v>2.8867513459481293E-5</v>
      </c>
      <c r="L28" s="12">
        <f t="shared" ref="L28" si="33">L27</f>
        <v>2.0000000000000001E-4</v>
      </c>
      <c r="M28" s="13">
        <f t="shared" si="20"/>
        <v>1.1547005383792517E-4</v>
      </c>
      <c r="N28" s="11">
        <f t="shared" si="21"/>
        <v>1.5891867941392751E-4</v>
      </c>
      <c r="O28" s="14">
        <f t="shared" si="22"/>
        <v>0</v>
      </c>
      <c r="P28" s="15" t="str">
        <f t="shared" si="8"/>
        <v>∞</v>
      </c>
      <c r="Q28" s="10">
        <f t="shared" si="9"/>
        <v>2</v>
      </c>
      <c r="R28" s="183">
        <f t="shared" si="23"/>
        <v>0.31783735882785502</v>
      </c>
    </row>
    <row r="29" spans="2:18" s="17" customFormat="1" ht="18" customHeight="1">
      <c r="B29" s="364">
        <f>'Data Record(Forward)'!B44</f>
        <v>1.3</v>
      </c>
      <c r="C29" s="365"/>
      <c r="D29" s="180">
        <f>'Data Record(Forward)'!W44</f>
        <v>0</v>
      </c>
      <c r="E29" s="13">
        <f t="shared" si="13"/>
        <v>0</v>
      </c>
      <c r="F29" s="181">
        <f t="shared" si="11"/>
        <v>2.0999999999999998E-4</v>
      </c>
      <c r="G29" s="182">
        <f t="shared" si="14"/>
        <v>1.0499999999999999E-4</v>
      </c>
      <c r="H29" s="13">
        <f t="shared" si="15"/>
        <v>1.4950000000000001E-5</v>
      </c>
      <c r="I29" s="13">
        <f t="shared" si="16"/>
        <v>8.6313865243849061E-6</v>
      </c>
      <c r="J29" s="12">
        <f t="shared" ref="J29" si="34">J28</f>
        <v>5.0000000000000002E-5</v>
      </c>
      <c r="K29" s="13">
        <f t="shared" si="18"/>
        <v>2.8867513459481293E-5</v>
      </c>
      <c r="L29" s="12">
        <f t="shared" ref="L29" si="35">L28</f>
        <v>2.0000000000000001E-4</v>
      </c>
      <c r="M29" s="13">
        <f t="shared" si="20"/>
        <v>1.1547005383792517E-4</v>
      </c>
      <c r="N29" s="11">
        <f t="shared" si="21"/>
        <v>1.5895335007479395E-4</v>
      </c>
      <c r="O29" s="14">
        <f t="shared" si="22"/>
        <v>0</v>
      </c>
      <c r="P29" s="15" t="str">
        <f t="shared" si="8"/>
        <v>∞</v>
      </c>
      <c r="Q29" s="10">
        <f t="shared" si="9"/>
        <v>2</v>
      </c>
      <c r="R29" s="183">
        <f t="shared" si="23"/>
        <v>0.31790670014958788</v>
      </c>
    </row>
    <row r="30" spans="2:18" s="17" customFormat="1" ht="18" customHeight="1">
      <c r="B30" s="364">
        <f>'Data Record(Forward)'!B45</f>
        <v>1.4</v>
      </c>
      <c r="C30" s="365"/>
      <c r="D30" s="180">
        <f>'Data Record(Forward)'!W45</f>
        <v>0</v>
      </c>
      <c r="E30" s="13">
        <f t="shared" si="13"/>
        <v>0</v>
      </c>
      <c r="F30" s="181">
        <f t="shared" si="11"/>
        <v>2.0999999999999998E-4</v>
      </c>
      <c r="G30" s="182">
        <f t="shared" si="14"/>
        <v>1.0499999999999999E-4</v>
      </c>
      <c r="H30" s="13">
        <f t="shared" si="15"/>
        <v>1.6099999999999998E-5</v>
      </c>
      <c r="I30" s="13">
        <f t="shared" si="16"/>
        <v>9.2953393339529739E-6</v>
      </c>
      <c r="J30" s="12">
        <f t="shared" ref="J30" si="36">J29</f>
        <v>5.0000000000000002E-5</v>
      </c>
      <c r="K30" s="13">
        <f t="shared" si="18"/>
        <v>2.8867513459481293E-5</v>
      </c>
      <c r="L30" s="12">
        <f t="shared" ref="L30" si="37">L29</f>
        <v>2.0000000000000001E-4</v>
      </c>
      <c r="M30" s="13">
        <f t="shared" si="20"/>
        <v>1.1547005383792517E-4</v>
      </c>
      <c r="N30" s="11">
        <f t="shared" si="21"/>
        <v>1.5899078589654182E-4</v>
      </c>
      <c r="O30" s="14">
        <f t="shared" si="22"/>
        <v>0</v>
      </c>
      <c r="P30" s="15" t="str">
        <f t="shared" si="8"/>
        <v>∞</v>
      </c>
      <c r="Q30" s="10">
        <f t="shared" si="9"/>
        <v>2</v>
      </c>
      <c r="R30" s="183">
        <f t="shared" si="23"/>
        <v>0.31798157179308362</v>
      </c>
    </row>
    <row r="31" spans="2:18" s="17" customFormat="1" ht="18" customHeight="1">
      <c r="B31" s="364">
        <f>'Data Record(Forward)'!B46</f>
        <v>1.5</v>
      </c>
      <c r="C31" s="365"/>
      <c r="D31" s="180">
        <f>'Data Record(Forward)'!W46</f>
        <v>0</v>
      </c>
      <c r="E31" s="13">
        <f t="shared" si="13"/>
        <v>0</v>
      </c>
      <c r="F31" s="181">
        <f t="shared" si="11"/>
        <v>2.0999999999999998E-4</v>
      </c>
      <c r="G31" s="182">
        <f t="shared" si="14"/>
        <v>1.0499999999999999E-4</v>
      </c>
      <c r="H31" s="13">
        <f t="shared" si="15"/>
        <v>1.7249999999999999E-5</v>
      </c>
      <c r="I31" s="13">
        <f t="shared" si="16"/>
        <v>9.9592921435210452E-6</v>
      </c>
      <c r="J31" s="12">
        <f t="shared" ref="J31" si="38">J30</f>
        <v>5.0000000000000002E-5</v>
      </c>
      <c r="K31" s="13">
        <f t="shared" si="18"/>
        <v>2.8867513459481293E-5</v>
      </c>
      <c r="L31" s="12">
        <f t="shared" ref="L31" si="39">L30</f>
        <v>2.0000000000000001E-4</v>
      </c>
      <c r="M31" s="13">
        <f t="shared" si="20"/>
        <v>1.1547005383792517E-4</v>
      </c>
      <c r="N31" s="11">
        <f t="shared" si="21"/>
        <v>1.5903098492641826E-4</v>
      </c>
      <c r="O31" s="14">
        <f t="shared" si="22"/>
        <v>0</v>
      </c>
      <c r="P31" s="15" t="str">
        <f t="shared" si="8"/>
        <v>∞</v>
      </c>
      <c r="Q31" s="10">
        <f t="shared" si="9"/>
        <v>2</v>
      </c>
      <c r="R31" s="183">
        <f t="shared" si="23"/>
        <v>0.31806196985283652</v>
      </c>
    </row>
    <row r="32" spans="2:18" s="17" customFormat="1" ht="18" customHeight="1">
      <c r="B32" s="364">
        <f>'Data Record(Forward)'!B47</f>
        <v>1.6</v>
      </c>
      <c r="C32" s="365"/>
      <c r="D32" s="180">
        <f>'Data Record(Forward)'!W47</f>
        <v>0</v>
      </c>
      <c r="E32" s="13">
        <f t="shared" si="13"/>
        <v>0</v>
      </c>
      <c r="F32" s="181">
        <f t="shared" si="11"/>
        <v>2.0999999999999998E-4</v>
      </c>
      <c r="G32" s="182">
        <f t="shared" si="14"/>
        <v>1.0499999999999999E-4</v>
      </c>
      <c r="H32" s="13">
        <f t="shared" si="15"/>
        <v>1.84E-5</v>
      </c>
      <c r="I32" s="13">
        <f t="shared" si="16"/>
        <v>1.0623244953089115E-5</v>
      </c>
      <c r="J32" s="12">
        <f t="shared" ref="J32" si="40">J31</f>
        <v>5.0000000000000002E-5</v>
      </c>
      <c r="K32" s="13">
        <f t="shared" si="18"/>
        <v>2.8867513459481293E-5</v>
      </c>
      <c r="L32" s="12">
        <f t="shared" ref="L32" si="41">L31</f>
        <v>2.0000000000000001E-4</v>
      </c>
      <c r="M32" s="13">
        <f t="shared" si="20"/>
        <v>1.1547005383792517E-4</v>
      </c>
      <c r="N32" s="11">
        <f t="shared" si="21"/>
        <v>1.5907394506958078E-4</v>
      </c>
      <c r="O32" s="14">
        <f t="shared" si="22"/>
        <v>0</v>
      </c>
      <c r="P32" s="15" t="str">
        <f t="shared" si="8"/>
        <v>∞</v>
      </c>
      <c r="Q32" s="10">
        <f t="shared" si="9"/>
        <v>2</v>
      </c>
      <c r="R32" s="183">
        <f t="shared" si="23"/>
        <v>0.31814789013916156</v>
      </c>
    </row>
    <row r="33" spans="2:18" s="17" customFormat="1" ht="18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2:18" s="17" customFormat="1" ht="18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2:18" s="17" customFormat="1" ht="18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2:18" s="17" customFormat="1" ht="18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2:18" s="17" customFormat="1" ht="18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2:18" s="17" customFormat="1" ht="18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2:18" s="17" customFormat="1" ht="18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2:18" s="17" customFormat="1" ht="18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2:18" s="17" customFormat="1" ht="18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2:18" s="17" customFormat="1" ht="18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2:18" s="17" customFormat="1" ht="1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2:18" s="17" customFormat="1" ht="1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2:18" s="17" customFormat="1" ht="1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2:18" s="17" customFormat="1" ht="1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2:18" s="17" customFormat="1" ht="1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2:18" s="17" customFormat="1" ht="1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2:18" s="17" customFormat="1" ht="1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2:18" s="17" customFormat="1" ht="1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2:18" s="17" customFormat="1" ht="1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2:18" s="17" customFormat="1" ht="1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2:18" s="17" customFormat="1" ht="1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2:18" s="17" customFormat="1" ht="1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2:18" s="17" customFormat="1" ht="1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2:18" s="17" customFormat="1" ht="1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2:18" s="17" customFormat="1" ht="1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2:18" s="17" customFormat="1" ht="1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2:18" s="17" customFormat="1" ht="1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2:18" s="17" customFormat="1" ht="1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2:18" s="17" customFormat="1" ht="1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2:18" s="17" customFormat="1" ht="1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2:18" s="17" customFormat="1" ht="1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2:18" s="17" customFormat="1" ht="1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2:18" s="17" customFormat="1" ht="1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2:18" s="17" customFormat="1" ht="1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2:18" s="17" customFormat="1" ht="1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2:18" s="17" customFormat="1" ht="1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2:18" s="17" customFormat="1" ht="1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2:18" s="17" customFormat="1" ht="1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2:18" s="17" customFormat="1" ht="1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2:18" s="17" customFormat="1" ht="1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2:18" s="17" customFormat="1" ht="1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2:18" s="17" customFormat="1" ht="1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2:18" s="17" customFormat="1" ht="1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2:18" s="17" customFormat="1" ht="12">
      <c r="B76" s="18"/>
      <c r="C76" s="18"/>
      <c r="D76" s="18"/>
      <c r="E76" s="18"/>
      <c r="F76" s="19"/>
      <c r="G76" s="20"/>
      <c r="H76" s="22"/>
      <c r="I76" s="22"/>
      <c r="J76" s="22"/>
      <c r="K76" s="22"/>
      <c r="L76" s="22"/>
      <c r="M76" s="23"/>
      <c r="N76" s="19"/>
      <c r="O76" s="20"/>
      <c r="P76" s="24"/>
      <c r="Q76" s="25"/>
      <c r="R76" s="26"/>
    </row>
    <row r="77" spans="2:18" s="17" customFormat="1" ht="12">
      <c r="B77" s="18"/>
      <c r="C77" s="18"/>
      <c r="D77" s="18"/>
      <c r="E77" s="18"/>
      <c r="F77" s="19"/>
      <c r="G77" s="20"/>
      <c r="H77" s="22"/>
      <c r="I77" s="22"/>
      <c r="J77" s="22"/>
      <c r="K77" s="22"/>
      <c r="L77" s="22"/>
      <c r="M77" s="23"/>
      <c r="N77" s="19"/>
      <c r="O77" s="20"/>
      <c r="P77" s="24"/>
      <c r="Q77" s="25"/>
      <c r="R77" s="26"/>
    </row>
    <row r="78" spans="2:18" s="17" customFormat="1" ht="12">
      <c r="B78" s="18"/>
      <c r="C78" s="18"/>
      <c r="D78" s="18"/>
      <c r="E78" s="18"/>
      <c r="F78" s="19"/>
      <c r="G78" s="20"/>
      <c r="H78" s="22"/>
      <c r="I78" s="22"/>
      <c r="J78" s="22"/>
      <c r="K78" s="22"/>
      <c r="L78" s="22"/>
      <c r="M78" s="23"/>
      <c r="N78" s="19"/>
      <c r="O78" s="20"/>
      <c r="P78" s="24"/>
      <c r="Q78" s="25"/>
      <c r="R78" s="26"/>
    </row>
    <row r="79" spans="2:18" s="17" customFormat="1" ht="12">
      <c r="B79" s="18"/>
      <c r="C79" s="18"/>
      <c r="D79" s="18"/>
      <c r="E79" s="18"/>
      <c r="F79" s="19"/>
      <c r="G79" s="20"/>
      <c r="H79" s="22"/>
      <c r="I79" s="22"/>
      <c r="J79" s="22"/>
      <c r="K79" s="22"/>
      <c r="L79" s="22"/>
      <c r="M79" s="23"/>
      <c r="N79" s="19"/>
      <c r="O79" s="20"/>
      <c r="P79" s="24"/>
      <c r="Q79" s="25"/>
      <c r="R79" s="26"/>
    </row>
    <row r="80" spans="2:18" s="17" customFormat="1" ht="12">
      <c r="B80" s="18"/>
      <c r="C80" s="18"/>
      <c r="D80" s="18"/>
      <c r="E80" s="18"/>
      <c r="F80" s="19"/>
      <c r="G80" s="20"/>
      <c r="H80" s="22"/>
      <c r="I80" s="22"/>
      <c r="J80" s="22"/>
      <c r="K80" s="22"/>
      <c r="L80" s="22"/>
      <c r="M80" s="23"/>
      <c r="N80" s="19"/>
      <c r="O80" s="20"/>
      <c r="P80" s="24"/>
      <c r="Q80" s="25"/>
      <c r="R80" s="26"/>
    </row>
    <row r="81" spans="2:18" s="17" customFormat="1" ht="12">
      <c r="B81" s="18"/>
      <c r="C81" s="18"/>
      <c r="D81" s="18"/>
      <c r="E81" s="18"/>
      <c r="F81" s="19"/>
      <c r="G81" s="20"/>
      <c r="H81" s="22"/>
      <c r="I81" s="22"/>
      <c r="J81" s="22"/>
      <c r="K81" s="22"/>
      <c r="L81" s="22"/>
      <c r="M81" s="23"/>
      <c r="N81" s="19"/>
      <c r="O81" s="20"/>
      <c r="P81" s="24"/>
      <c r="Q81" s="25"/>
      <c r="R81" s="26"/>
    </row>
    <row r="82" spans="2:18" s="17" customFormat="1" ht="12">
      <c r="B82" s="18"/>
      <c r="C82" s="18"/>
      <c r="D82" s="18"/>
      <c r="E82" s="18"/>
      <c r="F82" s="19"/>
      <c r="G82" s="20"/>
      <c r="H82" s="22"/>
      <c r="I82" s="22"/>
      <c r="J82" s="22"/>
      <c r="K82" s="22"/>
      <c r="L82" s="22"/>
      <c r="M82" s="23"/>
      <c r="N82" s="19"/>
      <c r="O82" s="20"/>
      <c r="P82" s="24"/>
      <c r="Q82" s="25"/>
      <c r="R82" s="26"/>
    </row>
    <row r="83" spans="2:18" s="17" customFormat="1" ht="12">
      <c r="B83" s="18"/>
      <c r="C83" s="18"/>
      <c r="D83" s="18"/>
      <c r="E83" s="18"/>
      <c r="F83" s="19"/>
      <c r="G83" s="20"/>
      <c r="H83" s="22"/>
      <c r="I83" s="22"/>
      <c r="J83" s="22"/>
      <c r="K83" s="22"/>
      <c r="L83" s="22"/>
      <c r="M83" s="23"/>
      <c r="N83" s="19"/>
      <c r="O83" s="20"/>
      <c r="P83" s="24"/>
      <c r="Q83" s="25"/>
      <c r="R83" s="26"/>
    </row>
    <row r="84" spans="2:18" s="17" customFormat="1" ht="12">
      <c r="B84" s="18"/>
      <c r="C84" s="18"/>
      <c r="D84" s="18"/>
      <c r="E84" s="18"/>
      <c r="F84" s="19"/>
      <c r="G84" s="20"/>
      <c r="H84" s="22"/>
      <c r="I84" s="22"/>
      <c r="J84" s="22"/>
      <c r="K84" s="22"/>
      <c r="L84" s="22"/>
      <c r="M84" s="23"/>
      <c r="N84" s="19"/>
      <c r="O84" s="20"/>
      <c r="P84" s="24"/>
      <c r="Q84" s="25"/>
      <c r="R84" s="26"/>
    </row>
    <row r="85" spans="2:18" s="17" customFormat="1" ht="12">
      <c r="B85" s="18"/>
      <c r="C85" s="18"/>
      <c r="D85" s="18"/>
      <c r="E85" s="18"/>
      <c r="F85" s="19"/>
      <c r="G85" s="20"/>
      <c r="H85" s="22"/>
      <c r="I85" s="22"/>
      <c r="J85" s="22"/>
      <c r="K85" s="22"/>
      <c r="L85" s="22"/>
      <c r="M85" s="23"/>
      <c r="N85" s="19"/>
      <c r="O85" s="20"/>
      <c r="P85" s="24"/>
      <c r="Q85" s="25"/>
      <c r="R85" s="26"/>
    </row>
    <row r="86" spans="2:18" s="17" customFormat="1" ht="12">
      <c r="B86" s="18"/>
      <c r="C86" s="18"/>
      <c r="D86" s="18"/>
      <c r="E86" s="18"/>
      <c r="F86" s="19"/>
      <c r="G86" s="20"/>
      <c r="H86" s="22"/>
      <c r="I86" s="22"/>
      <c r="J86" s="22"/>
      <c r="K86" s="22"/>
      <c r="L86" s="22"/>
      <c r="M86" s="23"/>
      <c r="N86" s="19"/>
      <c r="O86" s="20"/>
      <c r="P86" s="24"/>
      <c r="Q86" s="25"/>
      <c r="R86" s="26"/>
    </row>
    <row r="87" spans="2:18" s="17" customFormat="1" ht="12">
      <c r="B87" s="18"/>
      <c r="C87" s="18"/>
      <c r="D87" s="18"/>
      <c r="E87" s="18"/>
      <c r="F87" s="19"/>
      <c r="G87" s="20"/>
      <c r="H87" s="22"/>
      <c r="I87" s="22"/>
      <c r="J87" s="22"/>
      <c r="K87" s="22"/>
      <c r="L87" s="22"/>
      <c r="M87" s="23"/>
      <c r="N87" s="19"/>
      <c r="O87" s="20"/>
      <c r="P87" s="24"/>
      <c r="Q87" s="25"/>
      <c r="R87" s="26"/>
    </row>
    <row r="88" spans="2:18" s="17" customFormat="1" ht="12">
      <c r="B88" s="18"/>
      <c r="C88" s="18"/>
      <c r="D88" s="18"/>
      <c r="E88" s="18"/>
      <c r="F88" s="19"/>
      <c r="G88" s="20"/>
      <c r="H88" s="22"/>
      <c r="I88" s="22"/>
      <c r="J88" s="22"/>
      <c r="K88" s="22"/>
      <c r="L88" s="22"/>
      <c r="M88" s="23"/>
      <c r="N88" s="19"/>
      <c r="O88" s="20"/>
      <c r="P88" s="24"/>
      <c r="Q88" s="25"/>
      <c r="R88" s="26"/>
    </row>
    <row r="89" spans="2:18" s="17" customFormat="1" ht="12">
      <c r="B89" s="18"/>
      <c r="C89" s="18"/>
      <c r="D89" s="18"/>
      <c r="E89" s="18"/>
      <c r="F89" s="19"/>
      <c r="G89" s="20"/>
      <c r="H89" s="22"/>
      <c r="I89" s="22"/>
      <c r="J89" s="22"/>
      <c r="K89" s="22"/>
      <c r="L89" s="22"/>
      <c r="M89" s="23"/>
      <c r="N89" s="19"/>
      <c r="O89" s="20"/>
      <c r="P89" s="24"/>
      <c r="Q89" s="25"/>
      <c r="R89" s="26"/>
    </row>
    <row r="90" spans="2:18" s="17" customFormat="1" ht="12">
      <c r="B90" s="18"/>
      <c r="C90" s="18"/>
      <c r="D90" s="18"/>
      <c r="E90" s="18"/>
      <c r="F90" s="19"/>
      <c r="G90" s="20"/>
      <c r="H90" s="22"/>
      <c r="I90" s="22"/>
      <c r="J90" s="22"/>
      <c r="K90" s="22"/>
      <c r="L90" s="22"/>
      <c r="M90" s="23"/>
      <c r="N90" s="19"/>
      <c r="O90" s="20"/>
      <c r="P90" s="24"/>
      <c r="Q90" s="25"/>
      <c r="R90" s="26"/>
    </row>
    <row r="91" spans="2:18" s="17" customFormat="1" ht="12">
      <c r="B91" s="18"/>
      <c r="C91" s="18"/>
      <c r="D91" s="18"/>
      <c r="E91" s="18"/>
      <c r="F91" s="19"/>
      <c r="G91" s="20"/>
      <c r="H91" s="22"/>
      <c r="I91" s="22"/>
      <c r="J91" s="22"/>
      <c r="K91" s="22"/>
      <c r="L91" s="22"/>
      <c r="M91" s="23"/>
      <c r="N91" s="19"/>
      <c r="O91" s="20"/>
      <c r="P91" s="24"/>
      <c r="Q91" s="25"/>
      <c r="R91" s="26"/>
    </row>
    <row r="92" spans="2:18" s="17" customFormat="1" ht="12">
      <c r="B92" s="27"/>
      <c r="C92" s="27"/>
      <c r="D92" s="27"/>
      <c r="E92" s="27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4"/>
      <c r="Q92" s="25"/>
      <c r="R92" s="26"/>
    </row>
    <row r="93" spans="2:18" s="17" customFormat="1" ht="12">
      <c r="B93" s="18"/>
      <c r="C93" s="18"/>
      <c r="D93" s="18"/>
      <c r="E93" s="18"/>
      <c r="F93" s="19"/>
      <c r="G93" s="23"/>
      <c r="H93" s="21"/>
      <c r="I93" s="21"/>
      <c r="J93" s="21"/>
      <c r="K93" s="21"/>
      <c r="L93" s="21"/>
      <c r="M93" s="23"/>
      <c r="N93" s="21"/>
      <c r="O93" s="23"/>
      <c r="P93" s="24"/>
      <c r="Q93" s="25"/>
      <c r="R93" s="26"/>
    </row>
    <row r="94" spans="2:18" s="17" customFormat="1" ht="12">
      <c r="B94" s="27"/>
      <c r="C94" s="27"/>
      <c r="D94" s="27"/>
      <c r="E94" s="27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4"/>
      <c r="Q94" s="25"/>
      <c r="R94" s="26"/>
    </row>
    <row r="95" spans="2:18" s="17" customFormat="1" ht="12">
      <c r="B95" s="18"/>
      <c r="C95" s="18"/>
      <c r="D95" s="18"/>
      <c r="E95" s="18"/>
      <c r="F95" s="19"/>
      <c r="G95" s="23"/>
      <c r="H95" s="22"/>
      <c r="I95" s="22"/>
      <c r="J95" s="22"/>
      <c r="K95" s="22"/>
      <c r="L95" s="22"/>
      <c r="M95" s="23"/>
      <c r="N95" s="19"/>
      <c r="O95" s="20"/>
      <c r="P95" s="24"/>
      <c r="Q95" s="25"/>
      <c r="R95" s="26"/>
    </row>
    <row r="96" spans="2:18" s="17" customFormat="1" ht="12">
      <c r="B96" s="18"/>
      <c r="C96" s="18"/>
      <c r="D96" s="18"/>
      <c r="E96" s="18"/>
      <c r="F96" s="19"/>
      <c r="G96" s="20"/>
      <c r="H96" s="22"/>
      <c r="I96" s="22"/>
      <c r="J96" s="22"/>
      <c r="K96" s="22"/>
      <c r="L96" s="22"/>
      <c r="M96" s="23"/>
      <c r="N96" s="19"/>
      <c r="O96" s="20"/>
      <c r="P96" s="24"/>
      <c r="Q96" s="25"/>
      <c r="R96" s="26"/>
    </row>
    <row r="97" spans="2:18" s="17" customFormat="1" ht="12">
      <c r="B97" s="18"/>
      <c r="C97" s="18"/>
      <c r="D97" s="18"/>
      <c r="E97" s="18"/>
      <c r="F97" s="19"/>
      <c r="G97" s="29"/>
      <c r="H97" s="19"/>
      <c r="I97" s="19"/>
      <c r="J97" s="19"/>
      <c r="K97" s="19"/>
      <c r="L97" s="22"/>
      <c r="M97" s="23"/>
      <c r="N97" s="19"/>
      <c r="O97" s="29"/>
      <c r="P97" s="24"/>
      <c r="Q97" s="25"/>
      <c r="R97" s="26"/>
    </row>
    <row r="98" spans="2:18" s="17" customFormat="1" ht="12">
      <c r="B98" s="18"/>
      <c r="C98" s="18"/>
      <c r="D98" s="18"/>
      <c r="E98" s="18"/>
      <c r="F98" s="19"/>
      <c r="G98" s="29"/>
      <c r="H98" s="19"/>
      <c r="I98" s="19"/>
      <c r="J98" s="19"/>
      <c r="K98" s="19"/>
      <c r="L98" s="22"/>
      <c r="M98" s="23"/>
      <c r="N98" s="19"/>
      <c r="O98" s="29"/>
      <c r="P98" s="24"/>
      <c r="Q98" s="25"/>
      <c r="R98" s="26"/>
    </row>
    <row r="99" spans="2:18" s="17" customFormat="1" ht="12">
      <c r="B99" s="18"/>
      <c r="C99" s="18"/>
      <c r="D99" s="18"/>
      <c r="E99" s="18"/>
      <c r="F99" s="19"/>
      <c r="G99" s="29"/>
      <c r="H99" s="19"/>
      <c r="I99" s="19"/>
      <c r="J99" s="19"/>
      <c r="K99" s="19"/>
      <c r="L99" s="22"/>
      <c r="M99" s="23"/>
      <c r="N99" s="19"/>
      <c r="O99" s="29"/>
      <c r="P99" s="24"/>
      <c r="Q99" s="25"/>
      <c r="R99" s="26"/>
    </row>
    <row r="100" spans="2:18" s="17" customFormat="1" ht="12">
      <c r="B100" s="18"/>
      <c r="C100" s="18"/>
      <c r="D100" s="18"/>
      <c r="E100" s="18"/>
      <c r="F100" s="19"/>
      <c r="G100" s="29"/>
      <c r="H100" s="19"/>
      <c r="I100" s="19"/>
      <c r="J100" s="19"/>
      <c r="K100" s="19"/>
      <c r="L100" s="22"/>
      <c r="M100" s="23"/>
      <c r="N100" s="19"/>
      <c r="O100" s="29"/>
      <c r="P100" s="24"/>
      <c r="Q100" s="25"/>
      <c r="R100" s="26"/>
    </row>
    <row r="101" spans="2:18" s="17" customFormat="1" ht="12">
      <c r="B101" s="18"/>
      <c r="C101" s="18"/>
      <c r="D101" s="18"/>
      <c r="E101" s="18"/>
      <c r="F101" s="19"/>
      <c r="G101" s="29"/>
      <c r="H101" s="19"/>
      <c r="I101" s="19"/>
      <c r="J101" s="19"/>
      <c r="K101" s="19"/>
      <c r="L101" s="22"/>
      <c r="M101" s="23"/>
      <c r="N101" s="19"/>
      <c r="O101" s="29"/>
      <c r="P101" s="24"/>
      <c r="Q101" s="25"/>
      <c r="R101" s="26"/>
    </row>
    <row r="102" spans="2:18" s="17" customFormat="1" ht="12">
      <c r="B102" s="18"/>
      <c r="C102" s="18"/>
      <c r="D102" s="18"/>
      <c r="E102" s="18"/>
      <c r="F102" s="19"/>
      <c r="G102" s="29"/>
      <c r="H102" s="19"/>
      <c r="I102" s="19"/>
      <c r="J102" s="19"/>
      <c r="K102" s="19"/>
      <c r="L102" s="22"/>
      <c r="M102" s="23"/>
      <c r="N102" s="19"/>
      <c r="O102" s="29"/>
      <c r="P102" s="24"/>
      <c r="Q102" s="25"/>
      <c r="R102" s="26"/>
    </row>
    <row r="103" spans="2:18" s="17" customFormat="1" ht="12">
      <c r="B103" s="18"/>
      <c r="C103" s="18"/>
      <c r="D103" s="18"/>
      <c r="E103" s="18"/>
      <c r="F103" s="19"/>
      <c r="G103" s="29"/>
      <c r="H103" s="19"/>
      <c r="I103" s="19"/>
      <c r="J103" s="19"/>
      <c r="K103" s="19"/>
      <c r="L103" s="22"/>
      <c r="M103" s="23"/>
      <c r="N103" s="19"/>
      <c r="O103" s="29"/>
      <c r="P103" s="24"/>
      <c r="Q103" s="25"/>
      <c r="R103" s="26"/>
    </row>
    <row r="104" spans="2:18" s="17" customFormat="1" ht="12">
      <c r="B104" s="18"/>
      <c r="C104" s="18"/>
      <c r="D104" s="18"/>
      <c r="E104" s="18"/>
      <c r="F104" s="19"/>
      <c r="G104" s="29"/>
      <c r="H104" s="19"/>
      <c r="I104" s="19"/>
      <c r="J104" s="19"/>
      <c r="K104" s="19"/>
      <c r="L104" s="22"/>
      <c r="M104" s="23"/>
      <c r="N104" s="19"/>
      <c r="O104" s="29"/>
      <c r="P104" s="24"/>
      <c r="Q104" s="25"/>
      <c r="R104" s="26"/>
    </row>
    <row r="105" spans="2:18" s="17" customFormat="1" ht="12">
      <c r="B105" s="18"/>
      <c r="C105" s="18"/>
      <c r="D105" s="18"/>
      <c r="E105" s="18"/>
      <c r="F105" s="19"/>
      <c r="G105" s="29"/>
      <c r="H105" s="19"/>
      <c r="I105" s="19"/>
      <c r="J105" s="19"/>
      <c r="K105" s="19"/>
      <c r="L105" s="22"/>
      <c r="M105" s="23"/>
      <c r="N105" s="19"/>
      <c r="O105" s="29"/>
      <c r="P105" s="24"/>
      <c r="Q105" s="25"/>
      <c r="R105" s="26"/>
    </row>
    <row r="106" spans="2:18" s="17" customFormat="1" ht="12">
      <c r="B106" s="18"/>
      <c r="C106" s="18"/>
      <c r="D106" s="18"/>
      <c r="E106" s="18"/>
      <c r="F106" s="19"/>
      <c r="G106" s="29"/>
      <c r="H106" s="19"/>
      <c r="I106" s="19"/>
      <c r="J106" s="19"/>
      <c r="K106" s="19"/>
      <c r="L106" s="22"/>
      <c r="M106" s="23"/>
      <c r="N106" s="19"/>
      <c r="O106" s="29"/>
      <c r="P106" s="24"/>
      <c r="Q106" s="25"/>
      <c r="R106" s="26"/>
    </row>
    <row r="107" spans="2:18" s="17" customFormat="1" ht="12">
      <c r="B107" s="18"/>
      <c r="C107" s="18"/>
      <c r="D107" s="18"/>
      <c r="E107" s="18"/>
      <c r="F107" s="19"/>
      <c r="G107" s="29"/>
      <c r="H107" s="19"/>
      <c r="I107" s="19"/>
      <c r="J107" s="19"/>
      <c r="K107" s="19"/>
      <c r="L107" s="22"/>
      <c r="M107" s="23"/>
      <c r="N107" s="19"/>
      <c r="O107" s="29"/>
      <c r="P107" s="24"/>
      <c r="Q107" s="25"/>
      <c r="R107" s="26"/>
    </row>
    <row r="108" spans="2:18" s="17" customFormat="1" ht="12">
      <c r="B108" s="18"/>
      <c r="C108" s="18"/>
      <c r="D108" s="18"/>
      <c r="E108" s="18"/>
      <c r="F108" s="19"/>
      <c r="G108" s="29"/>
      <c r="H108" s="19"/>
      <c r="I108" s="19"/>
      <c r="J108" s="19"/>
      <c r="K108" s="19"/>
      <c r="L108" s="22"/>
      <c r="M108" s="23"/>
      <c r="N108" s="19"/>
      <c r="O108" s="29"/>
      <c r="P108" s="24"/>
      <c r="Q108" s="25"/>
      <c r="R108" s="26"/>
    </row>
    <row r="109" spans="2:18" s="17" customFormat="1" ht="12">
      <c r="B109" s="18"/>
      <c r="C109" s="18"/>
      <c r="D109" s="18"/>
      <c r="E109" s="18"/>
      <c r="F109" s="19"/>
      <c r="G109" s="29"/>
      <c r="H109" s="19"/>
      <c r="I109" s="19"/>
      <c r="J109" s="19"/>
      <c r="K109" s="19"/>
      <c r="L109" s="22"/>
      <c r="M109" s="23"/>
      <c r="N109" s="19"/>
      <c r="O109" s="29"/>
      <c r="P109" s="24"/>
      <c r="Q109" s="25"/>
      <c r="R109" s="26"/>
    </row>
    <row r="110" spans="2:18" s="17" customFormat="1" ht="12">
      <c r="B110" s="30"/>
      <c r="C110" s="30"/>
      <c r="D110" s="30"/>
      <c r="E110" s="30"/>
      <c r="F110" s="28"/>
      <c r="G110" s="26"/>
      <c r="H110" s="26"/>
      <c r="I110" s="26"/>
      <c r="J110" s="26"/>
      <c r="K110" s="26"/>
      <c r="L110" s="31"/>
      <c r="M110" s="26"/>
      <c r="N110" s="26"/>
      <c r="O110" s="26"/>
      <c r="P110" s="24"/>
      <c r="Q110" s="25"/>
      <c r="R110" s="26"/>
    </row>
    <row r="111" spans="2:18" s="17" customFormat="1" ht="12">
      <c r="B111" s="30"/>
      <c r="C111" s="30"/>
      <c r="D111" s="30"/>
      <c r="E111" s="30"/>
      <c r="F111" s="28"/>
      <c r="G111" s="26"/>
      <c r="H111" s="26"/>
      <c r="I111" s="26"/>
      <c r="J111" s="26"/>
      <c r="K111" s="26"/>
      <c r="L111" s="31"/>
      <c r="M111" s="26"/>
      <c r="N111" s="26"/>
      <c r="O111" s="26"/>
      <c r="P111" s="24"/>
      <c r="Q111" s="25"/>
      <c r="R111" s="26"/>
    </row>
    <row r="112" spans="2:18" s="17" customFormat="1" ht="12">
      <c r="B112" s="30"/>
      <c r="C112" s="30"/>
      <c r="D112" s="30"/>
      <c r="E112" s="30"/>
      <c r="F112" s="28"/>
      <c r="G112" s="26"/>
      <c r="H112" s="26"/>
      <c r="I112" s="26"/>
      <c r="J112" s="26"/>
      <c r="K112" s="26"/>
      <c r="L112" s="31"/>
      <c r="M112" s="26"/>
      <c r="N112" s="26"/>
      <c r="O112" s="26"/>
      <c r="P112" s="24"/>
      <c r="Q112" s="25"/>
      <c r="R112" s="26"/>
    </row>
    <row r="113" spans="2:18" s="17" customFormat="1" ht="12">
      <c r="B113" s="30"/>
      <c r="C113" s="30"/>
      <c r="D113" s="30"/>
      <c r="E113" s="30"/>
      <c r="F113" s="28"/>
      <c r="G113" s="26"/>
      <c r="H113" s="26"/>
      <c r="I113" s="26"/>
      <c r="J113" s="26"/>
      <c r="K113" s="26"/>
      <c r="L113" s="31"/>
      <c r="M113" s="26"/>
      <c r="N113" s="26"/>
      <c r="O113" s="26"/>
      <c r="P113" s="24"/>
      <c r="Q113" s="25"/>
      <c r="R113" s="26"/>
    </row>
    <row r="114" spans="2:18" s="17" customFormat="1" ht="12">
      <c r="B114" s="30"/>
      <c r="C114" s="30"/>
      <c r="D114" s="30"/>
      <c r="E114" s="30"/>
      <c r="F114" s="28"/>
      <c r="G114" s="26"/>
      <c r="H114" s="26"/>
      <c r="I114" s="26"/>
      <c r="J114" s="26"/>
      <c r="K114" s="26"/>
      <c r="L114" s="31"/>
      <c r="M114" s="26"/>
      <c r="N114" s="26"/>
      <c r="O114" s="26"/>
      <c r="P114" s="24"/>
      <c r="Q114" s="25"/>
      <c r="R114" s="26"/>
    </row>
    <row r="115" spans="2:18" s="17" customFormat="1" ht="12">
      <c r="B115" s="30"/>
      <c r="C115" s="30"/>
      <c r="D115" s="30"/>
      <c r="E115" s="30"/>
      <c r="F115" s="28"/>
      <c r="G115" s="26"/>
      <c r="H115" s="26"/>
      <c r="I115" s="26"/>
      <c r="J115" s="26"/>
      <c r="K115" s="26"/>
      <c r="L115" s="31"/>
      <c r="M115" s="26"/>
      <c r="N115" s="26"/>
      <c r="O115" s="26"/>
      <c r="P115" s="24"/>
      <c r="Q115" s="25"/>
      <c r="R115" s="26"/>
    </row>
    <row r="116" spans="2:18" s="17" customFormat="1" ht="12">
      <c r="B116" s="30"/>
      <c r="C116" s="30"/>
      <c r="D116" s="30"/>
      <c r="E116" s="30"/>
      <c r="F116" s="28"/>
      <c r="G116" s="26"/>
      <c r="H116" s="26"/>
      <c r="I116" s="26"/>
      <c r="J116" s="26"/>
      <c r="K116" s="26"/>
      <c r="L116" s="31"/>
      <c r="M116" s="26"/>
      <c r="N116" s="26"/>
      <c r="O116" s="26"/>
      <c r="P116" s="24"/>
      <c r="Q116" s="25"/>
      <c r="R116" s="26"/>
    </row>
    <row r="117" spans="2:18" s="17" customFormat="1" ht="12">
      <c r="B117" s="30"/>
      <c r="C117" s="30"/>
      <c r="D117" s="30"/>
      <c r="E117" s="30"/>
      <c r="F117" s="28"/>
      <c r="G117" s="26"/>
      <c r="H117" s="26"/>
      <c r="I117" s="26"/>
      <c r="J117" s="26"/>
      <c r="K117" s="26"/>
      <c r="L117" s="31"/>
      <c r="M117" s="26"/>
      <c r="N117" s="26"/>
      <c r="O117" s="26"/>
      <c r="P117" s="24"/>
      <c r="Q117" s="25"/>
      <c r="R117" s="26"/>
    </row>
    <row r="118" spans="2:18" s="17" customFormat="1" ht="12">
      <c r="B118" s="30"/>
      <c r="C118" s="30"/>
      <c r="D118" s="30"/>
      <c r="E118" s="30"/>
      <c r="F118" s="28"/>
      <c r="G118" s="26"/>
      <c r="H118" s="26"/>
      <c r="I118" s="26"/>
      <c r="J118" s="26"/>
      <c r="K118" s="26"/>
      <c r="L118" s="31"/>
      <c r="M118" s="26"/>
      <c r="N118" s="26"/>
      <c r="O118" s="26"/>
      <c r="P118" s="24"/>
      <c r="Q118" s="25"/>
      <c r="R118" s="26"/>
    </row>
  </sheetData>
  <mergeCells count="45">
    <mergeCell ref="B2:R2"/>
    <mergeCell ref="B3:G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  <mergeCell ref="J5:K5"/>
    <mergeCell ref="L5:M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G19"/>
  <sheetViews>
    <sheetView workbookViewId="0">
      <selection activeCell="M13" sqref="M13"/>
    </sheetView>
  </sheetViews>
  <sheetFormatPr defaultRowHeight="23.25"/>
  <cols>
    <col min="1" max="1" width="1.5703125" customWidth="1"/>
    <col min="2" max="2" width="4.28515625" style="5" customWidth="1"/>
    <col min="3" max="3" width="2.85546875" style="5" customWidth="1"/>
    <col min="4" max="4" width="4.5703125" style="5" customWidth="1"/>
    <col min="5" max="5" width="2.7109375" style="5" customWidth="1"/>
    <col min="6" max="6" width="7" style="5" customWidth="1"/>
    <col min="7" max="7" width="3.140625" style="5" customWidth="1"/>
  </cols>
  <sheetData>
    <row r="1" spans="2:7" ht="26.25">
      <c r="B1" s="4"/>
      <c r="C1" s="4"/>
      <c r="D1" s="4"/>
      <c r="E1" s="4"/>
      <c r="F1" s="4"/>
      <c r="G1" s="4"/>
    </row>
    <row r="2" spans="2:7">
      <c r="B2" s="380" t="s">
        <v>61</v>
      </c>
      <c r="C2" s="381"/>
      <c r="D2" s="381"/>
      <c r="E2" s="381"/>
      <c r="F2" s="381"/>
      <c r="G2" s="382"/>
    </row>
    <row r="3" spans="2:7" ht="18.75">
      <c r="B3" s="383" t="s">
        <v>7</v>
      </c>
      <c r="C3" s="384"/>
      <c r="D3" s="385"/>
      <c r="E3" s="386">
        <v>42488</v>
      </c>
      <c r="F3" s="387"/>
      <c r="G3" s="388"/>
    </row>
    <row r="4" spans="2:7" ht="18.75">
      <c r="B4" s="116">
        <v>1</v>
      </c>
      <c r="C4" s="117" t="s">
        <v>8</v>
      </c>
      <c r="D4" s="118">
        <v>0.21</v>
      </c>
      <c r="E4" s="119" t="s">
        <v>62</v>
      </c>
      <c r="F4" s="120">
        <f t="shared" ref="F4:F19" si="0">D4/1000</f>
        <v>2.0999999999999998E-4</v>
      </c>
      <c r="G4" s="121" t="s">
        <v>8</v>
      </c>
    </row>
    <row r="5" spans="2:7" ht="18.75">
      <c r="B5" s="122">
        <v>1.01</v>
      </c>
      <c r="C5" s="117" t="s">
        <v>8</v>
      </c>
      <c r="D5" s="118">
        <v>0.21</v>
      </c>
      <c r="E5" s="119" t="s">
        <v>62</v>
      </c>
      <c r="F5" s="120">
        <f t="shared" si="0"/>
        <v>2.0999999999999998E-4</v>
      </c>
      <c r="G5" s="121" t="s">
        <v>8</v>
      </c>
    </row>
    <row r="6" spans="2:7" ht="18.75">
      <c r="B6" s="122">
        <v>1.05</v>
      </c>
      <c r="C6" s="117" t="s">
        <v>8</v>
      </c>
      <c r="D6" s="118">
        <v>0.21</v>
      </c>
      <c r="E6" s="119" t="s">
        <v>62</v>
      </c>
      <c r="F6" s="120">
        <f t="shared" si="0"/>
        <v>2.0999999999999998E-4</v>
      </c>
      <c r="G6" s="121" t="s">
        <v>8</v>
      </c>
    </row>
    <row r="7" spans="2:7" ht="18.75">
      <c r="B7" s="122">
        <v>1.1000000000000001</v>
      </c>
      <c r="C7" s="117" t="s">
        <v>8</v>
      </c>
      <c r="D7" s="118">
        <v>0.21</v>
      </c>
      <c r="E7" s="119" t="s">
        <v>62</v>
      </c>
      <c r="F7" s="120">
        <f t="shared" si="0"/>
        <v>2.0999999999999998E-4</v>
      </c>
      <c r="G7" s="121" t="s">
        <v>8</v>
      </c>
    </row>
    <row r="8" spans="2:7" ht="18.75">
      <c r="B8" s="116">
        <v>2</v>
      </c>
      <c r="C8" s="117" t="s">
        <v>8</v>
      </c>
      <c r="D8" s="118">
        <v>0.21</v>
      </c>
      <c r="E8" s="119" t="s">
        <v>62</v>
      </c>
      <c r="F8" s="120">
        <f t="shared" si="0"/>
        <v>2.0999999999999998E-4</v>
      </c>
      <c r="G8" s="121" t="s">
        <v>8</v>
      </c>
    </row>
    <row r="9" spans="2:7" ht="18.75">
      <c r="B9" s="116">
        <v>5</v>
      </c>
      <c r="C9" s="117" t="s">
        <v>8</v>
      </c>
      <c r="D9" s="118">
        <v>0.21</v>
      </c>
      <c r="E9" s="119" t="s">
        <v>62</v>
      </c>
      <c r="F9" s="120">
        <f t="shared" si="0"/>
        <v>2.0999999999999998E-4</v>
      </c>
      <c r="G9" s="121" t="s">
        <v>8</v>
      </c>
    </row>
    <row r="10" spans="2:7" ht="18.75">
      <c r="B10" s="116">
        <v>10</v>
      </c>
      <c r="C10" s="117" t="s">
        <v>8</v>
      </c>
      <c r="D10" s="118">
        <v>0.21</v>
      </c>
      <c r="E10" s="119" t="s">
        <v>62</v>
      </c>
      <c r="F10" s="120">
        <f t="shared" si="0"/>
        <v>2.0999999999999998E-4</v>
      </c>
      <c r="G10" s="121" t="s">
        <v>8</v>
      </c>
    </row>
    <row r="11" spans="2:7" ht="18.75">
      <c r="B11" s="116">
        <v>20</v>
      </c>
      <c r="C11" s="117" t="s">
        <v>8</v>
      </c>
      <c r="D11" s="118">
        <v>0.23</v>
      </c>
      <c r="E11" s="119" t="s">
        <v>62</v>
      </c>
      <c r="F11" s="120">
        <f t="shared" si="0"/>
        <v>2.3000000000000001E-4</v>
      </c>
      <c r="G11" s="121" t="s">
        <v>8</v>
      </c>
    </row>
    <row r="12" spans="2:7" ht="18.75">
      <c r="B12" s="116">
        <v>30</v>
      </c>
      <c r="C12" s="117" t="s">
        <v>8</v>
      </c>
      <c r="D12" s="118">
        <v>0.27</v>
      </c>
      <c r="E12" s="119" t="s">
        <v>62</v>
      </c>
      <c r="F12" s="120">
        <f t="shared" si="0"/>
        <v>2.7E-4</v>
      </c>
      <c r="G12" s="121" t="s">
        <v>8</v>
      </c>
    </row>
    <row r="13" spans="2:7" ht="18.75">
      <c r="B13" s="116">
        <v>40</v>
      </c>
      <c r="C13" s="117" t="s">
        <v>8</v>
      </c>
      <c r="D13" s="118">
        <v>0.27</v>
      </c>
      <c r="E13" s="123" t="s">
        <v>62</v>
      </c>
      <c r="F13" s="120">
        <f t="shared" si="0"/>
        <v>2.7E-4</v>
      </c>
      <c r="G13" s="121" t="s">
        <v>8</v>
      </c>
    </row>
    <row r="14" spans="2:7" ht="18.75">
      <c r="B14" s="116">
        <v>50</v>
      </c>
      <c r="C14" s="117" t="s">
        <v>8</v>
      </c>
      <c r="D14" s="118">
        <v>0.27</v>
      </c>
      <c r="E14" s="123" t="s">
        <v>62</v>
      </c>
      <c r="F14" s="120">
        <f t="shared" si="0"/>
        <v>2.7E-4</v>
      </c>
      <c r="G14" s="121" t="s">
        <v>8</v>
      </c>
    </row>
    <row r="15" spans="2:7" ht="18.75">
      <c r="B15" s="116">
        <v>60</v>
      </c>
      <c r="C15" s="117" t="s">
        <v>8</v>
      </c>
      <c r="D15" s="118">
        <v>0.32</v>
      </c>
      <c r="E15" s="123" t="s">
        <v>62</v>
      </c>
      <c r="F15" s="120">
        <f t="shared" si="0"/>
        <v>3.2000000000000003E-4</v>
      </c>
      <c r="G15" s="121" t="s">
        <v>8</v>
      </c>
    </row>
    <row r="16" spans="2:7" ht="18.75">
      <c r="B16" s="116">
        <v>70</v>
      </c>
      <c r="C16" s="117" t="s">
        <v>8</v>
      </c>
      <c r="D16" s="118">
        <v>0.32</v>
      </c>
      <c r="E16" s="123" t="s">
        <v>62</v>
      </c>
      <c r="F16" s="120">
        <f t="shared" si="0"/>
        <v>3.2000000000000003E-4</v>
      </c>
      <c r="G16" s="121" t="s">
        <v>8</v>
      </c>
    </row>
    <row r="17" spans="2:7" ht="18.75">
      <c r="B17" s="116">
        <v>80</v>
      </c>
      <c r="C17" s="117" t="s">
        <v>8</v>
      </c>
      <c r="D17" s="118">
        <v>0.39</v>
      </c>
      <c r="E17" s="123" t="s">
        <v>62</v>
      </c>
      <c r="F17" s="120">
        <f t="shared" si="0"/>
        <v>3.8999999999999999E-4</v>
      </c>
      <c r="G17" s="121" t="s">
        <v>8</v>
      </c>
    </row>
    <row r="18" spans="2:7" ht="18.75">
      <c r="B18" s="116">
        <v>90</v>
      </c>
      <c r="C18" s="117" t="s">
        <v>8</v>
      </c>
      <c r="D18" s="118">
        <v>0.39</v>
      </c>
      <c r="E18" s="123" t="s">
        <v>62</v>
      </c>
      <c r="F18" s="120">
        <f t="shared" si="0"/>
        <v>3.8999999999999999E-4</v>
      </c>
      <c r="G18" s="121" t="s">
        <v>8</v>
      </c>
    </row>
    <row r="19" spans="2:7" ht="18.75">
      <c r="B19" s="116">
        <v>100</v>
      </c>
      <c r="C19" s="117" t="s">
        <v>8</v>
      </c>
      <c r="D19" s="118">
        <v>0.39</v>
      </c>
      <c r="E19" s="123" t="s">
        <v>62</v>
      </c>
      <c r="F19" s="120">
        <f t="shared" si="0"/>
        <v>3.8999999999999999E-4</v>
      </c>
      <c r="G19" s="121" t="s">
        <v>8</v>
      </c>
    </row>
  </sheetData>
  <mergeCells count="3">
    <mergeCell ref="B2:G2"/>
    <mergeCell ref="B3:D3"/>
    <mergeCell ref="E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 Record(Forward)</vt:lpstr>
      <vt:lpstr>Data Record(Backward)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Record(Backward)'!Print_Area</vt:lpstr>
      <vt:lpstr>'Data Record(Forward)'!Print_Area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2016-08-15T14:59:15Z</cp:lastPrinted>
  <dcterms:created xsi:type="dcterms:W3CDTF">2015-10-01T03:04:34Z</dcterms:created>
  <dcterms:modified xsi:type="dcterms:W3CDTF">2017-08-17T18:59:22Z</dcterms:modified>
</cp:coreProperties>
</file>