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1-29\"/>
    </mc:Choice>
  </mc:AlternateContent>
  <bookViews>
    <workbookView xWindow="480" yWindow="705" windowWidth="14355" windowHeight="7905" tabRatio="455" activeTab="4"/>
  </bookViews>
  <sheets>
    <sheet name="Data Record" sheetId="11" r:id="rId1"/>
    <sheet name="Certificate" sheetId="16" r:id="rId2"/>
    <sheet name="Report" sheetId="20" r:id="rId3"/>
    <sheet name="Result" sheetId="18" r:id="rId4"/>
    <sheet name="Uncertainty Budget" sheetId="19" r:id="rId5"/>
    <sheet name="Cert of STD" sheetId="14" r:id="rId6"/>
  </sheets>
  <definedNames>
    <definedName name="_xlnm.Print_Area" localSheetId="1">Certificate!$A$1:$U$43</definedName>
    <definedName name="_xlnm.Print_Area" localSheetId="0">'Data Record'!$A$1:$Y$40</definedName>
    <definedName name="_xlnm.Print_Area" localSheetId="3">Result!$A$1:$V$31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19" l="1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7" i="19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23" i="11"/>
  <c r="J16" i="16"/>
  <c r="J14" i="16"/>
  <c r="J13" i="16"/>
  <c r="J12" i="16"/>
  <c r="J7" i="16"/>
  <c r="P25" i="11"/>
  <c r="H12" i="18"/>
  <c r="P29" i="11"/>
  <c r="H16" i="18"/>
  <c r="P31" i="11"/>
  <c r="H18" i="18"/>
  <c r="P33" i="11"/>
  <c r="H20" i="18"/>
  <c r="P37" i="11"/>
  <c r="H24" i="18"/>
  <c r="P24" i="11"/>
  <c r="S24" i="11"/>
  <c r="L11" i="18"/>
  <c r="P32" i="11"/>
  <c r="S32" i="11"/>
  <c r="L19" i="18"/>
  <c r="J7" i="19"/>
  <c r="W13" i="14"/>
  <c r="W12" i="14"/>
  <c r="K52" i="14"/>
  <c r="F21" i="19"/>
  <c r="W11" i="14"/>
  <c r="F19" i="19"/>
  <c r="G19" i="19"/>
  <c r="W9" i="14"/>
  <c r="F17" i="19"/>
  <c r="F15" i="19"/>
  <c r="G15" i="19"/>
  <c r="K50" i="14"/>
  <c r="F13" i="19"/>
  <c r="K29" i="14"/>
  <c r="F9" i="19"/>
  <c r="K26" i="14"/>
  <c r="F7" i="19"/>
  <c r="B8" i="19"/>
  <c r="H8" i="19"/>
  <c r="B9" i="19"/>
  <c r="B10" i="19"/>
  <c r="H10" i="19"/>
  <c r="I10" i="19"/>
  <c r="B11" i="19"/>
  <c r="B12" i="19"/>
  <c r="H12" i="19"/>
  <c r="I12" i="19"/>
  <c r="B13" i="19"/>
  <c r="B14" i="19"/>
  <c r="B15" i="19"/>
  <c r="B16" i="19"/>
  <c r="H16" i="19"/>
  <c r="I16" i="19"/>
  <c r="B17" i="19"/>
  <c r="B18" i="19"/>
  <c r="H18" i="19"/>
  <c r="I18" i="19"/>
  <c r="B19" i="19"/>
  <c r="B20" i="19"/>
  <c r="H20" i="19"/>
  <c r="B21" i="19"/>
  <c r="B7" i="19"/>
  <c r="H7" i="19"/>
  <c r="I7" i="19"/>
  <c r="D8" i="19"/>
  <c r="E8" i="19"/>
  <c r="D9" i="19"/>
  <c r="E9" i="19"/>
  <c r="D10" i="19"/>
  <c r="E10" i="19"/>
  <c r="D11" i="19"/>
  <c r="E11" i="19"/>
  <c r="D12" i="19"/>
  <c r="E12" i="19"/>
  <c r="D13" i="19"/>
  <c r="E13" i="19"/>
  <c r="D14" i="19"/>
  <c r="D15" i="19"/>
  <c r="E15" i="19"/>
  <c r="D16" i="19"/>
  <c r="D17" i="19"/>
  <c r="E17" i="19"/>
  <c r="D18" i="19"/>
  <c r="D19" i="19"/>
  <c r="E19" i="19"/>
  <c r="D20" i="19"/>
  <c r="D21" i="19"/>
  <c r="E21" i="19"/>
  <c r="D7" i="19"/>
  <c r="E7" i="19"/>
  <c r="S25" i="11"/>
  <c r="L12" i="18"/>
  <c r="S29" i="11"/>
  <c r="L16" i="18"/>
  <c r="S33" i="11"/>
  <c r="L20" i="18"/>
  <c r="S37" i="11"/>
  <c r="L24" i="18"/>
  <c r="H11" i="18"/>
  <c r="P26" i="11"/>
  <c r="P27" i="11"/>
  <c r="S27" i="11"/>
  <c r="L14" i="18"/>
  <c r="P28" i="11"/>
  <c r="H15" i="18"/>
  <c r="S28" i="11"/>
  <c r="L15" i="18"/>
  <c r="P30" i="11"/>
  <c r="S31" i="11"/>
  <c r="L18" i="18"/>
  <c r="H19" i="18"/>
  <c r="P34" i="11"/>
  <c r="P35" i="11"/>
  <c r="S35" i="11"/>
  <c r="L22" i="18"/>
  <c r="P36" i="11"/>
  <c r="H23" i="18"/>
  <c r="S36" i="11"/>
  <c r="L23" i="18"/>
  <c r="P23" i="11"/>
  <c r="H18" i="11"/>
  <c r="H17" i="11"/>
  <c r="L25" i="18"/>
  <c r="G21" i="19"/>
  <c r="H21" i="19"/>
  <c r="I21" i="19"/>
  <c r="E20" i="19"/>
  <c r="M20" i="19"/>
  <c r="I20" i="19"/>
  <c r="H19" i="19"/>
  <c r="I19" i="19"/>
  <c r="E18" i="19"/>
  <c r="M18" i="19"/>
  <c r="G17" i="19"/>
  <c r="H17" i="19"/>
  <c r="I17" i="19"/>
  <c r="E16" i="19"/>
  <c r="H15" i="19"/>
  <c r="I15" i="19"/>
  <c r="E14" i="19"/>
  <c r="M14" i="19"/>
  <c r="H14" i="19"/>
  <c r="I14" i="19"/>
  <c r="G13" i="19"/>
  <c r="H13" i="19"/>
  <c r="I13" i="19"/>
  <c r="M12" i="19"/>
  <c r="H11" i="19"/>
  <c r="I11" i="19"/>
  <c r="K34" i="14"/>
  <c r="F10" i="19"/>
  <c r="G10" i="19"/>
  <c r="G9" i="19"/>
  <c r="H9" i="19"/>
  <c r="I9" i="19"/>
  <c r="F8" i="19"/>
  <c r="G8" i="19"/>
  <c r="I8" i="19"/>
  <c r="J8" i="19"/>
  <c r="K8" i="19"/>
  <c r="L8" i="19"/>
  <c r="M8" i="19"/>
  <c r="K7" i="19"/>
  <c r="G7" i="19"/>
  <c r="J19" i="16"/>
  <c r="J20" i="16"/>
  <c r="J18" i="16"/>
  <c r="J15" i="16"/>
  <c r="J5" i="16"/>
  <c r="G5" i="20"/>
  <c r="G5" i="18"/>
  <c r="P42" i="16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10" i="18"/>
  <c r="K51" i="14"/>
  <c r="F14" i="19"/>
  <c r="G14" i="19"/>
  <c r="K49" i="14"/>
  <c r="K48" i="14"/>
  <c r="K47" i="14"/>
  <c r="K46" i="14"/>
  <c r="K45" i="14"/>
  <c r="K44" i="14"/>
  <c r="F12" i="19"/>
  <c r="G12" i="19"/>
  <c r="K43" i="14"/>
  <c r="K42" i="14"/>
  <c r="K41" i="14"/>
  <c r="K40" i="14"/>
  <c r="K39" i="14"/>
  <c r="F11" i="19"/>
  <c r="G11" i="19"/>
  <c r="K38" i="14"/>
  <c r="Q37" i="14"/>
  <c r="K37" i="14"/>
  <c r="Q36" i="14"/>
  <c r="K36" i="14"/>
  <c r="Q35" i="14"/>
  <c r="K35" i="14"/>
  <c r="Q34" i="14"/>
  <c r="Q33" i="14"/>
  <c r="K33" i="14"/>
  <c r="Q32" i="14"/>
  <c r="K32" i="14"/>
  <c r="Q31" i="14"/>
  <c r="K31" i="14"/>
  <c r="Q30" i="14"/>
  <c r="K30" i="14"/>
  <c r="Q29" i="14"/>
  <c r="Q28" i="14"/>
  <c r="K28" i="14"/>
  <c r="Q27" i="14"/>
  <c r="K27" i="14"/>
  <c r="Q26" i="14"/>
  <c r="Q25" i="14"/>
  <c r="K25" i="14"/>
  <c r="Q24" i="14"/>
  <c r="K24" i="14"/>
  <c r="Q23" i="14"/>
  <c r="K23" i="14"/>
  <c r="Q22" i="14"/>
  <c r="K22" i="14"/>
  <c r="Q21" i="14"/>
  <c r="K21" i="14"/>
  <c r="Q20" i="14"/>
  <c r="K20" i="14"/>
  <c r="Q19" i="14"/>
  <c r="K19" i="14"/>
  <c r="Q18" i="14"/>
  <c r="K18" i="14"/>
  <c r="E18" i="14"/>
  <c r="Q17" i="14"/>
  <c r="K17" i="14"/>
  <c r="E17" i="14"/>
  <c r="Q16" i="14"/>
  <c r="K16" i="14"/>
  <c r="E16" i="14"/>
  <c r="Q15" i="14"/>
  <c r="K15" i="14"/>
  <c r="E15" i="14"/>
  <c r="Q14" i="14"/>
  <c r="K14" i="14"/>
  <c r="E14" i="14"/>
  <c r="F20" i="19"/>
  <c r="G20" i="19"/>
  <c r="Q13" i="14"/>
  <c r="K13" i="14"/>
  <c r="E13" i="14"/>
  <c r="Q12" i="14"/>
  <c r="K12" i="14"/>
  <c r="E12" i="14"/>
  <c r="Q11" i="14"/>
  <c r="K11" i="14"/>
  <c r="E11" i="14"/>
  <c r="W10" i="14"/>
  <c r="F18" i="19"/>
  <c r="G18" i="19"/>
  <c r="Q10" i="14"/>
  <c r="K10" i="14"/>
  <c r="E10" i="14"/>
  <c r="Q9" i="14"/>
  <c r="K9" i="14"/>
  <c r="E9" i="14"/>
  <c r="W8" i="14"/>
  <c r="Q8" i="14"/>
  <c r="K8" i="14"/>
  <c r="E8" i="14"/>
  <c r="W7" i="14"/>
  <c r="F16" i="19"/>
  <c r="G16" i="19"/>
  <c r="Q7" i="14"/>
  <c r="K7" i="14"/>
  <c r="E7" i="14"/>
  <c r="W6" i="14"/>
  <c r="Q6" i="14"/>
  <c r="K6" i="14"/>
  <c r="E6" i="14"/>
  <c r="J9" i="19"/>
  <c r="M7" i="19"/>
  <c r="M10" i="19"/>
  <c r="M16" i="19"/>
  <c r="K9" i="19"/>
  <c r="J10" i="19"/>
  <c r="P8" i="19"/>
  <c r="P11" i="18"/>
  <c r="M19" i="19"/>
  <c r="M17" i="19"/>
  <c r="M15" i="19"/>
  <c r="M13" i="19"/>
  <c r="M11" i="19"/>
  <c r="M9" i="19"/>
  <c r="L9" i="19"/>
  <c r="M21" i="19"/>
  <c r="K10" i="19"/>
  <c r="L10" i="19"/>
  <c r="J11" i="19"/>
  <c r="H10" i="18"/>
  <c r="S23" i="11"/>
  <c r="L10" i="18"/>
  <c r="H17" i="18"/>
  <c r="S30" i="11"/>
  <c r="L17" i="18"/>
  <c r="H22" i="18"/>
  <c r="H14" i="18"/>
  <c r="F41" i="16"/>
  <c r="H21" i="18"/>
  <c r="S34" i="11"/>
  <c r="L21" i="18"/>
  <c r="H13" i="18"/>
  <c r="S26" i="11"/>
  <c r="L13" i="18"/>
  <c r="L7" i="19"/>
  <c r="P10" i="19"/>
  <c r="P13" i="18"/>
  <c r="P9" i="19"/>
  <c r="P12" i="18"/>
  <c r="P7" i="19"/>
  <c r="P10" i="18"/>
  <c r="K11" i="19"/>
  <c r="L11" i="19"/>
  <c r="J12" i="19"/>
  <c r="K12" i="19"/>
  <c r="L12" i="19"/>
  <c r="J13" i="19"/>
  <c r="P11" i="19"/>
  <c r="P14" i="18"/>
  <c r="J14" i="19"/>
  <c r="K13" i="19"/>
  <c r="L13" i="19"/>
  <c r="P12" i="19"/>
  <c r="P15" i="18"/>
  <c r="P13" i="19"/>
  <c r="P16" i="18"/>
  <c r="K14" i="19"/>
  <c r="L14" i="19"/>
  <c r="J15" i="19"/>
  <c r="P14" i="19"/>
  <c r="P17" i="18"/>
  <c r="K15" i="19"/>
  <c r="L15" i="19"/>
  <c r="J16" i="19"/>
  <c r="P15" i="19"/>
  <c r="P18" i="18"/>
  <c r="K16" i="19"/>
  <c r="L16" i="19"/>
  <c r="J17" i="19"/>
  <c r="J18" i="19"/>
  <c r="K17" i="19"/>
  <c r="L17" i="19"/>
  <c r="P16" i="19"/>
  <c r="P19" i="18"/>
  <c r="P17" i="19"/>
  <c r="P20" i="18"/>
  <c r="K18" i="19"/>
  <c r="L18" i="19"/>
  <c r="J19" i="19"/>
  <c r="P18" i="19"/>
  <c r="P21" i="18"/>
  <c r="K19" i="19"/>
  <c r="L19" i="19"/>
  <c r="J20" i="19"/>
  <c r="K20" i="19"/>
  <c r="L20" i="19"/>
  <c r="J21" i="19"/>
  <c r="K21" i="19"/>
  <c r="L21" i="19"/>
  <c r="P19" i="19"/>
  <c r="P22" i="18"/>
  <c r="P21" i="19"/>
  <c r="P24" i="18"/>
  <c r="P20" i="19"/>
  <c r="P23" i="18"/>
</calcChain>
</file>

<file path=xl/comments1.xml><?xml version="1.0" encoding="utf-8"?>
<comments xmlns="http://schemas.openxmlformats.org/spreadsheetml/2006/main">
  <authors>
    <author>Nathaphol Boonmee</author>
  </authors>
  <commentList>
    <comment ref="O42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D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C6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O6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U6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W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<sst xmlns="http://schemas.openxmlformats.org/spreadsheetml/2006/main" count="376" uniqueCount="129">
  <si>
    <t>SP METROLOGY SYSTEM THAILAND</t>
  </si>
  <si>
    <t>Model :</t>
  </si>
  <si>
    <t>ID No :</t>
  </si>
  <si>
    <t>Resolution :</t>
  </si>
  <si>
    <t>Calibrated By :</t>
  </si>
  <si>
    <t>Value</t>
  </si>
  <si>
    <t>Unit :</t>
  </si>
  <si>
    <t>X1</t>
  </si>
  <si>
    <t>X2</t>
  </si>
  <si>
    <t>X3</t>
  </si>
  <si>
    <t>X4</t>
  </si>
  <si>
    <t>Average</t>
  </si>
  <si>
    <t>Nominal Value</t>
  </si>
  <si>
    <t>Repeatability</t>
  </si>
  <si>
    <t>Uc</t>
  </si>
  <si>
    <t>Ui</t>
  </si>
  <si>
    <t>Certificate of Calibration (Gauge Block)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</si>
  <si>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</si>
  <si>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</si>
  <si>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</si>
  <si>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</si>
  <si>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</si>
  <si>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mm</t>
  </si>
  <si>
    <t>Due Date</t>
  </si>
  <si>
    <t>Temperature Effect</t>
  </si>
  <si>
    <t xml:space="preserve">Resolution of UUC </t>
  </si>
  <si>
    <t>UUC Reading</t>
  </si>
  <si>
    <t>UUC 
Reading</t>
  </si>
  <si>
    <t>Max-Min</t>
  </si>
  <si>
    <t>Max</t>
  </si>
  <si>
    <t>Referance Standard :</t>
  </si>
  <si>
    <t>Certificate of Calibration</t>
  </si>
  <si>
    <t>Certificate Number</t>
  </si>
  <si>
    <t>:</t>
  </si>
  <si>
    <t>Customer</t>
  </si>
  <si>
    <t>SP METROLOGY SYSTEM (THAILAND) CO.,LTD.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</si>
  <si>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</si>
  <si>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</si>
  <si>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</si>
  <si>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</si>
  <si>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</si>
  <si>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</si>
  <si>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</si>
  <si>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</si>
  <si>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</si>
  <si>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</si>
  <si>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± 1 °C</t>
  </si>
  <si>
    <t>Relative Humidity</t>
  </si>
  <si>
    <t>± 15 %</t>
  </si>
  <si>
    <t>Location of Calibration</t>
  </si>
  <si>
    <t>In-Lab</t>
  </si>
  <si>
    <t>Method of Calibration</t>
  </si>
  <si>
    <t>Date of Issue :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</si>
  <si>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</si>
  <si>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</si>
  <si>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</si>
  <si>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</si>
  <si>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</si>
  <si>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</si>
  <si>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</si>
  <si>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</si>
  <si>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</si>
  <si>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Error</t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</si>
  <si>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</si>
  <si>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</si>
  <si>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</si>
  <si>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t>- End of Certificate -</t>
  </si>
  <si>
    <t>Location</t>
  </si>
  <si>
    <t>Equipment Name :</t>
  </si>
  <si>
    <t>Uncertainty Budget of Vernier Dial and Digital Depth Gauge</t>
  </si>
  <si>
    <t>2. Depth Measurement</t>
  </si>
  <si>
    <r>
      <t>Page :</t>
    </r>
    <r>
      <rPr>
        <sz val="10"/>
        <rFont val="Gulim"/>
        <family val="2"/>
      </rPr>
      <t xml:space="preserve"> 1 of 3</t>
    </r>
  </si>
  <si>
    <t xml:space="preserve">20 °C   </t>
  </si>
  <si>
    <t xml:space="preserve">This certifies that the above instrument was calibrated in compliance with the calibration system </t>
  </si>
  <si>
    <t>requirement of ISO/IEC  17025:2005 in accordance with reference procedure. standards used to perform this</t>
  </si>
  <si>
    <t>calibration  are certified by to NIST or equivalent, National metrology institute, Natural physical constants,</t>
  </si>
  <si>
    <t>consensus standards. the result reported herein apply only to the calibration of the item described above.</t>
  </si>
  <si>
    <t xml:space="preserve">all calibrations are performed manufacture's specifications, full, without the expressed written consent of </t>
  </si>
  <si>
    <t xml:space="preserve">SP Metrology System (Thailand). </t>
  </si>
  <si>
    <t>Ms. Arunkamon Raramanus</t>
  </si>
  <si>
    <r>
      <t>Calibrated by :</t>
    </r>
    <r>
      <rPr>
        <sz val="10"/>
        <rFont val="Gulim"/>
        <family val="2"/>
      </rPr>
      <t xml:space="preserve"> </t>
    </r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</si>
  <si>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</si>
  <si>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</si>
  <si>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</si>
  <si>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</si>
  <si>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</si>
  <si>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</si>
  <si>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</si>
  <si>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</si>
  <si>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</si>
  <si>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</si>
  <si>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</si>
  <si>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</si>
  <si>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</si>
  <si>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</si>
  <si>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</si>
  <si>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</si>
  <si>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</si>
  <si>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</si>
  <si>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</si>
  <si>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</si>
  <si>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Vernier Dial and Digital Depth Gauge</t>
  </si>
  <si>
    <t>SPR15120012-1</t>
  </si>
  <si>
    <t>Uncertainty of  STD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</si>
  <si>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</si>
  <si>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</si>
  <si>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</si>
  <si>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</si>
  <si>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r>
      <t>(</t>
    </r>
    <r>
      <rPr>
        <sz val="10"/>
        <color indexed="30"/>
        <rFont val="Calibri"/>
        <family val="2"/>
      </rPr>
      <t>µ</t>
    </r>
    <r>
      <rPr>
        <sz val="10"/>
        <color indexed="30"/>
        <rFont val="Gulim"/>
        <family val="2"/>
      </rPr>
      <t>m)</t>
    </r>
  </si>
  <si>
    <t>Mitutoyo</t>
  </si>
  <si>
    <t>Vernier Depth Gauge</t>
  </si>
  <si>
    <t>1. Flatness Measuring Surface of Base</t>
  </si>
  <si>
    <t>Position</t>
  </si>
  <si>
    <t>Min</t>
  </si>
  <si>
    <t xml:space="preserve"> UUC Reading</t>
  </si>
  <si>
    <t>Certificate Number :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</si>
  <si>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</si>
  <si>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</si>
  <si>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Gauge Block Set</t>
  </si>
  <si>
    <t>N/A</t>
  </si>
  <si>
    <t>MTL142959-2</t>
  </si>
  <si>
    <t>-National Institute of Metrology (Thailand) (NIMT)</t>
  </si>
  <si>
    <t>-Thailand Institute of Scientific And Technological Research (TISTR)</t>
  </si>
  <si>
    <r>
      <t>Page :</t>
    </r>
    <r>
      <rPr>
        <sz val="10"/>
        <rFont val="Gulim"/>
        <family val="2"/>
      </rPr>
      <t xml:space="preserve"> 3 of 3</t>
    </r>
  </si>
  <si>
    <t>Depth Measurement</t>
  </si>
  <si>
    <t>Nominal 
Value</t>
  </si>
  <si>
    <t>Uncertainty 
( ±  ) µm</t>
  </si>
  <si>
    <t>Flatness Measuring Surface of Base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</si>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</sst>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&quot;-&quot;??_);_(@_)"/>
    <numFmt numFmtId="165" formatCode="dd\ mmmm\ yyyy"/>
    <numFmt numFmtId="166" formatCode="[$-1010409]d\ mmmm\ yyyy;@"/>
    <numFmt numFmtId="167" formatCode="0.0"/>
    <numFmt numFmtId="168" formatCode="0.0000"/>
    <numFmt numFmtId="169" formatCode="0.000"/>
    <numFmt numFmtId="170" formatCode="0.0E+00"/>
    <numFmt numFmtId="171" formatCode="[$-809]dd\ mmmm\ yyyy;@"/>
    <numFmt numFmtId="172" formatCode="0.00000"/>
    <numFmt numFmtId="173" formatCode="[$-409]d\-mmm\-yyyy;@"/>
    <numFmt numFmtId="174" formatCode="B1d\-mmm\-yy"/>
    <numFmt numFmtId="175" formatCode="0.000000"/>
    <numFmt numFmtId="176" formatCode="0.0000000"/>
    <numFmt numFmtId="177" formatCode="[$-409]d\-mmm\-yy;@"/>
  </numFmts>
  <fonts count="66">
    <font>
      <sz val="11"/>
      <color theme="1"/>
      <name val="Calibri"/>
      <family val="2"/>
      <charset val="222"/>
      <scheme val="minor"/>
    </font>
    <font>
      <sz val="12"/>
      <name val="Gulim"/>
      <family val="2"/>
    </font>
    <font>
      <sz val="10"/>
      <name val="Gulim"/>
      <family val="2"/>
    </font>
    <font>
      <sz val="14"/>
      <name val="Cordia New"/>
      <family val="2"/>
    </font>
    <font>
      <sz val="10"/>
      <name val="Arial"/>
      <family val="2"/>
    </font>
    <font>
      <sz val="9"/>
      <name val="Gulim"/>
      <family val="2"/>
    </font>
    <font>
      <sz val="9"/>
      <color indexed="81"/>
      <name val="Tahoma"/>
      <family val="2"/>
    </font>
    <font>
      <sz val="12"/>
      <name val="Cordia New"/>
      <family val="2"/>
    </font>
    <font>
      <sz val="16"/>
      <name val="Angsana New"/>
      <family val="1"/>
    </font>
    <font>
      <sz val="18"/>
      <name val="Angsana New"/>
      <family val="1"/>
    </font>
    <font>
      <b/>
      <sz val="12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2"/>
      <color indexed="20"/>
      <name val="Cordia New"/>
      <family val="2"/>
    </font>
    <font>
      <sz val="8"/>
      <color indexed="20"/>
      <name val="Arial"/>
      <family val="2"/>
    </font>
    <font>
      <b/>
      <sz val="9"/>
      <name val="Gulim"/>
      <family val="2"/>
    </font>
    <font>
      <sz val="10"/>
      <color indexed="10"/>
      <name val="Gulim"/>
      <family val="2"/>
    </font>
    <font>
      <b/>
      <sz val="18"/>
      <name val="Arial"/>
      <family val="2"/>
    </font>
    <font>
      <sz val="12"/>
      <name val="Shruti"/>
      <family val="2"/>
    </font>
    <font>
      <b/>
      <sz val="2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1"/>
      <name val="Gill Sans MT"/>
      <family val="2"/>
    </font>
    <font>
      <b/>
      <sz val="12"/>
      <name val="Gulim"/>
      <family val="2"/>
    </font>
    <font>
      <sz val="9"/>
      <color indexed="8"/>
      <name val="Gulim"/>
      <family val="2"/>
    </font>
    <font>
      <b/>
      <sz val="26"/>
      <name val="Gulim"/>
      <family val="2"/>
    </font>
    <font>
      <vertAlign val="superscript"/>
      <sz val="9"/>
      <color indexed="8"/>
      <name val="Gulim"/>
      <family val="2"/>
    </font>
    <font>
      <vertAlign val="subscript"/>
      <sz val="1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0"/>
      <color indexed="30"/>
      <name val="Calibri"/>
      <family val="2"/>
    </font>
    <font>
      <sz val="10"/>
      <color indexed="30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i/>
      <sz val="10"/>
      <name val="Gulim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Gulim"/>
      <family val="2"/>
    </font>
    <font>
      <sz val="9"/>
      <color theme="1"/>
      <name val="Gulim"/>
      <family val="2"/>
    </font>
    <font>
      <b/>
      <sz val="10"/>
      <color theme="1"/>
      <name val="Gulim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4"/>
      <color theme="1"/>
      <name val="Calibri"/>
      <family val="2"/>
      <scheme val="minor"/>
    </font>
    <font>
      <sz val="12"/>
      <color rgb="FF0070C0"/>
      <name val="Cordia New"/>
      <family val="2"/>
    </font>
    <font>
      <sz val="14"/>
      <color theme="1"/>
      <name val="Cordia New"/>
      <family val="2"/>
    </font>
    <font>
      <b/>
      <sz val="10"/>
      <color theme="0"/>
      <name val="Gulim"/>
      <family val="2"/>
    </font>
    <font>
      <b/>
      <sz val="10"/>
      <color rgb="FF0070C0"/>
      <name val="Gulim"/>
      <family val="2"/>
    </font>
    <font>
      <sz val="10"/>
      <color rgb="FF0070C0"/>
      <name val="Gulim"/>
      <family val="2"/>
    </font>
    <font>
      <b/>
      <sz val="12"/>
      <color theme="8" tint="-0.499984740745262"/>
      <name val="Cordia New"/>
      <family val="2"/>
    </font>
    <font>
      <b/>
      <sz val="14"/>
      <color theme="0"/>
      <name val="Cordia New"/>
      <family val="2"/>
    </font>
    <font>
      <sz val="14"/>
      <color rgb="FF0070C0"/>
      <name val="Cordia New"/>
      <family val="2"/>
    </font>
    <font>
      <sz val="9"/>
      <color theme="8" tint="-0.249977111117893"/>
      <name val="Gulim"/>
      <family val="2"/>
    </font>
    <font>
      <sz val="9"/>
      <color theme="4" tint="-0.499984740745262"/>
      <name val="Gulim"/>
      <family val="2"/>
    </font>
    <font>
      <sz val="10"/>
      <color rgb="FF002060"/>
      <name val="Gulim"/>
      <family val="2"/>
    </font>
    <font>
      <sz val="9"/>
      <color rgb="FFFF0000"/>
      <name val="Gulim"/>
      <family val="2"/>
    </font>
    <font>
      <b/>
      <sz val="18"/>
      <color rgb="FFFF0000"/>
      <name val="Angsana New"/>
      <family val="1"/>
    </font>
    <font>
      <b/>
      <sz val="18"/>
      <color rgb="FF002060"/>
      <name val="Angsana New"/>
      <family val="1"/>
    </font>
    <font>
      <sz val="8"/>
      <name val="Calibri"/>
      <family val="2"/>
      <charset val="22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0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4" fillId="0" borderId="0"/>
    <xf numFmtId="0" fontId="44" fillId="0" borderId="0"/>
    <xf numFmtId="0" fontId="44" fillId="0" borderId="0"/>
    <xf numFmtId="0" fontId="4" fillId="0" borderId="0"/>
    <xf numFmtId="0" fontId="4" fillId="0" borderId="0"/>
    <xf numFmtId="0" fontId="3" fillId="0" borderId="0"/>
    <xf numFmtId="0" fontId="44" fillId="0" borderId="0"/>
    <xf numFmtId="0" fontId="3" fillId="0" borderId="0"/>
  </cellStyleXfs>
  <cellXfs count="376">
    <xf numFmtId="0" fontId="0" fillId="0" borderId="0" xfId="0"/>
    <xf numFmtId="0" fontId="45" fillId="0" borderId="0" xfId="0" applyFont="1" applyFill="1" applyAlignment="1">
      <alignment vertical="center"/>
    </xf>
    <xf numFmtId="0" fontId="45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46" fillId="0" borderId="0" xfId="0" applyFont="1" applyFill="1" applyAlignment="1">
      <alignment vertical="center"/>
    </xf>
    <xf numFmtId="0" fontId="46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center" vertical="center"/>
    </xf>
    <xf numFmtId="0" fontId="1" fillId="0" borderId="0" xfId="8" applyFont="1" applyAlignment="1">
      <alignment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left" vertical="center"/>
    </xf>
    <xf numFmtId="0" fontId="3" fillId="0" borderId="0" xfId="8" applyFont="1" applyBorder="1" applyAlignment="1">
      <alignment vertical="center"/>
    </xf>
    <xf numFmtId="0" fontId="3" fillId="0" borderId="0" xfId="8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16" applyFont="1" applyAlignment="1" applyProtection="1">
      <alignment horizontal="center" vertical="center"/>
      <protection locked="0"/>
    </xf>
    <xf numFmtId="0" fontId="9" fillId="2" borderId="0" xfId="16" applyFont="1" applyFill="1" applyAlignment="1">
      <alignment horizontal="center" vertical="center"/>
    </xf>
    <xf numFmtId="1" fontId="11" fillId="0" borderId="1" xfId="16" applyNumberFormat="1" applyFont="1" applyBorder="1" applyAlignment="1" applyProtection="1">
      <alignment horizontal="center" vertical="center"/>
      <protection locked="0"/>
    </xf>
    <xf numFmtId="0" fontId="11" fillId="3" borderId="2" xfId="16" applyFont="1" applyFill="1" applyBorder="1" applyAlignment="1" applyProtection="1">
      <alignment horizontal="right" vertical="center"/>
      <protection locked="0"/>
    </xf>
    <xf numFmtId="0" fontId="11" fillId="3" borderId="3" xfId="16" applyFont="1" applyFill="1" applyBorder="1" applyAlignment="1" applyProtection="1">
      <alignment horizontal="left" vertical="center"/>
      <protection locked="0"/>
    </xf>
    <xf numFmtId="172" fontId="11" fillId="4" borderId="2" xfId="16" applyNumberFormat="1" applyFont="1" applyFill="1" applyBorder="1" applyAlignment="1" applyProtection="1">
      <alignment horizontal="right" vertical="center"/>
      <protection locked="0"/>
    </xf>
    <xf numFmtId="0" fontId="11" fillId="4" borderId="3" xfId="16" applyFont="1" applyFill="1" applyBorder="1" applyAlignment="1" applyProtection="1">
      <alignment horizontal="left" vertical="center"/>
      <protection locked="0"/>
    </xf>
    <xf numFmtId="167" fontId="11" fillId="0" borderId="1" xfId="16" applyNumberFormat="1" applyFont="1" applyBorder="1" applyAlignment="1" applyProtection="1">
      <alignment horizontal="center" vertical="center"/>
      <protection locked="0"/>
    </xf>
    <xf numFmtId="169" fontId="11" fillId="0" borderId="1" xfId="16" applyNumberFormat="1" applyFont="1" applyBorder="1" applyAlignment="1" applyProtection="1">
      <alignment horizontal="center" vertical="center"/>
      <protection locked="0"/>
    </xf>
    <xf numFmtId="2" fontId="11" fillId="0" borderId="1" xfId="16" applyNumberFormat="1" applyFont="1" applyBorder="1" applyAlignment="1" applyProtection="1">
      <alignment horizontal="center" vertical="center"/>
      <protection locked="0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2" fontId="7" fillId="7" borderId="1" xfId="0" applyNumberFormat="1" applyFont="1" applyFill="1" applyBorder="1" applyAlignment="1">
      <alignment horizontal="center" vertical="center"/>
    </xf>
    <xf numFmtId="172" fontId="7" fillId="7" borderId="1" xfId="0" applyNumberFormat="1" applyFont="1" applyFill="1" applyBorder="1" applyAlignment="1">
      <alignment horizontal="center" vertical="center"/>
    </xf>
    <xf numFmtId="175" fontId="17" fillId="7" borderId="1" xfId="0" applyNumberFormat="1" applyFont="1" applyFill="1" applyBorder="1" applyAlignment="1">
      <alignment horizontal="center" vertical="center"/>
    </xf>
    <xf numFmtId="176" fontId="7" fillId="7" borderId="1" xfId="0" applyNumberFormat="1" applyFont="1" applyFill="1" applyBorder="1" applyAlignment="1">
      <alignment horizontal="center" vertical="center"/>
    </xf>
    <xf numFmtId="168" fontId="7" fillId="7" borderId="5" xfId="0" applyNumberFormat="1" applyFont="1" applyFill="1" applyBorder="1" applyAlignment="1">
      <alignment horizontal="center" vertical="center"/>
    </xf>
    <xf numFmtId="170" fontId="7" fillId="7" borderId="5" xfId="0" applyNumberFormat="1" applyFont="1" applyFill="1" applyBorder="1" applyAlignment="1">
      <alignment horizontal="center" vertical="center"/>
    </xf>
    <xf numFmtId="2" fontId="16" fillId="2" borderId="0" xfId="0" applyNumberFormat="1" applyFont="1" applyFill="1" applyBorder="1" applyAlignment="1">
      <alignment horizontal="center" vertical="center"/>
    </xf>
    <xf numFmtId="169" fontId="14" fillId="7" borderId="0" xfId="0" applyNumberFormat="1" applyFont="1" applyFill="1" applyBorder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48" fillId="7" borderId="0" xfId="7" applyFont="1" applyFill="1" applyBorder="1" applyAlignment="1">
      <alignment horizontal="center" vertical="center"/>
    </xf>
    <xf numFmtId="169" fontId="2" fillId="7" borderId="0" xfId="7" applyNumberFormat="1" applyFont="1" applyFill="1" applyBorder="1" applyAlignment="1">
      <alignment horizontal="center" vertical="center"/>
    </xf>
    <xf numFmtId="0" fontId="49" fillId="7" borderId="0" xfId="7" applyFont="1" applyFill="1" applyBorder="1" applyAlignment="1">
      <alignment horizontal="center" vertical="center"/>
    </xf>
    <xf numFmtId="2" fontId="2" fillId="7" borderId="0" xfId="7" applyNumberFormat="1" applyFont="1" applyFill="1" applyBorder="1" applyAlignment="1">
      <alignment horizontal="center" vertical="center"/>
    </xf>
    <xf numFmtId="0" fontId="2" fillId="7" borderId="0" xfId="7" applyFont="1" applyFill="1" applyBorder="1" applyAlignment="1">
      <alignment horizontal="center" vertical="center"/>
    </xf>
    <xf numFmtId="2" fontId="49" fillId="7" borderId="0" xfId="7" applyNumberFormat="1" applyFont="1" applyFill="1" applyBorder="1" applyAlignment="1">
      <alignment horizontal="center" vertical="center"/>
    </xf>
    <xf numFmtId="170" fontId="16" fillId="7" borderId="0" xfId="0" applyNumberFormat="1" applyFont="1" applyFill="1" applyBorder="1" applyAlignment="1">
      <alignment horizontal="center" vertical="center"/>
    </xf>
    <xf numFmtId="2" fontId="16" fillId="7" borderId="0" xfId="0" applyNumberFormat="1" applyFont="1" applyFill="1" applyBorder="1" applyAlignment="1">
      <alignment horizontal="center" vertical="center"/>
    </xf>
    <xf numFmtId="169" fontId="16" fillId="7" borderId="0" xfId="0" applyNumberFormat="1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2" fontId="14" fillId="7" borderId="0" xfId="0" applyNumberFormat="1" applyFont="1" applyFill="1" applyBorder="1" applyAlignment="1">
      <alignment horizontal="center" vertical="center"/>
    </xf>
    <xf numFmtId="169" fontId="49" fillId="7" borderId="0" xfId="7" applyNumberFormat="1" applyFont="1" applyFill="1" applyBorder="1" applyAlignment="1">
      <alignment horizontal="center" vertical="center"/>
    </xf>
    <xf numFmtId="169" fontId="14" fillId="7" borderId="0" xfId="0" applyNumberFormat="1" applyFont="1" applyFill="1" applyBorder="1" applyAlignment="1">
      <alignment horizontal="center" vertical="center"/>
    </xf>
    <xf numFmtId="169" fontId="18" fillId="7" borderId="0" xfId="0" applyNumberFormat="1" applyFont="1" applyFill="1" applyBorder="1" applyAlignment="1">
      <alignment horizontal="center" vertical="center"/>
    </xf>
    <xf numFmtId="0" fontId="45" fillId="0" borderId="0" xfId="18" applyFont="1" applyFill="1" applyAlignment="1">
      <alignment vertical="center"/>
    </xf>
    <xf numFmtId="0" fontId="45" fillId="0" borderId="0" xfId="18" applyFont="1" applyFill="1" applyBorder="1" applyAlignment="1">
      <alignment vertical="center"/>
    </xf>
    <xf numFmtId="0" fontId="50" fillId="0" borderId="0" xfId="0" applyFont="1"/>
    <xf numFmtId="0" fontId="0" fillId="0" borderId="0" xfId="0" applyBorder="1" applyAlignment="1">
      <alignment horizontal="center" vertical="center" shrinkToFit="1"/>
    </xf>
    <xf numFmtId="0" fontId="19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172" fontId="51" fillId="7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2" fillId="0" borderId="0" xfId="8" applyFont="1" applyAlignment="1">
      <alignment vertical="center"/>
    </xf>
    <xf numFmtId="0" fontId="23" fillId="0" borderId="0" xfId="8" applyFont="1" applyAlignment="1">
      <alignment horizontal="center" vertical="center"/>
    </xf>
    <xf numFmtId="0" fontId="24" fillId="0" borderId="0" xfId="8" applyFont="1" applyAlignment="1">
      <alignment vertical="center"/>
    </xf>
    <xf numFmtId="0" fontId="25" fillId="0" borderId="0" xfId="8" applyFont="1" applyBorder="1" applyAlignment="1">
      <alignment vertical="center"/>
    </xf>
    <xf numFmtId="0" fontId="26" fillId="0" borderId="0" xfId="8" applyFont="1" applyBorder="1" applyAlignment="1">
      <alignment vertical="center"/>
    </xf>
    <xf numFmtId="0" fontId="26" fillId="0" borderId="0" xfId="8" applyFont="1" applyAlignment="1">
      <alignment vertical="center"/>
    </xf>
    <xf numFmtId="0" fontId="27" fillId="0" borderId="0" xfId="8" applyFont="1" applyAlignment="1">
      <alignment horizontal="center" vertical="center"/>
    </xf>
    <xf numFmtId="0" fontId="2" fillId="0" borderId="0" xfId="8" applyFont="1" applyBorder="1" applyAlignment="1">
      <alignment vertical="center"/>
    </xf>
    <xf numFmtId="0" fontId="2" fillId="0" borderId="0" xfId="8" applyFont="1" applyAlignment="1">
      <alignment vertical="center"/>
    </xf>
    <xf numFmtId="0" fontId="25" fillId="0" borderId="0" xfId="8" applyFont="1" applyAlignment="1">
      <alignment vertical="center"/>
    </xf>
    <xf numFmtId="0" fontId="26" fillId="0" borderId="0" xfId="8" applyFont="1" applyBorder="1" applyAlignment="1">
      <alignment horizontal="center" vertical="center"/>
    </xf>
    <xf numFmtId="0" fontId="27" fillId="0" borderId="0" xfId="8" applyFont="1" applyBorder="1" applyAlignment="1">
      <alignment vertical="center"/>
    </xf>
    <xf numFmtId="0" fontId="25" fillId="0" borderId="0" xfId="2" applyFont="1" applyBorder="1" applyAlignment="1">
      <alignment vertical="center"/>
    </xf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28" fillId="0" borderId="0" xfId="17" applyFont="1" applyBorder="1" applyAlignment="1">
      <alignment horizontal="left" vertical="center"/>
    </xf>
    <xf numFmtId="0" fontId="20" fillId="0" borderId="0" xfId="17" applyFont="1" applyBorder="1" applyAlignment="1">
      <alignment horizontal="left" vertical="center"/>
    </xf>
    <xf numFmtId="0" fontId="2" fillId="0" borderId="0" xfId="17" applyFont="1" applyBorder="1" applyAlignment="1">
      <alignment horizontal="left" vertical="center"/>
    </xf>
    <xf numFmtId="0" fontId="1" fillId="0" borderId="0" xfId="17" applyFont="1" applyBorder="1" applyAlignment="1">
      <alignment horizontal="left" vertical="center"/>
    </xf>
    <xf numFmtId="0" fontId="24" fillId="0" borderId="0" xfId="8" applyFont="1" applyBorder="1" applyAlignment="1">
      <alignment vertical="center"/>
    </xf>
    <xf numFmtId="0" fontId="25" fillId="0" borderId="6" xfId="8" applyFont="1" applyBorder="1" applyAlignment="1">
      <alignment vertical="center"/>
    </xf>
    <xf numFmtId="0" fontId="26" fillId="0" borderId="6" xfId="8" applyFont="1" applyBorder="1" applyAlignment="1">
      <alignment vertical="center"/>
    </xf>
    <xf numFmtId="0" fontId="26" fillId="0" borderId="6" xfId="8" applyFont="1" applyBorder="1" applyAlignment="1">
      <alignment horizontal="center" vertical="center"/>
    </xf>
    <xf numFmtId="0" fontId="29" fillId="0" borderId="6" xfId="8" applyFont="1" applyBorder="1" applyAlignment="1">
      <alignment vertical="center"/>
    </xf>
    <xf numFmtId="0" fontId="3" fillId="0" borderId="6" xfId="8" applyFont="1" applyBorder="1" applyAlignment="1">
      <alignment vertical="center"/>
    </xf>
    <xf numFmtId="0" fontId="2" fillId="0" borderId="6" xfId="8" applyFont="1" applyBorder="1" applyAlignment="1">
      <alignment vertical="center"/>
    </xf>
    <xf numFmtId="0" fontId="24" fillId="0" borderId="6" xfId="8" applyFont="1" applyBorder="1" applyAlignment="1">
      <alignment vertical="center"/>
    </xf>
    <xf numFmtId="0" fontId="1" fillId="0" borderId="0" xfId="8" applyFont="1" applyBorder="1" applyAlignment="1">
      <alignment vertical="center"/>
    </xf>
    <xf numFmtId="164" fontId="1" fillId="0" borderId="0" xfId="1" applyFont="1" applyFill="1" applyBorder="1" applyAlignment="1" applyProtection="1">
      <alignment vertical="center"/>
      <protection locked="0"/>
    </xf>
    <xf numFmtId="0" fontId="26" fillId="0" borderId="0" xfId="2" applyFont="1" applyBorder="1" applyAlignment="1">
      <alignment horizontal="center" vertical="center"/>
    </xf>
    <xf numFmtId="0" fontId="24" fillId="0" borderId="0" xfId="17" applyFont="1" applyBorder="1" applyAlignment="1">
      <alignment horizontal="left" vertical="center"/>
    </xf>
    <xf numFmtId="0" fontId="27" fillId="0" borderId="0" xfId="2" applyFont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24" fillId="0" borderId="0" xfId="2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25" fillId="0" borderId="0" xfId="2" applyFont="1" applyBorder="1" applyAlignment="1">
      <alignment horizontal="left" vertical="center"/>
    </xf>
    <xf numFmtId="1" fontId="26" fillId="0" borderId="0" xfId="2" applyNumberFormat="1" applyFont="1" applyBorder="1" applyAlignment="1">
      <alignment horizontal="left" vertical="center"/>
    </xf>
    <xf numFmtId="1" fontId="30" fillId="0" borderId="0" xfId="2" applyNumberFormat="1" applyFont="1" applyBorder="1" applyAlignment="1">
      <alignment horizontal="left" vertical="center"/>
    </xf>
    <xf numFmtId="0" fontId="26" fillId="0" borderId="0" xfId="8" applyFont="1" applyAlignment="1">
      <alignment horizontal="left" vertical="center"/>
    </xf>
    <xf numFmtId="0" fontId="26" fillId="0" borderId="0" xfId="2" applyFont="1" applyBorder="1" applyAlignment="1">
      <alignment horizontal="left" vertical="center"/>
    </xf>
    <xf numFmtId="0" fontId="29" fillId="0" borderId="0" xfId="8" applyFont="1" applyAlignment="1">
      <alignment vertical="center"/>
    </xf>
    <xf numFmtId="165" fontId="3" fillId="0" borderId="0" xfId="2" applyNumberFormat="1" applyFont="1" applyBorder="1" applyAlignment="1">
      <alignment horizontal="left" vertical="center"/>
    </xf>
    <xf numFmtId="0" fontId="29" fillId="0" borderId="0" xfId="2" applyFont="1" applyBorder="1" applyAlignment="1">
      <alignment vertical="center"/>
    </xf>
    <xf numFmtId="0" fontId="3" fillId="0" borderId="0" xfId="8" applyFont="1" applyAlignment="1">
      <alignment horizontal="center" vertical="center"/>
    </xf>
    <xf numFmtId="0" fontId="27" fillId="0" borderId="0" xfId="8" applyFont="1" applyAlignment="1">
      <alignment vertical="center"/>
    </xf>
    <xf numFmtId="0" fontId="45" fillId="0" borderId="0" xfId="8" applyFont="1" applyAlignment="1">
      <alignment vertical="center"/>
    </xf>
    <xf numFmtId="0" fontId="52" fillId="0" borderId="0" xfId="2" applyFont="1" applyBorder="1" applyAlignment="1">
      <alignment horizontal="left" vertical="center"/>
    </xf>
    <xf numFmtId="0" fontId="27" fillId="0" borderId="0" xfId="8" applyFont="1" applyBorder="1" applyAlignment="1">
      <alignment horizontal="center" vertical="center"/>
    </xf>
    <xf numFmtId="0" fontId="31" fillId="0" borderId="0" xfId="8" applyFont="1" applyAlignment="1">
      <alignment vertical="center"/>
    </xf>
    <xf numFmtId="0" fontId="31" fillId="0" borderId="0" xfId="8" applyFont="1" applyBorder="1" applyAlignment="1">
      <alignment vertical="center"/>
    </xf>
    <xf numFmtId="0" fontId="2" fillId="0" borderId="0" xfId="8" quotePrefix="1" applyFont="1" applyAlignment="1">
      <alignment vertical="center"/>
    </xf>
    <xf numFmtId="0" fontId="24" fillId="0" borderId="0" xfId="8" applyFont="1" applyAlignment="1">
      <alignment horizontal="center" vertical="center"/>
    </xf>
    <xf numFmtId="0" fontId="1" fillId="0" borderId="0" xfId="3" applyFont="1" applyBorder="1" applyAlignment="1">
      <alignment vertical="center"/>
    </xf>
    <xf numFmtId="0" fontId="2" fillId="0" borderId="0" xfId="8" applyFont="1" applyBorder="1" applyAlignment="1">
      <alignment horizontal="center" vertical="center"/>
    </xf>
    <xf numFmtId="0" fontId="24" fillId="0" borderId="0" xfId="8" applyFont="1" applyAlignment="1">
      <alignment horizontal="right" vertical="center"/>
    </xf>
    <xf numFmtId="2" fontId="24" fillId="0" borderId="0" xfId="2" applyNumberFormat="1" applyFont="1" applyBorder="1" applyAlignment="1">
      <alignment vertical="center"/>
    </xf>
    <xf numFmtId="0" fontId="32" fillId="0" borderId="0" xfId="8" applyFont="1" applyBorder="1" applyAlignment="1">
      <alignment vertical="center"/>
    </xf>
    <xf numFmtId="0" fontId="2" fillId="0" borderId="0" xfId="8" applyFont="1" applyAlignment="1">
      <alignment horizontal="center" vertical="center"/>
    </xf>
    <xf numFmtId="0" fontId="3" fillId="0" borderId="0" xfId="8" applyFont="1" applyBorder="1" applyAlignment="1">
      <alignment horizontal="center" vertical="center"/>
    </xf>
    <xf numFmtId="0" fontId="1" fillId="0" borderId="0" xfId="19" applyFont="1" applyBorder="1" applyAlignment="1">
      <alignment vertical="center"/>
    </xf>
    <xf numFmtId="0" fontId="2" fillId="0" borderId="0" xfId="8" quotePrefix="1" applyFont="1" applyBorder="1" applyAlignment="1">
      <alignment vertical="center"/>
    </xf>
    <xf numFmtId="0" fontId="3" fillId="0" borderId="0" xfId="8" quotePrefix="1" applyFont="1" applyBorder="1" applyAlignment="1">
      <alignment vertical="center"/>
    </xf>
    <xf numFmtId="165" fontId="24" fillId="0" borderId="0" xfId="8" applyNumberFormat="1" applyFont="1" applyBorder="1" applyAlignment="1">
      <alignment vertical="center"/>
    </xf>
    <xf numFmtId="1" fontId="24" fillId="0" borderId="0" xfId="2" applyNumberFormat="1" applyFont="1" applyBorder="1" applyAlignment="1">
      <alignment vertical="center"/>
    </xf>
    <xf numFmtId="165" fontId="3" fillId="0" borderId="0" xfId="8" applyNumberFormat="1" applyFont="1" applyBorder="1" applyAlignment="1">
      <alignment vertical="center"/>
    </xf>
    <xf numFmtId="0" fontId="1" fillId="0" borderId="0" xfId="8" quotePrefix="1" applyFont="1" applyBorder="1" applyAlignment="1">
      <alignment vertical="center" shrinkToFit="1"/>
    </xf>
    <xf numFmtId="0" fontId="3" fillId="0" borderId="0" xfId="2" applyNumberFormat="1" applyFont="1" applyBorder="1" applyAlignment="1">
      <alignment vertical="center"/>
    </xf>
    <xf numFmtId="0" fontId="2" fillId="0" borderId="0" xfId="2" applyNumberFormat="1" applyFont="1" applyAlignment="1">
      <alignment vertical="center"/>
    </xf>
    <xf numFmtId="0" fontId="2" fillId="0" borderId="0" xfId="15" applyFont="1" applyAlignment="1">
      <alignment vertical="center"/>
    </xf>
    <xf numFmtId="0" fontId="2" fillId="0" borderId="0" xfId="2" applyFont="1" applyAlignment="1">
      <alignment vertical="center"/>
    </xf>
    <xf numFmtId="0" fontId="5" fillId="0" borderId="0" xfId="0" applyFont="1" applyBorder="1" applyAlignment="1">
      <alignment horizontal="right" vertical="center"/>
    </xf>
    <xf numFmtId="2" fontId="46" fillId="7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7" fillId="0" borderId="0" xfId="0" applyFont="1" applyFill="1" applyAlignment="1">
      <alignment vertical="center"/>
    </xf>
    <xf numFmtId="0" fontId="30" fillId="0" borderId="0" xfId="8" applyFont="1" applyBorder="1" applyAlignment="1">
      <alignment vertical="center"/>
    </xf>
    <xf numFmtId="0" fontId="30" fillId="0" borderId="0" xfId="8" applyFont="1" applyAlignment="1">
      <alignment vertical="center"/>
    </xf>
    <xf numFmtId="0" fontId="30" fillId="0" borderId="0" xfId="8" applyFont="1" applyAlignment="1">
      <alignment horizontal="center" vertical="center"/>
    </xf>
    <xf numFmtId="0" fontId="30" fillId="0" borderId="0" xfId="8" applyFont="1" applyAlignment="1">
      <alignment horizontal="right" vertical="center"/>
    </xf>
    <xf numFmtId="0" fontId="30" fillId="0" borderId="0" xfId="8" applyFont="1" applyBorder="1" applyAlignment="1">
      <alignment horizontal="center" vertical="center"/>
    </xf>
    <xf numFmtId="0" fontId="30" fillId="0" borderId="0" xfId="2" applyFont="1" applyBorder="1" applyAlignment="1">
      <alignment vertical="center"/>
    </xf>
    <xf numFmtId="0" fontId="2" fillId="0" borderId="0" xfId="2" applyFont="1" applyBorder="1" applyAlignment="1">
      <alignment horizontal="left" vertical="center"/>
    </xf>
    <xf numFmtId="0" fontId="2" fillId="0" borderId="0" xfId="17" applyFont="1" applyFill="1" applyBorder="1" applyAlignment="1">
      <alignment horizontal="left" vertical="center"/>
    </xf>
    <xf numFmtId="0" fontId="30" fillId="0" borderId="6" xfId="8" applyFont="1" applyBorder="1" applyAlignment="1">
      <alignment vertical="center"/>
    </xf>
    <xf numFmtId="0" fontId="30" fillId="0" borderId="6" xfId="8" applyFont="1" applyBorder="1" applyAlignment="1">
      <alignment horizontal="center" vertical="center"/>
    </xf>
    <xf numFmtId="0" fontId="2" fillId="0" borderId="6" xfId="17" applyFont="1" applyBorder="1" applyAlignment="1">
      <alignment horizontal="left" vertical="center"/>
    </xf>
    <xf numFmtId="0" fontId="1" fillId="0" borderId="0" xfId="8" applyFont="1" applyBorder="1" applyAlignment="1">
      <alignment horizontal="left" vertical="center"/>
    </xf>
    <xf numFmtId="0" fontId="30" fillId="0" borderId="0" xfId="2" applyFont="1" applyBorder="1" applyAlignment="1">
      <alignment horizontal="center" vertical="center"/>
    </xf>
    <xf numFmtId="0" fontId="30" fillId="0" borderId="0" xfId="17" applyFont="1" applyFill="1" applyBorder="1" applyAlignment="1">
      <alignment horizontal="left"/>
    </xf>
    <xf numFmtId="0" fontId="1" fillId="0" borderId="0" xfId="8" applyFont="1" applyAlignment="1">
      <alignment horizontal="left" vertical="center"/>
    </xf>
    <xf numFmtId="0" fontId="30" fillId="0" borderId="0" xfId="2" applyFont="1" applyBorder="1" applyAlignment="1">
      <alignment horizontal="left" vertical="center"/>
    </xf>
    <xf numFmtId="1" fontId="2" fillId="0" borderId="0" xfId="2" quotePrefix="1" applyNumberFormat="1" applyFont="1" applyBorder="1" applyAlignment="1">
      <alignment horizontal="left" vertical="center"/>
    </xf>
    <xf numFmtId="0" fontId="30" fillId="0" borderId="0" xfId="8" applyFont="1" applyAlignment="1">
      <alignment horizontal="left" vertical="center"/>
    </xf>
    <xf numFmtId="165" fontId="2" fillId="0" borderId="0" xfId="2" applyNumberFormat="1" applyFont="1" applyBorder="1" applyAlignment="1">
      <alignment horizontal="left" vertical="center"/>
    </xf>
    <xf numFmtId="0" fontId="45" fillId="0" borderId="0" xfId="2" applyFont="1" applyBorder="1" applyAlignment="1">
      <alignment horizontal="left" vertical="center"/>
    </xf>
    <xf numFmtId="9" fontId="45" fillId="0" borderId="0" xfId="2" applyNumberFormat="1" applyFont="1" applyBorder="1" applyAlignment="1">
      <alignment horizontal="left" vertical="center"/>
    </xf>
    <xf numFmtId="0" fontId="2" fillId="0" borderId="0" xfId="3" applyFont="1" applyBorder="1" applyAlignment="1">
      <alignment vertical="center"/>
    </xf>
    <xf numFmtId="0" fontId="1" fillId="0" borderId="0" xfId="8" applyFont="1" applyBorder="1" applyAlignment="1">
      <alignment horizontal="center" vertical="center"/>
    </xf>
    <xf numFmtId="0" fontId="2" fillId="0" borderId="0" xfId="8" applyFont="1" applyAlignment="1">
      <alignment vertical="top" wrapText="1"/>
    </xf>
    <xf numFmtId="0" fontId="2" fillId="0" borderId="0" xfId="8" applyFont="1" applyAlignment="1">
      <alignment horizontal="left" vertical="center"/>
    </xf>
    <xf numFmtId="0" fontId="45" fillId="0" borderId="0" xfId="13" applyFont="1" applyFill="1" applyAlignment="1">
      <alignment vertical="center"/>
    </xf>
    <xf numFmtId="165" fontId="2" fillId="0" borderId="0" xfId="8" applyNumberFormat="1" applyFont="1" applyAlignment="1">
      <alignment vertical="center"/>
    </xf>
    <xf numFmtId="2" fontId="2" fillId="0" borderId="0" xfId="2" applyNumberFormat="1" applyFont="1" applyBorder="1" applyAlignment="1">
      <alignment vertical="center"/>
    </xf>
    <xf numFmtId="0" fontId="53" fillId="0" borderId="0" xfId="0" applyFont="1" applyFill="1" applyBorder="1" applyAlignment="1">
      <alignment vertical="center"/>
    </xf>
    <xf numFmtId="0" fontId="2" fillId="0" borderId="7" xfId="8" applyFont="1" applyBorder="1" applyAlignment="1">
      <alignment vertical="center"/>
    </xf>
    <xf numFmtId="0" fontId="46" fillId="0" borderId="0" xfId="0" applyFont="1" applyFill="1" applyBorder="1" applyAlignment="1">
      <alignment horizontal="center" vertical="center"/>
    </xf>
    <xf numFmtId="0" fontId="46" fillId="0" borderId="0" xfId="18" applyFont="1" applyFill="1" applyAlignment="1"/>
    <xf numFmtId="0" fontId="46" fillId="0" borderId="0" xfId="18" applyFont="1" applyFill="1" applyBorder="1" applyAlignment="1"/>
    <xf numFmtId="165" fontId="46" fillId="0" borderId="0" xfId="18" applyNumberFormat="1" applyFont="1" applyFill="1" applyBorder="1" applyAlignment="1"/>
    <xf numFmtId="0" fontId="46" fillId="0" borderId="0" xfId="18" applyFont="1" applyFill="1" applyAlignment="1">
      <alignment horizontal="center"/>
    </xf>
    <xf numFmtId="0" fontId="46" fillId="0" borderId="0" xfId="18" applyFont="1" applyFill="1" applyAlignment="1">
      <alignment horizontal="left"/>
    </xf>
    <xf numFmtId="0" fontId="46" fillId="0" borderId="0" xfId="0" applyFont="1" applyFill="1" applyBorder="1" applyAlignment="1"/>
    <xf numFmtId="0" fontId="46" fillId="0" borderId="7" xfId="0" applyFont="1" applyFill="1" applyBorder="1" applyAlignment="1"/>
    <xf numFmtId="0" fontId="46" fillId="0" borderId="0" xfId="0" applyFont="1" applyFill="1" applyAlignment="1"/>
    <xf numFmtId="0" fontId="46" fillId="0" borderId="0" xfId="0" applyFont="1" applyFill="1" applyAlignment="1">
      <alignment horizontal="left"/>
    </xf>
    <xf numFmtId="0" fontId="5" fillId="0" borderId="0" xfId="0" applyFont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46" fillId="0" borderId="0" xfId="18" applyFont="1" applyFill="1" applyBorder="1" applyAlignment="1">
      <alignment horizontal="center"/>
    </xf>
    <xf numFmtId="165" fontId="52" fillId="0" borderId="0" xfId="18" applyNumberFormat="1" applyFont="1" applyFill="1" applyBorder="1" applyAlignment="1">
      <alignment horizontal="center" vertical="center"/>
    </xf>
    <xf numFmtId="0" fontId="2" fillId="0" borderId="0" xfId="2" quotePrefix="1" applyFont="1" applyBorder="1" applyAlignment="1">
      <alignment horizontal="left" vertical="center"/>
    </xf>
    <xf numFmtId="1" fontId="2" fillId="0" borderId="0" xfId="2" applyNumberFormat="1" applyFont="1" applyBorder="1" applyAlignment="1">
      <alignment horizontal="left" vertical="center"/>
    </xf>
    <xf numFmtId="0" fontId="54" fillId="8" borderId="4" xfId="0" applyFont="1" applyFill="1" applyBorder="1" applyAlignment="1">
      <alignment horizontal="center" vertical="center"/>
    </xf>
    <xf numFmtId="0" fontId="55" fillId="8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" fontId="56" fillId="8" borderId="1" xfId="0" applyNumberFormat="1" applyFont="1" applyFill="1" applyBorder="1" applyAlignment="1">
      <alignment horizontal="center" vertical="center"/>
    </xf>
    <xf numFmtId="0" fontId="46" fillId="0" borderId="6" xfId="18" applyFont="1" applyFill="1" applyBorder="1" applyAlignment="1">
      <alignment horizontal="center"/>
    </xf>
    <xf numFmtId="0" fontId="45" fillId="0" borderId="0" xfId="0" applyFont="1" applyFill="1" applyAlignment="1"/>
    <xf numFmtId="0" fontId="46" fillId="0" borderId="8" xfId="18" applyFont="1" applyFill="1" applyBorder="1" applyAlignment="1">
      <alignment horizontal="center"/>
    </xf>
    <xf numFmtId="0" fontId="46" fillId="0" borderId="6" xfId="0" applyFont="1" applyFill="1" applyBorder="1" applyAlignment="1"/>
    <xf numFmtId="0" fontId="45" fillId="0" borderId="0" xfId="0" applyFont="1" applyFill="1" applyBorder="1" applyAlignment="1"/>
    <xf numFmtId="0" fontId="45" fillId="0" borderId="0" xfId="0" applyFont="1" applyFill="1" applyAlignment="1">
      <alignment horizontal="left"/>
    </xf>
    <xf numFmtId="0" fontId="45" fillId="0" borderId="7" xfId="0" applyFont="1" applyFill="1" applyBorder="1" applyAlignment="1"/>
    <xf numFmtId="0" fontId="45" fillId="0" borderId="0" xfId="0" applyFont="1" applyFill="1" applyBorder="1" applyAlignment="1">
      <alignment horizontal="center"/>
    </xf>
    <xf numFmtId="0" fontId="45" fillId="0" borderId="0" xfId="0" applyFont="1" applyFill="1" applyBorder="1" applyAlignment="1">
      <alignment horizontal="right"/>
    </xf>
    <xf numFmtId="0" fontId="45" fillId="0" borderId="7" xfId="0" applyFont="1" applyFill="1" applyBorder="1" applyAlignment="1">
      <alignment horizontal="left"/>
    </xf>
    <xf numFmtId="0" fontId="45" fillId="0" borderId="7" xfId="0" applyFont="1" applyFill="1" applyBorder="1" applyAlignment="1">
      <alignment vertical="center"/>
    </xf>
    <xf numFmtId="0" fontId="46" fillId="0" borderId="7" xfId="18" applyFont="1" applyFill="1" applyBorder="1" applyAlignment="1"/>
    <xf numFmtId="0" fontId="5" fillId="0" borderId="0" xfId="0" applyFont="1" applyBorder="1" applyAlignment="1">
      <alignment horizontal="left" vertical="center"/>
    </xf>
    <xf numFmtId="0" fontId="45" fillId="0" borderId="6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7" fillId="0" borderId="6" xfId="0" applyFont="1" applyFill="1" applyBorder="1" applyAlignment="1">
      <alignment vertical="center"/>
    </xf>
    <xf numFmtId="0" fontId="45" fillId="0" borderId="6" xfId="0" applyFont="1" applyFill="1" applyBorder="1" applyAlignment="1">
      <alignment horizontal="center"/>
    </xf>
    <xf numFmtId="0" fontId="42" fillId="0" borderId="7" xfId="8" applyFont="1" applyBorder="1" applyAlignment="1">
      <alignment vertical="center"/>
    </xf>
    <xf numFmtId="0" fontId="2" fillId="0" borderId="7" xfId="0" quotePrefix="1" applyFont="1" applyFill="1" applyBorder="1" applyAlignment="1">
      <alignment vertical="center"/>
    </xf>
    <xf numFmtId="0" fontId="45" fillId="7" borderId="7" xfId="0" applyFont="1" applyFill="1" applyBorder="1" applyAlignment="1"/>
    <xf numFmtId="174" fontId="2" fillId="0" borderId="7" xfId="0" quotePrefix="1" applyNumberFormat="1" applyFont="1" applyFill="1" applyBorder="1" applyAlignment="1"/>
    <xf numFmtId="171" fontId="3" fillId="0" borderId="0" xfId="2" quotePrefix="1" applyNumberFormat="1" applyFont="1" applyBorder="1" applyAlignment="1">
      <alignment vertical="center"/>
    </xf>
    <xf numFmtId="171" fontId="3" fillId="0" borderId="0" xfId="2" applyNumberFormat="1" applyFont="1" applyBorder="1" applyAlignment="1">
      <alignment vertical="center"/>
    </xf>
    <xf numFmtId="0" fontId="2" fillId="0" borderId="0" xfId="15" applyFont="1" applyBorder="1" applyAlignment="1">
      <alignment vertical="center"/>
    </xf>
    <xf numFmtId="0" fontId="45" fillId="0" borderId="0" xfId="0" applyFont="1"/>
    <xf numFmtId="0" fontId="30" fillId="0" borderId="0" xfId="2" applyNumberFormat="1" applyFont="1" applyBorder="1" applyAlignment="1">
      <alignment vertical="center"/>
    </xf>
    <xf numFmtId="0" fontId="2" fillId="0" borderId="0" xfId="8" applyNumberFormat="1" applyFont="1" applyBorder="1" applyAlignment="1">
      <alignment vertical="center"/>
    </xf>
    <xf numFmtId="0" fontId="2" fillId="0" borderId="0" xfId="2" applyNumberFormat="1" applyFont="1" applyBorder="1" applyAlignment="1">
      <alignment vertical="center"/>
    </xf>
    <xf numFmtId="0" fontId="43" fillId="0" borderId="0" xfId="2" applyNumberFormat="1" applyFont="1" applyBorder="1" applyAlignment="1">
      <alignment horizontal="right" vertical="center"/>
    </xf>
    <xf numFmtId="0" fontId="30" fillId="0" borderId="0" xfId="8" applyNumberFormat="1" applyFont="1" applyAlignment="1">
      <alignment vertical="center"/>
    </xf>
    <xf numFmtId="0" fontId="2" fillId="0" borderId="0" xfId="2" applyNumberFormat="1" applyFont="1" applyBorder="1" applyAlignment="1">
      <alignment horizontal="left" vertical="center"/>
    </xf>
    <xf numFmtId="0" fontId="2" fillId="0" borderId="0" xfId="2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 shrinkToFit="1"/>
    </xf>
    <xf numFmtId="0" fontId="2" fillId="0" borderId="0" xfId="2" applyNumberFormat="1" applyFont="1" applyAlignment="1"/>
    <xf numFmtId="0" fontId="2" fillId="0" borderId="0" xfId="2" applyNumberFormat="1" applyFont="1" applyBorder="1" applyAlignment="1"/>
    <xf numFmtId="172" fontId="17" fillId="7" borderId="1" xfId="0" applyNumberFormat="1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left"/>
    </xf>
    <xf numFmtId="0" fontId="2" fillId="0" borderId="0" xfId="15" applyFont="1" applyAlignment="1"/>
    <xf numFmtId="0" fontId="2" fillId="0" borderId="0" xfId="15" applyFont="1" applyBorder="1" applyAlignment="1"/>
    <xf numFmtId="0" fontId="45" fillId="0" borderId="6" xfId="18" applyFont="1" applyFill="1" applyBorder="1" applyAlignment="1">
      <alignment horizontal="left"/>
    </xf>
    <xf numFmtId="0" fontId="45" fillId="0" borderId="0" xfId="0" applyFont="1" applyFill="1" applyBorder="1" applyAlignment="1">
      <alignment horizontal="center"/>
    </xf>
    <xf numFmtId="0" fontId="45" fillId="0" borderId="8" xfId="0" applyFont="1" applyFill="1" applyBorder="1" applyAlignment="1">
      <alignment horizontal="left"/>
    </xf>
    <xf numFmtId="2" fontId="45" fillId="0" borderId="8" xfId="0" applyNumberFormat="1" applyFont="1" applyFill="1" applyBorder="1" applyAlignment="1">
      <alignment horizontal="center"/>
    </xf>
    <xf numFmtId="0" fontId="46" fillId="0" borderId="0" xfId="18" applyFont="1" applyFill="1" applyBorder="1" applyAlignment="1">
      <alignment horizontal="right"/>
    </xf>
    <xf numFmtId="0" fontId="45" fillId="0" borderId="6" xfId="0" applyFont="1" applyFill="1" applyBorder="1" applyAlignment="1">
      <alignment horizontal="left"/>
    </xf>
    <xf numFmtId="177" fontId="46" fillId="0" borderId="6" xfId="18" applyNumberFormat="1" applyFont="1" applyFill="1" applyBorder="1" applyAlignment="1">
      <alignment horizontal="left"/>
    </xf>
    <xf numFmtId="2" fontId="46" fillId="7" borderId="9" xfId="0" applyNumberFormat="1" applyFont="1" applyFill="1" applyBorder="1" applyAlignment="1">
      <alignment horizontal="center" vertical="center"/>
    </xf>
    <xf numFmtId="2" fontId="46" fillId="7" borderId="0" xfId="0" applyNumberFormat="1" applyFont="1" applyFill="1" applyBorder="1" applyAlignment="1">
      <alignment horizontal="center" vertical="center"/>
    </xf>
    <xf numFmtId="0" fontId="46" fillId="0" borderId="6" xfId="0" applyFont="1" applyFill="1" applyBorder="1" applyAlignment="1">
      <alignment horizontal="left"/>
    </xf>
    <xf numFmtId="0" fontId="45" fillId="0" borderId="0" xfId="0" applyFont="1" applyFill="1" applyAlignment="1">
      <alignment horizontal="right"/>
    </xf>
    <xf numFmtId="0" fontId="45" fillId="0" borderId="1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left"/>
    </xf>
    <xf numFmtId="0" fontId="57" fillId="9" borderId="0" xfId="18" applyFont="1" applyFill="1" applyBorder="1" applyAlignment="1">
      <alignment horizontal="center" vertical="center"/>
    </xf>
    <xf numFmtId="0" fontId="52" fillId="10" borderId="0" xfId="18" applyFont="1" applyFill="1" applyBorder="1" applyAlignment="1">
      <alignment horizontal="center" vertical="center"/>
    </xf>
    <xf numFmtId="0" fontId="46" fillId="0" borderId="6" xfId="18" applyFont="1" applyFill="1" applyBorder="1" applyAlignment="1">
      <alignment horizontal="left"/>
    </xf>
    <xf numFmtId="177" fontId="46" fillId="0" borderId="8" xfId="18" applyNumberFormat="1" applyFont="1" applyFill="1" applyBorder="1" applyAlignment="1">
      <alignment horizontal="left"/>
    </xf>
    <xf numFmtId="0" fontId="58" fillId="11" borderId="0" xfId="18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45" fillId="0" borderId="8" xfId="0" applyFont="1" applyFill="1" applyBorder="1" applyAlignment="1">
      <alignment horizontal="center"/>
    </xf>
    <xf numFmtId="169" fontId="59" fillId="7" borderId="1" xfId="0" applyNumberFormat="1" applyFont="1" applyFill="1" applyBorder="1" applyAlignment="1">
      <alignment horizontal="center" vertical="center"/>
    </xf>
    <xf numFmtId="0" fontId="52" fillId="0" borderId="0" xfId="0" applyFont="1" applyFill="1" applyAlignment="1">
      <alignment horizontal="left"/>
    </xf>
    <xf numFmtId="167" fontId="46" fillId="7" borderId="9" xfId="0" applyNumberFormat="1" applyFont="1" applyFill="1" applyBorder="1" applyAlignment="1">
      <alignment horizontal="center" vertical="center"/>
    </xf>
    <xf numFmtId="167" fontId="46" fillId="7" borderId="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8" xfId="0" applyFont="1" applyFill="1" applyBorder="1" applyAlignment="1">
      <alignment horizontal="center" vertical="center"/>
    </xf>
    <xf numFmtId="0" fontId="45" fillId="0" borderId="3" xfId="0" applyFont="1" applyFill="1" applyBorder="1" applyAlignment="1">
      <alignment horizontal="center" vertical="center"/>
    </xf>
    <xf numFmtId="0" fontId="45" fillId="0" borderId="10" xfId="0" applyFont="1" applyFill="1" applyBorder="1" applyAlignment="1">
      <alignment horizontal="center" vertical="center"/>
    </xf>
    <xf numFmtId="0" fontId="45" fillId="0" borderId="7" xfId="0" applyFont="1" applyFill="1" applyBorder="1" applyAlignment="1">
      <alignment horizontal="center" vertical="center"/>
    </xf>
    <xf numFmtId="0" fontId="45" fillId="0" borderId="11" xfId="0" applyFont="1" applyFill="1" applyBorder="1" applyAlignment="1">
      <alignment horizontal="center" vertical="center"/>
    </xf>
    <xf numFmtId="0" fontId="45" fillId="0" borderId="12" xfId="0" applyFont="1" applyFill="1" applyBorder="1" applyAlignment="1">
      <alignment horizontal="center" vertical="center"/>
    </xf>
    <xf numFmtId="0" fontId="45" fillId="0" borderId="6" xfId="0" applyFont="1" applyFill="1" applyBorder="1" applyAlignment="1">
      <alignment horizontal="center" vertical="center"/>
    </xf>
    <xf numFmtId="0" fontId="45" fillId="0" borderId="13" xfId="0" applyFont="1" applyFill="1" applyBorder="1" applyAlignment="1">
      <alignment horizontal="center" vertical="center"/>
    </xf>
    <xf numFmtId="169" fontId="60" fillId="7" borderId="2" xfId="0" applyNumberFormat="1" applyFont="1" applyFill="1" applyBorder="1" applyAlignment="1">
      <alignment horizontal="center" vertical="center"/>
    </xf>
    <xf numFmtId="169" fontId="60" fillId="7" borderId="3" xfId="0" applyNumberFormat="1" applyFont="1" applyFill="1" applyBorder="1" applyAlignment="1">
      <alignment horizontal="center" vertical="center"/>
    </xf>
    <xf numFmtId="167" fontId="46" fillId="7" borderId="12" xfId="0" applyNumberFormat="1" applyFont="1" applyFill="1" applyBorder="1" applyAlignment="1">
      <alignment horizontal="center" vertical="center"/>
    </xf>
    <xf numFmtId="167" fontId="46" fillId="7" borderId="6" xfId="0" applyNumberFormat="1" applyFont="1" applyFill="1" applyBorder="1" applyAlignment="1">
      <alignment horizontal="center" vertical="center"/>
    </xf>
    <xf numFmtId="1" fontId="46" fillId="7" borderId="1" xfId="0" quotePrefix="1" applyNumberFormat="1" applyFont="1" applyFill="1" applyBorder="1" applyAlignment="1">
      <alignment horizontal="center" vertical="center"/>
    </xf>
    <xf numFmtId="2" fontId="46" fillId="7" borderId="12" xfId="0" applyNumberFormat="1" applyFont="1" applyFill="1" applyBorder="1" applyAlignment="1">
      <alignment horizontal="center" vertical="center"/>
    </xf>
    <xf numFmtId="2" fontId="46" fillId="7" borderId="6" xfId="0" applyNumberFormat="1" applyFont="1" applyFill="1" applyBorder="1" applyAlignment="1">
      <alignment horizontal="center" vertical="center"/>
    </xf>
    <xf numFmtId="2" fontId="46" fillId="7" borderId="13" xfId="0" applyNumberFormat="1" applyFont="1" applyFill="1" applyBorder="1" applyAlignment="1">
      <alignment horizontal="center" vertical="center"/>
    </xf>
    <xf numFmtId="2" fontId="61" fillId="0" borderId="4" xfId="0" applyNumberFormat="1" applyFont="1" applyFill="1" applyBorder="1" applyAlignment="1">
      <alignment horizontal="center" vertical="center"/>
    </xf>
    <xf numFmtId="2" fontId="61" fillId="0" borderId="14" xfId="0" applyNumberFormat="1" applyFont="1" applyFill="1" applyBorder="1" applyAlignment="1">
      <alignment horizontal="center" vertical="center"/>
    </xf>
    <xf numFmtId="2" fontId="62" fillId="7" borderId="9" xfId="0" applyNumberFormat="1" applyFont="1" applyFill="1" applyBorder="1" applyAlignment="1">
      <alignment horizontal="center" vertical="center"/>
    </xf>
    <xf numFmtId="2" fontId="62" fillId="7" borderId="0" xfId="0" applyNumberFormat="1" applyFont="1" applyFill="1" applyBorder="1" applyAlignment="1">
      <alignment horizontal="center" vertical="center"/>
    </xf>
    <xf numFmtId="2" fontId="62" fillId="7" borderId="15" xfId="0" applyNumberFormat="1" applyFont="1" applyFill="1" applyBorder="1" applyAlignment="1">
      <alignment horizontal="center" vertical="center"/>
    </xf>
    <xf numFmtId="2" fontId="61" fillId="0" borderId="5" xfId="0" applyNumberFormat="1" applyFont="1" applyFill="1" applyBorder="1" applyAlignment="1">
      <alignment horizontal="center" vertical="center"/>
    </xf>
    <xf numFmtId="2" fontId="62" fillId="7" borderId="10" xfId="0" applyNumberFormat="1" applyFont="1" applyFill="1" applyBorder="1" applyAlignment="1">
      <alignment horizontal="center" vertical="center"/>
    </xf>
    <xf numFmtId="2" fontId="62" fillId="7" borderId="7" xfId="0" applyNumberFormat="1" applyFont="1" applyFill="1" applyBorder="1" applyAlignment="1">
      <alignment horizontal="center" vertical="center"/>
    </xf>
    <xf numFmtId="2" fontId="62" fillId="7" borderId="11" xfId="0" applyNumberFormat="1" applyFont="1" applyFill="1" applyBorder="1" applyAlignment="1">
      <alignment horizontal="center" vertical="center"/>
    </xf>
    <xf numFmtId="168" fontId="46" fillId="7" borderId="9" xfId="0" applyNumberFormat="1" applyFont="1" applyFill="1" applyBorder="1" applyAlignment="1">
      <alignment horizontal="center" vertical="center"/>
    </xf>
    <xf numFmtId="168" fontId="46" fillId="7" borderId="0" xfId="0" applyNumberFormat="1" applyFont="1" applyFill="1" applyBorder="1" applyAlignment="1">
      <alignment horizontal="center" vertical="center"/>
    </xf>
    <xf numFmtId="168" fontId="46" fillId="7" borderId="15" xfId="0" applyNumberFormat="1" applyFont="1" applyFill="1" applyBorder="1" applyAlignment="1">
      <alignment horizontal="center" vertical="center"/>
    </xf>
    <xf numFmtId="2" fontId="62" fillId="7" borderId="12" xfId="0" applyNumberFormat="1" applyFont="1" applyFill="1" applyBorder="1" applyAlignment="1">
      <alignment horizontal="center" vertical="center"/>
    </xf>
    <xf numFmtId="2" fontId="62" fillId="7" borderId="6" xfId="0" applyNumberFormat="1" applyFont="1" applyFill="1" applyBorder="1" applyAlignment="1">
      <alignment horizontal="center" vertical="center"/>
    </xf>
    <xf numFmtId="2" fontId="62" fillId="7" borderId="13" xfId="0" applyNumberFormat="1" applyFont="1" applyFill="1" applyBorder="1" applyAlignment="1">
      <alignment horizontal="center" vertical="center"/>
    </xf>
    <xf numFmtId="0" fontId="46" fillId="0" borderId="6" xfId="0" applyFont="1" applyFill="1" applyBorder="1" applyAlignment="1">
      <alignment horizontal="center"/>
    </xf>
    <xf numFmtId="0" fontId="2" fillId="0" borderId="0" xfId="2" applyFont="1" applyBorder="1" applyAlignment="1">
      <alignment horizontal="left" vertical="center"/>
    </xf>
    <xf numFmtId="0" fontId="34" fillId="0" borderId="0" xfId="8" applyFont="1" applyAlignment="1">
      <alignment horizontal="center" vertical="center"/>
    </xf>
    <xf numFmtId="1" fontId="2" fillId="0" borderId="0" xfId="2" quotePrefix="1" applyNumberFormat="1" applyFont="1" applyBorder="1" applyAlignment="1">
      <alignment horizontal="left" vertical="center"/>
    </xf>
    <xf numFmtId="166" fontId="2" fillId="0" borderId="0" xfId="8" applyNumberFormat="1" applyFont="1" applyAlignment="1">
      <alignment horizontal="left" vertical="center"/>
    </xf>
    <xf numFmtId="0" fontId="30" fillId="0" borderId="0" xfId="8" applyFont="1" applyBorder="1" applyAlignment="1">
      <alignment horizontal="right" vertical="center"/>
    </xf>
    <xf numFmtId="0" fontId="2" fillId="0" borderId="0" xfId="8" applyFont="1" applyAlignment="1">
      <alignment horizontal="center" vertical="center"/>
    </xf>
    <xf numFmtId="177" fontId="2" fillId="0" borderId="0" xfId="2" quotePrefix="1" applyNumberFormat="1" applyFont="1" applyBorder="1" applyAlignment="1">
      <alignment horizontal="left" vertical="center"/>
    </xf>
    <xf numFmtId="177" fontId="2" fillId="0" borderId="0" xfId="2" applyNumberFormat="1" applyFont="1" applyBorder="1" applyAlignment="1">
      <alignment horizontal="left" vertical="center"/>
    </xf>
    <xf numFmtId="0" fontId="30" fillId="0" borderId="0" xfId="8" applyFont="1" applyAlignment="1">
      <alignment horizontal="center" vertical="center"/>
    </xf>
    <xf numFmtId="0" fontId="41" fillId="0" borderId="0" xfId="8" applyFont="1" applyAlignment="1">
      <alignment horizontal="center" vertical="center"/>
    </xf>
    <xf numFmtId="0" fontId="30" fillId="0" borderId="2" xfId="8" applyFont="1" applyBorder="1" applyAlignment="1">
      <alignment horizontal="center" vertical="center"/>
    </xf>
    <xf numFmtId="0" fontId="30" fillId="0" borderId="8" xfId="8" applyFont="1" applyBorder="1" applyAlignment="1">
      <alignment horizontal="center" vertical="center"/>
    </xf>
    <xf numFmtId="0" fontId="30" fillId="0" borderId="3" xfId="8" applyFont="1" applyBorder="1" applyAlignment="1">
      <alignment horizontal="center" vertical="center"/>
    </xf>
    <xf numFmtId="0" fontId="2" fillId="0" borderId="2" xfId="8" applyFont="1" applyBorder="1" applyAlignment="1">
      <alignment horizontal="center" vertical="center"/>
    </xf>
    <xf numFmtId="0" fontId="42" fillId="0" borderId="8" xfId="8" applyFont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  <xf numFmtId="0" fontId="45" fillId="7" borderId="2" xfId="0" applyFont="1" applyFill="1" applyBorder="1" applyAlignment="1">
      <alignment horizontal="center" vertical="center"/>
    </xf>
    <xf numFmtId="0" fontId="45" fillId="7" borderId="8" xfId="0" applyFont="1" applyFill="1" applyBorder="1" applyAlignment="1">
      <alignment horizontal="center" vertical="center"/>
    </xf>
    <xf numFmtId="0" fontId="45" fillId="7" borderId="3" xfId="0" applyFont="1" applyFill="1" applyBorder="1" applyAlignment="1">
      <alignment horizontal="center" vertical="center"/>
    </xf>
    <xf numFmtId="174" fontId="2" fillId="0" borderId="2" xfId="0" quotePrefix="1" applyNumberFormat="1" applyFont="1" applyFill="1" applyBorder="1" applyAlignment="1">
      <alignment horizontal="center" vertical="center"/>
    </xf>
    <xf numFmtId="174" fontId="2" fillId="0" borderId="8" xfId="0" quotePrefix="1" applyNumberFormat="1" applyFont="1" applyFill="1" applyBorder="1" applyAlignment="1">
      <alignment horizontal="center" vertical="center"/>
    </xf>
    <xf numFmtId="174" fontId="2" fillId="0" borderId="3" xfId="0" quotePrefix="1" applyNumberFormat="1" applyFont="1" applyFill="1" applyBorder="1" applyAlignment="1">
      <alignment horizontal="center" vertical="center"/>
    </xf>
    <xf numFmtId="171" fontId="3" fillId="0" borderId="0" xfId="2" quotePrefix="1" applyNumberFormat="1" applyFont="1" applyBorder="1" applyAlignment="1">
      <alignment horizontal="left" vertical="center"/>
    </xf>
    <xf numFmtId="171" fontId="3" fillId="0" borderId="0" xfId="2" applyNumberFormat="1" applyFont="1" applyBorder="1" applyAlignment="1">
      <alignment horizontal="left" vertical="center"/>
    </xf>
    <xf numFmtId="166" fontId="3" fillId="0" borderId="0" xfId="8" applyNumberFormat="1" applyFont="1" applyBorder="1" applyAlignment="1">
      <alignment horizontal="left" vertical="center"/>
    </xf>
    <xf numFmtId="0" fontId="25" fillId="0" borderId="0" xfId="8" applyFont="1" applyBorder="1" applyAlignment="1">
      <alignment horizontal="right" vertical="center"/>
    </xf>
    <xf numFmtId="0" fontId="3" fillId="0" borderId="0" xfId="8" applyFont="1" applyBorder="1" applyAlignment="1">
      <alignment horizontal="center" vertical="center"/>
    </xf>
    <xf numFmtId="0" fontId="2" fillId="0" borderId="0" xfId="8" applyFont="1" applyBorder="1" applyAlignment="1">
      <alignment horizontal="center" vertical="center"/>
    </xf>
    <xf numFmtId="0" fontId="1" fillId="0" borderId="0" xfId="8" quotePrefix="1" applyFont="1" applyBorder="1" applyAlignment="1">
      <alignment horizontal="center" vertical="center" shrinkToFit="1"/>
    </xf>
    <xf numFmtId="0" fontId="2" fillId="0" borderId="1" xfId="2" applyNumberFormat="1" applyFont="1" applyBorder="1" applyAlignment="1">
      <alignment horizontal="center" vertical="center"/>
    </xf>
    <xf numFmtId="0" fontId="2" fillId="0" borderId="1" xfId="2" applyNumberFormat="1" applyFont="1" applyBorder="1" applyAlignment="1">
      <alignment horizontal="center" vertical="center" wrapText="1"/>
    </xf>
    <xf numFmtId="0" fontId="34" fillId="0" borderId="0" xfId="2" applyNumberFormat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2" fontId="2" fillId="0" borderId="9" xfId="2" applyNumberFormat="1" applyFont="1" applyBorder="1" applyAlignment="1">
      <alignment horizontal="center" vertical="center"/>
    </xf>
    <xf numFmtId="2" fontId="2" fillId="0" borderId="0" xfId="2" applyNumberFormat="1" applyFont="1" applyBorder="1" applyAlignment="1">
      <alignment horizontal="center" vertical="center"/>
    </xf>
    <xf numFmtId="2" fontId="2" fillId="0" borderId="15" xfId="2" applyNumberFormat="1" applyFont="1" applyBorder="1" applyAlignment="1">
      <alignment horizontal="center" vertical="center"/>
    </xf>
    <xf numFmtId="2" fontId="2" fillId="0" borderId="12" xfId="2" applyNumberFormat="1" applyFont="1" applyBorder="1" applyAlignment="1">
      <alignment horizontal="center" vertical="center"/>
    </xf>
    <xf numFmtId="2" fontId="2" fillId="0" borderId="6" xfId="2" applyNumberFormat="1" applyFont="1" applyBorder="1" applyAlignment="1">
      <alignment horizontal="center" vertical="center"/>
    </xf>
    <xf numFmtId="2" fontId="2" fillId="0" borderId="13" xfId="2" applyNumberFormat="1" applyFont="1" applyBorder="1" applyAlignment="1">
      <alignment horizontal="center" vertical="center"/>
    </xf>
    <xf numFmtId="1" fontId="2" fillId="0" borderId="12" xfId="2" applyNumberFormat="1" applyFont="1" applyBorder="1" applyAlignment="1">
      <alignment horizontal="center" vertical="center"/>
    </xf>
    <xf numFmtId="1" fontId="2" fillId="0" borderId="6" xfId="2" applyNumberFormat="1" applyFont="1" applyBorder="1" applyAlignment="1">
      <alignment horizontal="center" vertical="center"/>
    </xf>
    <xf numFmtId="1" fontId="2" fillId="0" borderId="13" xfId="2" applyNumberFormat="1" applyFont="1" applyBorder="1" applyAlignment="1">
      <alignment horizontal="center" vertical="center"/>
    </xf>
    <xf numFmtId="1" fontId="2" fillId="0" borderId="9" xfId="2" applyNumberFormat="1" applyFont="1" applyBorder="1" applyAlignment="1">
      <alignment horizontal="center" vertical="center"/>
    </xf>
    <xf numFmtId="1" fontId="2" fillId="0" borderId="0" xfId="2" applyNumberFormat="1" applyFont="1" applyBorder="1" applyAlignment="1">
      <alignment horizontal="center" vertical="center"/>
    </xf>
    <xf numFmtId="1" fontId="2" fillId="0" borderId="15" xfId="2" applyNumberFormat="1" applyFont="1" applyBorder="1" applyAlignment="1">
      <alignment horizontal="center" vertical="center"/>
    </xf>
    <xf numFmtId="1" fontId="2" fillId="0" borderId="10" xfId="2" applyNumberFormat="1" applyFont="1" applyBorder="1" applyAlignment="1">
      <alignment horizontal="center" vertical="center"/>
    </xf>
    <xf numFmtId="1" fontId="2" fillId="0" borderId="7" xfId="2" applyNumberFormat="1" applyFont="1" applyBorder="1" applyAlignment="1">
      <alignment horizontal="center" vertical="center"/>
    </xf>
    <xf numFmtId="1" fontId="2" fillId="0" borderId="11" xfId="2" applyNumberFormat="1" applyFont="1" applyBorder="1" applyAlignment="1">
      <alignment horizontal="center" vertical="center"/>
    </xf>
    <xf numFmtId="0" fontId="2" fillId="0" borderId="0" xfId="2" applyNumberFormat="1" applyFont="1" applyBorder="1" applyAlignment="1">
      <alignment horizontal="right"/>
    </xf>
    <xf numFmtId="169" fontId="2" fillId="0" borderId="0" xfId="15" applyNumberFormat="1" applyFont="1" applyBorder="1" applyAlignment="1">
      <alignment horizontal="center"/>
    </xf>
    <xf numFmtId="0" fontId="2" fillId="0" borderId="10" xfId="2" applyNumberFormat="1" applyFont="1" applyBorder="1" applyAlignment="1">
      <alignment horizontal="center" vertical="center" wrapText="1"/>
    </xf>
    <xf numFmtId="0" fontId="2" fillId="0" borderId="7" xfId="2" applyNumberFormat="1" applyFont="1" applyBorder="1" applyAlignment="1">
      <alignment horizontal="center" vertical="center" wrapText="1"/>
    </xf>
    <xf numFmtId="0" fontId="2" fillId="0" borderId="11" xfId="2" applyNumberFormat="1" applyFont="1" applyBorder="1" applyAlignment="1">
      <alignment horizontal="center" vertical="center" wrapText="1"/>
    </xf>
    <xf numFmtId="0" fontId="2" fillId="0" borderId="12" xfId="2" applyNumberFormat="1" applyFont="1" applyBorder="1" applyAlignment="1">
      <alignment horizontal="center" vertical="center" wrapText="1"/>
    </xf>
    <xf numFmtId="0" fontId="2" fillId="0" borderId="6" xfId="2" applyNumberFormat="1" applyFont="1" applyBorder="1" applyAlignment="1">
      <alignment horizontal="center" vertical="center" wrapText="1"/>
    </xf>
    <xf numFmtId="0" fontId="2" fillId="0" borderId="13" xfId="2" applyNumberFormat="1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12" borderId="10" xfId="0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5" fillId="12" borderId="10" xfId="7" applyFont="1" applyFill="1" applyBorder="1" applyAlignment="1">
      <alignment horizontal="center" vertical="center"/>
    </xf>
    <xf numFmtId="0" fontId="5" fillId="12" borderId="11" xfId="7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2" borderId="12" xfId="7" applyFont="1" applyFill="1" applyBorder="1" applyAlignment="1">
      <alignment horizontal="center" vertical="center"/>
    </xf>
    <xf numFmtId="0" fontId="2" fillId="12" borderId="13" xfId="7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167" fontId="7" fillId="7" borderId="2" xfId="0" applyNumberFormat="1" applyFont="1" applyFill="1" applyBorder="1" applyAlignment="1">
      <alignment horizontal="center" vertical="center"/>
    </xf>
    <xf numFmtId="167" fontId="7" fillId="7" borderId="3" xfId="0" applyNumberFormat="1" applyFont="1" applyFill="1" applyBorder="1" applyAlignment="1">
      <alignment horizontal="center" vertical="center"/>
    </xf>
    <xf numFmtId="0" fontId="9" fillId="13" borderId="2" xfId="16" applyFont="1" applyFill="1" applyBorder="1" applyAlignment="1" applyProtection="1">
      <alignment horizontal="center" vertical="center"/>
      <protection locked="0"/>
    </xf>
    <xf numFmtId="0" fontId="9" fillId="13" borderId="3" xfId="16" applyFont="1" applyFill="1" applyBorder="1" applyAlignment="1" applyProtection="1">
      <alignment horizontal="center" vertical="center"/>
      <protection locked="0"/>
    </xf>
    <xf numFmtId="173" fontId="63" fillId="13" borderId="2" xfId="16" applyNumberFormat="1" applyFont="1" applyFill="1" applyBorder="1" applyAlignment="1" applyProtection="1">
      <alignment horizontal="center" vertical="center"/>
      <protection locked="0"/>
    </xf>
    <xf numFmtId="173" fontId="63" fillId="13" borderId="8" xfId="16" applyNumberFormat="1" applyFont="1" applyFill="1" applyBorder="1" applyAlignment="1" applyProtection="1">
      <alignment horizontal="center" vertical="center"/>
      <protection locked="0"/>
    </xf>
    <xf numFmtId="173" fontId="63" fillId="13" borderId="3" xfId="16" applyNumberFormat="1" applyFont="1" applyFill="1" applyBorder="1" applyAlignment="1" applyProtection="1">
      <alignment horizontal="center" vertical="center"/>
      <protection locked="0"/>
    </xf>
    <xf numFmtId="0" fontId="10" fillId="14" borderId="2" xfId="16" applyFont="1" applyFill="1" applyBorder="1" applyAlignment="1" applyProtection="1">
      <alignment horizontal="center" vertical="center"/>
      <protection locked="0"/>
    </xf>
    <xf numFmtId="0" fontId="10" fillId="14" borderId="8" xfId="16" applyFont="1" applyFill="1" applyBorder="1" applyAlignment="1" applyProtection="1">
      <alignment horizontal="center" vertical="center"/>
      <protection locked="0"/>
    </xf>
    <xf numFmtId="0" fontId="10" fillId="14" borderId="3" xfId="16" applyFont="1" applyFill="1" applyBorder="1" applyAlignment="1" applyProtection="1">
      <alignment horizontal="center" vertical="center"/>
      <protection locked="0"/>
    </xf>
    <xf numFmtId="0" fontId="64" fillId="15" borderId="2" xfId="16" applyFont="1" applyFill="1" applyBorder="1" applyAlignment="1" applyProtection="1">
      <alignment horizontal="center" vertical="center"/>
      <protection locked="0"/>
    </xf>
    <xf numFmtId="0" fontId="64" fillId="15" borderId="8" xfId="16" applyFont="1" applyFill="1" applyBorder="1" applyAlignment="1" applyProtection="1">
      <alignment horizontal="center" vertical="center"/>
      <protection locked="0"/>
    </xf>
    <xf numFmtId="0" fontId="64" fillId="15" borderId="3" xfId="16" applyFont="1" applyFill="1" applyBorder="1" applyAlignment="1" applyProtection="1">
      <alignment horizontal="center" vertical="center"/>
      <protection locked="0"/>
    </xf>
  </cellXfs>
  <cellStyles count="20">
    <cellStyle name="Comma 2" xfId="1"/>
    <cellStyle name="Normal" xfId="0" builtinId="0"/>
    <cellStyle name="Normal 2" xfId="2"/>
    <cellStyle name="Normal 2 2" xfId="3"/>
    <cellStyle name="Normal 2 2 6" xfId="4"/>
    <cellStyle name="Normal 2 2 7" xfId="5"/>
    <cellStyle name="Normal 2 2 8" xfId="6"/>
    <cellStyle name="Normal 3" xfId="7"/>
    <cellStyle name="Normal 4" xfId="8"/>
    <cellStyle name="Normal 4 2" xfId="9"/>
    <cellStyle name="Normal 4 7" xfId="10"/>
    <cellStyle name="Normal 5" xfId="11"/>
    <cellStyle name="Normal 6" xfId="12"/>
    <cellStyle name="Normal 6 2" xfId="13"/>
    <cellStyle name="Normal 7" xfId="14"/>
    <cellStyle name="Normal_Cert vernier_Vernier.1(Ext,int,depth)" xfId="15"/>
    <cellStyle name="Normal_Uncertainty Budget" xfId="16"/>
    <cellStyle name="ปกติ 2 2" xfId="17"/>
    <cellStyle name="ปกติ 3" xfId="18"/>
    <cellStyle name="ปกติ_Cert.(ตัวอย่าง DMM)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</xdr:row>
          <xdr:rowOff>123825</xdr:rowOff>
        </xdr:from>
        <xdr:to>
          <xdr:col>19</xdr:col>
          <xdr:colOff>0</xdr:colOff>
          <xdr:row>4</xdr:row>
          <xdr:rowOff>28575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0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3</xdr:row>
          <xdr:rowOff>85725</xdr:rowOff>
        </xdr:from>
        <xdr:to>
          <xdr:col>14</xdr:col>
          <xdr:colOff>9525</xdr:colOff>
          <xdr:row>4</xdr:row>
          <xdr:rowOff>28575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0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76200</xdr:rowOff>
        </xdr:from>
        <xdr:to>
          <xdr:col>7</xdr:col>
          <xdr:colOff>0</xdr:colOff>
          <xdr:row>9</xdr:row>
          <xdr:rowOff>28575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0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8</xdr:row>
          <xdr:rowOff>85725</xdr:rowOff>
        </xdr:from>
        <xdr:to>
          <xdr:col>11</xdr:col>
          <xdr:colOff>9525</xdr:colOff>
          <xdr:row>9</xdr:row>
          <xdr:rowOff>47625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0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ID223"/>
  <sheetViews>
    <sheetView view="pageBreakPreview" topLeftCell="A13" zoomScaleSheetLayoutView="100" workbookViewId="0">
      <selection activeCell="V34" sqref="V34:Y34"/>
    </sheetView>
  </sheetViews>
  <sheetFormatPr defaultColWidth="7.7109375" defaultRowHeight="18.75" customHeight="1"/>
  <cols>
    <col min="1" max="36" width="3.85546875" style="1" customWidth="1"/>
    <col min="37" max="16384" width="7.7109375" style="1"/>
  </cols>
  <sheetData>
    <row r="1" spans="1:238" ht="23.1" customHeight="1">
      <c r="A1" s="244" t="s">
        <v>0</v>
      </c>
      <c r="B1" s="244"/>
      <c r="C1" s="244"/>
      <c r="D1" s="244"/>
      <c r="E1" s="244"/>
      <c r="F1" s="244"/>
      <c r="G1" s="244"/>
      <c r="H1" s="244"/>
      <c r="I1" s="244"/>
      <c r="J1" s="173" t="s">
        <v>81</v>
      </c>
      <c r="K1" s="173"/>
      <c r="L1" s="173"/>
      <c r="M1" s="2"/>
      <c r="N1" s="246" t="s">
        <v>102</v>
      </c>
      <c r="O1" s="246"/>
      <c r="P1" s="246"/>
      <c r="Q1" s="246"/>
      <c r="R1" s="174"/>
      <c r="S1" s="174"/>
      <c r="T1" s="174"/>
      <c r="U1" s="235" t="s">
        <v>82</v>
      </c>
      <c r="V1" s="235"/>
      <c r="W1" s="208">
        <v>1</v>
      </c>
      <c r="X1" s="184" t="s">
        <v>83</v>
      </c>
      <c r="Y1" s="208">
        <v>1</v>
      </c>
    </row>
    <row r="2" spans="1:238" ht="23.1" customHeight="1">
      <c r="A2" s="244"/>
      <c r="B2" s="244"/>
      <c r="C2" s="244"/>
      <c r="D2" s="244"/>
      <c r="E2" s="244"/>
      <c r="F2" s="244"/>
      <c r="G2" s="244"/>
      <c r="H2" s="244"/>
      <c r="I2" s="244"/>
      <c r="J2" s="174" t="s">
        <v>84</v>
      </c>
      <c r="K2" s="173"/>
      <c r="L2" s="174"/>
      <c r="N2" s="247">
        <v>42015</v>
      </c>
      <c r="O2" s="247"/>
      <c r="P2" s="247"/>
      <c r="Q2" s="247"/>
      <c r="R2" s="174" t="s">
        <v>85</v>
      </c>
      <c r="S2" s="173"/>
      <c r="T2" s="175"/>
      <c r="U2" s="175"/>
      <c r="V2" s="237">
        <v>42016</v>
      </c>
      <c r="W2" s="237"/>
      <c r="X2" s="237"/>
      <c r="Y2" s="237"/>
      <c r="Z2" s="175"/>
      <c r="AA2" s="175"/>
    </row>
    <row r="3" spans="1:238" ht="23.1" customHeight="1">
      <c r="A3" s="245" t="s">
        <v>86</v>
      </c>
      <c r="B3" s="245"/>
      <c r="C3" s="245"/>
      <c r="D3" s="245"/>
      <c r="E3" s="245"/>
      <c r="F3" s="245"/>
      <c r="G3" s="245"/>
      <c r="H3" s="245"/>
      <c r="I3" s="245"/>
      <c r="J3" s="173" t="s">
        <v>87</v>
      </c>
      <c r="K3" s="173"/>
      <c r="L3" s="173"/>
      <c r="M3" s="173"/>
      <c r="N3" s="203"/>
      <c r="O3" s="194">
        <v>20</v>
      </c>
      <c r="P3" s="176" t="s">
        <v>88</v>
      </c>
      <c r="Q3" s="192">
        <v>50</v>
      </c>
      <c r="R3" s="177" t="s">
        <v>89</v>
      </c>
      <c r="T3" s="173"/>
      <c r="U3" s="173"/>
      <c r="V3" s="173"/>
      <c r="W3" s="173"/>
      <c r="X3" s="173"/>
      <c r="Y3" s="173"/>
      <c r="Z3" s="173"/>
      <c r="AA3" s="185"/>
    </row>
    <row r="4" spans="1:238" ht="23.1" customHeight="1">
      <c r="A4" s="248" t="s">
        <v>101</v>
      </c>
      <c r="B4" s="248"/>
      <c r="C4" s="248"/>
      <c r="D4" s="248"/>
      <c r="E4" s="248"/>
      <c r="F4" s="248"/>
      <c r="G4" s="248"/>
      <c r="H4" s="248"/>
      <c r="I4" s="248"/>
      <c r="J4" s="173" t="s">
        <v>67</v>
      </c>
      <c r="K4" s="173"/>
      <c r="L4" s="173"/>
      <c r="M4" s="173"/>
      <c r="N4" s="173"/>
      <c r="O4" s="173" t="s">
        <v>90</v>
      </c>
      <c r="P4" s="173"/>
      <c r="Q4" s="173"/>
      <c r="R4" s="173"/>
      <c r="S4" s="173"/>
      <c r="T4" s="173" t="s">
        <v>91</v>
      </c>
      <c r="U4" s="173"/>
      <c r="V4" s="173"/>
      <c r="X4" s="173"/>
      <c r="Y4" s="173"/>
      <c r="Z4" s="173"/>
      <c r="AA4" s="173"/>
    </row>
    <row r="5" spans="1:238" s="55" customFormat="1" ht="23.1" customHeight="1">
      <c r="A5" s="196" t="s">
        <v>92</v>
      </c>
      <c r="B5" s="2"/>
      <c r="C5" s="2"/>
      <c r="D5" s="2"/>
      <c r="E5" s="2"/>
      <c r="F5" s="236" t="s">
        <v>35</v>
      </c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36"/>
      <c r="Y5" s="236"/>
      <c r="Z5" s="2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</row>
    <row r="6" spans="1:238" s="55" customFormat="1" ht="23.1" customHeight="1">
      <c r="A6" s="196" t="s">
        <v>68</v>
      </c>
      <c r="B6" s="2"/>
      <c r="C6" s="2"/>
      <c r="D6" s="2"/>
      <c r="E6" s="2"/>
      <c r="F6" s="233" t="s">
        <v>110</v>
      </c>
      <c r="G6" s="233"/>
      <c r="H6" s="233"/>
      <c r="I6" s="233"/>
      <c r="J6" s="233"/>
      <c r="K6" s="233"/>
      <c r="L6" s="233"/>
      <c r="M6" s="233"/>
      <c r="N6" s="233"/>
      <c r="O6" s="196" t="s">
        <v>93</v>
      </c>
      <c r="P6" s="2"/>
      <c r="Q6" s="2"/>
      <c r="S6" s="233" t="s">
        <v>109</v>
      </c>
      <c r="T6" s="233"/>
      <c r="U6" s="233"/>
      <c r="V6" s="233"/>
      <c r="W6" s="233"/>
      <c r="X6" s="233"/>
      <c r="Y6" s="233"/>
      <c r="Z6" s="2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</row>
    <row r="7" spans="1:238" s="55" customFormat="1" ht="23.1" customHeight="1">
      <c r="A7" s="196" t="s">
        <v>1</v>
      </c>
      <c r="B7" s="1"/>
      <c r="C7" s="236">
        <v>123</v>
      </c>
      <c r="D7" s="236"/>
      <c r="E7" s="236"/>
      <c r="F7" s="236"/>
      <c r="G7" s="236"/>
      <c r="H7" s="236"/>
      <c r="I7" s="243" t="s">
        <v>94</v>
      </c>
      <c r="J7" s="243"/>
      <c r="K7" s="243"/>
      <c r="L7" s="231">
        <v>456</v>
      </c>
      <c r="M7" s="231"/>
      <c r="N7" s="231"/>
      <c r="O7" s="231"/>
      <c r="P7" s="231"/>
      <c r="Q7" s="231"/>
      <c r="R7" s="231"/>
      <c r="S7" s="232" t="s">
        <v>2</v>
      </c>
      <c r="T7" s="232"/>
      <c r="U7" s="233">
        <v>789</v>
      </c>
      <c r="V7" s="233"/>
      <c r="W7" s="233"/>
      <c r="X7" s="233"/>
      <c r="Y7" s="233"/>
      <c r="Z7" s="2"/>
      <c r="AA7" s="2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</row>
    <row r="8" spans="1:238" s="55" customFormat="1" ht="23.1" customHeight="1">
      <c r="A8" s="193" t="s">
        <v>95</v>
      </c>
      <c r="B8" s="1"/>
      <c r="C8" s="251">
        <v>0</v>
      </c>
      <c r="D8" s="251"/>
      <c r="E8" s="199" t="s">
        <v>96</v>
      </c>
      <c r="F8" s="251">
        <v>1000</v>
      </c>
      <c r="G8" s="251"/>
      <c r="H8" s="196" t="s">
        <v>22</v>
      </c>
      <c r="I8" s="196"/>
      <c r="J8" s="197" t="s">
        <v>3</v>
      </c>
      <c r="K8" s="1"/>
      <c r="M8" s="234">
        <v>0.01</v>
      </c>
      <c r="N8" s="234"/>
      <c r="O8" s="234"/>
      <c r="P8" s="198" t="s">
        <v>22</v>
      </c>
      <c r="S8" s="1"/>
      <c r="T8" s="1"/>
      <c r="U8" s="1"/>
      <c r="V8" s="1"/>
      <c r="W8" s="200"/>
      <c r="X8" s="201"/>
      <c r="Y8" s="202"/>
      <c r="Z8" s="2"/>
      <c r="AA8" s="2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</row>
    <row r="9" spans="1:238" ht="23.1" customHeight="1">
      <c r="A9" s="181" t="s">
        <v>97</v>
      </c>
      <c r="B9" s="181"/>
      <c r="C9" s="181"/>
      <c r="D9" s="181"/>
      <c r="E9" s="181"/>
      <c r="F9" s="180"/>
      <c r="G9" s="180"/>
      <c r="H9" s="180" t="s">
        <v>98</v>
      </c>
      <c r="J9" s="182"/>
      <c r="L9" s="180" t="s">
        <v>99</v>
      </c>
      <c r="N9" s="179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195"/>
      <c r="Z9" s="178"/>
      <c r="AA9" s="178"/>
    </row>
    <row r="10" spans="1:238" ht="9.75" customHeight="1">
      <c r="A10" s="10"/>
      <c r="B10" s="10"/>
      <c r="C10" s="10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38" ht="21" customHeight="1">
      <c r="A11" s="180" t="s">
        <v>30</v>
      </c>
      <c r="B11" s="180"/>
      <c r="C11" s="180"/>
      <c r="D11" s="180"/>
      <c r="E11" s="180"/>
      <c r="F11" s="180"/>
      <c r="G11" s="249" t="s">
        <v>128</v>
      </c>
      <c r="H11" s="249"/>
      <c r="I11" s="249"/>
      <c r="J11" s="249"/>
      <c r="K11" s="249"/>
      <c r="L11" s="249"/>
      <c r="M11" s="249"/>
      <c r="N11" s="249"/>
      <c r="O11" s="4"/>
      <c r="P11" s="228" t="s">
        <v>100</v>
      </c>
      <c r="Q11" s="178"/>
      <c r="R11" s="183"/>
      <c r="S11" s="290"/>
      <c r="T11" s="290"/>
      <c r="U11" s="290"/>
      <c r="V11" s="290"/>
      <c r="W11" s="290"/>
      <c r="X11" s="290"/>
      <c r="Y11" s="178"/>
      <c r="Z11" s="5"/>
      <c r="AA11" s="5"/>
      <c r="AB11" s="13"/>
      <c r="AC11" s="57"/>
      <c r="AD11" s="57"/>
      <c r="AE11" s="8"/>
      <c r="AF11" s="56"/>
      <c r="AG11" s="56"/>
      <c r="AH11" s="56"/>
      <c r="AI11" s="56"/>
    </row>
    <row r="12" spans="1:238" ht="21" customHeight="1">
      <c r="A12" s="180" t="s">
        <v>30</v>
      </c>
      <c r="B12" s="180"/>
      <c r="C12" s="180"/>
      <c r="D12" s="180"/>
      <c r="E12" s="180"/>
      <c r="F12" s="180"/>
      <c r="G12" s="250"/>
      <c r="H12" s="250"/>
      <c r="I12" s="250"/>
      <c r="J12" s="250"/>
      <c r="K12" s="250"/>
      <c r="L12" s="250"/>
      <c r="M12" s="250"/>
      <c r="N12" s="250"/>
      <c r="O12" s="4"/>
      <c r="P12" s="228" t="s">
        <v>100</v>
      </c>
      <c r="S12" s="290"/>
      <c r="T12" s="290"/>
      <c r="U12" s="290"/>
      <c r="V12" s="290"/>
      <c r="W12" s="290"/>
      <c r="X12" s="290"/>
      <c r="Y12" s="5"/>
      <c r="Z12" s="5"/>
      <c r="AA12" s="5"/>
      <c r="AC12" s="2"/>
      <c r="AD12" s="2"/>
      <c r="AE12" s="2"/>
    </row>
    <row r="13" spans="1:238" s="63" customFormat="1" ht="20.100000000000001" customHeight="1">
      <c r="B13" s="59"/>
      <c r="C13" s="59"/>
      <c r="D13" s="59"/>
      <c r="E13" s="3"/>
      <c r="F13" s="60"/>
      <c r="G13" s="61"/>
      <c r="H13" s="61"/>
      <c r="I13" s="61"/>
      <c r="J13" s="61"/>
      <c r="U13" s="62"/>
      <c r="V13" s="62"/>
    </row>
    <row r="14" spans="1:238" ht="20.100000000000001" customHeight="1">
      <c r="A14" s="204" t="s">
        <v>111</v>
      </c>
      <c r="G14" s="207"/>
      <c r="H14" s="207"/>
      <c r="I14" s="2"/>
      <c r="J14" s="2"/>
    </row>
    <row r="15" spans="1:238" ht="19.5" customHeight="1">
      <c r="A15" s="257" t="s">
        <v>112</v>
      </c>
      <c r="B15" s="257"/>
      <c r="C15" s="257"/>
      <c r="D15" s="258" t="s">
        <v>26</v>
      </c>
      <c r="E15" s="259"/>
      <c r="F15" s="259"/>
      <c r="G15" s="259"/>
      <c r="H15" s="261" t="s">
        <v>28</v>
      </c>
      <c r="I15" s="262"/>
      <c r="J15" s="263"/>
      <c r="K15" s="64"/>
      <c r="Q15" s="2"/>
      <c r="R15" s="2"/>
    </row>
    <row r="16" spans="1:238" ht="19.5" customHeight="1">
      <c r="A16" s="257"/>
      <c r="B16" s="257"/>
      <c r="C16" s="257"/>
      <c r="D16" s="258" t="s">
        <v>113</v>
      </c>
      <c r="E16" s="260"/>
      <c r="F16" s="258" t="s">
        <v>29</v>
      </c>
      <c r="G16" s="260"/>
      <c r="H16" s="264"/>
      <c r="I16" s="265"/>
      <c r="J16" s="266"/>
      <c r="Q16" s="2"/>
      <c r="R16" s="2"/>
    </row>
    <row r="17" spans="1:27" ht="19.5" customHeight="1">
      <c r="A17" s="257">
        <v>1</v>
      </c>
      <c r="B17" s="257"/>
      <c r="C17" s="257"/>
      <c r="D17" s="267">
        <v>0</v>
      </c>
      <c r="E17" s="268"/>
      <c r="F17" s="267">
        <v>1E-3</v>
      </c>
      <c r="G17" s="268"/>
      <c r="H17" s="252">
        <f>F17-D17</f>
        <v>1E-3</v>
      </c>
      <c r="I17" s="252"/>
      <c r="J17" s="252"/>
      <c r="Q17" s="2"/>
      <c r="R17" s="2"/>
    </row>
    <row r="18" spans="1:27" ht="19.5" customHeight="1">
      <c r="A18" s="271">
        <v>2</v>
      </c>
      <c r="B18" s="271"/>
      <c r="C18" s="271"/>
      <c r="D18" s="267">
        <v>0</v>
      </c>
      <c r="E18" s="268"/>
      <c r="F18" s="267">
        <v>2E-3</v>
      </c>
      <c r="G18" s="268"/>
      <c r="H18" s="252">
        <f>F18-D18</f>
        <v>2E-3</v>
      </c>
      <c r="I18" s="252"/>
      <c r="J18" s="252"/>
      <c r="K18" s="58"/>
      <c r="Q18" s="2"/>
      <c r="R18" s="2"/>
    </row>
    <row r="19" spans="1:27" s="63" customFormat="1" ht="9.75" customHeight="1">
      <c r="A19" s="138"/>
      <c r="B19" s="65"/>
      <c r="C19" s="65"/>
      <c r="D19" s="65"/>
      <c r="E19" s="65"/>
      <c r="F19" s="65"/>
      <c r="G19" s="65"/>
      <c r="H19" s="65"/>
      <c r="I19" s="139"/>
      <c r="J19" s="140"/>
      <c r="K19" s="67"/>
      <c r="L19" s="60"/>
      <c r="M19" s="60"/>
    </row>
    <row r="20" spans="1:27" ht="20.100000000000001" customHeight="1">
      <c r="A20" s="1" t="s">
        <v>70</v>
      </c>
      <c r="N20" s="141"/>
      <c r="O20" s="141"/>
      <c r="P20" s="141"/>
      <c r="Q20" s="141"/>
      <c r="R20" s="141"/>
      <c r="S20" s="141"/>
      <c r="T20" s="141"/>
      <c r="U20" s="141"/>
      <c r="V20" s="241" t="s">
        <v>6</v>
      </c>
      <c r="W20" s="241"/>
      <c r="X20" s="232" t="s">
        <v>22</v>
      </c>
      <c r="Y20" s="232"/>
      <c r="Z20" s="141"/>
    </row>
    <row r="21" spans="1:27" ht="20.100000000000001" customHeight="1">
      <c r="A21" s="256" t="s">
        <v>12</v>
      </c>
      <c r="B21" s="256"/>
      <c r="C21" s="256"/>
      <c r="D21" s="242" t="s">
        <v>114</v>
      </c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2" t="s">
        <v>11</v>
      </c>
      <c r="Q21" s="242"/>
      <c r="R21" s="242"/>
      <c r="S21" s="242" t="s">
        <v>62</v>
      </c>
      <c r="T21" s="242"/>
      <c r="U21" s="242"/>
      <c r="V21" s="242" t="s">
        <v>13</v>
      </c>
      <c r="W21" s="242"/>
      <c r="X21" s="242"/>
      <c r="Y21" s="242"/>
      <c r="Z21" s="141"/>
    </row>
    <row r="22" spans="1:27" ht="20.100000000000001" customHeight="1">
      <c r="A22" s="256"/>
      <c r="B22" s="256"/>
      <c r="C22" s="256"/>
      <c r="D22" s="242" t="s">
        <v>7</v>
      </c>
      <c r="E22" s="242"/>
      <c r="F22" s="242"/>
      <c r="G22" s="242" t="s">
        <v>8</v>
      </c>
      <c r="H22" s="242"/>
      <c r="I22" s="242"/>
      <c r="J22" s="242" t="s">
        <v>9</v>
      </c>
      <c r="K22" s="242"/>
      <c r="L22" s="242"/>
      <c r="M22" s="242" t="s">
        <v>10</v>
      </c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141"/>
      <c r="AA22" s="2"/>
    </row>
    <row r="23" spans="1:27" ht="20.100000000000001" customHeight="1">
      <c r="A23" s="254">
        <v>0</v>
      </c>
      <c r="B23" s="255"/>
      <c r="C23" s="255"/>
      <c r="D23" s="238">
        <v>0</v>
      </c>
      <c r="E23" s="239"/>
      <c r="F23" s="239"/>
      <c r="G23" s="238">
        <v>0</v>
      </c>
      <c r="H23" s="239"/>
      <c r="I23" s="239"/>
      <c r="J23" s="238">
        <v>0</v>
      </c>
      <c r="K23" s="239"/>
      <c r="L23" s="239"/>
      <c r="M23" s="238">
        <v>0</v>
      </c>
      <c r="N23" s="239"/>
      <c r="O23" s="239"/>
      <c r="P23" s="275">
        <f>AVERAGE(D23:O23)</f>
        <v>0</v>
      </c>
      <c r="Q23" s="275"/>
      <c r="R23" s="275"/>
      <c r="S23" s="281">
        <f>P23-A23</f>
        <v>0</v>
      </c>
      <c r="T23" s="282"/>
      <c r="U23" s="283"/>
      <c r="V23" s="284">
        <f>_xlfn.STDEV.S(D23:O23)/SQRT(4)</f>
        <v>0</v>
      </c>
      <c r="W23" s="285"/>
      <c r="X23" s="285"/>
      <c r="Y23" s="286"/>
      <c r="Z23" s="141"/>
    </row>
    <row r="24" spans="1:27" ht="20.100000000000001" customHeight="1">
      <c r="A24" s="254">
        <v>2</v>
      </c>
      <c r="B24" s="255"/>
      <c r="C24" s="255"/>
      <c r="D24" s="238">
        <v>2</v>
      </c>
      <c r="E24" s="239"/>
      <c r="F24" s="239"/>
      <c r="G24" s="238">
        <v>2</v>
      </c>
      <c r="H24" s="239"/>
      <c r="I24" s="239"/>
      <c r="J24" s="238">
        <v>2</v>
      </c>
      <c r="K24" s="239"/>
      <c r="L24" s="239"/>
      <c r="M24" s="238">
        <v>2</v>
      </c>
      <c r="N24" s="239"/>
      <c r="O24" s="239"/>
      <c r="P24" s="276">
        <f t="shared" ref="P24:P37" si="0">AVERAGE(D24:O24)</f>
        <v>2</v>
      </c>
      <c r="Q24" s="276"/>
      <c r="R24" s="276"/>
      <c r="S24" s="277">
        <f t="shared" ref="S24:S37" si="1">P24-A24</f>
        <v>0</v>
      </c>
      <c r="T24" s="278"/>
      <c r="U24" s="279"/>
      <c r="V24" s="284">
        <f t="shared" ref="V24:V37" si="2">_xlfn.STDEV.S(D24:O24)/SQRT(4)</f>
        <v>0</v>
      </c>
      <c r="W24" s="285"/>
      <c r="X24" s="285"/>
      <c r="Y24" s="286"/>
      <c r="Z24" s="141"/>
    </row>
    <row r="25" spans="1:27" ht="20.100000000000001" customHeight="1">
      <c r="A25" s="254">
        <v>5</v>
      </c>
      <c r="B25" s="255"/>
      <c r="C25" s="255"/>
      <c r="D25" s="238">
        <v>5</v>
      </c>
      <c r="E25" s="239"/>
      <c r="F25" s="239"/>
      <c r="G25" s="238">
        <v>5</v>
      </c>
      <c r="H25" s="239"/>
      <c r="I25" s="239"/>
      <c r="J25" s="238">
        <v>5</v>
      </c>
      <c r="K25" s="239"/>
      <c r="L25" s="239"/>
      <c r="M25" s="238">
        <v>5</v>
      </c>
      <c r="N25" s="239"/>
      <c r="O25" s="239"/>
      <c r="P25" s="276">
        <f t="shared" si="0"/>
        <v>5</v>
      </c>
      <c r="Q25" s="276"/>
      <c r="R25" s="276"/>
      <c r="S25" s="277">
        <f t="shared" si="1"/>
        <v>0</v>
      </c>
      <c r="T25" s="278"/>
      <c r="U25" s="279"/>
      <c r="V25" s="284">
        <f t="shared" si="2"/>
        <v>0</v>
      </c>
      <c r="W25" s="285"/>
      <c r="X25" s="285"/>
      <c r="Y25" s="286"/>
      <c r="Z25" s="141"/>
    </row>
    <row r="26" spans="1:27" ht="20.100000000000001" customHeight="1">
      <c r="A26" s="254">
        <v>10</v>
      </c>
      <c r="B26" s="255"/>
      <c r="C26" s="255"/>
      <c r="D26" s="238">
        <v>10</v>
      </c>
      <c r="E26" s="239"/>
      <c r="F26" s="239"/>
      <c r="G26" s="238">
        <v>10</v>
      </c>
      <c r="H26" s="239"/>
      <c r="I26" s="239"/>
      <c r="J26" s="238">
        <v>10</v>
      </c>
      <c r="K26" s="239"/>
      <c r="L26" s="239"/>
      <c r="M26" s="238">
        <v>10</v>
      </c>
      <c r="N26" s="239"/>
      <c r="O26" s="239"/>
      <c r="P26" s="276">
        <f t="shared" si="0"/>
        <v>10</v>
      </c>
      <c r="Q26" s="276"/>
      <c r="R26" s="276"/>
      <c r="S26" s="277">
        <f t="shared" si="1"/>
        <v>0</v>
      </c>
      <c r="T26" s="278"/>
      <c r="U26" s="279"/>
      <c r="V26" s="284">
        <f t="shared" si="2"/>
        <v>0</v>
      </c>
      <c r="W26" s="285"/>
      <c r="X26" s="285"/>
      <c r="Y26" s="286"/>
      <c r="Z26" s="141"/>
    </row>
    <row r="27" spans="1:27" ht="20.100000000000001" customHeight="1">
      <c r="A27" s="254">
        <v>15</v>
      </c>
      <c r="B27" s="255"/>
      <c r="C27" s="255"/>
      <c r="D27" s="238">
        <v>15</v>
      </c>
      <c r="E27" s="239"/>
      <c r="F27" s="239"/>
      <c r="G27" s="238">
        <v>15</v>
      </c>
      <c r="H27" s="239"/>
      <c r="I27" s="239"/>
      <c r="J27" s="238">
        <v>15</v>
      </c>
      <c r="K27" s="239"/>
      <c r="L27" s="239"/>
      <c r="M27" s="238">
        <v>15</v>
      </c>
      <c r="N27" s="239"/>
      <c r="O27" s="239"/>
      <c r="P27" s="276">
        <f t="shared" si="0"/>
        <v>15</v>
      </c>
      <c r="Q27" s="276"/>
      <c r="R27" s="276"/>
      <c r="S27" s="277">
        <f t="shared" si="1"/>
        <v>0</v>
      </c>
      <c r="T27" s="278"/>
      <c r="U27" s="279"/>
      <c r="V27" s="284">
        <f t="shared" si="2"/>
        <v>0</v>
      </c>
      <c r="W27" s="285"/>
      <c r="X27" s="285"/>
      <c r="Y27" s="286"/>
      <c r="Z27" s="141"/>
    </row>
    <row r="28" spans="1:27" ht="20.100000000000001" customHeight="1">
      <c r="A28" s="254">
        <v>20</v>
      </c>
      <c r="B28" s="255"/>
      <c r="C28" s="255"/>
      <c r="D28" s="238">
        <v>20</v>
      </c>
      <c r="E28" s="239"/>
      <c r="F28" s="239"/>
      <c r="G28" s="238">
        <v>20</v>
      </c>
      <c r="H28" s="239"/>
      <c r="I28" s="239"/>
      <c r="J28" s="238">
        <v>20</v>
      </c>
      <c r="K28" s="239"/>
      <c r="L28" s="239"/>
      <c r="M28" s="238">
        <v>20</v>
      </c>
      <c r="N28" s="239"/>
      <c r="O28" s="239"/>
      <c r="P28" s="276">
        <f t="shared" si="0"/>
        <v>20</v>
      </c>
      <c r="Q28" s="276"/>
      <c r="R28" s="276"/>
      <c r="S28" s="277">
        <f t="shared" si="1"/>
        <v>0</v>
      </c>
      <c r="T28" s="278"/>
      <c r="U28" s="279"/>
      <c r="V28" s="284">
        <f t="shared" si="2"/>
        <v>0</v>
      </c>
      <c r="W28" s="285"/>
      <c r="X28" s="285"/>
      <c r="Y28" s="286"/>
      <c r="Z28" s="141"/>
    </row>
    <row r="29" spans="1:27" ht="20.100000000000001" customHeight="1">
      <c r="A29" s="254">
        <v>50</v>
      </c>
      <c r="B29" s="255"/>
      <c r="C29" s="255"/>
      <c r="D29" s="238">
        <v>50</v>
      </c>
      <c r="E29" s="239"/>
      <c r="F29" s="239"/>
      <c r="G29" s="238">
        <v>50</v>
      </c>
      <c r="H29" s="239"/>
      <c r="I29" s="239"/>
      <c r="J29" s="238">
        <v>50</v>
      </c>
      <c r="K29" s="239"/>
      <c r="L29" s="239"/>
      <c r="M29" s="238">
        <v>50</v>
      </c>
      <c r="N29" s="239"/>
      <c r="O29" s="239"/>
      <c r="P29" s="276">
        <f t="shared" si="0"/>
        <v>50</v>
      </c>
      <c r="Q29" s="276"/>
      <c r="R29" s="276"/>
      <c r="S29" s="277">
        <f t="shared" si="1"/>
        <v>0</v>
      </c>
      <c r="T29" s="278"/>
      <c r="U29" s="279"/>
      <c r="V29" s="284">
        <f t="shared" si="2"/>
        <v>0</v>
      </c>
      <c r="W29" s="285"/>
      <c r="X29" s="285"/>
      <c r="Y29" s="286"/>
      <c r="Z29" s="141"/>
    </row>
    <row r="30" spans="1:27" ht="20.100000000000001" customHeight="1">
      <c r="A30" s="254">
        <v>75</v>
      </c>
      <c r="B30" s="255"/>
      <c r="C30" s="255"/>
      <c r="D30" s="238">
        <v>75</v>
      </c>
      <c r="E30" s="239"/>
      <c r="F30" s="239"/>
      <c r="G30" s="238">
        <v>75</v>
      </c>
      <c r="H30" s="239"/>
      <c r="I30" s="239"/>
      <c r="J30" s="238">
        <v>75</v>
      </c>
      <c r="K30" s="239"/>
      <c r="L30" s="239"/>
      <c r="M30" s="238">
        <v>75</v>
      </c>
      <c r="N30" s="239"/>
      <c r="O30" s="239"/>
      <c r="P30" s="276">
        <f t="shared" si="0"/>
        <v>75</v>
      </c>
      <c r="Q30" s="276"/>
      <c r="R30" s="276"/>
      <c r="S30" s="277">
        <f t="shared" si="1"/>
        <v>0</v>
      </c>
      <c r="T30" s="278"/>
      <c r="U30" s="279"/>
      <c r="V30" s="284">
        <f t="shared" si="2"/>
        <v>0</v>
      </c>
      <c r="W30" s="285"/>
      <c r="X30" s="285"/>
      <c r="Y30" s="286"/>
      <c r="Z30" s="141"/>
    </row>
    <row r="31" spans="1:27" ht="20.100000000000001" customHeight="1">
      <c r="A31" s="254">
        <v>100</v>
      </c>
      <c r="B31" s="255"/>
      <c r="C31" s="255"/>
      <c r="D31" s="238">
        <v>100</v>
      </c>
      <c r="E31" s="239"/>
      <c r="F31" s="239"/>
      <c r="G31" s="238">
        <v>100</v>
      </c>
      <c r="H31" s="239"/>
      <c r="I31" s="239"/>
      <c r="J31" s="238">
        <v>100</v>
      </c>
      <c r="K31" s="239"/>
      <c r="L31" s="239"/>
      <c r="M31" s="238">
        <v>100</v>
      </c>
      <c r="N31" s="239"/>
      <c r="O31" s="239"/>
      <c r="P31" s="276">
        <f t="shared" si="0"/>
        <v>100</v>
      </c>
      <c r="Q31" s="276"/>
      <c r="R31" s="276"/>
      <c r="S31" s="277">
        <f t="shared" si="1"/>
        <v>0</v>
      </c>
      <c r="T31" s="278"/>
      <c r="U31" s="279"/>
      <c r="V31" s="284">
        <f t="shared" si="2"/>
        <v>0</v>
      </c>
      <c r="W31" s="285"/>
      <c r="X31" s="285"/>
      <c r="Y31" s="286"/>
      <c r="Z31" s="141"/>
    </row>
    <row r="32" spans="1:27" ht="20.100000000000001" customHeight="1">
      <c r="A32" s="254">
        <v>150</v>
      </c>
      <c r="B32" s="255"/>
      <c r="C32" s="255"/>
      <c r="D32" s="238">
        <v>150</v>
      </c>
      <c r="E32" s="239"/>
      <c r="F32" s="239"/>
      <c r="G32" s="238">
        <v>150</v>
      </c>
      <c r="H32" s="239"/>
      <c r="I32" s="239"/>
      <c r="J32" s="238">
        <v>150</v>
      </c>
      <c r="K32" s="239"/>
      <c r="L32" s="239"/>
      <c r="M32" s="238">
        <v>150</v>
      </c>
      <c r="N32" s="239"/>
      <c r="O32" s="239"/>
      <c r="P32" s="276">
        <f t="shared" si="0"/>
        <v>150</v>
      </c>
      <c r="Q32" s="276"/>
      <c r="R32" s="276"/>
      <c r="S32" s="277">
        <f t="shared" si="1"/>
        <v>0</v>
      </c>
      <c r="T32" s="278"/>
      <c r="U32" s="279"/>
      <c r="V32" s="284">
        <f t="shared" si="2"/>
        <v>0</v>
      </c>
      <c r="W32" s="285"/>
      <c r="X32" s="285"/>
      <c r="Y32" s="286"/>
      <c r="Z32" s="141"/>
    </row>
    <row r="33" spans="1:26" ht="20.100000000000001" customHeight="1">
      <c r="A33" s="254">
        <v>200</v>
      </c>
      <c r="B33" s="255"/>
      <c r="C33" s="255"/>
      <c r="D33" s="238">
        <v>200</v>
      </c>
      <c r="E33" s="239"/>
      <c r="F33" s="239"/>
      <c r="G33" s="238">
        <v>200</v>
      </c>
      <c r="H33" s="239"/>
      <c r="I33" s="239"/>
      <c r="J33" s="238">
        <v>200</v>
      </c>
      <c r="K33" s="239"/>
      <c r="L33" s="239"/>
      <c r="M33" s="238">
        <v>200</v>
      </c>
      <c r="N33" s="239"/>
      <c r="O33" s="239"/>
      <c r="P33" s="276">
        <f t="shared" si="0"/>
        <v>200</v>
      </c>
      <c r="Q33" s="276"/>
      <c r="R33" s="276"/>
      <c r="S33" s="277">
        <f t="shared" si="1"/>
        <v>0</v>
      </c>
      <c r="T33" s="278"/>
      <c r="U33" s="279"/>
      <c r="V33" s="284">
        <f t="shared" si="2"/>
        <v>0</v>
      </c>
      <c r="W33" s="285"/>
      <c r="X33" s="285"/>
      <c r="Y33" s="286"/>
      <c r="Z33" s="141"/>
    </row>
    <row r="34" spans="1:26" ht="20.100000000000001" customHeight="1">
      <c r="A34" s="254">
        <v>250</v>
      </c>
      <c r="B34" s="255"/>
      <c r="C34" s="255"/>
      <c r="D34" s="238">
        <v>250</v>
      </c>
      <c r="E34" s="239"/>
      <c r="F34" s="239"/>
      <c r="G34" s="238">
        <v>250</v>
      </c>
      <c r="H34" s="239"/>
      <c r="I34" s="239"/>
      <c r="J34" s="238">
        <v>250</v>
      </c>
      <c r="K34" s="239"/>
      <c r="L34" s="239"/>
      <c r="M34" s="238">
        <v>250</v>
      </c>
      <c r="N34" s="239"/>
      <c r="O34" s="239"/>
      <c r="P34" s="276">
        <f t="shared" si="0"/>
        <v>250</v>
      </c>
      <c r="Q34" s="276"/>
      <c r="R34" s="276"/>
      <c r="S34" s="277">
        <f t="shared" si="1"/>
        <v>0</v>
      </c>
      <c r="T34" s="278"/>
      <c r="U34" s="279"/>
      <c r="V34" s="284">
        <f t="shared" si="2"/>
        <v>0</v>
      </c>
      <c r="W34" s="285"/>
      <c r="X34" s="285"/>
      <c r="Y34" s="286"/>
      <c r="Z34" s="141"/>
    </row>
    <row r="35" spans="1:26" ht="20.100000000000001" customHeight="1">
      <c r="A35" s="254">
        <v>300</v>
      </c>
      <c r="B35" s="255"/>
      <c r="C35" s="255"/>
      <c r="D35" s="238">
        <v>300</v>
      </c>
      <c r="E35" s="239"/>
      <c r="F35" s="239"/>
      <c r="G35" s="238">
        <v>300</v>
      </c>
      <c r="H35" s="239"/>
      <c r="I35" s="239"/>
      <c r="J35" s="238">
        <v>300</v>
      </c>
      <c r="K35" s="239"/>
      <c r="L35" s="239"/>
      <c r="M35" s="238">
        <v>300</v>
      </c>
      <c r="N35" s="239"/>
      <c r="O35" s="239"/>
      <c r="P35" s="276">
        <f t="shared" si="0"/>
        <v>300</v>
      </c>
      <c r="Q35" s="276"/>
      <c r="R35" s="276"/>
      <c r="S35" s="277">
        <f t="shared" si="1"/>
        <v>0</v>
      </c>
      <c r="T35" s="278"/>
      <c r="U35" s="279"/>
      <c r="V35" s="284">
        <f t="shared" si="2"/>
        <v>0</v>
      </c>
      <c r="W35" s="285"/>
      <c r="X35" s="285"/>
      <c r="Y35" s="286"/>
      <c r="Z35" s="141"/>
    </row>
    <row r="36" spans="1:26" ht="20.100000000000001" customHeight="1">
      <c r="A36" s="254">
        <v>500</v>
      </c>
      <c r="B36" s="255"/>
      <c r="C36" s="255"/>
      <c r="D36" s="238">
        <v>500</v>
      </c>
      <c r="E36" s="239"/>
      <c r="F36" s="239"/>
      <c r="G36" s="238">
        <v>500</v>
      </c>
      <c r="H36" s="239"/>
      <c r="I36" s="239"/>
      <c r="J36" s="238">
        <v>500</v>
      </c>
      <c r="K36" s="239"/>
      <c r="L36" s="239"/>
      <c r="M36" s="238">
        <v>500</v>
      </c>
      <c r="N36" s="239"/>
      <c r="O36" s="239"/>
      <c r="P36" s="276">
        <f t="shared" si="0"/>
        <v>500</v>
      </c>
      <c r="Q36" s="276"/>
      <c r="R36" s="276"/>
      <c r="S36" s="277">
        <f t="shared" si="1"/>
        <v>0</v>
      </c>
      <c r="T36" s="278"/>
      <c r="U36" s="279"/>
      <c r="V36" s="284">
        <f t="shared" si="2"/>
        <v>0</v>
      </c>
      <c r="W36" s="285"/>
      <c r="X36" s="285"/>
      <c r="Y36" s="286"/>
      <c r="Z36" s="141"/>
    </row>
    <row r="37" spans="1:26" ht="20.100000000000001" customHeight="1">
      <c r="A37" s="269">
        <v>1000</v>
      </c>
      <c r="B37" s="270"/>
      <c r="C37" s="270"/>
      <c r="D37" s="272">
        <v>1000</v>
      </c>
      <c r="E37" s="273"/>
      <c r="F37" s="273"/>
      <c r="G37" s="272">
        <v>1000</v>
      </c>
      <c r="H37" s="273"/>
      <c r="I37" s="273"/>
      <c r="J37" s="272">
        <v>1000</v>
      </c>
      <c r="K37" s="273"/>
      <c r="L37" s="273"/>
      <c r="M37" s="272">
        <v>1000</v>
      </c>
      <c r="N37" s="273"/>
      <c r="O37" s="274"/>
      <c r="P37" s="280">
        <f t="shared" si="0"/>
        <v>1000</v>
      </c>
      <c r="Q37" s="280"/>
      <c r="R37" s="280"/>
      <c r="S37" s="287">
        <f t="shared" si="1"/>
        <v>0</v>
      </c>
      <c r="T37" s="288"/>
      <c r="U37" s="289"/>
      <c r="V37" s="284">
        <f t="shared" si="2"/>
        <v>0</v>
      </c>
      <c r="W37" s="285"/>
      <c r="X37" s="285"/>
      <c r="Y37" s="286"/>
      <c r="Z37" s="141"/>
    </row>
    <row r="38" spans="1:26" ht="20.100000000000001" customHeight="1"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</row>
    <row r="39" spans="1:26" ht="20.100000000000001" customHeight="1">
      <c r="A39" s="253" t="s">
        <v>4</v>
      </c>
      <c r="B39" s="253"/>
      <c r="C39" s="253"/>
      <c r="D39" s="253"/>
      <c r="E39" s="205"/>
      <c r="F39" s="205"/>
      <c r="G39" s="205"/>
      <c r="H39" s="205"/>
      <c r="I39" s="205"/>
      <c r="J39" s="205"/>
      <c r="K39" s="205"/>
      <c r="L39" s="205"/>
      <c r="M39" s="205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</row>
    <row r="40" spans="1:26" ht="11.25" customHeight="1"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</row>
    <row r="41" spans="1:26" ht="20.100000000000001" customHeight="1"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</row>
    <row r="42" spans="1:26" ht="20.100000000000001" customHeight="1"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</row>
    <row r="43" spans="1:26" ht="20.100000000000001" customHeight="1"/>
    <row r="44" spans="1:26" ht="20.100000000000001" customHeight="1"/>
    <row r="45" spans="1:26" ht="20.100000000000001" customHeight="1"/>
    <row r="46" spans="1:26" ht="20.100000000000001" customHeight="1"/>
    <row r="47" spans="1:26" ht="20.100000000000001" customHeight="1"/>
    <row r="48" spans="1:26" ht="20.100000000000001" customHeight="1"/>
    <row r="49" spans="21:224" ht="20.100000000000001" customHeight="1"/>
    <row r="50" spans="21:224" ht="20.100000000000001" customHeight="1"/>
    <row r="51" spans="21:224" ht="20.100000000000001" customHeight="1"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</row>
    <row r="52" spans="21:224" ht="20.100000000000001" customHeight="1"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</row>
    <row r="53" spans="21:224" ht="20.100000000000001" customHeight="1">
      <c r="U53" s="56"/>
      <c r="V53" s="56"/>
      <c r="W53" s="56"/>
      <c r="X53" s="56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</row>
    <row r="54" spans="21:224" ht="20.100000000000001" customHeight="1">
      <c r="U54" s="56"/>
      <c r="V54" s="56"/>
      <c r="W54" s="56"/>
      <c r="X54" s="56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</row>
    <row r="55" spans="21:224" ht="20.100000000000001" customHeight="1">
      <c r="U55" s="56"/>
      <c r="V55" s="56"/>
      <c r="W55" s="56"/>
      <c r="X55" s="56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</row>
    <row r="56" spans="21:224" ht="20.100000000000001" customHeight="1">
      <c r="U56" s="56"/>
      <c r="V56" s="56"/>
      <c r="W56" s="56"/>
      <c r="X56" s="56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</row>
    <row r="57" spans="21:224" ht="20.100000000000001" customHeight="1">
      <c r="U57" s="56"/>
      <c r="V57" s="56"/>
      <c r="W57" s="56"/>
      <c r="X57" s="56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</row>
    <row r="58" spans="21:224" ht="20.100000000000001" customHeight="1"/>
    <row r="59" spans="21:224" ht="20.100000000000001" customHeight="1"/>
    <row r="60" spans="21:224" ht="20.100000000000001" customHeight="1"/>
    <row r="61" spans="21:224" ht="20.100000000000001" customHeight="1">
      <c r="U61" s="2"/>
      <c r="V61" s="2"/>
      <c r="W61" s="2"/>
      <c r="X61" s="2"/>
      <c r="Y61" s="2"/>
      <c r="Z61" s="2"/>
      <c r="AA61" s="2"/>
    </row>
    <row r="62" spans="21:224" ht="20.100000000000001" customHeight="1">
      <c r="U62" s="2"/>
      <c r="V62" s="2"/>
      <c r="W62" s="2"/>
      <c r="X62" s="2"/>
      <c r="Y62" s="2"/>
      <c r="Z62" s="2"/>
      <c r="AA62" s="2"/>
    </row>
    <row r="63" spans="21:224" ht="20.100000000000001" customHeight="1">
      <c r="U63" s="2"/>
      <c r="V63" s="2"/>
      <c r="W63" s="2"/>
      <c r="X63" s="2"/>
      <c r="Y63" s="2"/>
      <c r="Z63" s="2"/>
      <c r="AA63" s="2"/>
    </row>
    <row r="64" spans="21:224" ht="20.100000000000001" customHeight="1">
      <c r="U64" s="2"/>
      <c r="V64" s="2"/>
      <c r="W64" s="2"/>
      <c r="X64" s="2"/>
      <c r="Y64" s="2"/>
      <c r="Z64" s="2"/>
      <c r="AA64" s="2"/>
    </row>
    <row r="65" spans="21:27" ht="20.100000000000001" customHeight="1">
      <c r="U65" s="2"/>
      <c r="V65" s="2"/>
      <c r="W65" s="2"/>
      <c r="X65" s="2"/>
      <c r="Y65" s="2"/>
      <c r="Z65" s="2"/>
      <c r="AA65" s="2"/>
    </row>
    <row r="66" spans="21:27" ht="20.100000000000001" customHeight="1">
      <c r="U66" s="2"/>
      <c r="V66" s="2"/>
      <c r="W66" s="2"/>
      <c r="X66" s="2"/>
      <c r="Y66" s="2"/>
      <c r="Z66" s="2"/>
      <c r="AA66" s="2"/>
    </row>
    <row r="67" spans="21:27" ht="20.100000000000001" customHeight="1">
      <c r="U67" s="2"/>
      <c r="V67" s="2"/>
      <c r="W67" s="2"/>
      <c r="X67" s="2"/>
      <c r="Y67" s="2"/>
      <c r="Z67" s="2"/>
      <c r="AA67" s="2"/>
    </row>
    <row r="68" spans="21:27" ht="20.100000000000001" customHeight="1">
      <c r="U68" s="2"/>
      <c r="V68" s="2"/>
      <c r="W68" s="2"/>
      <c r="X68" s="2"/>
      <c r="Y68" s="2"/>
      <c r="Z68" s="2"/>
      <c r="AA68" s="2"/>
    </row>
    <row r="69" spans="21:27" ht="20.100000000000001" customHeight="1">
      <c r="U69" s="2"/>
      <c r="V69" s="2"/>
      <c r="W69" s="2"/>
      <c r="X69" s="2"/>
      <c r="Y69" s="2"/>
      <c r="Z69" s="2"/>
      <c r="AA69" s="2"/>
    </row>
    <row r="70" spans="21:27" ht="20.100000000000001" customHeight="1">
      <c r="U70" s="2"/>
      <c r="V70" s="2"/>
      <c r="W70" s="2"/>
      <c r="X70" s="2"/>
      <c r="Y70" s="2"/>
      <c r="Z70" s="2"/>
      <c r="AA70" s="2"/>
    </row>
    <row r="71" spans="21:27" ht="20.100000000000001" customHeight="1">
      <c r="U71" s="2"/>
      <c r="V71" s="2"/>
      <c r="W71" s="2"/>
      <c r="X71" s="2"/>
      <c r="Y71" s="2"/>
      <c r="Z71" s="2"/>
      <c r="AA71" s="2"/>
    </row>
    <row r="72" spans="21:27" ht="20.100000000000001" customHeight="1">
      <c r="U72" s="2"/>
      <c r="V72" s="2"/>
      <c r="W72" s="2"/>
      <c r="X72" s="2"/>
      <c r="Y72" s="2"/>
      <c r="Z72" s="2"/>
      <c r="AA72" s="2"/>
    </row>
    <row r="73" spans="21:27" ht="20.100000000000001" customHeight="1">
      <c r="U73" s="2"/>
      <c r="V73" s="2"/>
      <c r="W73" s="2"/>
      <c r="X73" s="2"/>
      <c r="Y73" s="2"/>
      <c r="Z73" s="2"/>
      <c r="AA73" s="2"/>
    </row>
    <row r="74" spans="21:27" ht="20.100000000000001" customHeight="1">
      <c r="U74" s="2"/>
      <c r="V74" s="2"/>
      <c r="W74" s="2"/>
      <c r="X74" s="2"/>
      <c r="Y74" s="2"/>
      <c r="Z74" s="2"/>
      <c r="AA74" s="2"/>
    </row>
    <row r="75" spans="21:27" ht="20.100000000000001" customHeight="1">
      <c r="U75" s="2"/>
      <c r="V75" s="2"/>
      <c r="W75" s="2"/>
      <c r="X75" s="2"/>
      <c r="Y75" s="2"/>
      <c r="Z75" s="2"/>
      <c r="AA75" s="2"/>
    </row>
    <row r="76" spans="21:27" ht="20.100000000000001" customHeight="1">
      <c r="U76" s="2"/>
      <c r="V76" s="2"/>
      <c r="W76" s="2"/>
      <c r="X76" s="2"/>
      <c r="Y76" s="2"/>
      <c r="Z76" s="2"/>
      <c r="AA76" s="2"/>
    </row>
    <row r="77" spans="21:27" ht="20.100000000000001" customHeight="1">
      <c r="U77" s="2"/>
      <c r="V77" s="2"/>
      <c r="W77" s="2"/>
      <c r="X77" s="2"/>
      <c r="Y77" s="2"/>
      <c r="Z77" s="2"/>
      <c r="AA77" s="2"/>
    </row>
    <row r="78" spans="21:27" ht="20.100000000000001" customHeight="1">
      <c r="U78" s="2"/>
      <c r="V78" s="2"/>
      <c r="W78" s="2"/>
      <c r="X78" s="2"/>
      <c r="Y78" s="2"/>
      <c r="Z78" s="2"/>
      <c r="AA78" s="2"/>
    </row>
    <row r="79" spans="21:27" ht="20.100000000000001" customHeight="1">
      <c r="U79" s="2"/>
      <c r="V79" s="2"/>
      <c r="W79" s="2"/>
      <c r="X79" s="2"/>
      <c r="Y79" s="2"/>
      <c r="Z79" s="2"/>
      <c r="AA79" s="2"/>
    </row>
    <row r="80" spans="21:27" ht="20.100000000000001" customHeight="1">
      <c r="U80" s="2"/>
      <c r="V80" s="2"/>
      <c r="W80" s="2"/>
      <c r="X80" s="2"/>
      <c r="Y80" s="2"/>
      <c r="Z80" s="2"/>
      <c r="AA80" s="2"/>
    </row>
    <row r="81" spans="21:27" ht="20.100000000000001" customHeight="1">
      <c r="U81" s="2"/>
      <c r="V81" s="2"/>
      <c r="W81" s="2"/>
      <c r="X81" s="2"/>
      <c r="Y81" s="2"/>
      <c r="Z81" s="2"/>
      <c r="AA81" s="2"/>
    </row>
    <row r="82" spans="21:27" ht="20.100000000000001" customHeight="1">
      <c r="U82" s="2"/>
      <c r="V82" s="2"/>
      <c r="W82" s="2"/>
      <c r="X82" s="2"/>
      <c r="Y82" s="2"/>
      <c r="Z82" s="2"/>
      <c r="AA82" s="2"/>
    </row>
    <row r="83" spans="21:27" ht="20.100000000000001" customHeight="1">
      <c r="U83" s="2"/>
      <c r="V83" s="2"/>
      <c r="W83" s="2"/>
      <c r="X83" s="2"/>
      <c r="Y83" s="2"/>
      <c r="Z83" s="2"/>
      <c r="AA83" s="2"/>
    </row>
    <row r="84" spans="21:27" ht="20.100000000000001" customHeight="1">
      <c r="U84" s="2"/>
      <c r="V84" s="2"/>
      <c r="W84" s="2"/>
      <c r="X84" s="2"/>
      <c r="Y84" s="2"/>
      <c r="Z84" s="2"/>
      <c r="AA84" s="2"/>
    </row>
    <row r="85" spans="21:27" ht="20.100000000000001" customHeight="1">
      <c r="U85" s="2"/>
      <c r="V85" s="2"/>
      <c r="W85" s="2"/>
      <c r="X85" s="2"/>
      <c r="Y85" s="2"/>
      <c r="Z85" s="2"/>
      <c r="AA85" s="2"/>
    </row>
    <row r="86" spans="21:27" ht="20.100000000000001" customHeight="1">
      <c r="U86" s="2"/>
      <c r="V86" s="2"/>
      <c r="W86" s="2"/>
      <c r="X86" s="2"/>
      <c r="Y86" s="2"/>
      <c r="Z86" s="2"/>
      <c r="AA86" s="2"/>
    </row>
    <row r="87" spans="21:27" ht="20.100000000000001" customHeight="1">
      <c r="U87" s="2"/>
      <c r="V87" s="2"/>
      <c r="W87" s="2"/>
      <c r="X87" s="2"/>
      <c r="Y87" s="2"/>
      <c r="Z87" s="2"/>
      <c r="AA87" s="2"/>
    </row>
    <row r="88" spans="21:27" ht="20.100000000000001" customHeight="1">
      <c r="U88" s="2"/>
      <c r="V88" s="2"/>
      <c r="W88" s="2"/>
      <c r="X88" s="2"/>
      <c r="Y88" s="2"/>
      <c r="Z88" s="2"/>
      <c r="AA88" s="2"/>
    </row>
    <row r="89" spans="21:27" ht="20.100000000000001" customHeight="1">
      <c r="U89" s="2"/>
      <c r="V89" s="2"/>
      <c r="W89" s="2"/>
      <c r="X89" s="2"/>
      <c r="Y89" s="2"/>
      <c r="Z89" s="2"/>
      <c r="AA89" s="2"/>
    </row>
    <row r="90" spans="21:27" ht="20.100000000000001" customHeight="1">
      <c r="U90" s="2"/>
      <c r="V90" s="2"/>
      <c r="W90" s="2"/>
      <c r="X90" s="2"/>
      <c r="Y90" s="2"/>
      <c r="Z90" s="2"/>
      <c r="AA90" s="2"/>
    </row>
    <row r="91" spans="21:27" ht="20.100000000000001" customHeight="1">
      <c r="U91" s="2"/>
      <c r="V91" s="2"/>
      <c r="W91" s="2"/>
      <c r="X91" s="2"/>
      <c r="Y91" s="2"/>
      <c r="Z91" s="2"/>
      <c r="AA91" s="2"/>
    </row>
    <row r="92" spans="21:27" ht="20.100000000000001" customHeight="1">
      <c r="U92" s="2"/>
      <c r="V92" s="2"/>
      <c r="W92" s="2"/>
      <c r="X92" s="2"/>
      <c r="Y92" s="2"/>
      <c r="Z92" s="2"/>
      <c r="AA92" s="2"/>
    </row>
    <row r="93" spans="21:27" ht="20.100000000000001" customHeight="1">
      <c r="U93" s="2"/>
      <c r="V93" s="2"/>
      <c r="W93" s="2"/>
      <c r="X93" s="2"/>
      <c r="Y93" s="2"/>
      <c r="Z93" s="2"/>
      <c r="AA93" s="2"/>
    </row>
    <row r="94" spans="21:27" ht="20.100000000000001" customHeight="1">
      <c r="U94" s="2"/>
      <c r="V94" s="2"/>
      <c r="W94" s="2"/>
      <c r="X94" s="2"/>
      <c r="Y94" s="2"/>
      <c r="Z94" s="2"/>
      <c r="AA94" s="2"/>
    </row>
    <row r="95" spans="21:27" ht="20.100000000000001" customHeight="1">
      <c r="U95" s="2"/>
      <c r="V95" s="2"/>
      <c r="W95" s="2"/>
      <c r="X95" s="2"/>
      <c r="Y95" s="2"/>
      <c r="Z95" s="2"/>
      <c r="AA95" s="2"/>
    </row>
    <row r="96" spans="21:27" ht="20.100000000000001" customHeight="1">
      <c r="U96" s="2"/>
      <c r="V96" s="2"/>
      <c r="W96" s="2"/>
      <c r="X96" s="2"/>
      <c r="Y96" s="2"/>
      <c r="Z96" s="2"/>
      <c r="AA96" s="2"/>
    </row>
    <row r="97" spans="21:27" ht="20.100000000000001" customHeight="1">
      <c r="U97" s="2"/>
      <c r="V97" s="2"/>
      <c r="W97" s="2"/>
      <c r="X97" s="2"/>
      <c r="Y97" s="2"/>
      <c r="Z97" s="2"/>
      <c r="AA97" s="2"/>
    </row>
    <row r="98" spans="21:27" ht="20.100000000000001" customHeight="1">
      <c r="U98" s="2"/>
      <c r="V98" s="2"/>
      <c r="W98" s="2"/>
      <c r="X98" s="2"/>
      <c r="Y98" s="2"/>
      <c r="Z98" s="2"/>
      <c r="AA98" s="2"/>
    </row>
    <row r="99" spans="21:27" ht="20.100000000000001" customHeight="1">
      <c r="U99" s="2"/>
      <c r="V99" s="2"/>
      <c r="W99" s="2"/>
      <c r="X99" s="2"/>
      <c r="Y99" s="2"/>
      <c r="Z99" s="2"/>
      <c r="AA99" s="2"/>
    </row>
    <row r="100" spans="21:27" ht="20.100000000000001" customHeight="1">
      <c r="U100" s="2"/>
      <c r="V100" s="2"/>
      <c r="W100" s="2"/>
      <c r="X100" s="2"/>
      <c r="Y100" s="2"/>
      <c r="Z100" s="2"/>
      <c r="AA100" s="2"/>
    </row>
    <row r="101" spans="21:27" ht="20.100000000000001" customHeight="1">
      <c r="U101" s="2"/>
      <c r="V101" s="2"/>
      <c r="W101" s="2"/>
      <c r="X101" s="2"/>
      <c r="Y101" s="2"/>
      <c r="Z101" s="2"/>
      <c r="AA101" s="2"/>
    </row>
    <row r="102" spans="21:27" ht="20.100000000000001" customHeight="1">
      <c r="U102" s="2"/>
      <c r="V102" s="2"/>
      <c r="W102" s="2"/>
      <c r="X102" s="2"/>
      <c r="Y102" s="2"/>
      <c r="Z102" s="2"/>
      <c r="AA102" s="2"/>
    </row>
    <row r="103" spans="21:27" ht="20.100000000000001" customHeight="1">
      <c r="U103" s="2"/>
      <c r="V103" s="2"/>
      <c r="W103" s="2"/>
      <c r="X103" s="2"/>
      <c r="Y103" s="2"/>
      <c r="Z103" s="2"/>
      <c r="AA103" s="2"/>
    </row>
    <row r="104" spans="21:27" ht="20.100000000000001" customHeight="1">
      <c r="U104" s="2"/>
      <c r="V104" s="2"/>
      <c r="W104" s="2"/>
      <c r="X104" s="2"/>
      <c r="Y104" s="2"/>
      <c r="Z104" s="2"/>
      <c r="AA104" s="2"/>
    </row>
    <row r="105" spans="21:27" ht="16.5" customHeight="1">
      <c r="U105" s="2"/>
      <c r="V105" s="2"/>
      <c r="W105" s="2"/>
      <c r="X105" s="2"/>
      <c r="Y105" s="2"/>
      <c r="Z105" s="2"/>
      <c r="AA105" s="2"/>
    </row>
    <row r="106" spans="21:27" ht="16.5" customHeight="1">
      <c r="U106" s="2"/>
      <c r="V106" s="2"/>
      <c r="W106" s="2"/>
      <c r="X106" s="2"/>
      <c r="Y106" s="2"/>
      <c r="Z106" s="2"/>
      <c r="AA106" s="2"/>
    </row>
    <row r="107" spans="21:27" ht="16.5" customHeight="1">
      <c r="U107" s="2"/>
      <c r="V107" s="2"/>
      <c r="W107" s="2"/>
      <c r="X107" s="2"/>
      <c r="Y107" s="2"/>
      <c r="Z107" s="2"/>
      <c r="AA107" s="2"/>
    </row>
    <row r="108" spans="21:27" ht="16.5" customHeight="1">
      <c r="U108" s="2"/>
      <c r="V108" s="2"/>
      <c r="W108" s="2"/>
      <c r="X108" s="2"/>
      <c r="Y108" s="2"/>
      <c r="Z108" s="2"/>
      <c r="AA108" s="2"/>
    </row>
    <row r="109" spans="21:27" ht="16.5" customHeight="1">
      <c r="U109" s="2"/>
      <c r="V109" s="2"/>
      <c r="W109" s="2"/>
      <c r="X109" s="2"/>
      <c r="Y109" s="2"/>
      <c r="Z109" s="2"/>
      <c r="AA109" s="2"/>
    </row>
    <row r="110" spans="21:27" ht="16.5" customHeight="1">
      <c r="U110" s="2"/>
      <c r="V110" s="2"/>
      <c r="W110" s="2"/>
      <c r="X110" s="2"/>
      <c r="Y110" s="2"/>
      <c r="Z110" s="2"/>
      <c r="AA110" s="2"/>
    </row>
    <row r="111" spans="21:27" ht="18" customHeight="1">
      <c r="U111" s="2"/>
      <c r="V111" s="2"/>
      <c r="W111" s="2"/>
      <c r="X111" s="2"/>
      <c r="Y111" s="2"/>
      <c r="Z111" s="2"/>
      <c r="AA111" s="2"/>
    </row>
    <row r="112" spans="21:27" ht="6" customHeight="1">
      <c r="U112" s="2"/>
      <c r="V112" s="2"/>
      <c r="W112" s="2"/>
      <c r="X112" s="2"/>
      <c r="Y112" s="2"/>
      <c r="Z112" s="2"/>
      <c r="AA112" s="2"/>
    </row>
    <row r="113" spans="1:27" ht="18" customHeight="1">
      <c r="U113" s="2"/>
      <c r="V113" s="2"/>
      <c r="W113" s="2"/>
      <c r="X113" s="2"/>
      <c r="Y113" s="2"/>
      <c r="Z113" s="2"/>
      <c r="AA113" s="2"/>
    </row>
    <row r="114" spans="1:27" ht="18" customHeight="1">
      <c r="U114" s="2"/>
      <c r="V114" s="2"/>
      <c r="W114" s="2"/>
      <c r="X114" s="2"/>
      <c r="Y114" s="2"/>
      <c r="Z114" s="2"/>
      <c r="AA114" s="2"/>
    </row>
    <row r="115" spans="1:27" ht="16.5" customHeight="1">
      <c r="U115" s="2"/>
      <c r="V115" s="2"/>
      <c r="W115" s="2"/>
      <c r="X115" s="2"/>
      <c r="Y115" s="2"/>
      <c r="Z115" s="2"/>
      <c r="AA115" s="2"/>
    </row>
    <row r="116" spans="1:27" ht="16.5" customHeight="1">
      <c r="U116" s="2"/>
      <c r="V116" s="2"/>
      <c r="W116" s="2"/>
      <c r="X116" s="2"/>
      <c r="Y116" s="2"/>
      <c r="Z116" s="2"/>
      <c r="AA116" s="2"/>
    </row>
    <row r="117" spans="1:27" ht="16.5" customHeight="1">
      <c r="U117" s="2"/>
      <c r="V117" s="2"/>
      <c r="W117" s="2"/>
      <c r="X117" s="2"/>
      <c r="Y117" s="2"/>
      <c r="Z117" s="2"/>
      <c r="AA117" s="2"/>
    </row>
    <row r="118" spans="1:27" ht="6" customHeight="1">
      <c r="U118" s="2"/>
      <c r="V118" s="2"/>
      <c r="W118" s="2"/>
      <c r="X118" s="2"/>
      <c r="Y118" s="2"/>
      <c r="Z118" s="2"/>
      <c r="AA118" s="2"/>
    </row>
    <row r="119" spans="1:27" ht="16.5" customHeight="1">
      <c r="U119" s="2"/>
      <c r="V119" s="2"/>
      <c r="W119" s="2"/>
      <c r="X119" s="2"/>
      <c r="Y119" s="2"/>
      <c r="Z119" s="2"/>
      <c r="AA119" s="2"/>
    </row>
    <row r="120" spans="1:27" ht="16.5" customHeight="1">
      <c r="U120" s="2"/>
      <c r="V120" s="2"/>
      <c r="W120" s="2"/>
      <c r="X120" s="2"/>
      <c r="Y120" s="2"/>
      <c r="Z120" s="2"/>
      <c r="AA120" s="2"/>
    </row>
    <row r="121" spans="1:27" ht="16.5" customHeight="1">
      <c r="U121" s="2"/>
      <c r="V121" s="2"/>
      <c r="W121" s="2"/>
      <c r="X121" s="2"/>
      <c r="Y121" s="2"/>
      <c r="Z121" s="2"/>
      <c r="AA121" s="2"/>
    </row>
    <row r="122" spans="1:27" ht="6" customHeight="1">
      <c r="U122" s="2"/>
      <c r="V122" s="2"/>
      <c r="W122" s="2"/>
      <c r="X122" s="2"/>
      <c r="Y122" s="2"/>
      <c r="Z122" s="2"/>
      <c r="AA122" s="2"/>
    </row>
    <row r="123" spans="1:27" ht="16.5" customHeight="1">
      <c r="A123" s="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6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6.5" customHeight="1">
      <c r="A125" s="6"/>
      <c r="B125" s="6"/>
      <c r="C125" s="6"/>
      <c r="D125" s="7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8.75" customHeight="1">
      <c r="A126" s="6"/>
      <c r="B126" s="6"/>
      <c r="C126" s="6"/>
      <c r="D126" s="7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8.75" customHeight="1">
      <c r="A127" s="2"/>
      <c r="B127" s="2"/>
      <c r="C127" s="2"/>
      <c r="D127" s="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8.75" customHeight="1">
      <c r="A128" s="2"/>
      <c r="B128" s="2"/>
      <c r="C128" s="2"/>
      <c r="D128" s="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8.75" customHeight="1">
      <c r="A129" s="2"/>
      <c r="B129" s="2"/>
      <c r="C129" s="2"/>
      <c r="D129" s="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8.75" customHeight="1">
      <c r="A130" s="2"/>
      <c r="B130" s="2"/>
      <c r="C130" s="2"/>
      <c r="D130" s="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8.75" customHeight="1">
      <c r="A131" s="2"/>
      <c r="B131" s="2"/>
      <c r="C131" s="2"/>
      <c r="D131" s="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8.75" customHeight="1">
      <c r="A132" s="2"/>
      <c r="B132" s="2"/>
      <c r="C132" s="2"/>
      <c r="D132" s="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8.75" customHeight="1">
      <c r="A133" s="2"/>
      <c r="B133" s="2"/>
      <c r="C133" s="2"/>
      <c r="D133" s="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8.75" customHeight="1">
      <c r="A134" s="2"/>
      <c r="B134" s="2"/>
      <c r="C134" s="2"/>
      <c r="D134" s="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8.75" customHeight="1">
      <c r="A135" s="2"/>
      <c r="B135" s="2"/>
      <c r="C135" s="2"/>
      <c r="D135" s="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8.75" customHeight="1">
      <c r="A136" s="2"/>
      <c r="B136" s="2"/>
      <c r="C136" s="2"/>
      <c r="D136" s="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8.75" customHeight="1">
      <c r="A137" s="2"/>
      <c r="B137" s="2"/>
      <c r="C137" s="2"/>
      <c r="D137" s="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8.75" customHeight="1">
      <c r="A138" s="2"/>
      <c r="B138" s="2"/>
      <c r="C138" s="2"/>
      <c r="D138" s="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8.75" customHeight="1">
      <c r="A139" s="2"/>
      <c r="B139" s="2"/>
      <c r="C139" s="2"/>
      <c r="D139" s="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8.75" customHeight="1">
      <c r="A140" s="2"/>
      <c r="B140" s="2"/>
      <c r="C140" s="2"/>
      <c r="D140" s="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8.75" customHeight="1">
      <c r="A141" s="2"/>
      <c r="B141" s="2"/>
      <c r="C141" s="2"/>
      <c r="D141" s="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8.75" customHeight="1">
      <c r="A142" s="2"/>
      <c r="B142" s="2"/>
      <c r="C142" s="2"/>
      <c r="D142" s="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8.75" customHeight="1">
      <c r="A143" s="2"/>
      <c r="B143" s="2"/>
      <c r="C143" s="2"/>
      <c r="D143" s="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8.75" customHeight="1">
      <c r="A144" s="2"/>
      <c r="B144" s="2"/>
      <c r="C144" s="2"/>
      <c r="D144" s="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8.75" customHeight="1">
      <c r="A145" s="2"/>
      <c r="B145" s="2"/>
      <c r="C145" s="2"/>
      <c r="D145" s="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8.75" customHeight="1">
      <c r="A146" s="2"/>
      <c r="B146" s="2"/>
      <c r="C146" s="2"/>
      <c r="D146" s="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8.75" customHeight="1">
      <c r="A147" s="2"/>
      <c r="B147" s="2"/>
      <c r="C147" s="2"/>
      <c r="D147" s="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8.75" customHeight="1">
      <c r="A148" s="2"/>
      <c r="B148" s="2"/>
      <c r="C148" s="2"/>
      <c r="D148" s="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8.75" customHeight="1">
      <c r="A149" s="2"/>
      <c r="B149" s="2"/>
      <c r="C149" s="2"/>
      <c r="D149" s="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8.75" customHeight="1">
      <c r="A150" s="2"/>
      <c r="B150" s="2"/>
      <c r="C150" s="2"/>
      <c r="D150" s="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8.75" customHeight="1">
      <c r="A151" s="2"/>
      <c r="B151" s="2"/>
      <c r="C151" s="2"/>
      <c r="D151" s="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8.75" customHeight="1">
      <c r="A152" s="2"/>
      <c r="B152" s="2"/>
      <c r="C152" s="2"/>
      <c r="D152" s="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8.75" customHeight="1">
      <c r="A153" s="2"/>
      <c r="B153" s="2"/>
      <c r="C153" s="2"/>
      <c r="D153" s="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8.75" customHeight="1">
      <c r="A154" s="2"/>
      <c r="B154" s="2"/>
      <c r="C154" s="2"/>
      <c r="D154" s="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8.75" customHeight="1">
      <c r="A155" s="2"/>
      <c r="B155" s="2"/>
      <c r="C155" s="2"/>
      <c r="D155" s="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6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8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8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8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8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8.75" customHeight="1">
      <c r="A161" s="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6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8.75" customHeight="1">
      <c r="A163" s="6"/>
      <c r="B163" s="6"/>
      <c r="C163" s="6"/>
      <c r="D163" s="7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8.75" customHeight="1">
      <c r="A164" s="6"/>
      <c r="B164" s="6"/>
      <c r="C164" s="6"/>
      <c r="D164" s="7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8.75" customHeight="1">
      <c r="A165" s="2"/>
      <c r="B165" s="2"/>
      <c r="C165" s="2"/>
      <c r="D165" s="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8.75" customHeight="1">
      <c r="A166" s="2"/>
      <c r="B166" s="2"/>
      <c r="C166" s="2"/>
      <c r="D166" s="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8.75" customHeight="1">
      <c r="A167" s="2"/>
      <c r="B167" s="2"/>
      <c r="C167" s="2"/>
      <c r="D167" s="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8.75" customHeight="1">
      <c r="A168" s="2"/>
      <c r="B168" s="2"/>
      <c r="C168" s="2"/>
      <c r="D168" s="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8.75" customHeight="1">
      <c r="A169" s="2"/>
      <c r="B169" s="2"/>
      <c r="C169" s="2"/>
      <c r="D169" s="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8.75" customHeight="1">
      <c r="A170" s="2"/>
      <c r="B170" s="2"/>
      <c r="C170" s="2"/>
      <c r="D170" s="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8.75" customHeight="1">
      <c r="A171" s="2"/>
      <c r="B171" s="2"/>
      <c r="C171" s="2"/>
      <c r="D171" s="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8.75" customHeight="1">
      <c r="A172" s="2"/>
      <c r="B172" s="2"/>
      <c r="C172" s="2"/>
      <c r="D172" s="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8.75" customHeight="1">
      <c r="A173" s="2"/>
      <c r="B173" s="2"/>
      <c r="C173" s="2"/>
      <c r="D173" s="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8.75" customHeight="1">
      <c r="A174" s="2"/>
      <c r="B174" s="2"/>
      <c r="C174" s="2"/>
      <c r="D174" s="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8.75" customHeight="1">
      <c r="A175" s="2"/>
      <c r="B175" s="2"/>
      <c r="C175" s="2"/>
      <c r="D175" s="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8.75" customHeight="1">
      <c r="A176" s="2"/>
      <c r="B176" s="2"/>
      <c r="C176" s="2"/>
      <c r="D176" s="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8.75" customHeight="1">
      <c r="A177" s="2"/>
      <c r="B177" s="2"/>
      <c r="C177" s="2"/>
      <c r="D177" s="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8.75" customHeight="1">
      <c r="A178" s="2"/>
      <c r="B178" s="2"/>
      <c r="C178" s="2"/>
      <c r="D178" s="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8.75" customHeight="1">
      <c r="A179" s="2"/>
      <c r="B179" s="2"/>
      <c r="C179" s="2"/>
      <c r="D179" s="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8.75" customHeight="1">
      <c r="A180" s="2"/>
      <c r="B180" s="2"/>
      <c r="C180" s="2"/>
      <c r="D180" s="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8.75" customHeight="1">
      <c r="A181" s="2"/>
      <c r="B181" s="2"/>
      <c r="C181" s="2"/>
      <c r="D181" s="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8.75" customHeight="1">
      <c r="A182" s="2"/>
      <c r="B182" s="2"/>
      <c r="C182" s="2"/>
      <c r="D182" s="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8.75" customHeight="1">
      <c r="A183" s="2"/>
      <c r="B183" s="2"/>
      <c r="C183" s="2"/>
      <c r="D183" s="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8.75" customHeight="1">
      <c r="A184" s="2"/>
      <c r="B184" s="2"/>
      <c r="C184" s="2"/>
      <c r="D184" s="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8.75" customHeight="1">
      <c r="A185" s="2"/>
      <c r="B185" s="2"/>
      <c r="C185" s="2"/>
      <c r="D185" s="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8.75" customHeight="1">
      <c r="A186" s="2"/>
      <c r="B186" s="2"/>
      <c r="C186" s="2"/>
      <c r="D186" s="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8.75" customHeight="1">
      <c r="A187" s="2"/>
      <c r="B187" s="2"/>
      <c r="C187" s="2"/>
      <c r="D187" s="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8.75" customHeight="1">
      <c r="A188" s="2"/>
      <c r="B188" s="2"/>
      <c r="C188" s="2"/>
      <c r="D188" s="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8.75" customHeight="1">
      <c r="A189" s="2"/>
      <c r="B189" s="2"/>
      <c r="C189" s="2"/>
      <c r="D189" s="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8.75" customHeight="1">
      <c r="A190" s="2"/>
      <c r="B190" s="2"/>
      <c r="C190" s="2"/>
      <c r="D190" s="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8.75" customHeight="1">
      <c r="A191" s="2"/>
      <c r="B191" s="2"/>
      <c r="C191" s="2"/>
      <c r="D191" s="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8.75" customHeight="1">
      <c r="A192" s="2"/>
      <c r="B192" s="2"/>
      <c r="C192" s="2"/>
      <c r="D192" s="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8.75" customHeight="1">
      <c r="A193" s="2"/>
      <c r="B193" s="2"/>
      <c r="C193" s="2"/>
      <c r="D193" s="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8.75" customHeight="1">
      <c r="A194" s="2"/>
      <c r="B194" s="2"/>
      <c r="C194" s="2"/>
      <c r="D194" s="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8.75" customHeight="1">
      <c r="A195" s="2"/>
      <c r="B195" s="2"/>
      <c r="C195" s="2"/>
      <c r="D195" s="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8.75" customHeight="1">
      <c r="A196" s="2"/>
      <c r="B196" s="2"/>
      <c r="C196" s="2"/>
      <c r="D196" s="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8" customHeight="1">
      <c r="A197" s="2"/>
      <c r="B197" s="2"/>
      <c r="C197" s="2"/>
      <c r="D197" s="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6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8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8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8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8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8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8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8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8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8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8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8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8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8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8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8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8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8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8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8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8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8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8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8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8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8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</sheetData>
  <mergeCells count="168">
    <mergeCell ref="V37:Y37"/>
    <mergeCell ref="S12:X12"/>
    <mergeCell ref="S11:X11"/>
    <mergeCell ref="V30:Y30"/>
    <mergeCell ref="V31:Y31"/>
    <mergeCell ref="V32:Y32"/>
    <mergeCell ref="V33:Y33"/>
    <mergeCell ref="V21:Y22"/>
    <mergeCell ref="V23:Y23"/>
    <mergeCell ref="V24:Y24"/>
    <mergeCell ref="V25:Y25"/>
    <mergeCell ref="V26:Y26"/>
    <mergeCell ref="V27:Y27"/>
    <mergeCell ref="V35:Y35"/>
    <mergeCell ref="V29:Y29"/>
    <mergeCell ref="V36:Y36"/>
    <mergeCell ref="V28:Y28"/>
    <mergeCell ref="S29:U29"/>
    <mergeCell ref="S30:U30"/>
    <mergeCell ref="S31:U31"/>
    <mergeCell ref="S32:U32"/>
    <mergeCell ref="S33:U33"/>
    <mergeCell ref="S28:U28"/>
    <mergeCell ref="V34:Y34"/>
    <mergeCell ref="S35:U35"/>
    <mergeCell ref="P31:R31"/>
    <mergeCell ref="P32:R32"/>
    <mergeCell ref="P33:R33"/>
    <mergeCell ref="P34:R34"/>
    <mergeCell ref="S34:U34"/>
    <mergeCell ref="P35:R35"/>
    <mergeCell ref="P36:R36"/>
    <mergeCell ref="P37:R37"/>
    <mergeCell ref="S21:U22"/>
    <mergeCell ref="S23:U23"/>
    <mergeCell ref="S24:U24"/>
    <mergeCell ref="S25:U25"/>
    <mergeCell ref="S26:U26"/>
    <mergeCell ref="S27:U27"/>
    <mergeCell ref="S36:U36"/>
    <mergeCell ref="S37:U37"/>
    <mergeCell ref="P21:R22"/>
    <mergeCell ref="P23:R23"/>
    <mergeCell ref="P24:R24"/>
    <mergeCell ref="P25:R25"/>
    <mergeCell ref="P26:R26"/>
    <mergeCell ref="P27:R27"/>
    <mergeCell ref="P28:R28"/>
    <mergeCell ref="P29:R29"/>
    <mergeCell ref="P30:R30"/>
    <mergeCell ref="J35:L35"/>
    <mergeCell ref="J36:L36"/>
    <mergeCell ref="J37:L37"/>
    <mergeCell ref="J34:L34"/>
    <mergeCell ref="M23:O23"/>
    <mergeCell ref="M24:O24"/>
    <mergeCell ref="M25:O25"/>
    <mergeCell ref="M26:O26"/>
    <mergeCell ref="M27:O27"/>
    <mergeCell ref="M28:O28"/>
    <mergeCell ref="M29:O29"/>
    <mergeCell ref="M31:O31"/>
    <mergeCell ref="M32:O32"/>
    <mergeCell ref="M33:O33"/>
    <mergeCell ref="M34:O34"/>
    <mergeCell ref="M35:O35"/>
    <mergeCell ref="M36:O36"/>
    <mergeCell ref="M37:O37"/>
    <mergeCell ref="J23:L23"/>
    <mergeCell ref="J24:L24"/>
    <mergeCell ref="J25:L25"/>
    <mergeCell ref="J26:L26"/>
    <mergeCell ref="J27:L27"/>
    <mergeCell ref="J28:L28"/>
    <mergeCell ref="J29:L29"/>
    <mergeCell ref="J30:L30"/>
    <mergeCell ref="J31:L31"/>
    <mergeCell ref="A37:C37"/>
    <mergeCell ref="A36:C36"/>
    <mergeCell ref="A35:C35"/>
    <mergeCell ref="A18:C18"/>
    <mergeCell ref="D18:E18"/>
    <mergeCell ref="F18:G18"/>
    <mergeCell ref="A34:C34"/>
    <mergeCell ref="D37:F37"/>
    <mergeCell ref="G23:I23"/>
    <mergeCell ref="G24:I24"/>
    <mergeCell ref="G28:I28"/>
    <mergeCell ref="G29:I29"/>
    <mergeCell ref="G30:I30"/>
    <mergeCell ref="G31:I31"/>
    <mergeCell ref="G37:I37"/>
    <mergeCell ref="D21:O21"/>
    <mergeCell ref="A15:C16"/>
    <mergeCell ref="D15:G15"/>
    <mergeCell ref="D16:E16"/>
    <mergeCell ref="F16:G16"/>
    <mergeCell ref="H15:J16"/>
    <mergeCell ref="D17:E17"/>
    <mergeCell ref="F17:G17"/>
    <mergeCell ref="A17:C17"/>
    <mergeCell ref="H17:J17"/>
    <mergeCell ref="G22:I22"/>
    <mergeCell ref="H18:J18"/>
    <mergeCell ref="G25:I25"/>
    <mergeCell ref="G26:I26"/>
    <mergeCell ref="A39:D39"/>
    <mergeCell ref="D23:F23"/>
    <mergeCell ref="D24:F24"/>
    <mergeCell ref="D25:F25"/>
    <mergeCell ref="D26:F26"/>
    <mergeCell ref="D27:F27"/>
    <mergeCell ref="D28:F28"/>
    <mergeCell ref="A27:C27"/>
    <mergeCell ref="A26:C26"/>
    <mergeCell ref="A25:C25"/>
    <mergeCell ref="A24:C24"/>
    <mergeCell ref="A23:C23"/>
    <mergeCell ref="D22:F22"/>
    <mergeCell ref="A33:C33"/>
    <mergeCell ref="A32:C32"/>
    <mergeCell ref="A31:C31"/>
    <mergeCell ref="A30:C30"/>
    <mergeCell ref="A29:C29"/>
    <mergeCell ref="A28:C28"/>
    <mergeCell ref="A21:C22"/>
    <mergeCell ref="D34:F34"/>
    <mergeCell ref="D35:F35"/>
    <mergeCell ref="D36:F36"/>
    <mergeCell ref="G34:I34"/>
    <mergeCell ref="G35:I35"/>
    <mergeCell ref="G36:I36"/>
    <mergeCell ref="O9:X9"/>
    <mergeCell ref="D33:F33"/>
    <mergeCell ref="G33:I33"/>
    <mergeCell ref="J32:L32"/>
    <mergeCell ref="J33:L33"/>
    <mergeCell ref="M30:O30"/>
    <mergeCell ref="V20:W20"/>
    <mergeCell ref="J22:L22"/>
    <mergeCell ref="M22:O22"/>
    <mergeCell ref="G27:I27"/>
    <mergeCell ref="X20:Y20"/>
    <mergeCell ref="G11:N11"/>
    <mergeCell ref="G12:N12"/>
    <mergeCell ref="D29:F29"/>
    <mergeCell ref="D30:F30"/>
    <mergeCell ref="D31:F31"/>
    <mergeCell ref="D32:F32"/>
    <mergeCell ref="G32:I32"/>
    <mergeCell ref="L7:R7"/>
    <mergeCell ref="S7:T7"/>
    <mergeCell ref="U7:Y7"/>
    <mergeCell ref="M8:O8"/>
    <mergeCell ref="U1:V1"/>
    <mergeCell ref="C7:H7"/>
    <mergeCell ref="V2:Y2"/>
    <mergeCell ref="F5:Y5"/>
    <mergeCell ref="F6:N6"/>
    <mergeCell ref="S6:Y6"/>
    <mergeCell ref="I7:K7"/>
    <mergeCell ref="A1:I2"/>
    <mergeCell ref="A3:I3"/>
    <mergeCell ref="N1:Q1"/>
    <mergeCell ref="N2:Q2"/>
    <mergeCell ref="A4:I4"/>
    <mergeCell ref="C8:D8"/>
    <mergeCell ref="F8:G8"/>
  </mergeCells>
  <phoneticPr fontId="65" type="noConversion"/>
  <pageMargins left="0.31496062992125984" right="0.31496062992125984" top="0.70866141732283472" bottom="0.19685039370078741" header="0.31496062992125984" footer="0.19685039370078741"/>
  <pageSetup paperSize="9" orientation="portrait" r:id="rId1"/>
  <headerFooter>
    <oddFooter xml:space="preserve">&amp;R&amp;"Gulim,Regular"&amp;10SP-FMD-04-28 Rev.0 Effective date 4-Nov-2015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38" r:id="rId4" name="Check Box 22">
              <controlPr defaultSize="0" autoFill="0" autoLine="0" autoPict="0">
                <anchor moveWithCells="1">
                  <from>
                    <xdr:col>18</xdr:col>
                    <xdr:colOff>28575</xdr:colOff>
                    <xdr:row>3</xdr:row>
                    <xdr:rowOff>123825</xdr:rowOff>
                  </from>
                  <to>
                    <xdr:col>18</xdr:col>
                    <xdr:colOff>276225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5" name="Check Box 23">
              <controlPr defaultSize="0" autoFill="0" autoLine="0" autoPict="0">
                <anchor moveWithCells="1">
                  <from>
                    <xdr:col>13</xdr:col>
                    <xdr:colOff>28575</xdr:colOff>
                    <xdr:row>3</xdr:row>
                    <xdr:rowOff>85725</xdr:rowOff>
                  </from>
                  <to>
                    <xdr:col>14</xdr:col>
                    <xdr:colOff>9525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6" name="Check Box 24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76200</xdr:rowOff>
                  </from>
                  <to>
                    <xdr:col>6</xdr:col>
                    <xdr:colOff>276225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7" name="Check Box 25">
              <controlPr defaultSize="0" autoFill="0" autoLine="0" autoPict="0">
                <anchor moveWithCells="1">
                  <from>
                    <xdr:col>10</xdr:col>
                    <xdr:colOff>28575</xdr:colOff>
                    <xdr:row>8</xdr:row>
                    <xdr:rowOff>85725</xdr:rowOff>
                  </from>
                  <to>
                    <xdr:col>11</xdr:col>
                    <xdr:colOff>9525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S194"/>
  <sheetViews>
    <sheetView view="pageBreakPreview" topLeftCell="A20" zoomScaleSheetLayoutView="100" workbookViewId="0">
      <selection activeCell="H38" sqref="H38"/>
    </sheetView>
  </sheetViews>
  <sheetFormatPr defaultColWidth="9.140625" defaultRowHeight="20.25"/>
  <cols>
    <col min="1" max="22" width="4.28515625" style="68" customWidth="1"/>
    <col min="23" max="23" width="4.140625" style="68" customWidth="1"/>
    <col min="24" max="16384" width="9.140625" style="68"/>
  </cols>
  <sheetData>
    <row r="1" spans="1:253" ht="17.100000000000001" customHeight="1"/>
    <row r="2" spans="1:253" ht="17.100000000000001" customHeight="1"/>
    <row r="3" spans="1:253" ht="34.5" customHeight="1">
      <c r="A3" s="292" t="s">
        <v>31</v>
      </c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2"/>
    </row>
    <row r="4" spans="1:253" ht="17.100000000000001" customHeight="1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</row>
    <row r="5" spans="1:253" ht="17.100000000000001" customHeight="1">
      <c r="A5" s="70"/>
      <c r="B5" s="142" t="s">
        <v>32</v>
      </c>
      <c r="C5" s="142"/>
      <c r="D5" s="143"/>
      <c r="E5" s="142"/>
      <c r="F5" s="143"/>
      <c r="G5" s="143"/>
      <c r="H5" s="143"/>
      <c r="I5" s="144" t="s">
        <v>33</v>
      </c>
      <c r="J5" s="75" t="str">
        <f>'Data Record'!N1</f>
        <v>SPR15120012-1</v>
      </c>
      <c r="K5" s="76"/>
      <c r="L5" s="75"/>
      <c r="M5" s="75"/>
      <c r="N5" s="75"/>
      <c r="O5" s="75"/>
      <c r="P5" s="76"/>
      <c r="Q5" s="76"/>
      <c r="R5" s="76"/>
      <c r="S5" s="76"/>
      <c r="T5" s="145" t="s">
        <v>71</v>
      </c>
      <c r="U5" s="76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</row>
    <row r="6" spans="1:253" ht="17.100000000000001" customHeight="1">
      <c r="A6" s="70"/>
      <c r="B6" s="143"/>
      <c r="C6" s="143"/>
      <c r="D6" s="143"/>
      <c r="E6" s="142"/>
      <c r="F6" s="146"/>
      <c r="G6" s="146"/>
      <c r="H6" s="146"/>
      <c r="I6" s="142"/>
      <c r="J6" s="75"/>
      <c r="K6" s="76"/>
      <c r="L6" s="75"/>
      <c r="M6" s="75"/>
      <c r="N6" s="75"/>
      <c r="O6" s="75"/>
      <c r="P6" s="76"/>
      <c r="Q6" s="76"/>
      <c r="R6" s="76"/>
      <c r="S6" s="76"/>
      <c r="T6" s="76"/>
      <c r="U6" s="76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</row>
    <row r="7" spans="1:253" ht="17.100000000000001" customHeight="1">
      <c r="A7" s="70"/>
      <c r="B7" s="147" t="s">
        <v>34</v>
      </c>
      <c r="C7" s="147"/>
      <c r="D7" s="143"/>
      <c r="E7" s="143"/>
      <c r="F7" s="143"/>
      <c r="G7" s="143"/>
      <c r="H7" s="143"/>
      <c r="I7" s="144" t="s">
        <v>33</v>
      </c>
      <c r="J7" s="100" t="str">
        <f>'Data Record'!F5</f>
        <v>SP METROLOGY SYSTEM (THAILAND) CO.,LTD.</v>
      </c>
      <c r="K7" s="76"/>
      <c r="L7" s="84"/>
      <c r="M7" s="84"/>
      <c r="N7" s="84"/>
      <c r="O7" s="84"/>
      <c r="P7" s="84"/>
      <c r="Q7" s="84"/>
      <c r="R7" s="84"/>
      <c r="S7" s="84"/>
      <c r="T7" s="85"/>
      <c r="U7" s="85"/>
      <c r="V7" s="86"/>
      <c r="W7" s="95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</row>
    <row r="8" spans="1:253" ht="17.100000000000001" customHeight="1">
      <c r="A8" s="70"/>
      <c r="B8" s="143"/>
      <c r="C8" s="147"/>
      <c r="D8" s="147"/>
      <c r="E8" s="143"/>
      <c r="F8" s="143"/>
      <c r="G8" s="143"/>
      <c r="H8" s="143"/>
      <c r="I8" s="144"/>
      <c r="J8" s="148"/>
      <c r="K8" s="100"/>
      <c r="L8" s="149"/>
      <c r="M8" s="84"/>
      <c r="N8" s="84"/>
      <c r="O8" s="84"/>
      <c r="P8" s="84"/>
      <c r="Q8" s="84"/>
      <c r="R8" s="84"/>
      <c r="S8" s="84"/>
      <c r="T8" s="84"/>
      <c r="U8" s="85"/>
      <c r="V8" s="86"/>
      <c r="W8" s="86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</row>
    <row r="9" spans="1:253" ht="17.100000000000001" customHeight="1">
      <c r="A9" s="70"/>
      <c r="B9" s="143"/>
      <c r="C9" s="147"/>
      <c r="D9" s="147"/>
      <c r="E9" s="143"/>
      <c r="F9" s="143"/>
      <c r="G9" s="143"/>
      <c r="H9" s="143"/>
      <c r="I9" s="144"/>
      <c r="J9" s="100"/>
      <c r="K9" s="100"/>
      <c r="L9" s="149"/>
      <c r="M9" s="84"/>
      <c r="N9" s="84"/>
      <c r="O9" s="84"/>
      <c r="P9" s="84"/>
      <c r="Q9" s="84"/>
      <c r="R9" s="84"/>
      <c r="S9" s="84"/>
      <c r="T9" s="84"/>
      <c r="U9" s="85"/>
      <c r="V9" s="86"/>
      <c r="W9" s="86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</row>
    <row r="10" spans="1:253" ht="17.100000000000001" customHeight="1">
      <c r="A10" s="87"/>
      <c r="B10" s="150"/>
      <c r="C10" s="150"/>
      <c r="D10" s="150"/>
      <c r="E10" s="150"/>
      <c r="F10" s="150"/>
      <c r="G10" s="151"/>
      <c r="H10" s="150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152"/>
      <c r="T10" s="152"/>
      <c r="U10" s="75"/>
      <c r="V10" s="96"/>
      <c r="W10" s="153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5"/>
      <c r="GF10" s="95"/>
      <c r="GG10" s="95"/>
      <c r="GH10" s="95"/>
      <c r="GI10" s="95"/>
      <c r="GJ10" s="95"/>
      <c r="GK10" s="95"/>
      <c r="GL10" s="95"/>
      <c r="GM10" s="95"/>
      <c r="GN10" s="95"/>
      <c r="GO10" s="95"/>
      <c r="GP10" s="95"/>
      <c r="GQ10" s="95"/>
      <c r="GR10" s="95"/>
      <c r="GS10" s="95"/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  <c r="HV10" s="95"/>
      <c r="HW10" s="95"/>
      <c r="HX10" s="95"/>
      <c r="HY10" s="95"/>
      <c r="HZ10" s="95"/>
      <c r="IA10" s="95"/>
      <c r="IB10" s="95"/>
      <c r="IC10" s="95"/>
      <c r="ID10" s="95"/>
      <c r="IE10" s="95"/>
      <c r="IF10" s="95"/>
      <c r="IG10" s="95"/>
      <c r="IH10" s="95"/>
      <c r="II10" s="95"/>
      <c r="IJ10" s="95"/>
      <c r="IK10" s="95"/>
      <c r="IL10" s="95"/>
      <c r="IM10" s="95"/>
      <c r="IN10" s="95"/>
      <c r="IO10" s="95"/>
      <c r="IP10" s="95"/>
      <c r="IQ10" s="95"/>
      <c r="IR10" s="95"/>
      <c r="IS10" s="95"/>
    </row>
    <row r="11" spans="1:253" ht="17.100000000000001" customHeight="1">
      <c r="A11" s="70"/>
      <c r="B11" s="147"/>
      <c r="C11" s="147"/>
      <c r="D11" s="147"/>
      <c r="E11" s="147"/>
      <c r="F11" s="147"/>
      <c r="G11" s="154"/>
      <c r="H11" s="155"/>
      <c r="I11" s="85"/>
      <c r="J11" s="149"/>
      <c r="K11" s="84"/>
      <c r="L11" s="84"/>
      <c r="M11" s="84"/>
      <c r="N11" s="84"/>
      <c r="O11" s="84"/>
      <c r="P11" s="84"/>
      <c r="Q11" s="84"/>
      <c r="R11" s="84"/>
      <c r="S11" s="85"/>
      <c r="T11" s="85"/>
      <c r="U11" s="75"/>
      <c r="V11" s="8"/>
      <c r="W11" s="156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</row>
    <row r="12" spans="1:253" ht="17.100000000000001" customHeight="1">
      <c r="A12" s="70"/>
      <c r="B12" s="147" t="s">
        <v>36</v>
      </c>
      <c r="C12" s="147"/>
      <c r="D12" s="147"/>
      <c r="E12" s="147"/>
      <c r="F12" s="143"/>
      <c r="G12" s="143"/>
      <c r="H12" s="143"/>
      <c r="I12" s="154" t="s">
        <v>33</v>
      </c>
      <c r="J12" s="148" t="str">
        <f>'Data Record'!F6</f>
        <v>Vernier Depth Gauge</v>
      </c>
      <c r="K12" s="166"/>
      <c r="L12" s="148"/>
      <c r="M12" s="166"/>
      <c r="N12" s="76"/>
      <c r="O12" s="100"/>
      <c r="P12" s="100"/>
      <c r="Q12" s="100"/>
      <c r="R12" s="100"/>
      <c r="S12" s="100"/>
      <c r="T12" s="100"/>
      <c r="U12" s="100"/>
      <c r="V12" s="102"/>
      <c r="W12" s="102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</row>
    <row r="13" spans="1:253" ht="17.100000000000001" customHeight="1">
      <c r="A13" s="70"/>
      <c r="B13" s="157" t="s">
        <v>37</v>
      </c>
      <c r="C13" s="147"/>
      <c r="D13" s="147"/>
      <c r="E13" s="147"/>
      <c r="F13" s="143"/>
      <c r="G13" s="143"/>
      <c r="H13" s="143"/>
      <c r="I13" s="154" t="s">
        <v>33</v>
      </c>
      <c r="J13" s="291" t="str">
        <f>'Data Record'!S6</f>
        <v>Mitutoyo</v>
      </c>
      <c r="K13" s="291"/>
      <c r="L13" s="291"/>
      <c r="M13" s="291"/>
      <c r="N13" s="291"/>
      <c r="O13" s="291"/>
      <c r="P13" s="100"/>
      <c r="Q13" s="76"/>
      <c r="R13" s="76"/>
      <c r="S13" s="76"/>
      <c r="T13" s="76"/>
      <c r="U13" s="76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</row>
    <row r="14" spans="1:253" ht="17.100000000000001" customHeight="1">
      <c r="A14" s="70"/>
      <c r="B14" s="147" t="s">
        <v>38</v>
      </c>
      <c r="C14" s="147"/>
      <c r="D14" s="147"/>
      <c r="E14" s="147"/>
      <c r="F14" s="143"/>
      <c r="G14" s="143"/>
      <c r="H14" s="143"/>
      <c r="I14" s="154" t="s">
        <v>33</v>
      </c>
      <c r="J14" s="186">
        <f>'Data Record'!C7</f>
        <v>123</v>
      </c>
      <c r="K14" s="148"/>
      <c r="L14" s="148"/>
      <c r="M14" s="166"/>
      <c r="N14" s="76"/>
      <c r="O14" s="100"/>
      <c r="P14" s="100"/>
      <c r="Q14" s="100"/>
      <c r="R14" s="100"/>
      <c r="S14" s="100"/>
      <c r="T14" s="147"/>
      <c r="U14" s="76"/>
      <c r="V14" s="102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</row>
    <row r="15" spans="1:253" ht="17.100000000000001" customHeight="1">
      <c r="A15" s="70"/>
      <c r="B15" s="147" t="s">
        <v>39</v>
      </c>
      <c r="C15" s="147"/>
      <c r="D15" s="147"/>
      <c r="E15" s="147"/>
      <c r="F15" s="143"/>
      <c r="G15" s="143"/>
      <c r="H15" s="143"/>
      <c r="I15" s="154" t="s">
        <v>33</v>
      </c>
      <c r="J15" s="293">
        <f>'Data Record'!L7</f>
        <v>456</v>
      </c>
      <c r="K15" s="293"/>
      <c r="L15" s="293"/>
      <c r="M15" s="293"/>
      <c r="N15" s="76"/>
      <c r="O15" s="76"/>
      <c r="P15" s="100"/>
      <c r="Q15" s="76"/>
      <c r="R15" s="76"/>
      <c r="S15" s="76"/>
      <c r="T15" s="76"/>
      <c r="U15" s="76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</row>
    <row r="16" spans="1:253" ht="17.100000000000001" customHeight="1">
      <c r="A16" s="70"/>
      <c r="B16" s="147" t="s">
        <v>40</v>
      </c>
      <c r="C16" s="147"/>
      <c r="D16" s="147"/>
      <c r="E16" s="147"/>
      <c r="F16" s="143"/>
      <c r="G16" s="143"/>
      <c r="H16" s="143"/>
      <c r="I16" s="154" t="s">
        <v>33</v>
      </c>
      <c r="J16" s="187">
        <f>'Data Record'!U7</f>
        <v>789</v>
      </c>
      <c r="K16" s="148"/>
      <c r="L16" s="158"/>
      <c r="M16" s="166"/>
      <c r="N16" s="76"/>
      <c r="O16" s="76"/>
      <c r="P16" s="100"/>
      <c r="Q16" s="100"/>
      <c r="R16" s="100"/>
      <c r="S16" s="100"/>
      <c r="T16" s="105"/>
      <c r="U16" s="76"/>
      <c r="V16" s="102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</row>
    <row r="17" spans="1:253" ht="17.100000000000001" customHeight="1">
      <c r="A17" s="70"/>
      <c r="B17" s="147"/>
      <c r="C17" s="147"/>
      <c r="D17" s="147"/>
      <c r="E17" s="147"/>
      <c r="F17" s="143"/>
      <c r="G17" s="143"/>
      <c r="H17" s="143"/>
      <c r="I17" s="105"/>
      <c r="J17" s="158"/>
      <c r="K17" s="76"/>
      <c r="L17" s="76"/>
      <c r="M17" s="100"/>
      <c r="N17" s="76"/>
      <c r="O17" s="100"/>
      <c r="P17" s="100"/>
      <c r="Q17" s="100"/>
      <c r="R17" s="105"/>
      <c r="S17" s="76"/>
      <c r="T17" s="100"/>
      <c r="U17" s="76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</row>
    <row r="18" spans="1:253" ht="17.100000000000001" customHeight="1">
      <c r="A18" s="70"/>
      <c r="B18" s="157" t="s">
        <v>41</v>
      </c>
      <c r="C18" s="154"/>
      <c r="D18" s="143"/>
      <c r="E18" s="159"/>
      <c r="F18" s="143"/>
      <c r="G18" s="143"/>
      <c r="H18" s="143"/>
      <c r="I18" s="154" t="s">
        <v>33</v>
      </c>
      <c r="J18" s="297">
        <f>'Data Record'!N2</f>
        <v>42015</v>
      </c>
      <c r="K18" s="297"/>
      <c r="L18" s="297"/>
      <c r="M18" s="297"/>
      <c r="N18" s="76"/>
      <c r="O18" s="100"/>
      <c r="P18" s="100"/>
      <c r="Q18" s="100"/>
      <c r="R18" s="105"/>
      <c r="S18" s="76"/>
      <c r="T18" s="100"/>
      <c r="U18" s="76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</row>
    <row r="19" spans="1:253" ht="17.100000000000001" customHeight="1">
      <c r="A19" s="70"/>
      <c r="B19" s="157" t="s">
        <v>42</v>
      </c>
      <c r="C19" s="154"/>
      <c r="D19" s="143"/>
      <c r="E19" s="157"/>
      <c r="F19" s="143"/>
      <c r="G19" s="143"/>
      <c r="H19" s="143"/>
      <c r="I19" s="154" t="s">
        <v>33</v>
      </c>
      <c r="J19" s="297">
        <f>'Data Record'!V2</f>
        <v>42016</v>
      </c>
      <c r="K19" s="297"/>
      <c r="L19" s="297"/>
      <c r="M19" s="297"/>
      <c r="N19" s="76"/>
      <c r="O19" s="100"/>
      <c r="P19" s="100"/>
      <c r="Q19" s="100"/>
      <c r="R19" s="105"/>
      <c r="S19" s="76"/>
      <c r="T19" s="100"/>
      <c r="U19" s="76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</row>
    <row r="20" spans="1:253" ht="17.100000000000001" customHeight="1">
      <c r="A20" s="70"/>
      <c r="B20" s="142" t="s">
        <v>43</v>
      </c>
      <c r="C20" s="154"/>
      <c r="D20" s="143"/>
      <c r="E20" s="142"/>
      <c r="F20" s="143"/>
      <c r="G20" s="143"/>
      <c r="H20" s="143"/>
      <c r="I20" s="154" t="s">
        <v>33</v>
      </c>
      <c r="J20" s="298">
        <f>J19+365</f>
        <v>42381</v>
      </c>
      <c r="K20" s="298"/>
      <c r="L20" s="298"/>
      <c r="M20" s="298"/>
      <c r="N20" s="76"/>
      <c r="O20" s="100"/>
      <c r="P20" s="100"/>
      <c r="Q20" s="100"/>
      <c r="R20" s="105"/>
      <c r="S20" s="76"/>
      <c r="T20" s="100"/>
      <c r="U20" s="76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</row>
    <row r="21" spans="1:253" ht="17.100000000000001" customHeight="1">
      <c r="A21" s="70"/>
      <c r="B21" s="142"/>
      <c r="C21" s="154"/>
      <c r="D21" s="143"/>
      <c r="E21" s="142"/>
      <c r="F21" s="143"/>
      <c r="G21" s="154"/>
      <c r="H21" s="143"/>
      <c r="I21" s="160"/>
      <c r="J21" s="160"/>
      <c r="K21" s="160"/>
      <c r="L21" s="100"/>
      <c r="M21" s="100"/>
      <c r="N21" s="76"/>
      <c r="O21" s="100"/>
      <c r="P21" s="105"/>
      <c r="Q21" s="76"/>
      <c r="R21" s="100"/>
      <c r="S21" s="76"/>
      <c r="T21" s="76"/>
      <c r="U21" s="76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</row>
    <row r="22" spans="1:253" ht="17.100000000000001" customHeight="1">
      <c r="A22" s="70"/>
      <c r="B22" s="147" t="s">
        <v>44</v>
      </c>
      <c r="C22" s="147"/>
      <c r="D22" s="147"/>
      <c r="E22" s="147"/>
      <c r="F22" s="147"/>
      <c r="G22" s="147"/>
      <c r="H22" s="147"/>
      <c r="I22" s="125"/>
      <c r="J22" s="100"/>
      <c r="K22" s="100"/>
      <c r="L22" s="143"/>
      <c r="M22" s="76"/>
      <c r="N22" s="76"/>
      <c r="O22" s="113"/>
      <c r="P22" s="113"/>
      <c r="Q22" s="76"/>
      <c r="R22" s="76"/>
      <c r="S22" s="76"/>
      <c r="T22" s="76"/>
      <c r="U22" s="76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</row>
    <row r="23" spans="1:253" ht="17.100000000000001" customHeight="1">
      <c r="A23" s="70"/>
      <c r="B23" s="147" t="s">
        <v>45</v>
      </c>
      <c r="C23" s="147"/>
      <c r="D23" s="147"/>
      <c r="E23" s="147"/>
      <c r="F23" s="143"/>
      <c r="G23" s="143"/>
      <c r="H23" s="143"/>
      <c r="I23" s="144" t="s">
        <v>33</v>
      </c>
      <c r="J23" s="161" t="s">
        <v>72</v>
      </c>
      <c r="L23" s="76" t="s">
        <v>46</v>
      </c>
      <c r="M23" s="76"/>
      <c r="N23" s="76"/>
      <c r="O23" s="76"/>
      <c r="P23" s="76"/>
      <c r="Q23" s="76"/>
      <c r="R23" s="76"/>
      <c r="S23" s="76"/>
      <c r="T23" s="76"/>
      <c r="U23" s="76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</row>
    <row r="24" spans="1:253" ht="17.100000000000001" customHeight="1">
      <c r="A24" s="70"/>
      <c r="B24" s="147" t="s">
        <v>47</v>
      </c>
      <c r="C24" s="142"/>
      <c r="D24" s="142"/>
      <c r="E24" s="142"/>
      <c r="F24" s="143"/>
      <c r="G24" s="143"/>
      <c r="H24" s="143"/>
      <c r="I24" s="146" t="s">
        <v>33</v>
      </c>
      <c r="J24" s="162">
        <v>0.5</v>
      </c>
      <c r="L24" s="76" t="s">
        <v>48</v>
      </c>
      <c r="M24" s="76"/>
      <c r="N24" s="76"/>
      <c r="O24" s="76"/>
      <c r="P24" s="76"/>
      <c r="Q24" s="76"/>
      <c r="R24" s="76"/>
      <c r="S24" s="76"/>
      <c r="T24" s="76"/>
      <c r="U24" s="76"/>
      <c r="V24" s="95"/>
      <c r="W24" s="95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</row>
    <row r="25" spans="1:253" ht="17.100000000000001" customHeight="1">
      <c r="A25" s="70"/>
      <c r="B25" s="147" t="s">
        <v>49</v>
      </c>
      <c r="C25" s="142"/>
      <c r="D25" s="142"/>
      <c r="E25" s="142"/>
      <c r="F25" s="143"/>
      <c r="G25" s="143"/>
      <c r="H25" s="143"/>
      <c r="I25" s="146" t="s">
        <v>33</v>
      </c>
      <c r="J25" s="161" t="s">
        <v>50</v>
      </c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95"/>
      <c r="W25" s="95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</row>
    <row r="26" spans="1:253" ht="17.100000000000001" customHeight="1">
      <c r="A26" s="70"/>
      <c r="B26" s="143"/>
      <c r="C26" s="143"/>
      <c r="D26" s="142"/>
      <c r="E26" s="142"/>
      <c r="F26" s="142"/>
      <c r="G26" s="142"/>
      <c r="H26" s="146"/>
      <c r="I26" s="76"/>
      <c r="J26" s="76"/>
      <c r="K26" s="76"/>
      <c r="L26" s="76"/>
      <c r="M26" s="76"/>
      <c r="N26" s="100"/>
      <c r="O26" s="76"/>
      <c r="P26" s="76"/>
      <c r="Q26" s="76"/>
      <c r="R26" s="76"/>
      <c r="S26" s="76"/>
      <c r="T26" s="76"/>
      <c r="U26" s="75"/>
      <c r="V26" s="95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</row>
    <row r="27" spans="1:253" ht="17.100000000000001" customHeight="1">
      <c r="A27" s="87"/>
      <c r="B27" s="142"/>
      <c r="C27" s="143"/>
      <c r="D27" s="142"/>
      <c r="E27" s="142"/>
      <c r="F27" s="142"/>
      <c r="G27" s="142"/>
      <c r="H27" s="76"/>
      <c r="I27" s="75"/>
      <c r="J27" s="76"/>
      <c r="K27" s="76"/>
      <c r="L27" s="76"/>
      <c r="M27" s="75"/>
      <c r="N27" s="76"/>
      <c r="O27" s="76"/>
      <c r="P27" s="76"/>
      <c r="Q27" s="76"/>
      <c r="R27" s="76"/>
      <c r="S27" s="76"/>
      <c r="T27" s="75"/>
      <c r="U27" s="76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</row>
    <row r="28" spans="1:253" ht="17.100000000000001" customHeight="1">
      <c r="A28" s="70"/>
      <c r="B28" s="143" t="s">
        <v>51</v>
      </c>
      <c r="C28" s="118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63"/>
      <c r="V28" s="120"/>
      <c r="W28" s="164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</row>
    <row r="29" spans="1:253" ht="17.100000000000001" customHeight="1">
      <c r="A29" s="70"/>
      <c r="B29" s="165"/>
      <c r="C29" s="166" t="s">
        <v>73</v>
      </c>
      <c r="D29" s="8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0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</row>
    <row r="30" spans="1:253" ht="17.100000000000001" customHeight="1">
      <c r="A30" s="70"/>
      <c r="B30" s="76" t="s">
        <v>74</v>
      </c>
      <c r="C30" s="76"/>
      <c r="D30" s="70"/>
      <c r="E30" s="70"/>
      <c r="F30" s="70"/>
      <c r="G30" s="121"/>
      <c r="H30" s="121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0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</row>
    <row r="31" spans="1:253" ht="17.100000000000001" customHeight="1">
      <c r="A31" s="70"/>
      <c r="B31" s="76" t="s">
        <v>75</v>
      </c>
      <c r="C31" s="76"/>
      <c r="D31" s="121"/>
      <c r="E31" s="121"/>
      <c r="F31" s="121"/>
      <c r="G31" s="121"/>
      <c r="H31" s="121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0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</row>
    <row r="32" spans="1:253" ht="17.100000000000001" customHeight="1">
      <c r="A32" s="70"/>
      <c r="B32" s="76" t="s">
        <v>76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0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</row>
    <row r="33" spans="1:253" ht="17.100000000000001" customHeight="1">
      <c r="A33" s="70"/>
      <c r="B33" s="76" t="s">
        <v>77</v>
      </c>
      <c r="C33" s="76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</row>
    <row r="34" spans="1:253" ht="17.100000000000001" customHeight="1">
      <c r="A34" s="70"/>
      <c r="B34" s="76" t="s">
        <v>78</v>
      </c>
      <c r="C34" s="8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0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</row>
    <row r="35" spans="1:253" ht="17.100000000000001" customHeight="1">
      <c r="A35" s="70"/>
      <c r="B35" s="77"/>
      <c r="C35" s="118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0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</row>
    <row r="36" spans="1:253" ht="17.100000000000001" customHeight="1">
      <c r="A36" s="70"/>
      <c r="B36" s="12"/>
      <c r="C36" s="12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0"/>
      <c r="T36" s="70"/>
      <c r="U36" s="8"/>
      <c r="V36" s="8"/>
      <c r="W36" s="8"/>
      <c r="X36" s="57"/>
      <c r="Y36" s="167"/>
      <c r="Z36" s="55"/>
      <c r="AA36" s="55"/>
      <c r="AB36" s="55"/>
      <c r="AC36" s="55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</row>
    <row r="37" spans="1:253" ht="17.100000000000001" customHeight="1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8"/>
      <c r="V37" s="8"/>
      <c r="W37" s="8"/>
      <c r="X37" s="57"/>
      <c r="Y37" s="167"/>
      <c r="Z37" s="55"/>
      <c r="AA37" s="55"/>
      <c r="AB37" s="55"/>
      <c r="AC37" s="55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</row>
    <row r="38" spans="1:253" ht="17.100000000000001" customHeight="1">
      <c r="A38" s="70"/>
      <c r="V38" s="8"/>
      <c r="W38" s="8"/>
      <c r="X38" s="57"/>
      <c r="Y38" s="167"/>
      <c r="Z38" s="55"/>
      <c r="AA38" s="55"/>
      <c r="AB38" s="55"/>
      <c r="AC38" s="55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</row>
    <row r="39" spans="1:253" ht="17.100000000000001" customHeight="1">
      <c r="A39" s="122"/>
      <c r="V39" s="124"/>
      <c r="W39" s="124"/>
      <c r="X39" s="57"/>
      <c r="Y39" s="167"/>
      <c r="Z39" s="55"/>
      <c r="AA39" s="55"/>
      <c r="AB39" s="55"/>
      <c r="AC39" s="55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</row>
    <row r="40" spans="1:253" ht="17.100000000000001" customHeight="1">
      <c r="A40" s="70"/>
      <c r="V40" s="124"/>
      <c r="W40" s="124"/>
      <c r="X40" s="1"/>
      <c r="Y40" s="1"/>
      <c r="Z40" s="1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</row>
    <row r="41" spans="1:253" ht="17.100000000000001" customHeight="1">
      <c r="A41" s="70"/>
      <c r="B41" s="142" t="s">
        <v>52</v>
      </c>
      <c r="C41" s="76"/>
      <c r="D41" s="76"/>
      <c r="E41" s="76"/>
      <c r="F41" s="294">
        <f>J19+1</f>
        <v>42017</v>
      </c>
      <c r="G41" s="294"/>
      <c r="H41" s="294"/>
      <c r="I41" s="294"/>
      <c r="J41" s="168"/>
      <c r="K41" s="76"/>
      <c r="L41" s="295" t="s">
        <v>53</v>
      </c>
      <c r="M41" s="295"/>
      <c r="N41" s="295"/>
      <c r="O41" s="295"/>
      <c r="P41" s="93"/>
      <c r="Q41" s="93"/>
      <c r="R41" s="93"/>
      <c r="S41" s="93"/>
      <c r="T41" s="93"/>
      <c r="U41" s="93"/>
      <c r="V41" s="124"/>
      <c r="W41" s="124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</row>
    <row r="42" spans="1:253" ht="17.100000000000001" customHeight="1">
      <c r="A42" s="133"/>
      <c r="B42" s="76"/>
      <c r="C42" s="76"/>
      <c r="D42" s="76"/>
      <c r="E42" s="76"/>
      <c r="F42" s="76"/>
      <c r="G42" s="76"/>
      <c r="H42" s="76"/>
      <c r="I42" s="125"/>
      <c r="J42" s="76"/>
      <c r="K42" s="76"/>
      <c r="L42" s="76"/>
      <c r="M42" s="76"/>
      <c r="N42" s="169"/>
      <c r="O42" s="170">
        <v>3</v>
      </c>
      <c r="P42" s="171" t="str">
        <f>IF(O42=1,"( Mr.Sombut Srikampa )",IF(O42=3,"( Mr. Natthaphol Boonmee )"))</f>
        <v>( Mr. Natthaphol Boonmee )</v>
      </c>
      <c r="Q42" s="171"/>
      <c r="R42" s="171"/>
      <c r="S42" s="171"/>
      <c r="T42" s="171"/>
      <c r="U42" s="142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</row>
    <row r="43" spans="1:253" ht="17.100000000000001" customHeight="1">
      <c r="B43" s="142" t="s">
        <v>80</v>
      </c>
      <c r="C43" s="142"/>
      <c r="D43" s="142"/>
      <c r="E43" s="76"/>
      <c r="F43" s="75" t="s">
        <v>79</v>
      </c>
      <c r="G43" s="168"/>
      <c r="H43" s="168"/>
      <c r="I43" s="168"/>
      <c r="J43" s="76"/>
      <c r="K43" s="76"/>
      <c r="L43" s="75"/>
      <c r="M43" s="76"/>
      <c r="N43" s="76"/>
      <c r="O43" s="76"/>
      <c r="P43" s="296" t="s">
        <v>54</v>
      </c>
      <c r="Q43" s="296"/>
      <c r="R43" s="296"/>
      <c r="S43" s="296"/>
      <c r="T43" s="296"/>
      <c r="U43" s="142"/>
    </row>
    <row r="44" spans="1:253" ht="17.100000000000001" customHeight="1"/>
    <row r="45" spans="1:253" ht="17.100000000000001" customHeight="1"/>
    <row r="46" spans="1:253" ht="17.100000000000001" customHeight="1"/>
    <row r="47" spans="1:253" ht="17.100000000000001" customHeight="1"/>
    <row r="48" spans="1:253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</sheetData>
  <mergeCells count="9">
    <mergeCell ref="P43:T43"/>
    <mergeCell ref="J18:M18"/>
    <mergeCell ref="J19:M19"/>
    <mergeCell ref="J20:M20"/>
    <mergeCell ref="J13:O13"/>
    <mergeCell ref="A3:V3"/>
    <mergeCell ref="J15:M15"/>
    <mergeCell ref="F41:I41"/>
    <mergeCell ref="L41:O41"/>
  </mergeCells>
  <phoneticPr fontId="65" type="noConversion"/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V42"/>
  <sheetViews>
    <sheetView workbookViewId="0">
      <selection activeCell="G6" sqref="G6"/>
    </sheetView>
  </sheetViews>
  <sheetFormatPr defaultColWidth="8.85546875" defaultRowHeight="20.25"/>
  <cols>
    <col min="1" max="22" width="4.140625" style="68" customWidth="1"/>
  </cols>
  <sheetData>
    <row r="1" spans="1:22" ht="21.75" customHeight="1"/>
    <row r="2" spans="1:22" ht="13.5" customHeight="1"/>
    <row r="3" spans="1:22" ht="34.5" customHeight="1">
      <c r="A3" s="292" t="s">
        <v>55</v>
      </c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2"/>
    </row>
    <row r="4" spans="1:22" ht="18.75" customHeight="1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8"/>
      <c r="V4" s="8"/>
    </row>
    <row r="5" spans="1:22" ht="17.25" customHeight="1">
      <c r="A5" s="70"/>
      <c r="B5" s="142" t="s">
        <v>115</v>
      </c>
      <c r="C5" s="142"/>
      <c r="D5" s="143"/>
      <c r="E5" s="142"/>
      <c r="G5" s="75" t="str">
        <f>Certificate!J5</f>
        <v>SPR15120012-1</v>
      </c>
      <c r="I5" s="76"/>
      <c r="J5" s="76"/>
      <c r="K5" s="76"/>
      <c r="L5" s="75"/>
      <c r="M5" s="75"/>
      <c r="N5" s="75"/>
      <c r="O5" s="75"/>
      <c r="P5" s="76"/>
      <c r="Q5" s="76"/>
      <c r="S5" s="299" t="s">
        <v>116</v>
      </c>
      <c r="T5" s="299"/>
      <c r="U5" s="299"/>
      <c r="V5" s="8"/>
    </row>
    <row r="6" spans="1:22" ht="18" customHeight="1">
      <c r="A6" s="70"/>
      <c r="B6" s="77"/>
      <c r="C6" s="73"/>
      <c r="D6" s="73"/>
      <c r="E6" s="72"/>
      <c r="F6" s="78"/>
      <c r="G6" s="78"/>
      <c r="H6" s="78"/>
      <c r="I6" s="79"/>
      <c r="J6" s="11"/>
      <c r="K6" s="12"/>
      <c r="L6" s="11"/>
      <c r="M6" s="11"/>
      <c r="N6" s="75"/>
      <c r="O6" s="75"/>
      <c r="P6" s="76"/>
      <c r="Q6" s="76"/>
      <c r="R6" s="76"/>
      <c r="V6" s="8"/>
    </row>
    <row r="7" spans="1:22" ht="17.25" customHeight="1">
      <c r="A7" s="70"/>
      <c r="B7" s="80"/>
      <c r="C7" s="81"/>
      <c r="D7" s="73"/>
      <c r="E7" s="73"/>
      <c r="F7" s="73"/>
      <c r="G7" s="73"/>
      <c r="H7" s="73"/>
      <c r="I7" s="74"/>
      <c r="J7" s="82"/>
      <c r="K7" s="12"/>
      <c r="L7" s="83"/>
      <c r="M7" s="83"/>
      <c r="N7" s="84"/>
      <c r="O7" s="84"/>
      <c r="P7" s="84"/>
      <c r="Q7" s="84"/>
      <c r="R7" s="84"/>
      <c r="S7" s="84"/>
      <c r="T7" s="85"/>
      <c r="U7" s="85"/>
      <c r="V7" s="86"/>
    </row>
    <row r="8" spans="1:22" ht="13.5" customHeight="1">
      <c r="A8" s="70"/>
      <c r="B8" s="77"/>
      <c r="C8" s="81"/>
      <c r="D8" s="81"/>
      <c r="E8" s="73"/>
      <c r="F8" s="73"/>
      <c r="G8" s="73"/>
      <c r="H8" s="300" t="s">
        <v>117</v>
      </c>
      <c r="I8" s="300"/>
      <c r="J8" s="300"/>
      <c r="K8" s="300"/>
      <c r="L8" s="300"/>
      <c r="M8" s="300"/>
      <c r="N8" s="300"/>
      <c r="O8" s="300"/>
      <c r="P8" s="84"/>
      <c r="Q8" s="84"/>
      <c r="R8" s="84"/>
      <c r="S8" s="84"/>
      <c r="T8" s="84"/>
      <c r="U8" s="85"/>
      <c r="V8" s="86"/>
    </row>
    <row r="9" spans="1:22" ht="13.5" customHeight="1">
      <c r="A9" s="70"/>
      <c r="B9" s="77"/>
      <c r="C9" s="81"/>
      <c r="D9" s="81"/>
      <c r="E9" s="73"/>
      <c r="F9" s="73"/>
      <c r="G9" s="73"/>
      <c r="H9" s="300"/>
      <c r="I9" s="300"/>
      <c r="J9" s="300"/>
      <c r="K9" s="300"/>
      <c r="L9" s="300"/>
      <c r="M9" s="300"/>
      <c r="N9" s="300"/>
      <c r="O9" s="300"/>
      <c r="P9" s="84"/>
      <c r="Q9" s="84"/>
      <c r="R9" s="84"/>
      <c r="S9" s="84"/>
      <c r="T9" s="84"/>
      <c r="U9" s="85"/>
      <c r="V9" s="86"/>
    </row>
    <row r="10" spans="1:22" ht="18.75" customHeight="1">
      <c r="A10" s="87"/>
      <c r="B10" s="88"/>
      <c r="C10" s="89"/>
      <c r="D10" s="89"/>
      <c r="E10" s="89"/>
      <c r="F10" s="89"/>
      <c r="G10" s="90"/>
      <c r="H10" s="91"/>
      <c r="I10" s="92"/>
      <c r="J10" s="92"/>
      <c r="K10" s="92"/>
      <c r="L10" s="92"/>
      <c r="M10" s="92"/>
      <c r="N10" s="93"/>
      <c r="O10" s="93"/>
      <c r="P10" s="93"/>
      <c r="Q10" s="94"/>
      <c r="R10" s="87"/>
      <c r="S10" s="98"/>
      <c r="T10" s="86"/>
      <c r="U10" s="95"/>
      <c r="V10" s="96"/>
    </row>
    <row r="11" spans="1:22" ht="23.1" customHeight="1">
      <c r="A11" s="70"/>
      <c r="B11" s="301" t="s">
        <v>36</v>
      </c>
      <c r="C11" s="302"/>
      <c r="D11" s="302"/>
      <c r="E11" s="302"/>
      <c r="F11" s="302"/>
      <c r="G11" s="303"/>
      <c r="H11" s="301" t="s">
        <v>38</v>
      </c>
      <c r="I11" s="302"/>
      <c r="J11" s="303"/>
      <c r="K11" s="301" t="s">
        <v>56</v>
      </c>
      <c r="L11" s="302"/>
      <c r="M11" s="303"/>
      <c r="N11" s="301" t="s">
        <v>57</v>
      </c>
      <c r="O11" s="302"/>
      <c r="P11" s="302"/>
      <c r="Q11" s="303"/>
      <c r="R11" s="302" t="s">
        <v>58</v>
      </c>
      <c r="S11" s="302"/>
      <c r="T11" s="302"/>
      <c r="U11" s="303"/>
      <c r="V11" s="8"/>
    </row>
    <row r="12" spans="1:22" ht="23.1" customHeight="1">
      <c r="A12" s="70"/>
      <c r="B12" s="304" t="s">
        <v>118</v>
      </c>
      <c r="C12" s="305"/>
      <c r="D12" s="305"/>
      <c r="E12" s="305"/>
      <c r="F12" s="305"/>
      <c r="G12" s="305"/>
      <c r="H12" s="306" t="s">
        <v>119</v>
      </c>
      <c r="I12" s="307"/>
      <c r="J12" s="308"/>
      <c r="K12" s="306">
        <v>60711</v>
      </c>
      <c r="L12" s="307"/>
      <c r="M12" s="308"/>
      <c r="N12" s="309" t="s">
        <v>120</v>
      </c>
      <c r="O12" s="310"/>
      <c r="P12" s="310"/>
      <c r="Q12" s="311"/>
      <c r="R12" s="312">
        <v>42336</v>
      </c>
      <c r="S12" s="313"/>
      <c r="T12" s="313"/>
      <c r="U12" s="314"/>
      <c r="V12" s="102"/>
    </row>
    <row r="13" spans="1:22" ht="18" customHeight="1">
      <c r="A13" s="70"/>
      <c r="B13" s="171"/>
      <c r="C13" s="209"/>
      <c r="D13" s="209"/>
      <c r="E13" s="209"/>
      <c r="F13" s="209"/>
      <c r="G13" s="209"/>
      <c r="H13" s="210"/>
      <c r="I13" s="210"/>
      <c r="J13" s="210"/>
      <c r="K13" s="210"/>
      <c r="L13" s="210"/>
      <c r="M13" s="210"/>
      <c r="N13" s="211"/>
      <c r="O13" s="211"/>
      <c r="P13" s="211"/>
      <c r="Q13" s="211"/>
      <c r="R13" s="212"/>
      <c r="S13" s="212"/>
      <c r="T13" s="212"/>
      <c r="U13" s="212"/>
      <c r="V13" s="8"/>
    </row>
    <row r="14" spans="1:22" ht="18" customHeight="1">
      <c r="A14" s="70"/>
      <c r="B14" s="159" t="s">
        <v>59</v>
      </c>
      <c r="C14" s="125"/>
      <c r="D14" s="76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00"/>
      <c r="Q14" s="76"/>
      <c r="R14" s="76"/>
      <c r="S14" s="70"/>
      <c r="T14" s="70"/>
      <c r="U14" s="70"/>
      <c r="V14" s="8"/>
    </row>
    <row r="15" spans="1:22" ht="18" customHeight="1">
      <c r="A15" s="70"/>
      <c r="B15" s="76"/>
      <c r="C15" s="76" t="s">
        <v>60</v>
      </c>
      <c r="D15" s="121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100"/>
      <c r="Q15" s="100"/>
      <c r="R15" s="100"/>
      <c r="S15" s="101"/>
      <c r="T15" s="104"/>
      <c r="U15" s="70"/>
      <c r="V15" s="102"/>
    </row>
    <row r="16" spans="1:22" ht="18" customHeight="1">
      <c r="A16" s="70"/>
      <c r="B16" s="118" t="s">
        <v>121</v>
      </c>
      <c r="C16" s="121"/>
      <c r="D16" s="143"/>
      <c r="E16" s="121"/>
      <c r="F16" s="121"/>
      <c r="G16" s="121"/>
      <c r="H16" s="121"/>
      <c r="I16" s="76"/>
      <c r="J16" s="76"/>
      <c r="K16" s="76"/>
      <c r="L16" s="76"/>
      <c r="M16" s="76"/>
      <c r="N16" s="76"/>
      <c r="O16" s="76"/>
      <c r="P16" s="100"/>
      <c r="Q16" s="100"/>
      <c r="R16" s="105"/>
      <c r="S16" s="70"/>
      <c r="T16" s="101"/>
      <c r="U16" s="70"/>
      <c r="V16" s="8"/>
    </row>
    <row r="17" spans="1:22" ht="18" customHeight="1">
      <c r="A17" s="70"/>
      <c r="B17" s="118" t="s">
        <v>122</v>
      </c>
      <c r="E17" s="106"/>
      <c r="F17" s="73"/>
      <c r="G17" s="73"/>
      <c r="H17" s="73"/>
      <c r="I17" s="99"/>
      <c r="J17" s="213"/>
      <c r="K17" s="214"/>
      <c r="L17" s="214"/>
      <c r="M17" s="214"/>
      <c r="N17" s="8"/>
      <c r="O17" s="100"/>
      <c r="P17" s="100"/>
      <c r="Q17" s="100"/>
      <c r="R17" s="105"/>
      <c r="S17" s="70"/>
      <c r="T17" s="101"/>
      <c r="U17" s="70"/>
      <c r="V17" s="8"/>
    </row>
    <row r="18" spans="1:22" ht="18" customHeight="1">
      <c r="A18" s="70"/>
      <c r="B18" s="103"/>
      <c r="C18" s="97"/>
      <c r="D18" s="73"/>
      <c r="E18" s="107"/>
      <c r="F18" s="73"/>
      <c r="G18" s="73"/>
      <c r="H18" s="73"/>
      <c r="I18" s="99"/>
      <c r="J18" s="315"/>
      <c r="K18" s="316"/>
      <c r="L18" s="316"/>
      <c r="M18" s="316"/>
      <c r="N18" s="8"/>
      <c r="O18" s="100"/>
      <c r="P18" s="100"/>
      <c r="Q18" s="100"/>
      <c r="R18" s="105"/>
      <c r="S18" s="70"/>
      <c r="T18" s="101"/>
      <c r="U18" s="70"/>
      <c r="V18" s="8"/>
    </row>
    <row r="19" spans="1:22" ht="18" customHeight="1">
      <c r="A19" s="70"/>
      <c r="B19" s="71"/>
      <c r="C19" s="97"/>
      <c r="D19" s="73"/>
      <c r="E19" s="72"/>
      <c r="F19" s="73"/>
      <c r="G19" s="73"/>
      <c r="H19" s="73"/>
      <c r="I19" s="99"/>
      <c r="J19" s="316"/>
      <c r="K19" s="316"/>
      <c r="L19" s="316"/>
      <c r="M19" s="316"/>
      <c r="N19" s="8"/>
      <c r="O19" s="100"/>
      <c r="P19" s="100"/>
      <c r="Q19" s="100"/>
      <c r="R19" s="105"/>
      <c r="S19" s="70"/>
      <c r="T19" s="101"/>
      <c r="U19" s="70"/>
      <c r="V19" s="8"/>
    </row>
    <row r="20" spans="1:22" ht="18" customHeight="1">
      <c r="A20" s="70"/>
      <c r="B20" s="71"/>
      <c r="C20" s="97"/>
      <c r="D20" s="73"/>
      <c r="E20" s="72"/>
      <c r="F20" s="73"/>
      <c r="G20" s="97"/>
      <c r="H20" s="108"/>
      <c r="I20" s="109"/>
      <c r="J20" s="109"/>
      <c r="K20" s="109"/>
      <c r="L20" s="82"/>
      <c r="M20" s="82"/>
      <c r="N20" s="8"/>
      <c r="O20" s="100"/>
      <c r="P20" s="105"/>
      <c r="Q20" s="70"/>
      <c r="R20" s="101"/>
      <c r="S20" s="70"/>
      <c r="T20" s="8"/>
      <c r="U20" s="8"/>
      <c r="V20" s="8"/>
    </row>
    <row r="21" spans="1:22" ht="18" customHeight="1">
      <c r="A21" s="70"/>
      <c r="B21" s="80"/>
      <c r="C21" s="81"/>
      <c r="D21" s="81"/>
      <c r="E21" s="81"/>
      <c r="F21" s="81"/>
      <c r="G21" s="81"/>
      <c r="H21" s="110"/>
      <c r="I21" s="111"/>
      <c r="J21" s="82"/>
      <c r="K21" s="82"/>
      <c r="L21" s="112"/>
      <c r="M21" s="12"/>
      <c r="N21" s="8"/>
      <c r="O21" s="113"/>
      <c r="P21" s="113"/>
      <c r="Q21" s="70"/>
      <c r="R21" s="70"/>
      <c r="S21" s="70"/>
      <c r="T21" s="8"/>
      <c r="U21" s="8"/>
      <c r="V21" s="8"/>
    </row>
    <row r="22" spans="1:22" ht="18" customHeight="1">
      <c r="A22" s="70"/>
      <c r="B22" s="80"/>
      <c r="C22" s="81"/>
      <c r="D22" s="81"/>
      <c r="E22" s="81"/>
      <c r="F22" s="73"/>
      <c r="G22" s="73"/>
      <c r="H22" s="73"/>
      <c r="I22" s="74"/>
      <c r="J22" s="114"/>
      <c r="K22" s="12"/>
      <c r="L22" s="12"/>
      <c r="M22" s="12"/>
      <c r="N22" s="8"/>
      <c r="O22" s="76"/>
      <c r="P22" s="76"/>
      <c r="Q22" s="76"/>
      <c r="R22" s="76"/>
      <c r="S22" s="70"/>
      <c r="T22" s="70"/>
      <c r="U22" s="70"/>
      <c r="V22" s="8"/>
    </row>
    <row r="23" spans="1:22" ht="18" customHeight="1">
      <c r="A23" s="70"/>
      <c r="B23" s="80"/>
      <c r="C23" s="72"/>
      <c r="D23" s="72"/>
      <c r="E23" s="72"/>
      <c r="F23" s="73"/>
      <c r="G23" s="73"/>
      <c r="H23" s="73"/>
      <c r="I23" s="115"/>
      <c r="J23" s="114"/>
      <c r="K23" s="12"/>
      <c r="L23" s="12"/>
      <c r="M23" s="12"/>
      <c r="N23" s="8"/>
      <c r="O23" s="76"/>
      <c r="P23" s="76"/>
      <c r="Q23" s="76"/>
      <c r="R23" s="76"/>
      <c r="S23" s="70"/>
      <c r="T23" s="70"/>
      <c r="U23" s="70"/>
      <c r="V23" s="95"/>
    </row>
    <row r="24" spans="1:22" ht="18" customHeight="1">
      <c r="A24" s="70"/>
      <c r="B24" s="80"/>
      <c r="C24" s="72"/>
      <c r="D24" s="72"/>
      <c r="E24" s="72"/>
      <c r="F24" s="73"/>
      <c r="G24" s="73"/>
      <c r="H24" s="73"/>
      <c r="I24" s="115"/>
      <c r="J24" s="114"/>
      <c r="K24" s="12"/>
      <c r="L24" s="12"/>
      <c r="M24" s="12"/>
      <c r="N24" s="8"/>
      <c r="O24" s="76"/>
      <c r="P24" s="76"/>
      <c r="Q24" s="76"/>
      <c r="R24" s="76"/>
      <c r="S24" s="70"/>
      <c r="T24" s="70"/>
      <c r="U24" s="70"/>
      <c r="V24" s="95"/>
    </row>
    <row r="25" spans="1:22" ht="18" customHeight="1">
      <c r="A25" s="70"/>
      <c r="B25" s="77"/>
      <c r="C25" s="73"/>
      <c r="D25" s="72"/>
      <c r="E25" s="72"/>
      <c r="F25" s="72"/>
      <c r="G25" s="72"/>
      <c r="H25" s="78"/>
      <c r="I25" s="12"/>
      <c r="J25" s="12"/>
      <c r="K25" s="12"/>
      <c r="L25" s="12"/>
      <c r="M25" s="12"/>
      <c r="N25" s="101"/>
      <c r="O25" s="70"/>
      <c r="P25" s="70"/>
      <c r="Q25" s="70"/>
      <c r="R25" s="70"/>
      <c r="S25" s="70"/>
      <c r="T25" s="70"/>
      <c r="U25" s="95"/>
      <c r="V25" s="95"/>
    </row>
    <row r="26" spans="1:22" ht="18" customHeight="1">
      <c r="A26" s="87"/>
      <c r="B26" s="71"/>
      <c r="C26" s="73"/>
      <c r="D26" s="72"/>
      <c r="E26" s="72"/>
      <c r="F26" s="72"/>
      <c r="G26" s="72"/>
      <c r="H26" s="116"/>
      <c r="I26" s="117"/>
      <c r="J26" s="116"/>
      <c r="K26" s="116"/>
      <c r="L26" s="116"/>
      <c r="M26" s="117"/>
      <c r="N26" s="116"/>
      <c r="O26" s="116"/>
      <c r="P26" s="116"/>
      <c r="Q26" s="116"/>
      <c r="R26" s="116"/>
      <c r="S26" s="116"/>
      <c r="T26" s="117"/>
      <c r="U26" s="8"/>
      <c r="V26" s="8"/>
    </row>
    <row r="27" spans="1:22" ht="18" customHeight="1">
      <c r="A27" s="70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27"/>
    </row>
    <row r="28" spans="1:22" ht="18" customHeight="1">
      <c r="A28" s="70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27"/>
    </row>
    <row r="29" spans="1:22" ht="18" customHeight="1">
      <c r="A29" s="70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0"/>
    </row>
    <row r="30" spans="1:22" ht="18" customHeight="1">
      <c r="A30" s="70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19"/>
      <c r="Q30" s="119"/>
      <c r="R30" s="119"/>
      <c r="S30" s="119"/>
      <c r="T30" s="119"/>
      <c r="U30" s="120"/>
      <c r="V30" s="120"/>
    </row>
    <row r="31" spans="1:22" ht="18" customHeight="1">
      <c r="A31" s="70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6"/>
      <c r="Q31" s="76"/>
      <c r="R31" s="76"/>
      <c r="S31" s="76"/>
      <c r="T31" s="70"/>
      <c r="U31" s="8"/>
      <c r="V31" s="8"/>
    </row>
    <row r="32" spans="1:22" ht="18" customHeight="1">
      <c r="A32" s="70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6"/>
      <c r="Q32" s="76"/>
      <c r="R32" s="76"/>
      <c r="S32" s="76"/>
      <c r="T32" s="70"/>
      <c r="U32" s="8"/>
      <c r="V32" s="8"/>
    </row>
    <row r="33" spans="1:22" ht="18" customHeight="1">
      <c r="A33" s="70"/>
      <c r="B33" s="118"/>
      <c r="C33" s="121"/>
      <c r="D33" s="121"/>
      <c r="E33" s="121"/>
      <c r="F33" s="121"/>
      <c r="G33" s="121"/>
      <c r="H33" s="121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0"/>
      <c r="U33" s="8"/>
      <c r="V33" s="8"/>
    </row>
    <row r="34" spans="1:22" ht="18" customHeight="1">
      <c r="A34" s="70"/>
      <c r="B34" s="71"/>
      <c r="C34" s="128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87"/>
      <c r="U34" s="8"/>
      <c r="V34" s="8"/>
    </row>
    <row r="35" spans="1:22" ht="18" customHeight="1">
      <c r="A35" s="70"/>
      <c r="B35" s="11"/>
      <c r="C35" s="11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87"/>
      <c r="T35" s="87"/>
      <c r="U35" s="8"/>
      <c r="V35" s="8"/>
    </row>
    <row r="36" spans="1:22" ht="18" customHeight="1">
      <c r="A36" s="70"/>
      <c r="B36" s="129"/>
      <c r="C36" s="126"/>
      <c r="D36" s="121"/>
      <c r="E36" s="121"/>
      <c r="F36" s="121"/>
      <c r="G36" s="121"/>
      <c r="H36" s="121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87"/>
      <c r="T36" s="87"/>
      <c r="U36" s="8"/>
      <c r="V36" s="8"/>
    </row>
    <row r="37" spans="1:22" ht="18" customHeight="1">
      <c r="A37" s="70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"/>
      <c r="V37" s="8"/>
    </row>
    <row r="38" spans="1:22" ht="18" customHeight="1">
      <c r="A38" s="70"/>
      <c r="B38" s="71"/>
      <c r="C38" s="95"/>
      <c r="D38" s="95"/>
      <c r="E38" s="95"/>
      <c r="F38" s="317"/>
      <c r="G38" s="317"/>
      <c r="H38" s="317"/>
      <c r="I38" s="317"/>
      <c r="J38" s="130"/>
      <c r="K38" s="95"/>
      <c r="L38" s="318"/>
      <c r="M38" s="318"/>
      <c r="N38" s="318"/>
      <c r="O38" s="318"/>
      <c r="P38" s="75"/>
      <c r="Q38" s="75"/>
      <c r="R38" s="75"/>
      <c r="S38" s="75"/>
      <c r="T38" s="75"/>
      <c r="U38" s="8"/>
      <c r="V38" s="8"/>
    </row>
    <row r="39" spans="1:22" ht="18" customHeight="1">
      <c r="A39" s="122"/>
      <c r="B39" s="95"/>
      <c r="C39" s="95"/>
      <c r="D39" s="95"/>
      <c r="E39" s="95"/>
      <c r="F39" s="11"/>
      <c r="G39" s="11"/>
      <c r="H39" s="11"/>
      <c r="I39" s="126"/>
      <c r="J39" s="87"/>
      <c r="K39" s="95"/>
      <c r="L39" s="87"/>
      <c r="M39" s="87"/>
      <c r="N39" s="123"/>
      <c r="O39" s="131"/>
      <c r="P39" s="126"/>
      <c r="Q39" s="126"/>
      <c r="R39" s="126"/>
      <c r="S39" s="126"/>
      <c r="T39" s="126"/>
      <c r="U39" s="124"/>
      <c r="V39" s="124"/>
    </row>
    <row r="40" spans="1:22" ht="18" customHeight="1">
      <c r="A40" s="70"/>
      <c r="B40" s="71"/>
      <c r="C40" s="72"/>
      <c r="D40" s="72"/>
      <c r="E40" s="95"/>
      <c r="F40" s="11"/>
      <c r="G40" s="132"/>
      <c r="H40" s="132"/>
      <c r="I40" s="132"/>
      <c r="J40" s="95"/>
      <c r="K40" s="95"/>
      <c r="L40" s="87"/>
      <c r="M40" s="87"/>
      <c r="N40" s="87"/>
      <c r="O40" s="87"/>
      <c r="P40" s="319"/>
      <c r="Q40" s="319"/>
      <c r="R40" s="319"/>
      <c r="S40" s="319"/>
      <c r="T40" s="319"/>
      <c r="U40" s="124"/>
      <c r="V40" s="124"/>
    </row>
    <row r="41" spans="1:22" ht="16.5" customHeight="1">
      <c r="A41" s="70"/>
      <c r="B41" s="8"/>
      <c r="C41" s="8"/>
      <c r="D41" s="320"/>
      <c r="E41" s="320"/>
      <c r="F41" s="320"/>
      <c r="G41" s="320"/>
      <c r="H41" s="320"/>
      <c r="I41" s="8"/>
      <c r="J41" s="8"/>
      <c r="K41" s="87"/>
      <c r="L41" s="70"/>
      <c r="M41" s="70"/>
      <c r="N41" s="125"/>
      <c r="O41" s="125"/>
      <c r="P41" s="125"/>
      <c r="Q41" s="125"/>
      <c r="R41" s="125"/>
      <c r="S41" s="72"/>
      <c r="T41" s="124"/>
      <c r="U41" s="124"/>
      <c r="V41" s="124"/>
    </row>
    <row r="42" spans="1:22" ht="15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133"/>
      <c r="V42" s="8"/>
    </row>
  </sheetData>
  <mergeCells count="20">
    <mergeCell ref="D41:H41"/>
    <mergeCell ref="A42:T42"/>
    <mergeCell ref="J18:M18"/>
    <mergeCell ref="J19:M19"/>
    <mergeCell ref="F38:I38"/>
    <mergeCell ref="L38:O38"/>
    <mergeCell ref="P40:T40"/>
    <mergeCell ref="B12:G12"/>
    <mergeCell ref="H12:J12"/>
    <mergeCell ref="K12:M12"/>
    <mergeCell ref="N12:Q12"/>
    <mergeCell ref="R12:U12"/>
    <mergeCell ref="A3:V3"/>
    <mergeCell ref="S5:U5"/>
    <mergeCell ref="H8:O9"/>
    <mergeCell ref="B11:G11"/>
    <mergeCell ref="H11:J11"/>
    <mergeCell ref="K11:M11"/>
    <mergeCell ref="N11:Q11"/>
    <mergeCell ref="R11:U11"/>
  </mergeCells>
  <pageMargins left="0.31496062992125984" right="0.31496062992125984" top="0.98425196850393704" bottom="0.19685039370078741" header="0.31496062992125984" footer="0.11811023622047245"/>
  <pageSetup paperSize="9" orientation="portrait" horizontalDpi="0" verticalDpi="0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V240"/>
  <sheetViews>
    <sheetView view="pageBreakPreview" zoomScaleSheetLayoutView="100" workbookViewId="0">
      <selection activeCell="C9" sqref="C9"/>
    </sheetView>
  </sheetViews>
  <sheetFormatPr defaultColWidth="8.85546875" defaultRowHeight="15"/>
  <cols>
    <col min="1" max="1" width="4.140625" customWidth="1"/>
    <col min="2" max="13" width="4.28515625" customWidth="1"/>
    <col min="14" max="14" width="4.7109375" customWidth="1"/>
    <col min="15" max="119" width="4.28515625" customWidth="1"/>
  </cols>
  <sheetData>
    <row r="1" spans="1:22" ht="17.100000000000001" customHeight="1"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7.100000000000001" customHeight="1"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34.5" customHeight="1">
      <c r="A3" s="324" t="s">
        <v>61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</row>
    <row r="4" spans="1:22" ht="17.100000000000001" customHeight="1"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R4" s="134"/>
      <c r="S4" s="134"/>
      <c r="T4" s="134"/>
      <c r="U4" s="134"/>
      <c r="V4" s="134"/>
    </row>
    <row r="5" spans="1:22" s="216" customFormat="1" ht="17.100000000000001" customHeight="1">
      <c r="B5" s="135"/>
      <c r="C5" s="217" t="s">
        <v>81</v>
      </c>
      <c r="D5" s="217"/>
      <c r="E5" s="217"/>
      <c r="G5" s="218" t="str">
        <f>Report!G5</f>
        <v>SPR15120012-1</v>
      </c>
      <c r="I5" s="218"/>
      <c r="J5" s="218"/>
      <c r="K5" s="218"/>
      <c r="L5" s="218"/>
      <c r="M5" s="219"/>
      <c r="N5" s="219"/>
      <c r="O5" s="135"/>
      <c r="P5" s="220"/>
      <c r="S5" s="221" t="s">
        <v>123</v>
      </c>
      <c r="T5" s="221"/>
      <c r="U5" s="221"/>
      <c r="V5" s="135"/>
    </row>
    <row r="6" spans="1:22" s="216" customFormat="1" ht="17.100000000000001" customHeight="1">
      <c r="B6" s="135"/>
      <c r="C6" s="222"/>
      <c r="D6" s="222"/>
      <c r="E6" s="222"/>
      <c r="F6" s="219"/>
      <c r="G6" s="219"/>
      <c r="H6" s="219"/>
      <c r="I6" s="219"/>
      <c r="J6" s="219"/>
      <c r="K6" s="219"/>
      <c r="L6" s="219"/>
      <c r="N6" s="219"/>
      <c r="O6" s="219"/>
      <c r="P6" s="135"/>
      <c r="Q6" s="135"/>
      <c r="R6" s="135"/>
      <c r="S6" s="135"/>
      <c r="T6" s="135"/>
      <c r="U6" s="135"/>
      <c r="V6" s="135"/>
    </row>
    <row r="7" spans="1:22" s="216" customFormat="1" ht="23.1" customHeight="1">
      <c r="B7" s="217"/>
      <c r="D7" s="226" t="s">
        <v>124</v>
      </c>
      <c r="E7" s="135"/>
      <c r="F7" s="135"/>
      <c r="G7" s="135"/>
      <c r="H7" s="135"/>
      <c r="I7" s="135"/>
      <c r="J7" s="135"/>
      <c r="K7" s="135"/>
      <c r="L7" s="135"/>
      <c r="Q7" s="341" t="s">
        <v>6</v>
      </c>
      <c r="R7" s="341"/>
      <c r="S7" s="225" t="s">
        <v>22</v>
      </c>
      <c r="U7" s="223"/>
      <c r="V7" s="223"/>
    </row>
    <row r="8" spans="1:22" s="216" customFormat="1" ht="21" customHeight="1">
      <c r="B8" s="135"/>
      <c r="C8" s="135"/>
      <c r="D8" s="323" t="s">
        <v>125</v>
      </c>
      <c r="E8" s="323"/>
      <c r="F8" s="323"/>
      <c r="G8" s="323"/>
      <c r="H8" s="323" t="s">
        <v>27</v>
      </c>
      <c r="I8" s="323"/>
      <c r="J8" s="323"/>
      <c r="K8" s="323"/>
      <c r="L8" s="322" t="s">
        <v>62</v>
      </c>
      <c r="M8" s="322"/>
      <c r="N8" s="322"/>
      <c r="O8" s="322"/>
      <c r="P8" s="343" t="s">
        <v>126</v>
      </c>
      <c r="Q8" s="344"/>
      <c r="R8" s="344"/>
      <c r="S8" s="345"/>
      <c r="U8" s="223"/>
    </row>
    <row r="9" spans="1:22" s="216" customFormat="1" ht="21" customHeight="1">
      <c r="B9" s="135"/>
      <c r="C9" s="135"/>
      <c r="D9" s="323"/>
      <c r="E9" s="323"/>
      <c r="F9" s="323"/>
      <c r="G9" s="323"/>
      <c r="H9" s="323"/>
      <c r="I9" s="323"/>
      <c r="J9" s="323"/>
      <c r="K9" s="323"/>
      <c r="L9" s="322"/>
      <c r="M9" s="322"/>
      <c r="N9" s="322"/>
      <c r="O9" s="322"/>
      <c r="P9" s="346"/>
      <c r="Q9" s="347"/>
      <c r="R9" s="347"/>
      <c r="S9" s="348"/>
      <c r="U9" s="223"/>
    </row>
    <row r="10" spans="1:22" s="216" customFormat="1" ht="23.1" customHeight="1">
      <c r="B10" s="217"/>
      <c r="C10" s="135"/>
      <c r="D10" s="335">
        <f>'Data Record'!A23</f>
        <v>0</v>
      </c>
      <c r="E10" s="336"/>
      <c r="F10" s="336"/>
      <c r="G10" s="337"/>
      <c r="H10" s="326">
        <f>'Data Record'!P23</f>
        <v>0</v>
      </c>
      <c r="I10" s="327"/>
      <c r="J10" s="327"/>
      <c r="K10" s="328"/>
      <c r="L10" s="326">
        <f>'Data Record'!S23</f>
        <v>0</v>
      </c>
      <c r="M10" s="327"/>
      <c r="N10" s="327"/>
      <c r="O10" s="328"/>
      <c r="P10" s="338">
        <f>'Uncertainty Budget'!P7</f>
        <v>5.7738144526243085</v>
      </c>
      <c r="Q10" s="339"/>
      <c r="R10" s="339"/>
      <c r="S10" s="340"/>
      <c r="U10" s="223"/>
    </row>
    <row r="11" spans="1:22" s="216" customFormat="1" ht="23.1" customHeight="1">
      <c r="B11" s="217"/>
      <c r="C11" s="135"/>
      <c r="D11" s="335">
        <f>'Data Record'!A24</f>
        <v>2</v>
      </c>
      <c r="E11" s="336"/>
      <c r="F11" s="336"/>
      <c r="G11" s="337"/>
      <c r="H11" s="326">
        <f>'Data Record'!P24</f>
        <v>2</v>
      </c>
      <c r="I11" s="327"/>
      <c r="J11" s="327"/>
      <c r="K11" s="328"/>
      <c r="L11" s="326">
        <f>'Data Record'!S24</f>
        <v>0</v>
      </c>
      <c r="M11" s="327"/>
      <c r="N11" s="327"/>
      <c r="O11" s="328"/>
      <c r="P11" s="335">
        <f>'Uncertainty Budget'!P8</f>
        <v>5.7738755326614601</v>
      </c>
      <c r="Q11" s="336"/>
      <c r="R11" s="336"/>
      <c r="S11" s="337"/>
      <c r="U11" s="223"/>
    </row>
    <row r="12" spans="1:22" s="216" customFormat="1" ht="23.1" customHeight="1">
      <c r="B12" s="217"/>
      <c r="C12" s="135"/>
      <c r="D12" s="335">
        <f>'Data Record'!A25</f>
        <v>5</v>
      </c>
      <c r="E12" s="336"/>
      <c r="F12" s="336"/>
      <c r="G12" s="337"/>
      <c r="H12" s="326">
        <f>'Data Record'!P25</f>
        <v>5</v>
      </c>
      <c r="I12" s="327"/>
      <c r="J12" s="327"/>
      <c r="K12" s="328"/>
      <c r="L12" s="326">
        <f>'Data Record'!S25</f>
        <v>0</v>
      </c>
      <c r="M12" s="327"/>
      <c r="N12" s="327"/>
      <c r="O12" s="328"/>
      <c r="P12" s="335">
        <f>'Uncertainty Budget'!P9</f>
        <v>5.7741961922562579</v>
      </c>
      <c r="Q12" s="336"/>
      <c r="R12" s="336"/>
      <c r="S12" s="337"/>
      <c r="U12" s="223"/>
    </row>
    <row r="13" spans="1:22" s="216" customFormat="1" ht="23.1" customHeight="1">
      <c r="B13" s="217"/>
      <c r="C13" s="135"/>
      <c r="D13" s="335">
        <f>'Data Record'!A26</f>
        <v>10</v>
      </c>
      <c r="E13" s="336"/>
      <c r="F13" s="336"/>
      <c r="G13" s="337"/>
      <c r="H13" s="326">
        <f>'Data Record'!P26</f>
        <v>10</v>
      </c>
      <c r="I13" s="327"/>
      <c r="J13" s="327"/>
      <c r="K13" s="328"/>
      <c r="L13" s="326">
        <f>'Data Record'!S26</f>
        <v>0</v>
      </c>
      <c r="M13" s="327"/>
      <c r="N13" s="327"/>
      <c r="O13" s="328"/>
      <c r="P13" s="335">
        <f>'Uncertainty Budget'!P10</f>
        <v>5.7753412597583065</v>
      </c>
      <c r="Q13" s="336"/>
      <c r="R13" s="336"/>
      <c r="S13" s="337"/>
      <c r="U13" s="223"/>
    </row>
    <row r="14" spans="1:22" s="216" customFormat="1" ht="23.1" customHeight="1">
      <c r="B14" s="217"/>
      <c r="C14" s="135"/>
      <c r="D14" s="335">
        <f>'Data Record'!A27</f>
        <v>15</v>
      </c>
      <c r="E14" s="336"/>
      <c r="F14" s="336"/>
      <c r="G14" s="337"/>
      <c r="H14" s="326">
        <f>'Data Record'!P27</f>
        <v>15</v>
      </c>
      <c r="I14" s="327"/>
      <c r="J14" s="327"/>
      <c r="K14" s="328"/>
      <c r="L14" s="326">
        <f>'Data Record'!S27</f>
        <v>0</v>
      </c>
      <c r="M14" s="327"/>
      <c r="N14" s="327"/>
      <c r="O14" s="328"/>
      <c r="P14" s="335">
        <f>'Uncertainty Budget'!P11</f>
        <v>5.7773617104465025</v>
      </c>
      <c r="Q14" s="336"/>
      <c r="R14" s="336"/>
      <c r="S14" s="337"/>
      <c r="U14" s="223"/>
    </row>
    <row r="15" spans="1:22" s="216" customFormat="1" ht="23.1" customHeight="1">
      <c r="B15" s="217"/>
      <c r="C15" s="135"/>
      <c r="D15" s="335">
        <f>'Data Record'!A28</f>
        <v>20</v>
      </c>
      <c r="E15" s="336"/>
      <c r="F15" s="336"/>
      <c r="G15" s="337"/>
      <c r="H15" s="326">
        <f>'Data Record'!P28</f>
        <v>20</v>
      </c>
      <c r="I15" s="327"/>
      <c r="J15" s="327"/>
      <c r="K15" s="328"/>
      <c r="L15" s="326">
        <f>'Data Record'!S28</f>
        <v>0</v>
      </c>
      <c r="M15" s="327"/>
      <c r="N15" s="327"/>
      <c r="O15" s="328"/>
      <c r="P15" s="335">
        <f>'Uncertainty Budget'!P12</f>
        <v>5.7800317184827517</v>
      </c>
      <c r="Q15" s="336"/>
      <c r="R15" s="336"/>
      <c r="S15" s="337"/>
      <c r="U15" s="223"/>
    </row>
    <row r="16" spans="1:22" s="216" customFormat="1" ht="23.1" customHeight="1">
      <c r="B16" s="217"/>
      <c r="C16" s="135"/>
      <c r="D16" s="335">
        <f>'Data Record'!A29</f>
        <v>50</v>
      </c>
      <c r="E16" s="336"/>
      <c r="F16" s="336"/>
      <c r="G16" s="337"/>
      <c r="H16" s="326">
        <f>'Data Record'!P29</f>
        <v>50</v>
      </c>
      <c r="I16" s="327"/>
      <c r="J16" s="327"/>
      <c r="K16" s="328"/>
      <c r="L16" s="326">
        <f>'Data Record'!S29</f>
        <v>0</v>
      </c>
      <c r="M16" s="327"/>
      <c r="N16" s="327"/>
      <c r="O16" s="328"/>
      <c r="P16" s="335">
        <f>'Uncertainty Budget'!P13</f>
        <v>5.8122514283766726</v>
      </c>
      <c r="Q16" s="336"/>
      <c r="R16" s="336"/>
      <c r="S16" s="337"/>
      <c r="U16" s="223"/>
    </row>
    <row r="17" spans="1:22" s="216" customFormat="1" ht="23.1" customHeight="1">
      <c r="B17" s="217"/>
      <c r="C17" s="135"/>
      <c r="D17" s="335">
        <f>'Data Record'!A30</f>
        <v>75</v>
      </c>
      <c r="E17" s="336"/>
      <c r="F17" s="336"/>
      <c r="G17" s="337"/>
      <c r="H17" s="326">
        <f>'Data Record'!P30</f>
        <v>75</v>
      </c>
      <c r="I17" s="327"/>
      <c r="J17" s="327"/>
      <c r="K17" s="328"/>
      <c r="L17" s="326">
        <f>'Data Record'!S30</f>
        <v>0</v>
      </c>
      <c r="M17" s="327"/>
      <c r="N17" s="327"/>
      <c r="O17" s="328"/>
      <c r="P17" s="335">
        <f>'Uncertainty Budget'!P14</f>
        <v>5.8596252724328144</v>
      </c>
      <c r="Q17" s="336"/>
      <c r="R17" s="336"/>
      <c r="S17" s="337"/>
      <c r="U17" s="223"/>
    </row>
    <row r="18" spans="1:22" s="216" customFormat="1" ht="23.1" customHeight="1">
      <c r="B18" s="217"/>
      <c r="C18" s="135"/>
      <c r="D18" s="335">
        <f>'Data Record'!A31</f>
        <v>100</v>
      </c>
      <c r="E18" s="336"/>
      <c r="F18" s="336"/>
      <c r="G18" s="337"/>
      <c r="H18" s="326">
        <f>'Data Record'!P31</f>
        <v>100</v>
      </c>
      <c r="I18" s="327"/>
      <c r="J18" s="327"/>
      <c r="K18" s="328"/>
      <c r="L18" s="326">
        <f>'Data Record'!S31</f>
        <v>0</v>
      </c>
      <c r="M18" s="327"/>
      <c r="N18" s="327"/>
      <c r="O18" s="328"/>
      <c r="P18" s="335">
        <f>'Uncertainty Budget'!P15</f>
        <v>5.9254591945828698</v>
      </c>
      <c r="Q18" s="336"/>
      <c r="R18" s="336"/>
      <c r="S18" s="337"/>
      <c r="U18" s="223"/>
    </row>
    <row r="19" spans="1:22" s="216" customFormat="1" ht="23.1" customHeight="1">
      <c r="B19" s="217"/>
      <c r="C19" s="135"/>
      <c r="D19" s="335">
        <f>'Data Record'!A32</f>
        <v>150</v>
      </c>
      <c r="E19" s="336"/>
      <c r="F19" s="336"/>
      <c r="G19" s="337"/>
      <c r="H19" s="326">
        <f>'Data Record'!P32</f>
        <v>150</v>
      </c>
      <c r="I19" s="327"/>
      <c r="J19" s="327"/>
      <c r="K19" s="328"/>
      <c r="L19" s="326">
        <f>'Data Record'!S32</f>
        <v>0</v>
      </c>
      <c r="M19" s="327"/>
      <c r="N19" s="327"/>
      <c r="O19" s="328"/>
      <c r="P19" s="335">
        <f>'Uncertainty Budget'!P16</f>
        <v>6.1254986191601848</v>
      </c>
      <c r="Q19" s="336"/>
      <c r="R19" s="336"/>
      <c r="S19" s="337"/>
      <c r="U19" s="223"/>
    </row>
    <row r="20" spans="1:22" s="216" customFormat="1" ht="23.1" customHeight="1">
      <c r="B20" s="217"/>
      <c r="C20" s="135"/>
      <c r="D20" s="335">
        <f>'Data Record'!A33</f>
        <v>200</v>
      </c>
      <c r="E20" s="336"/>
      <c r="F20" s="336"/>
      <c r="G20" s="337"/>
      <c r="H20" s="326">
        <f>'Data Record'!P33</f>
        <v>200</v>
      </c>
      <c r="I20" s="327"/>
      <c r="J20" s="327"/>
      <c r="K20" s="328"/>
      <c r="L20" s="326">
        <f>'Data Record'!S33</f>
        <v>0</v>
      </c>
      <c r="M20" s="327"/>
      <c r="N20" s="327"/>
      <c r="O20" s="328"/>
      <c r="P20" s="335">
        <f>'Uncertainty Budget'!P17</f>
        <v>6.3788060533822994</v>
      </c>
      <c r="Q20" s="336"/>
      <c r="R20" s="336"/>
      <c r="S20" s="337"/>
      <c r="U20" s="223"/>
    </row>
    <row r="21" spans="1:22" s="216" customFormat="1" ht="23.1" customHeight="1">
      <c r="B21" s="217"/>
      <c r="C21" s="135"/>
      <c r="D21" s="335">
        <f>'Data Record'!A34</f>
        <v>250</v>
      </c>
      <c r="E21" s="336"/>
      <c r="F21" s="336"/>
      <c r="G21" s="337"/>
      <c r="H21" s="326">
        <f>'Data Record'!P34</f>
        <v>250</v>
      </c>
      <c r="I21" s="327"/>
      <c r="J21" s="327"/>
      <c r="K21" s="328"/>
      <c r="L21" s="326">
        <f>'Data Record'!S34</f>
        <v>0</v>
      </c>
      <c r="M21" s="327"/>
      <c r="N21" s="327"/>
      <c r="O21" s="328"/>
      <c r="P21" s="335">
        <f>'Uncertainty Budget'!P18</f>
        <v>6.6896238060646329</v>
      </c>
      <c r="Q21" s="336"/>
      <c r="R21" s="336"/>
      <c r="S21" s="337"/>
      <c r="U21" s="223"/>
    </row>
    <row r="22" spans="1:22" s="216" customFormat="1" ht="23.1" customHeight="1">
      <c r="B22" s="217"/>
      <c r="C22" s="135"/>
      <c r="D22" s="335">
        <f>'Data Record'!A35</f>
        <v>300</v>
      </c>
      <c r="E22" s="336"/>
      <c r="F22" s="336"/>
      <c r="G22" s="337"/>
      <c r="H22" s="326">
        <f>'Data Record'!P35</f>
        <v>300</v>
      </c>
      <c r="I22" s="327"/>
      <c r="J22" s="327"/>
      <c r="K22" s="328"/>
      <c r="L22" s="326">
        <f>'Data Record'!S35</f>
        <v>0</v>
      </c>
      <c r="M22" s="327"/>
      <c r="N22" s="327"/>
      <c r="O22" s="328"/>
      <c r="P22" s="335">
        <f>'Uncertainty Budget'!P19</f>
        <v>7.0503498731150449</v>
      </c>
      <c r="Q22" s="336"/>
      <c r="R22" s="336"/>
      <c r="S22" s="337"/>
      <c r="U22" s="223"/>
    </row>
    <row r="23" spans="1:22" s="216" customFormat="1" ht="23.1" customHeight="1">
      <c r="B23" s="217"/>
      <c r="C23" s="135"/>
      <c r="D23" s="335">
        <f>'Data Record'!A36</f>
        <v>500</v>
      </c>
      <c r="E23" s="336"/>
      <c r="F23" s="336"/>
      <c r="G23" s="337"/>
      <c r="H23" s="326">
        <f>'Data Record'!P36</f>
        <v>500</v>
      </c>
      <c r="I23" s="327"/>
      <c r="J23" s="327"/>
      <c r="K23" s="328"/>
      <c r="L23" s="326">
        <f>'Data Record'!S36</f>
        <v>0</v>
      </c>
      <c r="M23" s="327"/>
      <c r="N23" s="327"/>
      <c r="O23" s="328"/>
      <c r="P23" s="335">
        <f>'Uncertainty Budget'!P20</f>
        <v>8.8671679056318009</v>
      </c>
      <c r="Q23" s="336"/>
      <c r="R23" s="336"/>
      <c r="S23" s="337"/>
      <c r="U23" s="223"/>
    </row>
    <row r="24" spans="1:22" s="216" customFormat="1" ht="23.1" customHeight="1">
      <c r="B24" s="217"/>
      <c r="C24" s="135"/>
      <c r="D24" s="332">
        <f>'Data Record'!A37</f>
        <v>1000</v>
      </c>
      <c r="E24" s="333"/>
      <c r="F24" s="333"/>
      <c r="G24" s="334"/>
      <c r="H24" s="329">
        <f>'Data Record'!P37</f>
        <v>1000</v>
      </c>
      <c r="I24" s="330"/>
      <c r="J24" s="330"/>
      <c r="K24" s="331"/>
      <c r="L24" s="329">
        <f>'Data Record'!S37</f>
        <v>0</v>
      </c>
      <c r="M24" s="330"/>
      <c r="N24" s="330"/>
      <c r="O24" s="331"/>
      <c r="P24" s="332">
        <f>'Uncertainty Budget'!P21</f>
        <v>14.632797636360133</v>
      </c>
      <c r="Q24" s="333"/>
      <c r="R24" s="333"/>
      <c r="S24" s="334"/>
      <c r="U24" s="223"/>
    </row>
    <row r="25" spans="1:22" s="216" customFormat="1" ht="23.1" customHeight="1">
      <c r="B25" s="136"/>
      <c r="C25" s="136"/>
      <c r="D25" s="229" t="s">
        <v>127</v>
      </c>
      <c r="E25" s="229"/>
      <c r="F25" s="230"/>
      <c r="G25" s="230"/>
      <c r="H25" s="230"/>
      <c r="I25" s="230"/>
      <c r="J25" s="230"/>
      <c r="K25" s="230"/>
      <c r="L25" s="342">
        <f>MAX('Data Record'!H17,'Data Record'!H18)</f>
        <v>2E-3</v>
      </c>
      <c r="M25" s="342"/>
      <c r="N25" s="230" t="s">
        <v>22</v>
      </c>
      <c r="P25" s="215"/>
      <c r="Q25" s="215"/>
      <c r="R25" s="215"/>
      <c r="S25" s="215"/>
      <c r="T25" s="215"/>
      <c r="U25" s="215"/>
      <c r="V25" s="215"/>
    </row>
    <row r="26" spans="1:22" s="216" customFormat="1" ht="17.100000000000001" customHeight="1">
      <c r="B26" s="136"/>
      <c r="C26" s="136"/>
      <c r="D26" s="215"/>
      <c r="P26" s="136"/>
      <c r="Q26" s="215"/>
      <c r="R26" s="215"/>
      <c r="S26" s="215"/>
      <c r="T26" s="215"/>
      <c r="U26" s="215"/>
      <c r="V26" s="215"/>
    </row>
    <row r="27" spans="1:22" s="216" customFormat="1" ht="18" customHeight="1">
      <c r="C27" s="147" t="s">
        <v>63</v>
      </c>
      <c r="D27" s="137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137"/>
      <c r="V27" s="137"/>
    </row>
    <row r="28" spans="1:22" s="216" customFormat="1" ht="18" customHeight="1">
      <c r="C28" s="206" t="s">
        <v>64</v>
      </c>
      <c r="D28" s="137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137"/>
      <c r="V28" s="137"/>
    </row>
    <row r="29" spans="1:22" s="216" customFormat="1" ht="18" customHeight="1">
      <c r="B29" s="206" t="s">
        <v>65</v>
      </c>
      <c r="C29" s="137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137"/>
      <c r="V29" s="137"/>
    </row>
    <row r="30" spans="1:22" s="216" customFormat="1" ht="18" customHeight="1">
      <c r="A30" s="325" t="s">
        <v>66</v>
      </c>
      <c r="B30" s="325"/>
      <c r="C30" s="325"/>
      <c r="D30" s="325"/>
      <c r="E30" s="325"/>
      <c r="F30" s="325"/>
      <c r="G30" s="325"/>
      <c r="H30" s="325"/>
      <c r="I30" s="325"/>
      <c r="J30" s="325"/>
      <c r="K30" s="325"/>
      <c r="L30" s="325"/>
      <c r="M30" s="325"/>
      <c r="N30" s="325"/>
      <c r="O30" s="325"/>
      <c r="P30" s="325"/>
      <c r="Q30" s="325"/>
      <c r="R30" s="325"/>
      <c r="S30" s="325"/>
      <c r="T30" s="325"/>
      <c r="U30" s="325"/>
      <c r="V30" s="325"/>
    </row>
    <row r="31" spans="1:22" s="216" customFormat="1" ht="17.100000000000001" customHeight="1"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</row>
    <row r="32" spans="1:22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17.100000000000001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  <row r="216" ht="17.100000000000001" customHeight="1"/>
    <row r="217" ht="17.100000000000001" customHeight="1"/>
    <row r="218" ht="17.100000000000001" customHeight="1"/>
    <row r="219" ht="17.100000000000001" customHeight="1"/>
    <row r="220" ht="17.100000000000001" customHeight="1"/>
    <row r="221" ht="17.100000000000001" customHeight="1"/>
    <row r="222" ht="17.100000000000001" customHeight="1"/>
    <row r="223" ht="17.100000000000001" customHeight="1"/>
    <row r="224" ht="17.100000000000001" customHeight="1"/>
    <row r="225" ht="17.100000000000001" customHeight="1"/>
    <row r="226" ht="17.100000000000001" customHeight="1"/>
    <row r="227" ht="17.100000000000001" customHeight="1"/>
    <row r="228" ht="17.100000000000001" customHeight="1"/>
    <row r="229" ht="17.100000000000001" customHeight="1"/>
    <row r="230" ht="17.100000000000001" customHeight="1"/>
    <row r="231" ht="17.100000000000001" customHeight="1"/>
    <row r="232" ht="17.100000000000001" customHeight="1"/>
    <row r="233" ht="17.100000000000001" customHeight="1"/>
    <row r="234" ht="17.100000000000001" customHeight="1"/>
    <row r="235" ht="17.100000000000001" customHeight="1"/>
    <row r="236" ht="17.100000000000001" customHeight="1"/>
    <row r="237" ht="17.100000000000001" customHeight="1"/>
    <row r="238" ht="17.100000000000001" customHeight="1"/>
    <row r="239" ht="17.100000000000001" customHeight="1"/>
    <row r="240" ht="17.100000000000001" customHeight="1"/>
  </sheetData>
  <mergeCells count="68">
    <mergeCell ref="Q7:R7"/>
    <mergeCell ref="L25:M25"/>
    <mergeCell ref="P8:S9"/>
    <mergeCell ref="P12:S12"/>
    <mergeCell ref="P13:S13"/>
    <mergeCell ref="P17:S17"/>
    <mergeCell ref="P18:S18"/>
    <mergeCell ref="P19:S19"/>
    <mergeCell ref="D13:G13"/>
    <mergeCell ref="D12:G12"/>
    <mergeCell ref="P10:S10"/>
    <mergeCell ref="P11:S11"/>
    <mergeCell ref="D11:G11"/>
    <mergeCell ref="P16:S16"/>
    <mergeCell ref="P14:S14"/>
    <mergeCell ref="P15:S15"/>
    <mergeCell ref="D14:G14"/>
    <mergeCell ref="H14:K14"/>
    <mergeCell ref="H18:K18"/>
    <mergeCell ref="H19:K19"/>
    <mergeCell ref="P22:S22"/>
    <mergeCell ref="P24:S24"/>
    <mergeCell ref="L24:O24"/>
    <mergeCell ref="P23:S23"/>
    <mergeCell ref="P20:S20"/>
    <mergeCell ref="P21:S21"/>
    <mergeCell ref="D8:G9"/>
    <mergeCell ref="D10:G10"/>
    <mergeCell ref="D21:G21"/>
    <mergeCell ref="D20:G20"/>
    <mergeCell ref="D19:G19"/>
    <mergeCell ref="D18:G18"/>
    <mergeCell ref="D17:G17"/>
    <mergeCell ref="D16:G16"/>
    <mergeCell ref="D15:G15"/>
    <mergeCell ref="H23:K23"/>
    <mergeCell ref="H24:K24"/>
    <mergeCell ref="D24:G24"/>
    <mergeCell ref="D23:G23"/>
    <mergeCell ref="D22:G22"/>
    <mergeCell ref="H15:K15"/>
    <mergeCell ref="H16:K16"/>
    <mergeCell ref="H17:K17"/>
    <mergeCell ref="H13:K13"/>
    <mergeCell ref="H22:K22"/>
    <mergeCell ref="H20:K20"/>
    <mergeCell ref="H21:K21"/>
    <mergeCell ref="L13:O13"/>
    <mergeCell ref="L14:O14"/>
    <mergeCell ref="L15:O15"/>
    <mergeCell ref="L16:O16"/>
    <mergeCell ref="L17:O17"/>
    <mergeCell ref="L8:O9"/>
    <mergeCell ref="H8:K9"/>
    <mergeCell ref="A3:V3"/>
    <mergeCell ref="A30:V30"/>
    <mergeCell ref="L12:O12"/>
    <mergeCell ref="L11:O11"/>
    <mergeCell ref="L10:O10"/>
    <mergeCell ref="H12:K12"/>
    <mergeCell ref="H11:K11"/>
    <mergeCell ref="H10:K10"/>
    <mergeCell ref="L18:O18"/>
    <mergeCell ref="L19:O19"/>
    <mergeCell ref="L20:O20"/>
    <mergeCell ref="L21:O21"/>
    <mergeCell ref="L22:O22"/>
    <mergeCell ref="L23:O23"/>
  </mergeCells>
  <phoneticPr fontId="65" type="noConversion"/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S111"/>
  <sheetViews>
    <sheetView tabSelected="1" topLeftCell="A4" workbookViewId="0">
      <selection activeCell="O17" sqref="O17"/>
    </sheetView>
  </sheetViews>
  <sheetFormatPr defaultColWidth="1.140625" defaultRowHeight="15"/>
  <cols>
    <col min="1" max="1" width="1.140625" style="24" customWidth="1"/>
    <col min="2" max="16" width="9.7109375" style="24" customWidth="1"/>
    <col min="17" max="17" width="1.28515625" style="24" customWidth="1"/>
    <col min="18" max="23" width="9" customWidth="1"/>
    <col min="24" max="252" width="9" style="24" customWidth="1"/>
    <col min="253" max="253" width="1.140625" style="24" customWidth="1"/>
  </cols>
  <sheetData>
    <row r="1" spans="1:253">
      <c r="B1" s="25"/>
      <c r="C1" s="25"/>
      <c r="F1" s="25"/>
      <c r="G1" s="25"/>
    </row>
    <row r="2" spans="1:253" ht="23.25">
      <c r="B2" s="349" t="s">
        <v>69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</row>
    <row r="3" spans="1:253">
      <c r="B3" s="350"/>
      <c r="C3" s="350"/>
      <c r="D3" s="350"/>
      <c r="E3" s="350"/>
      <c r="F3" s="350"/>
      <c r="G3" s="350"/>
      <c r="H3" s="26"/>
      <c r="I3" s="26"/>
      <c r="P3" s="26"/>
    </row>
    <row r="4" spans="1:253">
      <c r="B4" s="351" t="s">
        <v>12</v>
      </c>
      <c r="C4" s="352"/>
      <c r="D4" s="351" t="s">
        <v>13</v>
      </c>
      <c r="E4" s="352"/>
      <c r="F4" s="351" t="s">
        <v>103</v>
      </c>
      <c r="G4" s="352"/>
      <c r="H4" s="353" t="s">
        <v>24</v>
      </c>
      <c r="I4" s="354"/>
      <c r="J4" s="351" t="s">
        <v>25</v>
      </c>
      <c r="K4" s="352"/>
      <c r="L4" s="355" t="s">
        <v>14</v>
      </c>
      <c r="M4" s="355" t="s">
        <v>15</v>
      </c>
      <c r="N4" s="355" t="s">
        <v>104</v>
      </c>
      <c r="O4" s="355" t="s">
        <v>105</v>
      </c>
      <c r="P4" s="188" t="s">
        <v>106</v>
      </c>
      <c r="X4" s="27"/>
      <c r="Y4" s="27"/>
      <c r="Z4" s="27"/>
    </row>
    <row r="5" spans="1:253">
      <c r="B5" s="357" t="s">
        <v>107</v>
      </c>
      <c r="C5" s="358"/>
      <c r="D5" s="357" t="s">
        <v>107</v>
      </c>
      <c r="E5" s="358"/>
      <c r="F5" s="357" t="s">
        <v>107</v>
      </c>
      <c r="G5" s="358"/>
      <c r="H5" s="359" t="s">
        <v>107</v>
      </c>
      <c r="I5" s="360"/>
      <c r="J5" s="357" t="s">
        <v>107</v>
      </c>
      <c r="K5" s="358"/>
      <c r="L5" s="356"/>
      <c r="M5" s="356"/>
      <c r="N5" s="356"/>
      <c r="O5" s="356"/>
      <c r="P5" s="189" t="s">
        <v>108</v>
      </c>
      <c r="X5" s="27"/>
      <c r="Y5" s="27"/>
      <c r="Z5" s="27"/>
    </row>
    <row r="6" spans="1:253" ht="18.75">
      <c r="B6" s="361" t="s">
        <v>5</v>
      </c>
      <c r="C6" s="362"/>
      <c r="D6" s="28" t="s">
        <v>5</v>
      </c>
      <c r="E6" s="29" t="s">
        <v>15</v>
      </c>
      <c r="F6" s="28" t="s">
        <v>5</v>
      </c>
      <c r="G6" s="29" t="s">
        <v>15</v>
      </c>
      <c r="H6" s="28" t="s">
        <v>5</v>
      </c>
      <c r="I6" s="29" t="s">
        <v>15</v>
      </c>
      <c r="J6" s="28" t="s">
        <v>5</v>
      </c>
      <c r="K6" s="29" t="s">
        <v>15</v>
      </c>
      <c r="L6" s="28" t="s">
        <v>5</v>
      </c>
      <c r="M6" s="28" t="s">
        <v>5</v>
      </c>
      <c r="N6" s="28" t="s">
        <v>5</v>
      </c>
      <c r="O6" s="30" t="s">
        <v>5</v>
      </c>
      <c r="P6" s="190" t="s">
        <v>5</v>
      </c>
      <c r="Q6" s="31"/>
      <c r="X6" s="27"/>
      <c r="Y6" s="27"/>
      <c r="Z6" s="27"/>
    </row>
    <row r="7" spans="1:253" ht="18.75">
      <c r="A7" s="27"/>
      <c r="B7" s="363">
        <f>'Data Record'!A23</f>
        <v>0</v>
      </c>
      <c r="C7" s="364"/>
      <c r="D7" s="227">
        <f>'Data Record'!V23</f>
        <v>0</v>
      </c>
      <c r="E7" s="33">
        <f t="shared" ref="E7:E18" si="0">D7/1</f>
        <v>0</v>
      </c>
      <c r="F7" s="66">
        <f>'Cert of STD'!K26</f>
        <v>5.9999999999999995E-5</v>
      </c>
      <c r="G7" s="33">
        <f t="shared" ref="G7:G18" si="1">F7/2</f>
        <v>2.9999999999999997E-5</v>
      </c>
      <c r="H7" s="33">
        <f>((B7)*(11.5*10^-6)*1)</f>
        <v>0</v>
      </c>
      <c r="I7" s="33">
        <f t="shared" ref="I7:I18" si="2">H7/SQRT(3)</f>
        <v>0</v>
      </c>
      <c r="J7" s="34">
        <f>'Data Record'!M8/2</f>
        <v>5.0000000000000001E-3</v>
      </c>
      <c r="K7" s="35">
        <f t="shared" ref="K7:K18" si="3">(J7/SQRT(3))</f>
        <v>2.886751345948129E-3</v>
      </c>
      <c r="L7" s="33">
        <f t="shared" ref="L7:L21" si="4">SQRT(E7^2+G7^2+I7^2+K7^2)</f>
        <v>2.8869072263121541E-3</v>
      </c>
      <c r="M7" s="36">
        <f t="shared" ref="M7:M21" si="5">E7/1</f>
        <v>0</v>
      </c>
      <c r="N7" s="37" t="str">
        <f>IF(M7=0,"∞",(L7^4/(M7^4/3)))</f>
        <v>∞</v>
      </c>
      <c r="O7" s="32">
        <f>IF(N7="∞",2,_xlfn.T.INV.2T(0.0455,N7))</f>
        <v>2</v>
      </c>
      <c r="P7" s="191">
        <f>(L7*O7)*1000</f>
        <v>5.7738144526243085</v>
      </c>
      <c r="Q7" s="31"/>
      <c r="X7" s="27"/>
      <c r="Y7" s="27"/>
      <c r="Z7" s="27"/>
    </row>
    <row r="8" spans="1:253" ht="18.75">
      <c r="A8" s="27"/>
      <c r="B8" s="363">
        <f>'Data Record'!A24</f>
        <v>2</v>
      </c>
      <c r="C8" s="364"/>
      <c r="D8" s="227">
        <f>'Data Record'!V24</f>
        <v>0</v>
      </c>
      <c r="E8" s="33">
        <f t="shared" si="0"/>
        <v>0</v>
      </c>
      <c r="F8" s="66">
        <f>'Cert of STD'!K26</f>
        <v>5.9999999999999995E-5</v>
      </c>
      <c r="G8" s="33">
        <f t="shared" si="1"/>
        <v>2.9999999999999997E-5</v>
      </c>
      <c r="H8" s="33">
        <f t="shared" ref="H8:H21" si="6">((B8)*(11.5*10^-6)*1)</f>
        <v>2.3E-5</v>
      </c>
      <c r="I8" s="33">
        <f t="shared" si="2"/>
        <v>1.3279056191361393E-5</v>
      </c>
      <c r="J8" s="34">
        <f>J7</f>
        <v>5.0000000000000001E-3</v>
      </c>
      <c r="K8" s="35">
        <f t="shared" si="3"/>
        <v>2.886751345948129E-3</v>
      </c>
      <c r="L8" s="33">
        <f t="shared" si="4"/>
        <v>2.8869377663307302E-3</v>
      </c>
      <c r="M8" s="36">
        <f t="shared" si="5"/>
        <v>0</v>
      </c>
      <c r="N8" s="37" t="str">
        <f t="shared" ref="N8:N21" si="7">IF(M8=0,"∞",(L8^4/(M8^4/3)))</f>
        <v>∞</v>
      </c>
      <c r="O8" s="32">
        <f t="shared" ref="O8:O21" si="8">IF(N8="∞",2,_xlfn.T.INV.2T(0.0455,N8))</f>
        <v>2</v>
      </c>
      <c r="P8" s="191">
        <f t="shared" ref="P8:P21" si="9">(L8*O8)*1000</f>
        <v>5.7738755326614601</v>
      </c>
      <c r="Q8" s="31"/>
      <c r="X8" s="27"/>
      <c r="Y8" s="27"/>
      <c r="Z8" s="27"/>
    </row>
    <row r="9" spans="1:253" ht="18.75">
      <c r="A9" s="27"/>
      <c r="B9" s="363">
        <f>'Data Record'!A25</f>
        <v>5</v>
      </c>
      <c r="C9" s="364"/>
      <c r="D9" s="227">
        <f>'Data Record'!V25</f>
        <v>0</v>
      </c>
      <c r="E9" s="33">
        <f t="shared" si="0"/>
        <v>0</v>
      </c>
      <c r="F9" s="66">
        <f>'Cert of STD'!K29</f>
        <v>5.9999999999999995E-5</v>
      </c>
      <c r="G9" s="33">
        <f t="shared" si="1"/>
        <v>2.9999999999999997E-5</v>
      </c>
      <c r="H9" s="33">
        <f t="shared" si="6"/>
        <v>5.7500000000000002E-5</v>
      </c>
      <c r="I9" s="33">
        <f t="shared" si="2"/>
        <v>3.3197640478403482E-5</v>
      </c>
      <c r="J9" s="34">
        <f t="shared" ref="J9:J21" si="10">J8</f>
        <v>5.0000000000000001E-3</v>
      </c>
      <c r="K9" s="35">
        <f t="shared" si="3"/>
        <v>2.886751345948129E-3</v>
      </c>
      <c r="L9" s="33">
        <f t="shared" si="4"/>
        <v>2.8870980961281292E-3</v>
      </c>
      <c r="M9" s="36">
        <f t="shared" si="5"/>
        <v>0</v>
      </c>
      <c r="N9" s="37" t="str">
        <f t="shared" si="7"/>
        <v>∞</v>
      </c>
      <c r="O9" s="32">
        <f t="shared" si="8"/>
        <v>2</v>
      </c>
      <c r="P9" s="191">
        <f t="shared" si="9"/>
        <v>5.7741961922562579</v>
      </c>
      <c r="Q9" s="31"/>
      <c r="X9" s="27"/>
      <c r="Y9" s="27"/>
      <c r="Z9" s="27"/>
    </row>
    <row r="10" spans="1:253" ht="18.75">
      <c r="A10" s="27"/>
      <c r="B10" s="363">
        <f>'Data Record'!A26</f>
        <v>10</v>
      </c>
      <c r="C10" s="364"/>
      <c r="D10" s="227">
        <f>'Data Record'!V26</f>
        <v>0</v>
      </c>
      <c r="E10" s="33">
        <f t="shared" si="0"/>
        <v>0</v>
      </c>
      <c r="F10" s="66">
        <f>'Cert of STD'!K34</f>
        <v>5.9999999999999995E-5</v>
      </c>
      <c r="G10" s="33">
        <f t="shared" si="1"/>
        <v>2.9999999999999997E-5</v>
      </c>
      <c r="H10" s="33">
        <f t="shared" si="6"/>
        <v>1.15E-4</v>
      </c>
      <c r="I10" s="33">
        <f t="shared" si="2"/>
        <v>6.6395280956806963E-5</v>
      </c>
      <c r="J10" s="34">
        <f t="shared" si="10"/>
        <v>5.0000000000000001E-3</v>
      </c>
      <c r="K10" s="35">
        <f t="shared" si="3"/>
        <v>2.886751345948129E-3</v>
      </c>
      <c r="L10" s="33">
        <f t="shared" si="4"/>
        <v>2.8876706298791533E-3</v>
      </c>
      <c r="M10" s="36">
        <f t="shared" si="5"/>
        <v>0</v>
      </c>
      <c r="N10" s="37" t="str">
        <f t="shared" si="7"/>
        <v>∞</v>
      </c>
      <c r="O10" s="32">
        <f t="shared" si="8"/>
        <v>2</v>
      </c>
      <c r="P10" s="191">
        <f t="shared" si="9"/>
        <v>5.7753412597583065</v>
      </c>
      <c r="Q10" s="31"/>
      <c r="X10" s="27"/>
      <c r="Y10" s="27"/>
      <c r="Z10" s="27"/>
    </row>
    <row r="11" spans="1:253" ht="18.75">
      <c r="A11" s="27"/>
      <c r="B11" s="363">
        <f>'Data Record'!A27</f>
        <v>15</v>
      </c>
      <c r="C11" s="364"/>
      <c r="D11" s="227">
        <f>'Data Record'!V27</f>
        <v>0</v>
      </c>
      <c r="E11" s="33">
        <f t="shared" si="0"/>
        <v>0</v>
      </c>
      <c r="F11" s="66">
        <f>'Cert of STD'!K39</f>
        <v>7.0000000000000007E-5</v>
      </c>
      <c r="G11" s="33">
        <f t="shared" si="1"/>
        <v>3.5000000000000004E-5</v>
      </c>
      <c r="H11" s="33">
        <f t="shared" si="6"/>
        <v>1.7249999999999999E-4</v>
      </c>
      <c r="I11" s="33">
        <f t="shared" si="2"/>
        <v>9.9592921435210445E-5</v>
      </c>
      <c r="J11" s="34">
        <f t="shared" si="10"/>
        <v>5.0000000000000001E-3</v>
      </c>
      <c r="K11" s="35">
        <f t="shared" si="3"/>
        <v>2.886751345948129E-3</v>
      </c>
      <c r="L11" s="33">
        <f t="shared" si="4"/>
        <v>2.8886808552232514E-3</v>
      </c>
      <c r="M11" s="36">
        <f t="shared" si="5"/>
        <v>0</v>
      </c>
      <c r="N11" s="37" t="str">
        <f t="shared" si="7"/>
        <v>∞</v>
      </c>
      <c r="O11" s="32">
        <f t="shared" si="8"/>
        <v>2</v>
      </c>
      <c r="P11" s="191">
        <f t="shared" si="9"/>
        <v>5.7773617104465025</v>
      </c>
      <c r="Q11" s="38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</row>
    <row r="12" spans="1:253" ht="18.75">
      <c r="A12" s="27"/>
      <c r="B12" s="363">
        <f>'Data Record'!A28</f>
        <v>20</v>
      </c>
      <c r="C12" s="364"/>
      <c r="D12" s="227">
        <f>'Data Record'!V28</f>
        <v>0</v>
      </c>
      <c r="E12" s="33">
        <f t="shared" si="0"/>
        <v>0</v>
      </c>
      <c r="F12" s="66">
        <f>'Cert of STD'!K44</f>
        <v>7.0000000000000007E-5</v>
      </c>
      <c r="G12" s="33">
        <f t="shared" si="1"/>
        <v>3.5000000000000004E-5</v>
      </c>
      <c r="H12" s="33">
        <f t="shared" si="6"/>
        <v>2.3000000000000001E-4</v>
      </c>
      <c r="I12" s="33">
        <f t="shared" si="2"/>
        <v>1.3279056191361393E-4</v>
      </c>
      <c r="J12" s="34">
        <f t="shared" si="10"/>
        <v>5.0000000000000001E-3</v>
      </c>
      <c r="K12" s="35">
        <f t="shared" si="3"/>
        <v>2.886751345948129E-3</v>
      </c>
      <c r="L12" s="33">
        <f t="shared" si="4"/>
        <v>2.8900158592413757E-3</v>
      </c>
      <c r="M12" s="36">
        <f t="shared" si="5"/>
        <v>0</v>
      </c>
      <c r="N12" s="37" t="str">
        <f t="shared" si="7"/>
        <v>∞</v>
      </c>
      <c r="O12" s="32">
        <f t="shared" si="8"/>
        <v>2</v>
      </c>
      <c r="P12" s="191">
        <f t="shared" si="9"/>
        <v>5.7800317184827517</v>
      </c>
      <c r="Q12" s="38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</row>
    <row r="13" spans="1:253" ht="18.75">
      <c r="A13" s="27"/>
      <c r="B13" s="363">
        <f>'Data Record'!A29</f>
        <v>50</v>
      </c>
      <c r="C13" s="364"/>
      <c r="D13" s="227">
        <f>'Data Record'!V29</f>
        <v>0</v>
      </c>
      <c r="E13" s="33">
        <f t="shared" si="0"/>
        <v>0</v>
      </c>
      <c r="F13" s="66">
        <f>'Cert of STD'!K50</f>
        <v>8.9999999999999992E-5</v>
      </c>
      <c r="G13" s="33">
        <f t="shared" si="1"/>
        <v>4.4999999999999996E-5</v>
      </c>
      <c r="H13" s="33">
        <f t="shared" si="6"/>
        <v>5.7499999999999999E-4</v>
      </c>
      <c r="I13" s="33">
        <f t="shared" si="2"/>
        <v>3.3197640478403484E-4</v>
      </c>
      <c r="J13" s="34">
        <f t="shared" si="10"/>
        <v>5.0000000000000001E-3</v>
      </c>
      <c r="K13" s="35">
        <f t="shared" si="3"/>
        <v>2.886751345948129E-3</v>
      </c>
      <c r="L13" s="33">
        <f t="shared" si="4"/>
        <v>2.9061257141883364E-3</v>
      </c>
      <c r="M13" s="36">
        <f t="shared" si="5"/>
        <v>0</v>
      </c>
      <c r="N13" s="37" t="str">
        <f t="shared" si="7"/>
        <v>∞</v>
      </c>
      <c r="O13" s="32">
        <f t="shared" si="8"/>
        <v>2</v>
      </c>
      <c r="P13" s="191">
        <f t="shared" si="9"/>
        <v>5.8122514283766726</v>
      </c>
      <c r="Q13" s="38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</row>
    <row r="14" spans="1:253" ht="18.75">
      <c r="A14" s="27"/>
      <c r="B14" s="363">
        <f>'Data Record'!A30</f>
        <v>75</v>
      </c>
      <c r="C14" s="364"/>
      <c r="D14" s="227">
        <f>'Data Record'!V30</f>
        <v>0</v>
      </c>
      <c r="E14" s="33">
        <f t="shared" si="0"/>
        <v>0</v>
      </c>
      <c r="F14" s="66">
        <f>'Cert of STD'!K51</f>
        <v>1E-4</v>
      </c>
      <c r="G14" s="33">
        <f t="shared" si="1"/>
        <v>5.0000000000000002E-5</v>
      </c>
      <c r="H14" s="33">
        <f t="shared" si="6"/>
        <v>8.6249999999999999E-4</v>
      </c>
      <c r="I14" s="33">
        <f t="shared" si="2"/>
        <v>4.9796460717605221E-4</v>
      </c>
      <c r="J14" s="34">
        <f t="shared" si="10"/>
        <v>5.0000000000000001E-3</v>
      </c>
      <c r="K14" s="35">
        <f t="shared" si="3"/>
        <v>2.886751345948129E-3</v>
      </c>
      <c r="L14" s="33">
        <f t="shared" si="4"/>
        <v>2.9298126362164072E-3</v>
      </c>
      <c r="M14" s="36">
        <f t="shared" si="5"/>
        <v>0</v>
      </c>
      <c r="N14" s="37" t="str">
        <f t="shared" si="7"/>
        <v>∞</v>
      </c>
      <c r="O14" s="32">
        <f t="shared" si="8"/>
        <v>2</v>
      </c>
      <c r="P14" s="191">
        <f t="shared" si="9"/>
        <v>5.8596252724328144</v>
      </c>
      <c r="Q14" s="38"/>
      <c r="R14" s="27"/>
      <c r="S14" s="27"/>
      <c r="T14" s="27"/>
      <c r="U14" s="27"/>
      <c r="V14" s="27"/>
      <c r="W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</row>
    <row r="15" spans="1:253" ht="18.75">
      <c r="A15" s="27"/>
      <c r="B15" s="363">
        <f>'Data Record'!A31</f>
        <v>100</v>
      </c>
      <c r="C15" s="364"/>
      <c r="D15" s="227">
        <f>'Data Record'!V31</f>
        <v>0</v>
      </c>
      <c r="E15" s="33">
        <f t="shared" si="0"/>
        <v>0</v>
      </c>
      <c r="F15" s="66">
        <f>'Cert of STD'!K52</f>
        <v>1.1999999999999999E-4</v>
      </c>
      <c r="G15" s="33">
        <f t="shared" si="1"/>
        <v>5.9999999999999995E-5</v>
      </c>
      <c r="H15" s="33">
        <f t="shared" si="6"/>
        <v>1.15E-3</v>
      </c>
      <c r="I15" s="33">
        <f t="shared" si="2"/>
        <v>6.6395280956806969E-4</v>
      </c>
      <c r="J15" s="34">
        <f t="shared" si="10"/>
        <v>5.0000000000000001E-3</v>
      </c>
      <c r="K15" s="35">
        <f t="shared" si="3"/>
        <v>2.886751345948129E-3</v>
      </c>
      <c r="L15" s="33">
        <f t="shared" si="4"/>
        <v>2.9627295972914349E-3</v>
      </c>
      <c r="M15" s="36">
        <f t="shared" si="5"/>
        <v>0</v>
      </c>
      <c r="N15" s="37" t="str">
        <f t="shared" si="7"/>
        <v>∞</v>
      </c>
      <c r="O15" s="32">
        <f t="shared" si="8"/>
        <v>2</v>
      </c>
      <c r="P15" s="191">
        <f t="shared" si="9"/>
        <v>5.9254591945828698</v>
      </c>
      <c r="Q15" s="38"/>
      <c r="R15" s="27"/>
      <c r="S15" s="27"/>
      <c r="T15" s="27"/>
      <c r="U15" s="27"/>
      <c r="V15" s="27"/>
      <c r="W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</row>
    <row r="16" spans="1:253" ht="18.75">
      <c r="A16" s="27"/>
      <c r="B16" s="363">
        <f>'Data Record'!A32</f>
        <v>150</v>
      </c>
      <c r="C16" s="364"/>
      <c r="D16" s="227">
        <f>'Data Record'!V32</f>
        <v>0</v>
      </c>
      <c r="E16" s="33">
        <f t="shared" si="0"/>
        <v>0</v>
      </c>
      <c r="F16" s="66">
        <f>'Cert of STD'!W7</f>
        <v>4.6999999999999999E-4</v>
      </c>
      <c r="G16" s="33">
        <f t="shared" si="1"/>
        <v>2.3499999999999999E-4</v>
      </c>
      <c r="H16" s="33">
        <f t="shared" si="6"/>
        <v>1.725E-3</v>
      </c>
      <c r="I16" s="33">
        <f t="shared" si="2"/>
        <v>9.9592921435210442E-4</v>
      </c>
      <c r="J16" s="34">
        <f t="shared" si="10"/>
        <v>5.0000000000000001E-3</v>
      </c>
      <c r="K16" s="35">
        <f t="shared" si="3"/>
        <v>2.886751345948129E-3</v>
      </c>
      <c r="L16" s="33">
        <f t="shared" si="4"/>
        <v>3.0627493095800925E-3</v>
      </c>
      <c r="M16" s="36">
        <f t="shared" si="5"/>
        <v>0</v>
      </c>
      <c r="N16" s="37" t="str">
        <f t="shared" si="7"/>
        <v>∞</v>
      </c>
      <c r="O16" s="32">
        <f t="shared" si="8"/>
        <v>2</v>
      </c>
      <c r="P16" s="191">
        <f t="shared" si="9"/>
        <v>6.1254986191601848</v>
      </c>
      <c r="Q16" s="38"/>
      <c r="R16" s="27"/>
      <c r="S16" s="27"/>
      <c r="T16" s="27"/>
      <c r="U16" s="27"/>
      <c r="V16" s="27"/>
      <c r="W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</row>
    <row r="17" spans="1:253" ht="18.75">
      <c r="A17" s="27"/>
      <c r="B17" s="363">
        <f>'Data Record'!A33</f>
        <v>200</v>
      </c>
      <c r="C17" s="364"/>
      <c r="D17" s="227">
        <f>'Data Record'!V33</f>
        <v>0</v>
      </c>
      <c r="E17" s="33">
        <f t="shared" si="0"/>
        <v>0</v>
      </c>
      <c r="F17" s="66">
        <f>'Cert of STD'!W9</f>
        <v>5.5000000000000003E-4</v>
      </c>
      <c r="G17" s="33">
        <f t="shared" si="1"/>
        <v>2.7500000000000002E-4</v>
      </c>
      <c r="H17" s="33">
        <f t="shared" si="6"/>
        <v>2.3E-3</v>
      </c>
      <c r="I17" s="33">
        <f t="shared" si="2"/>
        <v>1.3279056191361394E-3</v>
      </c>
      <c r="J17" s="34">
        <f t="shared" si="10"/>
        <v>5.0000000000000001E-3</v>
      </c>
      <c r="K17" s="35">
        <f t="shared" si="3"/>
        <v>2.886751345948129E-3</v>
      </c>
      <c r="L17" s="33">
        <f t="shared" si="4"/>
        <v>3.1894030266911497E-3</v>
      </c>
      <c r="M17" s="36">
        <f t="shared" si="5"/>
        <v>0</v>
      </c>
      <c r="N17" s="37" t="str">
        <f t="shared" si="7"/>
        <v>∞</v>
      </c>
      <c r="O17" s="32">
        <f t="shared" si="8"/>
        <v>2</v>
      </c>
      <c r="P17" s="191">
        <f t="shared" si="9"/>
        <v>6.3788060533822994</v>
      </c>
      <c r="Q17" s="38"/>
      <c r="R17" s="27"/>
      <c r="S17" s="27"/>
      <c r="T17" s="27"/>
      <c r="U17" s="27"/>
      <c r="V17" s="27"/>
      <c r="W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</row>
    <row r="18" spans="1:253" ht="18.75">
      <c r="A18" s="27"/>
      <c r="B18" s="363">
        <f>'Data Record'!A34</f>
        <v>250</v>
      </c>
      <c r="C18" s="364"/>
      <c r="D18" s="227">
        <f>'Data Record'!V34</f>
        <v>0</v>
      </c>
      <c r="E18" s="33">
        <f t="shared" si="0"/>
        <v>0</v>
      </c>
      <c r="F18" s="66">
        <f>'Cert of STD'!W10</f>
        <v>6.3000000000000003E-4</v>
      </c>
      <c r="G18" s="33">
        <f t="shared" si="1"/>
        <v>3.1500000000000001E-4</v>
      </c>
      <c r="H18" s="33">
        <f t="shared" si="6"/>
        <v>2.875E-3</v>
      </c>
      <c r="I18" s="33">
        <f t="shared" si="2"/>
        <v>1.6598820239201741E-3</v>
      </c>
      <c r="J18" s="34">
        <f t="shared" si="10"/>
        <v>5.0000000000000001E-3</v>
      </c>
      <c r="K18" s="35">
        <f t="shared" si="3"/>
        <v>2.886751345948129E-3</v>
      </c>
      <c r="L18" s="33">
        <f t="shared" si="4"/>
        <v>3.3448119030323165E-3</v>
      </c>
      <c r="M18" s="36">
        <f t="shared" si="5"/>
        <v>0</v>
      </c>
      <c r="N18" s="37" t="str">
        <f t="shared" si="7"/>
        <v>∞</v>
      </c>
      <c r="O18" s="32">
        <f t="shared" si="8"/>
        <v>2</v>
      </c>
      <c r="P18" s="191">
        <f t="shared" si="9"/>
        <v>6.6896238060646329</v>
      </c>
      <c r="Q18" s="38"/>
      <c r="R18" s="27"/>
      <c r="S18" s="27"/>
      <c r="T18" s="27"/>
      <c r="U18" s="27"/>
      <c r="V18" s="27"/>
      <c r="W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</row>
    <row r="19" spans="1:253" ht="18.75">
      <c r="B19" s="363">
        <f>'Data Record'!A35</f>
        <v>300</v>
      </c>
      <c r="C19" s="364"/>
      <c r="D19" s="227">
        <f>'Data Record'!V35</f>
        <v>0</v>
      </c>
      <c r="E19" s="33">
        <f>D19/1</f>
        <v>0</v>
      </c>
      <c r="F19" s="66">
        <f>'Cert of STD'!W11</f>
        <v>7.0999999999999991E-4</v>
      </c>
      <c r="G19" s="33">
        <f>F19/2</f>
        <v>3.5499999999999996E-4</v>
      </c>
      <c r="H19" s="33">
        <f t="shared" si="6"/>
        <v>3.4499999999999999E-3</v>
      </c>
      <c r="I19" s="33">
        <f>H19/SQRT(3)</f>
        <v>1.9918584287042088E-3</v>
      </c>
      <c r="J19" s="34">
        <f t="shared" si="10"/>
        <v>5.0000000000000001E-3</v>
      </c>
      <c r="K19" s="35">
        <f>(J19/SQRT(3))</f>
        <v>2.886751345948129E-3</v>
      </c>
      <c r="L19" s="33">
        <f t="shared" si="4"/>
        <v>3.5251749365575223E-3</v>
      </c>
      <c r="M19" s="36">
        <f t="shared" si="5"/>
        <v>0</v>
      </c>
      <c r="N19" s="37" t="str">
        <f t="shared" si="7"/>
        <v>∞</v>
      </c>
      <c r="O19" s="32">
        <f t="shared" si="8"/>
        <v>2</v>
      </c>
      <c r="P19" s="191">
        <f t="shared" si="9"/>
        <v>7.0503498731150449</v>
      </c>
      <c r="Q19" s="27"/>
      <c r="R19" s="27"/>
      <c r="S19" s="27"/>
      <c r="T19" s="27"/>
      <c r="U19" s="27"/>
      <c r="V19" s="27"/>
      <c r="W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</row>
    <row r="20" spans="1:253" ht="18.75">
      <c r="B20" s="363">
        <f>'Data Record'!A36</f>
        <v>500</v>
      </c>
      <c r="C20" s="364"/>
      <c r="D20" s="227">
        <f>'Data Record'!V36</f>
        <v>0</v>
      </c>
      <c r="E20" s="33">
        <f>D20/1</f>
        <v>0</v>
      </c>
      <c r="F20" s="66">
        <f>'Cert of STD'!W13</f>
        <v>1.1000000000000001E-3</v>
      </c>
      <c r="G20" s="33">
        <f>F20/2</f>
        <v>5.5000000000000003E-4</v>
      </c>
      <c r="H20" s="33">
        <f t="shared" si="6"/>
        <v>5.7499999999999999E-3</v>
      </c>
      <c r="I20" s="33">
        <f>H20/SQRT(3)</f>
        <v>3.3197640478403482E-3</v>
      </c>
      <c r="J20" s="34">
        <f t="shared" si="10"/>
        <v>5.0000000000000001E-3</v>
      </c>
      <c r="K20" s="35">
        <f>(J20/SQRT(3))</f>
        <v>2.886751345948129E-3</v>
      </c>
      <c r="L20" s="33">
        <f t="shared" si="4"/>
        <v>4.4335839528159005E-3</v>
      </c>
      <c r="M20" s="36">
        <f t="shared" si="5"/>
        <v>0</v>
      </c>
      <c r="N20" s="37" t="str">
        <f t="shared" si="7"/>
        <v>∞</v>
      </c>
      <c r="O20" s="32">
        <f t="shared" si="8"/>
        <v>2</v>
      </c>
      <c r="P20" s="191">
        <f t="shared" si="9"/>
        <v>8.8671679056318009</v>
      </c>
      <c r="Q20" s="27"/>
      <c r="R20" s="27"/>
      <c r="S20" s="27"/>
      <c r="T20" s="27"/>
      <c r="U20" s="27"/>
      <c r="V20" s="27"/>
      <c r="W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</row>
    <row r="21" spans="1:253" ht="18.75">
      <c r="A21" s="40"/>
      <c r="B21" s="363">
        <f>'Data Record'!A37</f>
        <v>1000</v>
      </c>
      <c r="C21" s="364"/>
      <c r="D21" s="227">
        <f>'Data Record'!V37</f>
        <v>0</v>
      </c>
      <c r="E21" s="33">
        <f>D21/1</f>
        <v>0</v>
      </c>
      <c r="F21" s="66">
        <f>'Cert of STD'!W13+'Cert of STD'!W12+'Cert of STD'!K52</f>
        <v>2.1099999999999999E-3</v>
      </c>
      <c r="G21" s="33">
        <f>F21/2</f>
        <v>1.0549999999999999E-3</v>
      </c>
      <c r="H21" s="33">
        <f t="shared" si="6"/>
        <v>1.15E-2</v>
      </c>
      <c r="I21" s="33">
        <f>H21/SQRT(3)</f>
        <v>6.6395280956806964E-3</v>
      </c>
      <c r="J21" s="34">
        <f t="shared" si="10"/>
        <v>5.0000000000000001E-3</v>
      </c>
      <c r="K21" s="35">
        <f>(J21/SQRT(3))</f>
        <v>2.886751345948129E-3</v>
      </c>
      <c r="L21" s="33">
        <f t="shared" si="4"/>
        <v>7.3163988181800662E-3</v>
      </c>
      <c r="M21" s="36">
        <f t="shared" si="5"/>
        <v>0</v>
      </c>
      <c r="N21" s="37" t="str">
        <f t="shared" si="7"/>
        <v>∞</v>
      </c>
      <c r="O21" s="32">
        <f t="shared" si="8"/>
        <v>2</v>
      </c>
      <c r="P21" s="191">
        <f t="shared" si="9"/>
        <v>14.632797636360133</v>
      </c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40"/>
      <c r="HZ21" s="40"/>
      <c r="IA21" s="40"/>
      <c r="IB21" s="40"/>
      <c r="IC21" s="40"/>
      <c r="ID21" s="40"/>
      <c r="IE21" s="40"/>
      <c r="IF21" s="40"/>
      <c r="IG21" s="40"/>
      <c r="IH21" s="40"/>
      <c r="II21" s="40"/>
      <c r="IJ21" s="40"/>
      <c r="IK21" s="40"/>
      <c r="IL21" s="40"/>
      <c r="IM21" s="40"/>
      <c r="IN21" s="40"/>
      <c r="IO21" s="40"/>
      <c r="IP21" s="40"/>
      <c r="IQ21" s="40"/>
      <c r="IR21" s="40"/>
      <c r="IS21" s="40"/>
    </row>
    <row r="22" spans="1:253">
      <c r="A22" s="40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</row>
    <row r="23" spans="1:253">
      <c r="A23" s="40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  <c r="HB23" s="40"/>
      <c r="HC23" s="40"/>
      <c r="HD23" s="40"/>
      <c r="HE23" s="40"/>
      <c r="HF23" s="40"/>
      <c r="HG23" s="40"/>
      <c r="HH23" s="40"/>
      <c r="HI23" s="40"/>
      <c r="HJ23" s="40"/>
      <c r="HK23" s="40"/>
      <c r="HL23" s="40"/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HY23" s="40"/>
      <c r="HZ23" s="40"/>
      <c r="IA23" s="40"/>
      <c r="IB23" s="40"/>
      <c r="IC23" s="40"/>
      <c r="ID23" s="40"/>
      <c r="IE23" s="40"/>
      <c r="IF23" s="40"/>
      <c r="IG23" s="40"/>
      <c r="IH23" s="40"/>
      <c r="II23" s="40"/>
      <c r="IJ23" s="40"/>
      <c r="IK23" s="40"/>
      <c r="IL23" s="40"/>
      <c r="IM23" s="40"/>
      <c r="IN23" s="40"/>
      <c r="IO23" s="40"/>
      <c r="IP23" s="40"/>
      <c r="IQ23" s="40"/>
      <c r="IR23" s="40"/>
      <c r="IS23" s="40"/>
    </row>
    <row r="24" spans="1:253">
      <c r="A24" s="40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  <c r="HB24" s="40"/>
      <c r="HC24" s="40"/>
      <c r="HD24" s="40"/>
      <c r="HE24" s="40"/>
      <c r="HF24" s="40"/>
      <c r="HG24" s="40"/>
      <c r="HH24" s="40"/>
      <c r="HI24" s="40"/>
      <c r="HJ24" s="40"/>
      <c r="HK24" s="40"/>
      <c r="HL24" s="40"/>
      <c r="HM24" s="40"/>
      <c r="HN24" s="40"/>
      <c r="HO24" s="40"/>
      <c r="HP24" s="40"/>
      <c r="HQ24" s="40"/>
      <c r="HR24" s="40"/>
      <c r="HS24" s="40"/>
      <c r="HT24" s="40"/>
      <c r="HU24" s="40"/>
      <c r="HV24" s="40"/>
      <c r="HW24" s="40"/>
      <c r="HX24" s="40"/>
      <c r="HY24" s="40"/>
      <c r="HZ24" s="40"/>
      <c r="IA24" s="40"/>
      <c r="IB24" s="40"/>
      <c r="IC24" s="40"/>
      <c r="ID24" s="40"/>
      <c r="IE24" s="40"/>
      <c r="IF24" s="40"/>
      <c r="IG24" s="40"/>
      <c r="IH24" s="40"/>
      <c r="II24" s="40"/>
      <c r="IJ24" s="40"/>
      <c r="IK24" s="40"/>
      <c r="IL24" s="40"/>
      <c r="IM24" s="40"/>
      <c r="IN24" s="40"/>
      <c r="IO24" s="40"/>
      <c r="IP24" s="40"/>
      <c r="IQ24" s="40"/>
      <c r="IR24" s="40"/>
      <c r="IS24" s="40"/>
    </row>
    <row r="25" spans="1:253">
      <c r="A25" s="40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40"/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HY25" s="40"/>
      <c r="HZ25" s="40"/>
      <c r="IA25" s="40"/>
      <c r="IB25" s="40"/>
      <c r="IC25" s="40"/>
      <c r="ID25" s="40"/>
      <c r="IE25" s="40"/>
      <c r="IF25" s="40"/>
      <c r="IG25" s="40"/>
      <c r="IH25" s="40"/>
      <c r="II25" s="40"/>
      <c r="IJ25" s="40"/>
      <c r="IK25" s="40"/>
      <c r="IL25" s="40"/>
      <c r="IM25" s="40"/>
      <c r="IN25" s="40"/>
      <c r="IO25" s="40"/>
      <c r="IP25" s="40"/>
      <c r="IQ25" s="40"/>
      <c r="IR25" s="40"/>
      <c r="IS25" s="40"/>
    </row>
    <row r="26" spans="1:253">
      <c r="A26" s="40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  <c r="HB26" s="40"/>
      <c r="HC26" s="40"/>
      <c r="HD26" s="40"/>
      <c r="HE26" s="40"/>
      <c r="HF26" s="40"/>
      <c r="HG26" s="40"/>
      <c r="HH26" s="40"/>
      <c r="HI26" s="40"/>
      <c r="HJ26" s="40"/>
      <c r="HK26" s="40"/>
      <c r="HL26" s="40"/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HY26" s="40"/>
      <c r="HZ26" s="40"/>
      <c r="IA26" s="40"/>
      <c r="IB26" s="40"/>
      <c r="IC26" s="40"/>
      <c r="ID26" s="40"/>
      <c r="IE26" s="40"/>
      <c r="IF26" s="40"/>
      <c r="IG26" s="40"/>
      <c r="IH26" s="40"/>
      <c r="II26" s="40"/>
      <c r="IJ26" s="40"/>
      <c r="IK26" s="40"/>
      <c r="IL26" s="40"/>
      <c r="IM26" s="40"/>
      <c r="IN26" s="40"/>
      <c r="IO26" s="40"/>
      <c r="IP26" s="40"/>
      <c r="IQ26" s="40"/>
      <c r="IR26" s="40"/>
      <c r="IS26" s="40"/>
    </row>
    <row r="27" spans="1:253">
      <c r="A27" s="40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</row>
    <row r="28" spans="1:253">
      <c r="A28" s="40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40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  <c r="IO28" s="40"/>
      <c r="IP28" s="40"/>
      <c r="IQ28" s="40"/>
      <c r="IR28" s="40"/>
      <c r="IS28" s="40"/>
    </row>
    <row r="29" spans="1:253">
      <c r="A29" s="40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  <c r="HB29" s="40"/>
      <c r="HC29" s="40"/>
      <c r="HD29" s="40"/>
      <c r="HE29" s="40"/>
      <c r="HF29" s="40"/>
      <c r="HG29" s="40"/>
      <c r="HH29" s="40"/>
      <c r="HI29" s="40"/>
      <c r="HJ29" s="40"/>
      <c r="HK29" s="40"/>
      <c r="HL29" s="40"/>
      <c r="HM29" s="40"/>
      <c r="HN29" s="40"/>
      <c r="HO29" s="40"/>
      <c r="HP29" s="40"/>
      <c r="HQ29" s="40"/>
      <c r="HR29" s="40"/>
      <c r="HS29" s="40"/>
      <c r="HT29" s="40"/>
      <c r="HU29" s="40"/>
      <c r="HV29" s="40"/>
      <c r="HW29" s="40"/>
      <c r="HX29" s="40"/>
      <c r="HY29" s="40"/>
      <c r="HZ29" s="40"/>
      <c r="IA29" s="40"/>
      <c r="IB29" s="40"/>
      <c r="IC29" s="40"/>
      <c r="ID29" s="40"/>
      <c r="IE29" s="40"/>
      <c r="IF29" s="40"/>
      <c r="IG29" s="40"/>
      <c r="IH29" s="40"/>
      <c r="II29" s="40"/>
      <c r="IJ29" s="40"/>
      <c r="IK29" s="40"/>
      <c r="IL29" s="40"/>
      <c r="IM29" s="40"/>
      <c r="IN29" s="40"/>
      <c r="IO29" s="40"/>
      <c r="IP29" s="40"/>
      <c r="IQ29" s="40"/>
      <c r="IR29" s="40"/>
      <c r="IS29" s="40"/>
    </row>
    <row r="30" spans="1:253">
      <c r="A30" s="40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  <c r="HB30" s="40"/>
      <c r="HC30" s="40"/>
      <c r="HD30" s="40"/>
      <c r="HE30" s="40"/>
      <c r="HF30" s="40"/>
      <c r="HG30" s="40"/>
      <c r="HH30" s="40"/>
      <c r="HI30" s="40"/>
      <c r="HJ30" s="40"/>
      <c r="HK30" s="40"/>
      <c r="HL30" s="40"/>
      <c r="HM30" s="40"/>
      <c r="HN30" s="40"/>
      <c r="HO30" s="40"/>
      <c r="HP30" s="40"/>
      <c r="HQ30" s="40"/>
      <c r="HR30" s="40"/>
      <c r="HS30" s="40"/>
      <c r="HT30" s="40"/>
      <c r="HU30" s="40"/>
      <c r="HV30" s="40"/>
      <c r="HW30" s="40"/>
      <c r="HX30" s="40"/>
      <c r="HY30" s="40"/>
      <c r="HZ30" s="40"/>
      <c r="IA30" s="40"/>
      <c r="IB30" s="40"/>
      <c r="IC30" s="40"/>
      <c r="ID30" s="40"/>
      <c r="IE30" s="40"/>
      <c r="IF30" s="40"/>
      <c r="IG30" s="40"/>
      <c r="IH30" s="40"/>
      <c r="II30" s="40"/>
      <c r="IJ30" s="40"/>
      <c r="IK30" s="40"/>
      <c r="IL30" s="40"/>
      <c r="IM30" s="40"/>
      <c r="IN30" s="40"/>
      <c r="IO30" s="40"/>
      <c r="IP30" s="40"/>
      <c r="IQ30" s="40"/>
      <c r="IR30" s="40"/>
      <c r="IS30" s="40"/>
    </row>
    <row r="31" spans="1:253">
      <c r="A31" s="40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  <c r="HB31" s="40"/>
      <c r="HC31" s="40"/>
      <c r="HD31" s="40"/>
      <c r="HE31" s="40"/>
      <c r="HF31" s="40"/>
      <c r="HG31" s="40"/>
      <c r="HH31" s="40"/>
      <c r="HI31" s="40"/>
      <c r="HJ31" s="40"/>
      <c r="HK31" s="40"/>
      <c r="HL31" s="40"/>
      <c r="HM31" s="40"/>
      <c r="HN31" s="40"/>
      <c r="HO31" s="40"/>
      <c r="HP31" s="40"/>
      <c r="HQ31" s="40"/>
      <c r="HR31" s="40"/>
      <c r="HS31" s="40"/>
      <c r="HT31" s="40"/>
      <c r="HU31" s="40"/>
      <c r="HV31" s="40"/>
      <c r="HW31" s="40"/>
      <c r="HX31" s="40"/>
      <c r="HY31" s="40"/>
      <c r="HZ31" s="40"/>
      <c r="IA31" s="40"/>
      <c r="IB31" s="40"/>
      <c r="IC31" s="40"/>
      <c r="ID31" s="40"/>
      <c r="IE31" s="40"/>
      <c r="IF31" s="40"/>
      <c r="IG31" s="40"/>
      <c r="IH31" s="40"/>
      <c r="II31" s="40"/>
      <c r="IJ31" s="40"/>
      <c r="IK31" s="40"/>
      <c r="IL31" s="40"/>
      <c r="IM31" s="40"/>
      <c r="IN31" s="40"/>
      <c r="IO31" s="40"/>
      <c r="IP31" s="40"/>
      <c r="IQ31" s="40"/>
      <c r="IR31" s="40"/>
      <c r="IS31" s="40"/>
    </row>
    <row r="32" spans="1:253">
      <c r="A32" s="40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  <c r="HB32" s="40"/>
      <c r="HC32" s="40"/>
      <c r="HD32" s="40"/>
      <c r="HE32" s="40"/>
      <c r="HF32" s="40"/>
      <c r="HG32" s="40"/>
      <c r="HH32" s="40"/>
      <c r="HI32" s="40"/>
      <c r="HJ32" s="40"/>
      <c r="HK32" s="40"/>
      <c r="HL32" s="40"/>
      <c r="HM32" s="40"/>
      <c r="HN32" s="40"/>
      <c r="HO32" s="40"/>
      <c r="HP32" s="40"/>
      <c r="HQ32" s="40"/>
      <c r="HR32" s="40"/>
      <c r="HS32" s="40"/>
      <c r="HT32" s="40"/>
      <c r="HU32" s="40"/>
      <c r="HV32" s="40"/>
      <c r="HW32" s="40"/>
      <c r="HX32" s="40"/>
      <c r="HY32" s="40"/>
      <c r="HZ32" s="40"/>
      <c r="IA32" s="40"/>
      <c r="IB32" s="40"/>
      <c r="IC32" s="40"/>
      <c r="ID32" s="40"/>
      <c r="IE32" s="40"/>
      <c r="IF32" s="40"/>
      <c r="IG32" s="40"/>
      <c r="IH32" s="40"/>
      <c r="II32" s="40"/>
      <c r="IJ32" s="40"/>
      <c r="IK32" s="40"/>
      <c r="IL32" s="40"/>
      <c r="IM32" s="40"/>
      <c r="IN32" s="40"/>
      <c r="IO32" s="40"/>
      <c r="IP32" s="40"/>
      <c r="IQ32" s="40"/>
      <c r="IR32" s="40"/>
      <c r="IS32" s="40"/>
    </row>
    <row r="33" spans="1:253">
      <c r="A33" s="40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  <c r="HI33" s="40"/>
      <c r="HJ33" s="40"/>
      <c r="HK33" s="40"/>
      <c r="HL33" s="40"/>
      <c r="HM33" s="40"/>
      <c r="HN33" s="40"/>
      <c r="HO33" s="40"/>
      <c r="HP33" s="40"/>
      <c r="HQ33" s="40"/>
      <c r="HR33" s="40"/>
      <c r="HS33" s="40"/>
      <c r="HT33" s="40"/>
      <c r="HU33" s="40"/>
      <c r="HV33" s="40"/>
      <c r="HW33" s="40"/>
      <c r="HX33" s="40"/>
      <c r="HY33" s="40"/>
      <c r="HZ33" s="40"/>
      <c r="IA33" s="40"/>
      <c r="IB33" s="40"/>
      <c r="IC33" s="40"/>
      <c r="ID33" s="40"/>
      <c r="IE33" s="40"/>
      <c r="IF33" s="40"/>
      <c r="IG33" s="40"/>
      <c r="IH33" s="40"/>
      <c r="II33" s="40"/>
      <c r="IJ33" s="40"/>
      <c r="IK33" s="40"/>
      <c r="IL33" s="40"/>
      <c r="IM33" s="40"/>
      <c r="IN33" s="40"/>
      <c r="IO33" s="40"/>
      <c r="IP33" s="40"/>
      <c r="IQ33" s="40"/>
      <c r="IR33" s="40"/>
      <c r="IS33" s="40"/>
    </row>
    <row r="34" spans="1:253">
      <c r="A34" s="40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40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</row>
    <row r="35" spans="1:253">
      <c r="A35" s="40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  <c r="HB35" s="40"/>
      <c r="HC35" s="40"/>
      <c r="HD35" s="40"/>
      <c r="HE35" s="40"/>
      <c r="HF35" s="40"/>
      <c r="HG35" s="40"/>
      <c r="HH35" s="40"/>
      <c r="HI35" s="40"/>
      <c r="HJ35" s="40"/>
      <c r="HK35" s="40"/>
      <c r="HL35" s="40"/>
      <c r="HM35" s="40"/>
      <c r="HN35" s="40"/>
      <c r="HO35" s="40"/>
      <c r="HP35" s="40"/>
      <c r="HQ35" s="40"/>
      <c r="HR35" s="40"/>
      <c r="HS35" s="40"/>
      <c r="HT35" s="40"/>
      <c r="HU35" s="40"/>
      <c r="HV35" s="40"/>
      <c r="HW35" s="40"/>
      <c r="HX35" s="40"/>
      <c r="HY35" s="40"/>
      <c r="HZ35" s="40"/>
      <c r="IA35" s="40"/>
      <c r="IB35" s="40"/>
      <c r="IC35" s="40"/>
      <c r="ID35" s="40"/>
      <c r="IE35" s="40"/>
      <c r="IF35" s="40"/>
      <c r="IG35" s="40"/>
      <c r="IH35" s="40"/>
      <c r="II35" s="40"/>
      <c r="IJ35" s="40"/>
      <c r="IK35" s="40"/>
      <c r="IL35" s="40"/>
      <c r="IM35" s="40"/>
      <c r="IN35" s="40"/>
      <c r="IO35" s="40"/>
      <c r="IP35" s="40"/>
      <c r="IQ35" s="40"/>
      <c r="IR35" s="40"/>
      <c r="IS35" s="40"/>
    </row>
    <row r="36" spans="1:253">
      <c r="A36" s="40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  <c r="HB36" s="40"/>
      <c r="HC36" s="40"/>
      <c r="HD36" s="40"/>
      <c r="HE36" s="40"/>
      <c r="HF36" s="40"/>
      <c r="HG36" s="40"/>
      <c r="HH36" s="40"/>
      <c r="HI36" s="40"/>
      <c r="HJ36" s="40"/>
      <c r="HK36" s="40"/>
      <c r="HL36" s="40"/>
      <c r="HM36" s="40"/>
      <c r="HN36" s="40"/>
      <c r="HO36" s="40"/>
      <c r="HP36" s="40"/>
      <c r="HQ36" s="40"/>
      <c r="HR36" s="40"/>
      <c r="HS36" s="40"/>
      <c r="HT36" s="40"/>
      <c r="HU36" s="40"/>
      <c r="HV36" s="40"/>
      <c r="HW36" s="40"/>
      <c r="HX36" s="40"/>
      <c r="HY36" s="40"/>
      <c r="HZ36" s="40"/>
      <c r="IA36" s="40"/>
      <c r="IB36" s="40"/>
      <c r="IC36" s="40"/>
      <c r="ID36" s="40"/>
      <c r="IE36" s="40"/>
      <c r="IF36" s="40"/>
      <c r="IG36" s="40"/>
      <c r="IH36" s="40"/>
      <c r="II36" s="40"/>
      <c r="IJ36" s="40"/>
      <c r="IK36" s="40"/>
      <c r="IL36" s="40"/>
      <c r="IM36" s="40"/>
      <c r="IN36" s="40"/>
      <c r="IO36" s="40"/>
      <c r="IP36" s="40"/>
      <c r="IQ36" s="40"/>
      <c r="IR36" s="40"/>
      <c r="IS36" s="40"/>
    </row>
    <row r="37" spans="1:253">
      <c r="A37" s="40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  <c r="HB37" s="40"/>
      <c r="HC37" s="40"/>
      <c r="HD37" s="40"/>
      <c r="HE37" s="40"/>
      <c r="HF37" s="40"/>
      <c r="HG37" s="40"/>
      <c r="HH37" s="40"/>
      <c r="HI37" s="40"/>
      <c r="HJ37" s="40"/>
      <c r="HK37" s="40"/>
      <c r="HL37" s="40"/>
      <c r="HM37" s="40"/>
      <c r="HN37" s="40"/>
      <c r="HO37" s="40"/>
      <c r="HP37" s="40"/>
      <c r="HQ37" s="40"/>
      <c r="HR37" s="40"/>
      <c r="HS37" s="40"/>
      <c r="HT37" s="40"/>
      <c r="HU37" s="40"/>
      <c r="HV37" s="40"/>
      <c r="HW37" s="40"/>
      <c r="HX37" s="40"/>
      <c r="HY37" s="40"/>
      <c r="HZ37" s="40"/>
      <c r="IA37" s="40"/>
      <c r="IB37" s="40"/>
      <c r="IC37" s="40"/>
      <c r="ID37" s="40"/>
      <c r="IE37" s="40"/>
      <c r="IF37" s="40"/>
      <c r="IG37" s="40"/>
      <c r="IH37" s="40"/>
      <c r="II37" s="40"/>
      <c r="IJ37" s="40"/>
      <c r="IK37" s="40"/>
      <c r="IL37" s="40"/>
      <c r="IM37" s="40"/>
      <c r="IN37" s="40"/>
      <c r="IO37" s="40"/>
      <c r="IP37" s="40"/>
      <c r="IQ37" s="40"/>
      <c r="IR37" s="40"/>
      <c r="IS37" s="40"/>
    </row>
    <row r="38" spans="1:253">
      <c r="A38" s="40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  <c r="IO38" s="40"/>
      <c r="IP38" s="40"/>
      <c r="IQ38" s="40"/>
      <c r="IR38" s="40"/>
      <c r="IS38" s="40"/>
    </row>
    <row r="39" spans="1:253">
      <c r="A39" s="40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  <c r="IO39" s="40"/>
      <c r="IP39" s="40"/>
      <c r="IQ39" s="40"/>
      <c r="IR39" s="40"/>
      <c r="IS39" s="40"/>
    </row>
    <row r="40" spans="1:253">
      <c r="A40" s="40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40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40"/>
      <c r="HZ40" s="40"/>
      <c r="IA40" s="40"/>
      <c r="IB40" s="40"/>
      <c r="IC40" s="40"/>
      <c r="ID40" s="40"/>
      <c r="IE40" s="40"/>
      <c r="IF40" s="40"/>
      <c r="IG40" s="40"/>
      <c r="IH40" s="40"/>
      <c r="II40" s="40"/>
      <c r="IJ40" s="40"/>
      <c r="IK40" s="40"/>
      <c r="IL40" s="40"/>
      <c r="IM40" s="40"/>
      <c r="IN40" s="40"/>
      <c r="IO40" s="40"/>
      <c r="IP40" s="40"/>
      <c r="IQ40" s="40"/>
      <c r="IR40" s="40"/>
      <c r="IS40" s="40"/>
    </row>
    <row r="41" spans="1:253">
      <c r="A41" s="40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  <c r="HB41" s="40"/>
      <c r="HC41" s="40"/>
      <c r="HD41" s="40"/>
      <c r="HE41" s="40"/>
      <c r="HF41" s="40"/>
      <c r="HG41" s="40"/>
      <c r="HH41" s="40"/>
      <c r="HI41" s="40"/>
      <c r="HJ41" s="40"/>
      <c r="HK41" s="40"/>
      <c r="HL41" s="40"/>
      <c r="HM41" s="40"/>
      <c r="HN41" s="40"/>
      <c r="HO41" s="40"/>
      <c r="HP41" s="40"/>
      <c r="HQ41" s="40"/>
      <c r="HR41" s="40"/>
      <c r="HS41" s="40"/>
      <c r="HT41" s="40"/>
      <c r="HU41" s="40"/>
      <c r="HV41" s="40"/>
      <c r="HW41" s="40"/>
      <c r="HX41" s="40"/>
      <c r="HY41" s="40"/>
      <c r="HZ41" s="40"/>
      <c r="IA41" s="40"/>
      <c r="IB41" s="40"/>
      <c r="IC41" s="40"/>
      <c r="ID41" s="40"/>
      <c r="IE41" s="40"/>
      <c r="IF41" s="40"/>
      <c r="IG41" s="40"/>
      <c r="IH41" s="40"/>
      <c r="II41" s="40"/>
      <c r="IJ41" s="40"/>
      <c r="IK41" s="40"/>
      <c r="IL41" s="40"/>
      <c r="IM41" s="40"/>
      <c r="IN41" s="40"/>
      <c r="IO41" s="40"/>
      <c r="IP41" s="40"/>
      <c r="IQ41" s="40"/>
      <c r="IR41" s="40"/>
      <c r="IS41" s="40"/>
    </row>
    <row r="42" spans="1:253">
      <c r="A42" s="40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</row>
    <row r="43" spans="1:253">
      <c r="A43" s="40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  <c r="HB43" s="40"/>
      <c r="HC43" s="40"/>
      <c r="HD43" s="40"/>
      <c r="HE43" s="40"/>
      <c r="HF43" s="40"/>
      <c r="HG43" s="40"/>
      <c r="HH43" s="40"/>
      <c r="HI43" s="40"/>
      <c r="HJ43" s="40"/>
      <c r="HK43" s="40"/>
      <c r="HL43" s="40"/>
      <c r="HM43" s="40"/>
      <c r="HN43" s="40"/>
      <c r="HO43" s="40"/>
      <c r="HP43" s="40"/>
      <c r="HQ43" s="40"/>
      <c r="HR43" s="40"/>
      <c r="HS43" s="40"/>
      <c r="HT43" s="40"/>
      <c r="HU43" s="40"/>
      <c r="HV43" s="40"/>
      <c r="HW43" s="40"/>
      <c r="HX43" s="40"/>
      <c r="HY43" s="40"/>
      <c r="HZ43" s="40"/>
      <c r="IA43" s="40"/>
      <c r="IB43" s="40"/>
      <c r="IC43" s="40"/>
      <c r="ID43" s="40"/>
      <c r="IE43" s="40"/>
      <c r="IF43" s="40"/>
      <c r="IG43" s="40"/>
      <c r="IH43" s="40"/>
      <c r="II43" s="40"/>
      <c r="IJ43" s="40"/>
      <c r="IK43" s="40"/>
      <c r="IL43" s="40"/>
      <c r="IM43" s="40"/>
      <c r="IN43" s="40"/>
      <c r="IO43" s="40"/>
      <c r="IP43" s="40"/>
      <c r="IQ43" s="40"/>
      <c r="IR43" s="40"/>
      <c r="IS43" s="40"/>
    </row>
    <row r="44" spans="1:253">
      <c r="A44" s="40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0"/>
      <c r="GM44" s="40"/>
      <c r="GN44" s="40"/>
      <c r="GO44" s="40"/>
      <c r="GP44" s="40"/>
      <c r="GQ44" s="40"/>
      <c r="GR44" s="40"/>
      <c r="GS44" s="40"/>
      <c r="GT44" s="40"/>
      <c r="GU44" s="40"/>
      <c r="GV44" s="40"/>
      <c r="GW44" s="40"/>
      <c r="GX44" s="40"/>
      <c r="GY44" s="40"/>
      <c r="GZ44" s="40"/>
      <c r="HA44" s="40"/>
      <c r="HB44" s="40"/>
      <c r="HC44" s="40"/>
      <c r="HD44" s="40"/>
      <c r="HE44" s="40"/>
      <c r="HF44" s="40"/>
      <c r="HG44" s="40"/>
      <c r="HH44" s="40"/>
      <c r="HI44" s="40"/>
      <c r="HJ44" s="40"/>
      <c r="HK44" s="40"/>
      <c r="HL44" s="40"/>
      <c r="HM44" s="40"/>
      <c r="HN44" s="40"/>
      <c r="HO44" s="40"/>
      <c r="HP44" s="40"/>
      <c r="HQ44" s="40"/>
      <c r="HR44" s="40"/>
      <c r="HS44" s="40"/>
      <c r="HT44" s="40"/>
      <c r="HU44" s="40"/>
      <c r="HV44" s="40"/>
      <c r="HW44" s="40"/>
      <c r="HX44" s="40"/>
      <c r="HY44" s="40"/>
      <c r="HZ44" s="40"/>
      <c r="IA44" s="40"/>
      <c r="IB44" s="40"/>
      <c r="IC44" s="40"/>
      <c r="ID44" s="40"/>
      <c r="IE44" s="40"/>
      <c r="IF44" s="40"/>
      <c r="IG44" s="40"/>
      <c r="IH44" s="40"/>
      <c r="II44" s="40"/>
      <c r="IJ44" s="40"/>
      <c r="IK44" s="40"/>
      <c r="IL44" s="40"/>
      <c r="IM44" s="40"/>
      <c r="IN44" s="40"/>
      <c r="IO44" s="40"/>
      <c r="IP44" s="40"/>
      <c r="IQ44" s="40"/>
      <c r="IR44" s="40"/>
      <c r="IS44" s="40"/>
    </row>
    <row r="45" spans="1:253">
      <c r="A45" s="40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0"/>
      <c r="GM45" s="40"/>
      <c r="GN45" s="40"/>
      <c r="GO45" s="40"/>
      <c r="GP45" s="40"/>
      <c r="GQ45" s="40"/>
      <c r="GR45" s="40"/>
      <c r="GS45" s="40"/>
      <c r="GT45" s="40"/>
      <c r="GU45" s="40"/>
      <c r="GV45" s="40"/>
      <c r="GW45" s="40"/>
      <c r="GX45" s="40"/>
      <c r="GY45" s="40"/>
      <c r="GZ45" s="40"/>
      <c r="HA45" s="40"/>
      <c r="HB45" s="40"/>
      <c r="HC45" s="40"/>
      <c r="HD45" s="40"/>
      <c r="HE45" s="40"/>
      <c r="HF45" s="40"/>
      <c r="HG45" s="40"/>
      <c r="HH45" s="40"/>
      <c r="HI45" s="40"/>
      <c r="HJ45" s="40"/>
      <c r="HK45" s="40"/>
      <c r="HL45" s="40"/>
      <c r="HM45" s="40"/>
      <c r="HN45" s="40"/>
      <c r="HO45" s="40"/>
      <c r="HP45" s="40"/>
      <c r="HQ45" s="40"/>
      <c r="HR45" s="40"/>
      <c r="HS45" s="40"/>
      <c r="HT45" s="40"/>
      <c r="HU45" s="40"/>
      <c r="HV45" s="40"/>
      <c r="HW45" s="40"/>
      <c r="HX45" s="40"/>
      <c r="HY45" s="40"/>
      <c r="HZ45" s="40"/>
      <c r="IA45" s="40"/>
      <c r="IB45" s="40"/>
      <c r="IC45" s="40"/>
      <c r="ID45" s="40"/>
      <c r="IE45" s="40"/>
      <c r="IF45" s="40"/>
      <c r="IG45" s="40"/>
      <c r="IH45" s="40"/>
      <c r="II45" s="40"/>
      <c r="IJ45" s="40"/>
      <c r="IK45" s="40"/>
      <c r="IL45" s="40"/>
      <c r="IM45" s="40"/>
      <c r="IN45" s="40"/>
      <c r="IO45" s="40"/>
      <c r="IP45" s="40"/>
      <c r="IQ45" s="40"/>
      <c r="IR45" s="40"/>
      <c r="IS45" s="40"/>
    </row>
    <row r="46" spans="1:253">
      <c r="A46" s="40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0"/>
      <c r="GM46" s="40"/>
      <c r="GN46" s="40"/>
      <c r="GO46" s="40"/>
      <c r="GP46" s="40"/>
      <c r="GQ46" s="40"/>
      <c r="GR46" s="40"/>
      <c r="GS46" s="40"/>
      <c r="GT46" s="40"/>
      <c r="GU46" s="40"/>
      <c r="GV46" s="40"/>
      <c r="GW46" s="40"/>
      <c r="GX46" s="40"/>
      <c r="GY46" s="40"/>
      <c r="GZ46" s="40"/>
      <c r="HA46" s="40"/>
      <c r="HB46" s="40"/>
      <c r="HC46" s="40"/>
      <c r="HD46" s="40"/>
      <c r="HE46" s="40"/>
      <c r="HF46" s="40"/>
      <c r="HG46" s="40"/>
      <c r="HH46" s="40"/>
      <c r="HI46" s="40"/>
      <c r="HJ46" s="40"/>
      <c r="HK46" s="40"/>
      <c r="HL46" s="40"/>
      <c r="HM46" s="40"/>
      <c r="HN46" s="40"/>
      <c r="HO46" s="40"/>
      <c r="HP46" s="40"/>
      <c r="HQ46" s="40"/>
      <c r="HR46" s="40"/>
      <c r="HS46" s="40"/>
      <c r="HT46" s="40"/>
      <c r="HU46" s="40"/>
      <c r="HV46" s="40"/>
      <c r="HW46" s="40"/>
      <c r="HX46" s="40"/>
      <c r="HY46" s="40"/>
      <c r="HZ46" s="40"/>
      <c r="IA46" s="40"/>
      <c r="IB46" s="40"/>
      <c r="IC46" s="40"/>
      <c r="ID46" s="40"/>
      <c r="IE46" s="40"/>
      <c r="IF46" s="40"/>
      <c r="IG46" s="40"/>
      <c r="IH46" s="40"/>
      <c r="II46" s="40"/>
      <c r="IJ46" s="40"/>
      <c r="IK46" s="40"/>
      <c r="IL46" s="40"/>
      <c r="IM46" s="40"/>
      <c r="IN46" s="40"/>
      <c r="IO46" s="40"/>
      <c r="IP46" s="40"/>
      <c r="IQ46" s="40"/>
      <c r="IR46" s="40"/>
      <c r="IS46" s="40"/>
    </row>
    <row r="47" spans="1:253">
      <c r="A47" s="40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0"/>
      <c r="GP47" s="40"/>
      <c r="GQ47" s="40"/>
      <c r="GR47" s="40"/>
      <c r="GS47" s="40"/>
      <c r="GT47" s="40"/>
      <c r="GU47" s="40"/>
      <c r="GV47" s="40"/>
      <c r="GW47" s="40"/>
      <c r="GX47" s="40"/>
      <c r="GY47" s="40"/>
      <c r="GZ47" s="40"/>
      <c r="HA47" s="40"/>
      <c r="HB47" s="40"/>
      <c r="HC47" s="40"/>
      <c r="HD47" s="40"/>
      <c r="HE47" s="40"/>
      <c r="HF47" s="40"/>
      <c r="HG47" s="40"/>
      <c r="HH47" s="40"/>
      <c r="HI47" s="40"/>
      <c r="HJ47" s="40"/>
      <c r="HK47" s="40"/>
      <c r="HL47" s="40"/>
      <c r="HM47" s="40"/>
      <c r="HN47" s="40"/>
      <c r="HO47" s="40"/>
      <c r="HP47" s="40"/>
      <c r="HQ47" s="40"/>
      <c r="HR47" s="40"/>
      <c r="HS47" s="40"/>
      <c r="HT47" s="40"/>
      <c r="HU47" s="40"/>
      <c r="HV47" s="40"/>
      <c r="HW47" s="40"/>
      <c r="HX47" s="40"/>
      <c r="HY47" s="40"/>
      <c r="HZ47" s="40"/>
      <c r="IA47" s="40"/>
      <c r="IB47" s="40"/>
      <c r="IC47" s="40"/>
      <c r="ID47" s="40"/>
      <c r="IE47" s="40"/>
      <c r="IF47" s="40"/>
      <c r="IG47" s="40"/>
      <c r="IH47" s="40"/>
      <c r="II47" s="40"/>
      <c r="IJ47" s="40"/>
      <c r="IK47" s="40"/>
      <c r="IL47" s="40"/>
      <c r="IM47" s="40"/>
      <c r="IN47" s="40"/>
      <c r="IO47" s="40"/>
      <c r="IP47" s="40"/>
      <c r="IQ47" s="40"/>
      <c r="IR47" s="40"/>
      <c r="IS47" s="40"/>
    </row>
    <row r="48" spans="1:253">
      <c r="A48" s="40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0"/>
      <c r="GM48" s="40"/>
      <c r="GN48" s="40"/>
      <c r="GO48" s="40"/>
      <c r="GP48" s="40"/>
      <c r="GQ48" s="40"/>
      <c r="GR48" s="40"/>
      <c r="GS48" s="40"/>
      <c r="GT48" s="40"/>
      <c r="GU48" s="40"/>
      <c r="GV48" s="40"/>
      <c r="GW48" s="40"/>
      <c r="GX48" s="40"/>
      <c r="GY48" s="40"/>
      <c r="GZ48" s="40"/>
      <c r="HA48" s="40"/>
      <c r="HB48" s="40"/>
      <c r="HC48" s="40"/>
      <c r="HD48" s="40"/>
      <c r="HE48" s="40"/>
      <c r="HF48" s="40"/>
      <c r="HG48" s="40"/>
      <c r="HH48" s="40"/>
      <c r="HI48" s="40"/>
      <c r="HJ48" s="40"/>
      <c r="HK48" s="40"/>
      <c r="HL48" s="40"/>
      <c r="HM48" s="40"/>
      <c r="HN48" s="40"/>
      <c r="HO48" s="40"/>
      <c r="HP48" s="40"/>
      <c r="HQ48" s="40"/>
      <c r="HR48" s="40"/>
      <c r="HS48" s="40"/>
      <c r="HT48" s="40"/>
      <c r="HU48" s="40"/>
      <c r="HV48" s="40"/>
      <c r="HW48" s="40"/>
      <c r="HX48" s="40"/>
      <c r="HY48" s="40"/>
      <c r="HZ48" s="40"/>
      <c r="IA48" s="40"/>
      <c r="IB48" s="40"/>
      <c r="IC48" s="40"/>
      <c r="ID48" s="40"/>
      <c r="IE48" s="40"/>
      <c r="IF48" s="40"/>
      <c r="IG48" s="40"/>
      <c r="IH48" s="40"/>
      <c r="II48" s="40"/>
      <c r="IJ48" s="40"/>
      <c r="IK48" s="40"/>
      <c r="IL48" s="40"/>
      <c r="IM48" s="40"/>
      <c r="IN48" s="40"/>
      <c r="IO48" s="40"/>
      <c r="IP48" s="40"/>
      <c r="IQ48" s="40"/>
      <c r="IR48" s="40"/>
      <c r="IS48" s="40"/>
    </row>
    <row r="49" spans="1:253">
      <c r="A49" s="40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0"/>
      <c r="GM49" s="40"/>
      <c r="GN49" s="40"/>
      <c r="GO49" s="40"/>
      <c r="GP49" s="40"/>
      <c r="GQ49" s="40"/>
      <c r="GR49" s="40"/>
      <c r="GS49" s="40"/>
      <c r="GT49" s="40"/>
      <c r="GU49" s="40"/>
      <c r="GV49" s="40"/>
      <c r="GW49" s="40"/>
      <c r="GX49" s="40"/>
      <c r="GY49" s="40"/>
      <c r="GZ49" s="40"/>
      <c r="HA49" s="40"/>
      <c r="HB49" s="40"/>
      <c r="HC49" s="40"/>
      <c r="HD49" s="40"/>
      <c r="HE49" s="40"/>
      <c r="HF49" s="40"/>
      <c r="HG49" s="40"/>
      <c r="HH49" s="40"/>
      <c r="HI49" s="40"/>
      <c r="HJ49" s="40"/>
      <c r="HK49" s="40"/>
      <c r="HL49" s="40"/>
      <c r="HM49" s="40"/>
      <c r="HN49" s="40"/>
      <c r="HO49" s="40"/>
      <c r="HP49" s="40"/>
      <c r="HQ49" s="40"/>
      <c r="HR49" s="40"/>
      <c r="HS49" s="40"/>
      <c r="HT49" s="40"/>
      <c r="HU49" s="40"/>
      <c r="HV49" s="40"/>
      <c r="HW49" s="40"/>
      <c r="HX49" s="40"/>
      <c r="HY49" s="40"/>
      <c r="HZ49" s="40"/>
      <c r="IA49" s="40"/>
      <c r="IB49" s="40"/>
      <c r="IC49" s="40"/>
      <c r="ID49" s="40"/>
      <c r="IE49" s="40"/>
      <c r="IF49" s="40"/>
      <c r="IG49" s="40"/>
      <c r="IH49" s="40"/>
      <c r="II49" s="40"/>
      <c r="IJ49" s="40"/>
      <c r="IK49" s="40"/>
      <c r="IL49" s="40"/>
      <c r="IM49" s="40"/>
      <c r="IN49" s="40"/>
      <c r="IO49" s="40"/>
      <c r="IP49" s="40"/>
      <c r="IQ49" s="40"/>
      <c r="IR49" s="40"/>
      <c r="IS49" s="40"/>
    </row>
    <row r="50" spans="1:253">
      <c r="A50" s="40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0"/>
      <c r="GM50" s="40"/>
      <c r="GN50" s="40"/>
      <c r="GO50" s="40"/>
      <c r="GP50" s="40"/>
      <c r="GQ50" s="40"/>
      <c r="GR50" s="40"/>
      <c r="GS50" s="40"/>
      <c r="GT50" s="40"/>
      <c r="GU50" s="40"/>
      <c r="GV50" s="40"/>
      <c r="GW50" s="40"/>
      <c r="GX50" s="40"/>
      <c r="GY50" s="40"/>
      <c r="GZ50" s="40"/>
      <c r="HA50" s="40"/>
      <c r="HB50" s="40"/>
      <c r="HC50" s="40"/>
      <c r="HD50" s="40"/>
      <c r="HE50" s="40"/>
      <c r="HF50" s="40"/>
      <c r="HG50" s="40"/>
      <c r="HH50" s="40"/>
      <c r="HI50" s="40"/>
      <c r="HJ50" s="40"/>
      <c r="HK50" s="40"/>
      <c r="HL50" s="40"/>
      <c r="HM50" s="40"/>
      <c r="HN50" s="40"/>
      <c r="HO50" s="40"/>
      <c r="HP50" s="40"/>
      <c r="HQ50" s="40"/>
      <c r="HR50" s="40"/>
      <c r="HS50" s="40"/>
      <c r="HT50" s="40"/>
      <c r="HU50" s="40"/>
      <c r="HV50" s="40"/>
      <c r="HW50" s="40"/>
      <c r="HX50" s="40"/>
      <c r="HY50" s="40"/>
      <c r="HZ50" s="40"/>
      <c r="IA50" s="40"/>
      <c r="IB50" s="40"/>
      <c r="IC50" s="40"/>
      <c r="ID50" s="40"/>
      <c r="IE50" s="40"/>
      <c r="IF50" s="40"/>
      <c r="IG50" s="40"/>
      <c r="IH50" s="40"/>
      <c r="II50" s="40"/>
      <c r="IJ50" s="40"/>
      <c r="IK50" s="40"/>
      <c r="IL50" s="40"/>
      <c r="IM50" s="40"/>
      <c r="IN50" s="40"/>
      <c r="IO50" s="40"/>
      <c r="IP50" s="40"/>
      <c r="IQ50" s="40"/>
      <c r="IR50" s="40"/>
      <c r="IS50" s="40"/>
    </row>
    <row r="51" spans="1:253">
      <c r="A51" s="40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  <c r="FH51" s="40"/>
      <c r="FI51" s="40"/>
      <c r="FJ51" s="40"/>
      <c r="FK51" s="40"/>
      <c r="FL51" s="40"/>
      <c r="FM51" s="40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0"/>
      <c r="GM51" s="40"/>
      <c r="GN51" s="40"/>
      <c r="GO51" s="40"/>
      <c r="GP51" s="40"/>
      <c r="GQ51" s="40"/>
      <c r="GR51" s="40"/>
      <c r="GS51" s="40"/>
      <c r="GT51" s="40"/>
      <c r="GU51" s="40"/>
      <c r="GV51" s="40"/>
      <c r="GW51" s="40"/>
      <c r="GX51" s="40"/>
      <c r="GY51" s="40"/>
      <c r="GZ51" s="40"/>
      <c r="HA51" s="40"/>
      <c r="HB51" s="40"/>
      <c r="HC51" s="40"/>
      <c r="HD51" s="40"/>
      <c r="HE51" s="40"/>
      <c r="HF51" s="40"/>
      <c r="HG51" s="40"/>
      <c r="HH51" s="40"/>
      <c r="HI51" s="40"/>
      <c r="HJ51" s="40"/>
      <c r="HK51" s="40"/>
      <c r="HL51" s="40"/>
      <c r="HM51" s="40"/>
      <c r="HN51" s="40"/>
      <c r="HO51" s="40"/>
      <c r="HP51" s="40"/>
      <c r="HQ51" s="40"/>
      <c r="HR51" s="40"/>
      <c r="HS51" s="40"/>
      <c r="HT51" s="40"/>
      <c r="HU51" s="40"/>
      <c r="HV51" s="40"/>
      <c r="HW51" s="40"/>
      <c r="HX51" s="40"/>
      <c r="HY51" s="40"/>
      <c r="HZ51" s="40"/>
      <c r="IA51" s="40"/>
      <c r="IB51" s="40"/>
      <c r="IC51" s="40"/>
      <c r="ID51" s="40"/>
      <c r="IE51" s="40"/>
      <c r="IF51" s="40"/>
      <c r="IG51" s="40"/>
      <c r="IH51" s="40"/>
      <c r="II51" s="40"/>
      <c r="IJ51" s="40"/>
      <c r="IK51" s="40"/>
      <c r="IL51" s="40"/>
      <c r="IM51" s="40"/>
      <c r="IN51" s="40"/>
      <c r="IO51" s="40"/>
      <c r="IP51" s="40"/>
      <c r="IQ51" s="40"/>
      <c r="IR51" s="40"/>
      <c r="IS51" s="40"/>
    </row>
    <row r="52" spans="1:253">
      <c r="A52" s="40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  <c r="FE52" s="40"/>
      <c r="FF52" s="40"/>
      <c r="FG52" s="40"/>
      <c r="FH52" s="40"/>
      <c r="FI52" s="40"/>
      <c r="FJ52" s="40"/>
      <c r="FK52" s="40"/>
      <c r="FL52" s="40"/>
      <c r="FM52" s="40"/>
      <c r="FN52" s="40"/>
      <c r="FO52" s="40"/>
      <c r="FP52" s="40"/>
      <c r="FQ52" s="40"/>
      <c r="FR52" s="40"/>
      <c r="FS52" s="40"/>
      <c r="FT52" s="40"/>
      <c r="FU52" s="40"/>
      <c r="FV52" s="40"/>
      <c r="FW52" s="40"/>
      <c r="FX52" s="40"/>
      <c r="FY52" s="40"/>
      <c r="FZ52" s="40"/>
      <c r="GA52" s="40"/>
      <c r="GB52" s="40"/>
      <c r="GC52" s="40"/>
      <c r="GD52" s="40"/>
      <c r="GE52" s="40"/>
      <c r="GF52" s="40"/>
      <c r="GG52" s="40"/>
      <c r="GH52" s="40"/>
      <c r="GI52" s="40"/>
      <c r="GJ52" s="40"/>
      <c r="GK52" s="40"/>
      <c r="GL52" s="40"/>
      <c r="GM52" s="40"/>
      <c r="GN52" s="40"/>
      <c r="GO52" s="40"/>
      <c r="GP52" s="40"/>
      <c r="GQ52" s="40"/>
      <c r="GR52" s="40"/>
      <c r="GS52" s="40"/>
      <c r="GT52" s="40"/>
      <c r="GU52" s="40"/>
      <c r="GV52" s="40"/>
      <c r="GW52" s="40"/>
      <c r="GX52" s="40"/>
      <c r="GY52" s="40"/>
      <c r="GZ52" s="40"/>
      <c r="HA52" s="40"/>
      <c r="HB52" s="40"/>
      <c r="HC52" s="40"/>
      <c r="HD52" s="40"/>
      <c r="HE52" s="40"/>
      <c r="HF52" s="40"/>
      <c r="HG52" s="40"/>
      <c r="HH52" s="40"/>
      <c r="HI52" s="40"/>
      <c r="HJ52" s="40"/>
      <c r="HK52" s="40"/>
      <c r="HL52" s="40"/>
      <c r="HM52" s="40"/>
      <c r="HN52" s="40"/>
      <c r="HO52" s="40"/>
      <c r="HP52" s="40"/>
      <c r="HQ52" s="40"/>
      <c r="HR52" s="40"/>
      <c r="HS52" s="40"/>
      <c r="HT52" s="40"/>
      <c r="HU52" s="40"/>
      <c r="HV52" s="40"/>
      <c r="HW52" s="40"/>
      <c r="HX52" s="40"/>
      <c r="HY52" s="40"/>
      <c r="HZ52" s="40"/>
      <c r="IA52" s="40"/>
      <c r="IB52" s="40"/>
      <c r="IC52" s="40"/>
      <c r="ID52" s="40"/>
      <c r="IE52" s="40"/>
      <c r="IF52" s="40"/>
      <c r="IG52" s="40"/>
      <c r="IH52" s="40"/>
      <c r="II52" s="40"/>
      <c r="IJ52" s="40"/>
      <c r="IK52" s="40"/>
      <c r="IL52" s="40"/>
      <c r="IM52" s="40"/>
      <c r="IN52" s="40"/>
      <c r="IO52" s="40"/>
      <c r="IP52" s="40"/>
      <c r="IQ52" s="40"/>
      <c r="IR52" s="40"/>
      <c r="IS52" s="40"/>
    </row>
    <row r="53" spans="1:253">
      <c r="A53" s="40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GG53" s="40"/>
      <c r="GH53" s="40"/>
      <c r="GI53" s="40"/>
      <c r="GJ53" s="40"/>
      <c r="GK53" s="40"/>
      <c r="GL53" s="40"/>
      <c r="GM53" s="40"/>
      <c r="GN53" s="40"/>
      <c r="GO53" s="40"/>
      <c r="GP53" s="40"/>
      <c r="GQ53" s="40"/>
      <c r="GR53" s="40"/>
      <c r="GS53" s="40"/>
      <c r="GT53" s="40"/>
      <c r="GU53" s="40"/>
      <c r="GV53" s="40"/>
      <c r="GW53" s="40"/>
      <c r="GX53" s="40"/>
      <c r="GY53" s="40"/>
      <c r="GZ53" s="40"/>
      <c r="HA53" s="40"/>
      <c r="HB53" s="40"/>
      <c r="HC53" s="40"/>
      <c r="HD53" s="40"/>
      <c r="HE53" s="40"/>
      <c r="HF53" s="40"/>
      <c r="HG53" s="40"/>
      <c r="HH53" s="40"/>
      <c r="HI53" s="40"/>
      <c r="HJ53" s="40"/>
      <c r="HK53" s="40"/>
      <c r="HL53" s="40"/>
      <c r="HM53" s="40"/>
      <c r="HN53" s="40"/>
      <c r="HO53" s="40"/>
      <c r="HP53" s="40"/>
      <c r="HQ53" s="40"/>
      <c r="HR53" s="40"/>
      <c r="HS53" s="40"/>
      <c r="HT53" s="40"/>
      <c r="HU53" s="40"/>
      <c r="HV53" s="40"/>
      <c r="HW53" s="40"/>
      <c r="HX53" s="40"/>
      <c r="HY53" s="40"/>
      <c r="HZ53" s="40"/>
      <c r="IA53" s="40"/>
      <c r="IB53" s="40"/>
      <c r="IC53" s="40"/>
      <c r="ID53" s="40"/>
      <c r="IE53" s="40"/>
      <c r="IF53" s="40"/>
      <c r="IG53" s="40"/>
      <c r="IH53" s="40"/>
      <c r="II53" s="40"/>
      <c r="IJ53" s="40"/>
      <c r="IK53" s="40"/>
      <c r="IL53" s="40"/>
      <c r="IM53" s="40"/>
      <c r="IN53" s="40"/>
      <c r="IO53" s="40"/>
      <c r="IP53" s="40"/>
      <c r="IQ53" s="40"/>
      <c r="IR53" s="40"/>
      <c r="IS53" s="40"/>
    </row>
    <row r="54" spans="1:253">
      <c r="A54" s="40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  <c r="IN54" s="40"/>
      <c r="IO54" s="40"/>
      <c r="IP54" s="40"/>
      <c r="IQ54" s="40"/>
      <c r="IR54" s="40"/>
      <c r="IS54" s="40"/>
    </row>
    <row r="55" spans="1:253">
      <c r="A55" s="40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0"/>
      <c r="GM55" s="40"/>
      <c r="GN55" s="40"/>
      <c r="GO55" s="40"/>
      <c r="GP55" s="40"/>
      <c r="GQ55" s="40"/>
      <c r="GR55" s="40"/>
      <c r="GS55" s="40"/>
      <c r="GT55" s="40"/>
      <c r="GU55" s="40"/>
      <c r="GV55" s="40"/>
      <c r="GW55" s="40"/>
      <c r="GX55" s="40"/>
      <c r="GY55" s="40"/>
      <c r="GZ55" s="40"/>
      <c r="HA55" s="40"/>
      <c r="HB55" s="40"/>
      <c r="HC55" s="40"/>
      <c r="HD55" s="40"/>
      <c r="HE55" s="40"/>
      <c r="HF55" s="40"/>
      <c r="HG55" s="40"/>
      <c r="HH55" s="40"/>
      <c r="HI55" s="40"/>
      <c r="HJ55" s="40"/>
      <c r="HK55" s="40"/>
      <c r="HL55" s="40"/>
      <c r="HM55" s="40"/>
      <c r="HN55" s="40"/>
      <c r="HO55" s="40"/>
      <c r="HP55" s="40"/>
      <c r="HQ55" s="40"/>
      <c r="HR55" s="40"/>
      <c r="HS55" s="40"/>
      <c r="HT55" s="40"/>
      <c r="HU55" s="40"/>
      <c r="HV55" s="40"/>
      <c r="HW55" s="40"/>
      <c r="HX55" s="40"/>
      <c r="HY55" s="40"/>
      <c r="HZ55" s="40"/>
      <c r="IA55" s="40"/>
      <c r="IB55" s="40"/>
      <c r="IC55" s="40"/>
      <c r="ID55" s="40"/>
      <c r="IE55" s="40"/>
      <c r="IF55" s="40"/>
      <c r="IG55" s="40"/>
      <c r="IH55" s="40"/>
      <c r="II55" s="40"/>
      <c r="IJ55" s="40"/>
      <c r="IK55" s="40"/>
      <c r="IL55" s="40"/>
      <c r="IM55" s="40"/>
      <c r="IN55" s="40"/>
      <c r="IO55" s="40"/>
      <c r="IP55" s="40"/>
      <c r="IQ55" s="40"/>
      <c r="IR55" s="40"/>
      <c r="IS55" s="40"/>
    </row>
    <row r="56" spans="1:253">
      <c r="A56" s="40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0"/>
      <c r="GM56" s="40"/>
      <c r="GN56" s="40"/>
      <c r="GO56" s="40"/>
      <c r="GP56" s="40"/>
      <c r="GQ56" s="40"/>
      <c r="GR56" s="40"/>
      <c r="GS56" s="40"/>
      <c r="GT56" s="40"/>
      <c r="GU56" s="40"/>
      <c r="GV56" s="40"/>
      <c r="GW56" s="40"/>
      <c r="GX56" s="40"/>
      <c r="GY56" s="40"/>
      <c r="GZ56" s="40"/>
      <c r="HA56" s="40"/>
      <c r="HB56" s="40"/>
      <c r="HC56" s="40"/>
      <c r="HD56" s="40"/>
      <c r="HE56" s="40"/>
      <c r="HF56" s="40"/>
      <c r="HG56" s="40"/>
      <c r="HH56" s="40"/>
      <c r="HI56" s="40"/>
      <c r="HJ56" s="40"/>
      <c r="HK56" s="40"/>
      <c r="HL56" s="40"/>
      <c r="HM56" s="40"/>
      <c r="HN56" s="40"/>
      <c r="HO56" s="40"/>
      <c r="HP56" s="40"/>
      <c r="HQ56" s="40"/>
      <c r="HR56" s="40"/>
      <c r="HS56" s="40"/>
      <c r="HT56" s="40"/>
      <c r="HU56" s="40"/>
      <c r="HV56" s="40"/>
      <c r="HW56" s="40"/>
      <c r="HX56" s="40"/>
      <c r="HY56" s="40"/>
      <c r="HZ56" s="40"/>
      <c r="IA56" s="40"/>
      <c r="IB56" s="40"/>
      <c r="IC56" s="40"/>
      <c r="ID56" s="40"/>
      <c r="IE56" s="40"/>
      <c r="IF56" s="40"/>
      <c r="IG56" s="40"/>
      <c r="IH56" s="40"/>
      <c r="II56" s="40"/>
      <c r="IJ56" s="40"/>
      <c r="IK56" s="40"/>
      <c r="IL56" s="40"/>
      <c r="IM56" s="40"/>
      <c r="IN56" s="40"/>
      <c r="IO56" s="40"/>
      <c r="IP56" s="40"/>
      <c r="IQ56" s="40"/>
      <c r="IR56" s="40"/>
      <c r="IS56" s="40"/>
    </row>
    <row r="57" spans="1:253">
      <c r="A57" s="40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  <c r="FH57" s="40"/>
      <c r="FI57" s="40"/>
      <c r="FJ57" s="40"/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0"/>
      <c r="GM57" s="40"/>
      <c r="GN57" s="40"/>
      <c r="GO57" s="40"/>
      <c r="GP57" s="40"/>
      <c r="GQ57" s="40"/>
      <c r="GR57" s="40"/>
      <c r="GS57" s="40"/>
      <c r="GT57" s="40"/>
      <c r="GU57" s="40"/>
      <c r="GV57" s="40"/>
      <c r="GW57" s="40"/>
      <c r="GX57" s="40"/>
      <c r="GY57" s="40"/>
      <c r="GZ57" s="40"/>
      <c r="HA57" s="40"/>
      <c r="HB57" s="40"/>
      <c r="HC57" s="40"/>
      <c r="HD57" s="40"/>
      <c r="HE57" s="40"/>
      <c r="HF57" s="40"/>
      <c r="HG57" s="40"/>
      <c r="HH57" s="40"/>
      <c r="HI57" s="40"/>
      <c r="HJ57" s="40"/>
      <c r="HK57" s="40"/>
      <c r="HL57" s="40"/>
      <c r="HM57" s="40"/>
      <c r="HN57" s="40"/>
      <c r="HO57" s="40"/>
      <c r="HP57" s="40"/>
      <c r="HQ57" s="40"/>
      <c r="HR57" s="40"/>
      <c r="HS57" s="40"/>
      <c r="HT57" s="40"/>
      <c r="HU57" s="40"/>
      <c r="HV57" s="40"/>
      <c r="HW57" s="40"/>
      <c r="HX57" s="40"/>
      <c r="HY57" s="40"/>
      <c r="HZ57" s="40"/>
      <c r="IA57" s="40"/>
      <c r="IB57" s="40"/>
      <c r="IC57" s="40"/>
      <c r="ID57" s="40"/>
      <c r="IE57" s="40"/>
      <c r="IF57" s="40"/>
      <c r="IG57" s="40"/>
      <c r="IH57" s="40"/>
      <c r="II57" s="40"/>
      <c r="IJ57" s="40"/>
      <c r="IK57" s="40"/>
      <c r="IL57" s="40"/>
      <c r="IM57" s="40"/>
      <c r="IN57" s="40"/>
      <c r="IO57" s="40"/>
      <c r="IP57" s="40"/>
      <c r="IQ57" s="40"/>
      <c r="IR57" s="40"/>
      <c r="IS57" s="40"/>
    </row>
    <row r="58" spans="1:253">
      <c r="A58" s="40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  <c r="FH58" s="40"/>
      <c r="FI58" s="40"/>
      <c r="FJ58" s="40"/>
      <c r="FK58" s="40"/>
      <c r="FL58" s="40"/>
      <c r="FM58" s="40"/>
      <c r="FN58" s="40"/>
      <c r="FO58" s="40"/>
      <c r="FP58" s="40"/>
      <c r="FQ58" s="40"/>
      <c r="FR58" s="40"/>
      <c r="FS58" s="40"/>
      <c r="FT58" s="40"/>
      <c r="FU58" s="40"/>
      <c r="FV58" s="40"/>
      <c r="FW58" s="40"/>
      <c r="FX58" s="40"/>
      <c r="FY58" s="40"/>
      <c r="FZ58" s="40"/>
      <c r="GA58" s="40"/>
      <c r="GB58" s="40"/>
      <c r="GC58" s="40"/>
      <c r="GD58" s="40"/>
      <c r="GE58" s="40"/>
      <c r="GF58" s="40"/>
      <c r="GG58" s="40"/>
      <c r="GH58" s="40"/>
      <c r="GI58" s="40"/>
      <c r="GJ58" s="40"/>
      <c r="GK58" s="40"/>
      <c r="GL58" s="40"/>
      <c r="GM58" s="40"/>
      <c r="GN58" s="40"/>
      <c r="GO58" s="40"/>
      <c r="GP58" s="40"/>
      <c r="GQ58" s="40"/>
      <c r="GR58" s="40"/>
      <c r="GS58" s="40"/>
      <c r="GT58" s="40"/>
      <c r="GU58" s="40"/>
      <c r="GV58" s="40"/>
      <c r="GW58" s="40"/>
      <c r="GX58" s="40"/>
      <c r="GY58" s="40"/>
      <c r="GZ58" s="40"/>
      <c r="HA58" s="40"/>
      <c r="HB58" s="40"/>
      <c r="HC58" s="40"/>
      <c r="HD58" s="40"/>
      <c r="HE58" s="40"/>
      <c r="HF58" s="40"/>
      <c r="HG58" s="40"/>
      <c r="HH58" s="40"/>
      <c r="HI58" s="40"/>
      <c r="HJ58" s="40"/>
      <c r="HK58" s="40"/>
      <c r="HL58" s="40"/>
      <c r="HM58" s="40"/>
      <c r="HN58" s="40"/>
      <c r="HO58" s="40"/>
      <c r="HP58" s="40"/>
      <c r="HQ58" s="40"/>
      <c r="HR58" s="40"/>
      <c r="HS58" s="40"/>
      <c r="HT58" s="40"/>
      <c r="HU58" s="40"/>
      <c r="HV58" s="40"/>
      <c r="HW58" s="40"/>
      <c r="HX58" s="40"/>
      <c r="HY58" s="40"/>
      <c r="HZ58" s="40"/>
      <c r="IA58" s="40"/>
      <c r="IB58" s="40"/>
      <c r="IC58" s="40"/>
      <c r="ID58" s="40"/>
      <c r="IE58" s="40"/>
      <c r="IF58" s="40"/>
      <c r="IG58" s="40"/>
      <c r="IH58" s="40"/>
      <c r="II58" s="40"/>
      <c r="IJ58" s="40"/>
      <c r="IK58" s="40"/>
      <c r="IL58" s="40"/>
      <c r="IM58" s="40"/>
      <c r="IN58" s="40"/>
      <c r="IO58" s="40"/>
      <c r="IP58" s="40"/>
      <c r="IQ58" s="40"/>
      <c r="IR58" s="40"/>
      <c r="IS58" s="40"/>
    </row>
    <row r="59" spans="1:253">
      <c r="A59" s="40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40"/>
      <c r="FD59" s="40"/>
      <c r="FE59" s="40"/>
      <c r="FF59" s="40"/>
      <c r="FG59" s="40"/>
      <c r="FH59" s="40"/>
      <c r="FI59" s="40"/>
      <c r="FJ59" s="40"/>
      <c r="FK59" s="40"/>
      <c r="FL59" s="40"/>
      <c r="FM59" s="40"/>
      <c r="FN59" s="40"/>
      <c r="FO59" s="40"/>
      <c r="FP59" s="40"/>
      <c r="FQ59" s="40"/>
      <c r="FR59" s="40"/>
      <c r="FS59" s="40"/>
      <c r="FT59" s="40"/>
      <c r="FU59" s="40"/>
      <c r="FV59" s="40"/>
      <c r="FW59" s="40"/>
      <c r="FX59" s="40"/>
      <c r="FY59" s="40"/>
      <c r="FZ59" s="40"/>
      <c r="GA59" s="40"/>
      <c r="GB59" s="40"/>
      <c r="GC59" s="40"/>
      <c r="GD59" s="40"/>
      <c r="GE59" s="40"/>
      <c r="GF59" s="40"/>
      <c r="GG59" s="40"/>
      <c r="GH59" s="40"/>
      <c r="GI59" s="40"/>
      <c r="GJ59" s="40"/>
      <c r="GK59" s="40"/>
      <c r="GL59" s="40"/>
      <c r="GM59" s="40"/>
      <c r="GN59" s="40"/>
      <c r="GO59" s="40"/>
      <c r="GP59" s="40"/>
      <c r="GQ59" s="40"/>
      <c r="GR59" s="40"/>
      <c r="GS59" s="40"/>
      <c r="GT59" s="40"/>
      <c r="GU59" s="40"/>
      <c r="GV59" s="40"/>
      <c r="GW59" s="40"/>
      <c r="GX59" s="40"/>
      <c r="GY59" s="40"/>
      <c r="GZ59" s="40"/>
      <c r="HA59" s="40"/>
      <c r="HB59" s="40"/>
      <c r="HC59" s="40"/>
      <c r="HD59" s="40"/>
      <c r="HE59" s="40"/>
      <c r="HF59" s="40"/>
      <c r="HG59" s="40"/>
      <c r="HH59" s="40"/>
      <c r="HI59" s="40"/>
      <c r="HJ59" s="40"/>
      <c r="HK59" s="40"/>
      <c r="HL59" s="40"/>
      <c r="HM59" s="40"/>
      <c r="HN59" s="40"/>
      <c r="HO59" s="40"/>
      <c r="HP59" s="40"/>
      <c r="HQ59" s="40"/>
      <c r="HR59" s="40"/>
      <c r="HS59" s="40"/>
      <c r="HT59" s="40"/>
      <c r="HU59" s="40"/>
      <c r="HV59" s="40"/>
      <c r="HW59" s="40"/>
      <c r="HX59" s="40"/>
      <c r="HY59" s="40"/>
      <c r="HZ59" s="40"/>
      <c r="IA59" s="40"/>
      <c r="IB59" s="40"/>
      <c r="IC59" s="40"/>
      <c r="ID59" s="40"/>
      <c r="IE59" s="40"/>
      <c r="IF59" s="40"/>
      <c r="IG59" s="40"/>
      <c r="IH59" s="40"/>
      <c r="II59" s="40"/>
      <c r="IJ59" s="40"/>
      <c r="IK59" s="40"/>
      <c r="IL59" s="40"/>
      <c r="IM59" s="40"/>
      <c r="IN59" s="40"/>
      <c r="IO59" s="40"/>
      <c r="IP59" s="40"/>
      <c r="IQ59" s="40"/>
      <c r="IR59" s="40"/>
      <c r="IS59" s="40"/>
    </row>
    <row r="60" spans="1:253">
      <c r="A60" s="40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  <c r="IN60" s="40"/>
      <c r="IO60" s="40"/>
      <c r="IP60" s="40"/>
      <c r="IQ60" s="40"/>
      <c r="IR60" s="40"/>
      <c r="IS60" s="40"/>
    </row>
    <row r="61" spans="1:253">
      <c r="A61" s="40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  <c r="IN61" s="40"/>
      <c r="IO61" s="40"/>
      <c r="IP61" s="40"/>
      <c r="IQ61" s="40"/>
      <c r="IR61" s="40"/>
      <c r="IS61" s="40"/>
    </row>
    <row r="62" spans="1:253">
      <c r="A62" s="40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  <c r="IN62" s="40"/>
      <c r="IO62" s="40"/>
      <c r="IP62" s="40"/>
      <c r="IQ62" s="40"/>
      <c r="IR62" s="40"/>
      <c r="IS62" s="40"/>
    </row>
    <row r="63" spans="1:253">
      <c r="A63" s="40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  <c r="IN63" s="40"/>
      <c r="IO63" s="40"/>
      <c r="IP63" s="40"/>
      <c r="IQ63" s="40"/>
      <c r="IR63" s="40"/>
      <c r="IS63" s="40"/>
    </row>
    <row r="64" spans="1:253">
      <c r="A64" s="40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  <c r="IN64" s="40"/>
      <c r="IO64" s="40"/>
      <c r="IP64" s="40"/>
      <c r="IQ64" s="40"/>
      <c r="IR64" s="40"/>
      <c r="IS64" s="40"/>
    </row>
    <row r="65" spans="1:253">
      <c r="A65" s="40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  <c r="IN65" s="40"/>
      <c r="IO65" s="40"/>
      <c r="IP65" s="40"/>
      <c r="IQ65" s="40"/>
      <c r="IR65" s="40"/>
      <c r="IS65" s="40"/>
    </row>
    <row r="66" spans="1:253">
      <c r="A66" s="40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  <c r="IN66" s="40"/>
      <c r="IO66" s="40"/>
      <c r="IP66" s="40"/>
      <c r="IQ66" s="40"/>
      <c r="IR66" s="40"/>
      <c r="IS66" s="40"/>
    </row>
    <row r="67" spans="1:253">
      <c r="A67" s="40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  <c r="IN67" s="40"/>
      <c r="IO67" s="40"/>
      <c r="IP67" s="40"/>
      <c r="IQ67" s="40"/>
      <c r="IR67" s="40"/>
      <c r="IS67" s="40"/>
    </row>
    <row r="68" spans="1:253">
      <c r="A68" s="40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  <c r="IN68" s="40"/>
      <c r="IO68" s="40"/>
      <c r="IP68" s="40"/>
      <c r="IQ68" s="40"/>
      <c r="IR68" s="40"/>
      <c r="IS68" s="40"/>
    </row>
    <row r="69" spans="1:253">
      <c r="A69" s="40"/>
      <c r="B69" s="41"/>
      <c r="C69" s="41"/>
      <c r="D69" s="45"/>
      <c r="E69" s="41"/>
      <c r="F69" s="42"/>
      <c r="G69" s="43"/>
      <c r="H69" s="45"/>
      <c r="I69" s="45"/>
      <c r="J69" s="45"/>
      <c r="K69" s="46"/>
      <c r="L69" s="42"/>
      <c r="M69" s="43"/>
      <c r="N69" s="47"/>
      <c r="O69" s="48"/>
      <c r="P69" s="49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  <c r="IN69" s="40"/>
      <c r="IO69" s="40"/>
      <c r="IP69" s="40"/>
      <c r="IQ69" s="40"/>
      <c r="IR69" s="40"/>
      <c r="IS69" s="40"/>
    </row>
    <row r="70" spans="1:253">
      <c r="A70" s="40"/>
      <c r="B70" s="41"/>
      <c r="C70" s="41"/>
      <c r="D70" s="45"/>
      <c r="E70" s="41"/>
      <c r="F70" s="42"/>
      <c r="G70" s="43"/>
      <c r="H70" s="45"/>
      <c r="I70" s="45"/>
      <c r="J70" s="45"/>
      <c r="K70" s="46"/>
      <c r="L70" s="42"/>
      <c r="M70" s="43"/>
      <c r="N70" s="47"/>
      <c r="O70" s="48"/>
      <c r="P70" s="49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  <c r="IN70" s="40"/>
      <c r="IO70" s="40"/>
      <c r="IP70" s="40"/>
      <c r="IQ70" s="40"/>
      <c r="IR70" s="40"/>
      <c r="IS70" s="40"/>
    </row>
    <row r="71" spans="1:253">
      <c r="A71" s="40"/>
      <c r="B71" s="41"/>
      <c r="C71" s="41"/>
      <c r="D71" s="45"/>
      <c r="E71" s="41"/>
      <c r="F71" s="42"/>
      <c r="G71" s="43"/>
      <c r="H71" s="45"/>
      <c r="I71" s="45"/>
      <c r="J71" s="45"/>
      <c r="K71" s="46"/>
      <c r="L71" s="42"/>
      <c r="M71" s="43"/>
      <c r="N71" s="47"/>
      <c r="O71" s="48"/>
      <c r="P71" s="49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  <c r="IN71" s="40"/>
      <c r="IO71" s="40"/>
      <c r="IP71" s="40"/>
      <c r="IQ71" s="40"/>
      <c r="IR71" s="40"/>
      <c r="IS71" s="40"/>
    </row>
    <row r="72" spans="1:253">
      <c r="A72" s="40"/>
      <c r="B72" s="41"/>
      <c r="C72" s="41"/>
      <c r="D72" s="45"/>
      <c r="E72" s="41"/>
      <c r="F72" s="42"/>
      <c r="G72" s="43"/>
      <c r="H72" s="45"/>
      <c r="I72" s="45"/>
      <c r="J72" s="45"/>
      <c r="K72" s="46"/>
      <c r="L72" s="42"/>
      <c r="M72" s="43"/>
      <c r="N72" s="47"/>
      <c r="O72" s="48"/>
      <c r="P72" s="49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  <c r="IN72" s="40"/>
      <c r="IO72" s="40"/>
      <c r="IP72" s="40"/>
      <c r="IQ72" s="40"/>
      <c r="IR72" s="40"/>
      <c r="IS72" s="40"/>
    </row>
    <row r="73" spans="1:253">
      <c r="A73" s="40"/>
      <c r="B73" s="41"/>
      <c r="C73" s="41"/>
      <c r="D73" s="45"/>
      <c r="E73" s="41"/>
      <c r="F73" s="42"/>
      <c r="G73" s="43"/>
      <c r="H73" s="45"/>
      <c r="I73" s="45"/>
      <c r="J73" s="45"/>
      <c r="K73" s="46"/>
      <c r="L73" s="42"/>
      <c r="M73" s="43"/>
      <c r="N73" s="47"/>
      <c r="O73" s="48"/>
      <c r="P73" s="49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  <c r="IN73" s="40"/>
      <c r="IO73" s="40"/>
      <c r="IP73" s="40"/>
      <c r="IQ73" s="40"/>
      <c r="IR73" s="40"/>
      <c r="IS73" s="40"/>
    </row>
    <row r="74" spans="1:253">
      <c r="A74" s="40"/>
      <c r="B74" s="41"/>
      <c r="C74" s="41"/>
      <c r="D74" s="45"/>
      <c r="E74" s="41"/>
      <c r="F74" s="42"/>
      <c r="G74" s="43"/>
      <c r="H74" s="45"/>
      <c r="I74" s="45"/>
      <c r="J74" s="45"/>
      <c r="K74" s="46"/>
      <c r="L74" s="42"/>
      <c r="M74" s="43"/>
      <c r="N74" s="47"/>
      <c r="O74" s="48"/>
      <c r="P74" s="49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  <c r="IN74" s="40"/>
      <c r="IO74" s="40"/>
      <c r="IP74" s="40"/>
      <c r="IQ74" s="40"/>
      <c r="IR74" s="40"/>
      <c r="IS74" s="40"/>
    </row>
    <row r="75" spans="1:253">
      <c r="A75" s="40"/>
      <c r="B75" s="41"/>
      <c r="C75" s="41"/>
      <c r="D75" s="45"/>
      <c r="E75" s="41"/>
      <c r="F75" s="42"/>
      <c r="G75" s="43"/>
      <c r="H75" s="45"/>
      <c r="I75" s="45"/>
      <c r="J75" s="45"/>
      <c r="K75" s="46"/>
      <c r="L75" s="42"/>
      <c r="M75" s="43"/>
      <c r="N75" s="47"/>
      <c r="O75" s="48"/>
      <c r="P75" s="49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  <c r="IN75" s="40"/>
      <c r="IO75" s="40"/>
      <c r="IP75" s="40"/>
      <c r="IQ75" s="40"/>
      <c r="IR75" s="40"/>
      <c r="IS75" s="40"/>
    </row>
    <row r="76" spans="1:253">
      <c r="A76" s="40"/>
      <c r="B76" s="41"/>
      <c r="C76" s="41"/>
      <c r="D76" s="45"/>
      <c r="E76" s="41"/>
      <c r="F76" s="42"/>
      <c r="G76" s="43"/>
      <c r="H76" s="45"/>
      <c r="I76" s="45"/>
      <c r="J76" s="45"/>
      <c r="K76" s="46"/>
      <c r="L76" s="42"/>
      <c r="M76" s="43"/>
      <c r="N76" s="47"/>
      <c r="O76" s="48"/>
      <c r="P76" s="49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  <c r="IN76" s="40"/>
      <c r="IO76" s="40"/>
      <c r="IP76" s="40"/>
      <c r="IQ76" s="40"/>
      <c r="IR76" s="40"/>
      <c r="IS76" s="40"/>
    </row>
    <row r="77" spans="1:253">
      <c r="A77" s="40"/>
      <c r="B77" s="41"/>
      <c r="C77" s="41"/>
      <c r="D77" s="45"/>
      <c r="E77" s="41"/>
      <c r="F77" s="42"/>
      <c r="G77" s="43"/>
      <c r="H77" s="45"/>
      <c r="I77" s="45"/>
      <c r="J77" s="45"/>
      <c r="K77" s="46"/>
      <c r="L77" s="42"/>
      <c r="M77" s="43"/>
      <c r="N77" s="47"/>
      <c r="O77" s="48"/>
      <c r="P77" s="49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  <c r="IN77" s="40"/>
      <c r="IO77" s="40"/>
      <c r="IP77" s="40"/>
      <c r="IQ77" s="40"/>
      <c r="IR77" s="40"/>
      <c r="IS77" s="40"/>
    </row>
    <row r="78" spans="1:253">
      <c r="A78" s="40"/>
      <c r="B78" s="41"/>
      <c r="C78" s="41"/>
      <c r="D78" s="45"/>
      <c r="E78" s="41"/>
      <c r="F78" s="42"/>
      <c r="G78" s="43"/>
      <c r="H78" s="45"/>
      <c r="I78" s="45"/>
      <c r="J78" s="45"/>
      <c r="K78" s="46"/>
      <c r="L78" s="42"/>
      <c r="M78" s="43"/>
      <c r="N78" s="47"/>
      <c r="O78" s="48"/>
      <c r="P78" s="49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  <c r="IN78" s="40"/>
      <c r="IO78" s="40"/>
      <c r="IP78" s="40"/>
      <c r="IQ78" s="40"/>
      <c r="IR78" s="40"/>
      <c r="IS78" s="40"/>
    </row>
    <row r="79" spans="1:253">
      <c r="A79" s="40"/>
      <c r="B79" s="41"/>
      <c r="C79" s="41"/>
      <c r="D79" s="45"/>
      <c r="E79" s="41"/>
      <c r="F79" s="42"/>
      <c r="G79" s="43"/>
      <c r="H79" s="45"/>
      <c r="I79" s="45"/>
      <c r="J79" s="45"/>
      <c r="K79" s="46"/>
      <c r="L79" s="42"/>
      <c r="M79" s="43"/>
      <c r="N79" s="47"/>
      <c r="O79" s="48"/>
      <c r="P79" s="49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  <c r="IN79" s="40"/>
      <c r="IO79" s="40"/>
      <c r="IP79" s="40"/>
      <c r="IQ79" s="40"/>
      <c r="IR79" s="40"/>
      <c r="IS79" s="40"/>
    </row>
    <row r="80" spans="1:253">
      <c r="A80" s="40"/>
      <c r="B80" s="41"/>
      <c r="C80" s="41"/>
      <c r="D80" s="45"/>
      <c r="E80" s="41"/>
      <c r="F80" s="42"/>
      <c r="G80" s="43"/>
      <c r="H80" s="45"/>
      <c r="I80" s="45"/>
      <c r="J80" s="45"/>
      <c r="K80" s="46"/>
      <c r="L80" s="42"/>
      <c r="M80" s="43"/>
      <c r="N80" s="47"/>
      <c r="O80" s="48"/>
      <c r="P80" s="49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  <c r="IN80" s="40"/>
      <c r="IO80" s="40"/>
      <c r="IP80" s="40"/>
      <c r="IQ80" s="40"/>
      <c r="IR80" s="40"/>
      <c r="IS80" s="40"/>
    </row>
    <row r="81" spans="1:253">
      <c r="A81" s="40"/>
      <c r="B81" s="41"/>
      <c r="C81" s="41"/>
      <c r="D81" s="45"/>
      <c r="E81" s="41"/>
      <c r="F81" s="42"/>
      <c r="G81" s="43"/>
      <c r="H81" s="45"/>
      <c r="I81" s="45"/>
      <c r="J81" s="45"/>
      <c r="K81" s="46"/>
      <c r="L81" s="42"/>
      <c r="M81" s="43"/>
      <c r="N81" s="47"/>
      <c r="O81" s="48"/>
      <c r="P81" s="49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  <c r="IN81" s="40"/>
      <c r="IO81" s="40"/>
      <c r="IP81" s="40"/>
      <c r="IQ81" s="40"/>
      <c r="IR81" s="40"/>
      <c r="IS81" s="40"/>
    </row>
    <row r="82" spans="1:253">
      <c r="A82" s="40"/>
      <c r="B82" s="41"/>
      <c r="C82" s="41"/>
      <c r="D82" s="45"/>
      <c r="E82" s="41"/>
      <c r="F82" s="42"/>
      <c r="G82" s="43"/>
      <c r="H82" s="45"/>
      <c r="I82" s="45"/>
      <c r="J82" s="45"/>
      <c r="K82" s="46"/>
      <c r="L82" s="42"/>
      <c r="M82" s="43"/>
      <c r="N82" s="47"/>
      <c r="O82" s="48"/>
      <c r="P82" s="49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  <c r="IN82" s="40"/>
      <c r="IO82" s="40"/>
      <c r="IP82" s="40"/>
      <c r="IQ82" s="40"/>
      <c r="IR82" s="40"/>
      <c r="IS82" s="40"/>
    </row>
    <row r="83" spans="1:253">
      <c r="A83" s="40"/>
      <c r="B83" s="41"/>
      <c r="C83" s="41"/>
      <c r="D83" s="45"/>
      <c r="E83" s="41"/>
      <c r="F83" s="42"/>
      <c r="G83" s="43"/>
      <c r="H83" s="45"/>
      <c r="I83" s="45"/>
      <c r="J83" s="45"/>
      <c r="K83" s="46"/>
      <c r="L83" s="42"/>
      <c r="M83" s="43"/>
      <c r="N83" s="47"/>
      <c r="O83" s="48"/>
      <c r="P83" s="49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  <c r="IN83" s="40"/>
      <c r="IO83" s="40"/>
      <c r="IP83" s="40"/>
      <c r="IQ83" s="40"/>
      <c r="IR83" s="40"/>
      <c r="IS83" s="40"/>
    </row>
    <row r="84" spans="1:253">
      <c r="A84" s="40"/>
      <c r="B84" s="41"/>
      <c r="C84" s="41"/>
      <c r="D84" s="45"/>
      <c r="E84" s="41"/>
      <c r="F84" s="42"/>
      <c r="G84" s="43"/>
      <c r="H84" s="45"/>
      <c r="I84" s="45"/>
      <c r="J84" s="45"/>
      <c r="K84" s="46"/>
      <c r="L84" s="42"/>
      <c r="M84" s="43"/>
      <c r="N84" s="47"/>
      <c r="O84" s="48"/>
      <c r="P84" s="49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  <c r="IN84" s="40"/>
      <c r="IO84" s="40"/>
      <c r="IP84" s="40"/>
      <c r="IQ84" s="40"/>
      <c r="IR84" s="40"/>
      <c r="IS84" s="40"/>
    </row>
    <row r="85" spans="1:253">
      <c r="A85" s="40"/>
      <c r="B85" s="50"/>
      <c r="C85" s="50"/>
      <c r="D85" s="45"/>
      <c r="E85" s="50"/>
      <c r="F85" s="50"/>
      <c r="G85" s="51"/>
      <c r="H85" s="51"/>
      <c r="I85" s="51"/>
      <c r="J85" s="51"/>
      <c r="K85" s="51"/>
      <c r="L85" s="51"/>
      <c r="M85" s="51"/>
      <c r="N85" s="47"/>
      <c r="O85" s="48"/>
      <c r="P85" s="49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  <c r="IN85" s="40"/>
      <c r="IO85" s="40"/>
      <c r="IP85" s="40"/>
      <c r="IQ85" s="40"/>
      <c r="IR85" s="40"/>
      <c r="IS85" s="40"/>
    </row>
    <row r="86" spans="1:253">
      <c r="A86" s="40"/>
      <c r="B86" s="41"/>
      <c r="C86" s="41"/>
      <c r="D86" s="45"/>
      <c r="E86" s="41"/>
      <c r="F86" s="42"/>
      <c r="G86" s="46"/>
      <c r="H86" s="44"/>
      <c r="I86" s="44"/>
      <c r="J86" s="44"/>
      <c r="K86" s="46"/>
      <c r="L86" s="44"/>
      <c r="M86" s="46"/>
      <c r="N86" s="47"/>
      <c r="O86" s="48"/>
      <c r="P86" s="49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  <c r="IN86" s="40"/>
      <c r="IO86" s="40"/>
      <c r="IP86" s="40"/>
      <c r="IQ86" s="40"/>
      <c r="IR86" s="40"/>
      <c r="IS86" s="40"/>
    </row>
    <row r="87" spans="1:253">
      <c r="A87" s="40"/>
      <c r="B87" s="50"/>
      <c r="C87" s="50"/>
      <c r="D87" s="45"/>
      <c r="E87" s="50"/>
      <c r="F87" s="50"/>
      <c r="G87" s="51"/>
      <c r="H87" s="51"/>
      <c r="I87" s="51"/>
      <c r="J87" s="51"/>
      <c r="K87" s="51"/>
      <c r="L87" s="51"/>
      <c r="M87" s="51"/>
      <c r="N87" s="47"/>
      <c r="O87" s="48"/>
      <c r="P87" s="49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  <c r="IN87" s="40"/>
      <c r="IO87" s="40"/>
      <c r="IP87" s="40"/>
      <c r="IQ87" s="40"/>
      <c r="IR87" s="40"/>
      <c r="IS87" s="40"/>
    </row>
    <row r="88" spans="1:253">
      <c r="A88" s="40"/>
      <c r="B88" s="41"/>
      <c r="C88" s="41"/>
      <c r="D88" s="45"/>
      <c r="E88" s="41"/>
      <c r="F88" s="42"/>
      <c r="G88" s="46"/>
      <c r="H88" s="45"/>
      <c r="I88" s="45"/>
      <c r="J88" s="45"/>
      <c r="K88" s="46"/>
      <c r="L88" s="42"/>
      <c r="M88" s="43"/>
      <c r="N88" s="47"/>
      <c r="O88" s="48"/>
      <c r="P88" s="49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  <c r="IN88" s="40"/>
      <c r="IO88" s="40"/>
      <c r="IP88" s="40"/>
      <c r="IQ88" s="40"/>
      <c r="IR88" s="40"/>
      <c r="IS88" s="40"/>
    </row>
    <row r="89" spans="1:253">
      <c r="A89" s="40"/>
      <c r="B89" s="41"/>
      <c r="C89" s="41"/>
      <c r="D89" s="45"/>
      <c r="E89" s="41"/>
      <c r="F89" s="42"/>
      <c r="G89" s="43"/>
      <c r="H89" s="45"/>
      <c r="I89" s="45"/>
      <c r="J89" s="45"/>
      <c r="K89" s="46"/>
      <c r="L89" s="42"/>
      <c r="M89" s="43"/>
      <c r="N89" s="47"/>
      <c r="O89" s="48"/>
      <c r="P89" s="49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  <c r="IN89" s="40"/>
      <c r="IO89" s="40"/>
      <c r="IP89" s="40"/>
      <c r="IQ89" s="40"/>
      <c r="IR89" s="40"/>
      <c r="IS89" s="40"/>
    </row>
    <row r="90" spans="1:253">
      <c r="A90" s="40"/>
      <c r="B90" s="41"/>
      <c r="C90" s="41"/>
      <c r="D90" s="45"/>
      <c r="E90" s="41"/>
      <c r="F90" s="42"/>
      <c r="G90" s="52"/>
      <c r="H90" s="42"/>
      <c r="I90" s="42"/>
      <c r="J90" s="45"/>
      <c r="K90" s="46"/>
      <c r="L90" s="42"/>
      <c r="M90" s="52"/>
      <c r="N90" s="47"/>
      <c r="O90" s="48"/>
      <c r="P90" s="49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  <c r="IN90" s="40"/>
      <c r="IO90" s="40"/>
      <c r="IP90" s="40"/>
      <c r="IQ90" s="40"/>
      <c r="IR90" s="40"/>
      <c r="IS90" s="40"/>
    </row>
    <row r="91" spans="1:253">
      <c r="A91" s="40"/>
      <c r="B91" s="41"/>
      <c r="C91" s="41"/>
      <c r="D91" s="45"/>
      <c r="E91" s="41"/>
      <c r="F91" s="42"/>
      <c r="G91" s="52"/>
      <c r="H91" s="42"/>
      <c r="I91" s="42"/>
      <c r="J91" s="45"/>
      <c r="K91" s="46"/>
      <c r="L91" s="42"/>
      <c r="M91" s="52"/>
      <c r="N91" s="47"/>
      <c r="O91" s="48"/>
      <c r="P91" s="49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  <c r="IN91" s="40"/>
      <c r="IO91" s="40"/>
      <c r="IP91" s="40"/>
      <c r="IQ91" s="40"/>
      <c r="IR91" s="40"/>
      <c r="IS91" s="40"/>
    </row>
    <row r="92" spans="1:253">
      <c r="A92" s="40"/>
      <c r="B92" s="41"/>
      <c r="C92" s="41"/>
      <c r="D92" s="45"/>
      <c r="E92" s="41"/>
      <c r="F92" s="42"/>
      <c r="G92" s="52"/>
      <c r="H92" s="42"/>
      <c r="I92" s="42"/>
      <c r="J92" s="45"/>
      <c r="K92" s="46"/>
      <c r="L92" s="42"/>
      <c r="M92" s="52"/>
      <c r="N92" s="47"/>
      <c r="O92" s="48"/>
      <c r="P92" s="49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  <c r="IN92" s="40"/>
      <c r="IO92" s="40"/>
      <c r="IP92" s="40"/>
      <c r="IQ92" s="40"/>
      <c r="IR92" s="40"/>
      <c r="IS92" s="40"/>
    </row>
    <row r="93" spans="1:253">
      <c r="A93" s="40"/>
      <c r="B93" s="41"/>
      <c r="C93" s="41"/>
      <c r="D93" s="45"/>
      <c r="E93" s="41"/>
      <c r="F93" s="42"/>
      <c r="G93" s="52"/>
      <c r="H93" s="42"/>
      <c r="I93" s="42"/>
      <c r="J93" s="45"/>
      <c r="K93" s="46"/>
      <c r="L93" s="42"/>
      <c r="M93" s="52"/>
      <c r="N93" s="47"/>
      <c r="O93" s="48"/>
      <c r="P93" s="49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  <c r="IN93" s="40"/>
      <c r="IO93" s="40"/>
      <c r="IP93" s="40"/>
      <c r="IQ93" s="40"/>
      <c r="IR93" s="40"/>
      <c r="IS93" s="40"/>
    </row>
    <row r="94" spans="1:253">
      <c r="A94" s="40"/>
      <c r="B94" s="41"/>
      <c r="C94" s="41"/>
      <c r="D94" s="45"/>
      <c r="E94" s="41"/>
      <c r="F94" s="42"/>
      <c r="G94" s="52"/>
      <c r="H94" s="42"/>
      <c r="I94" s="42"/>
      <c r="J94" s="45"/>
      <c r="K94" s="46"/>
      <c r="L94" s="42"/>
      <c r="M94" s="52"/>
      <c r="N94" s="47"/>
      <c r="O94" s="48"/>
      <c r="P94" s="49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  <c r="IN94" s="40"/>
      <c r="IO94" s="40"/>
      <c r="IP94" s="40"/>
      <c r="IQ94" s="40"/>
      <c r="IR94" s="40"/>
      <c r="IS94" s="40"/>
    </row>
    <row r="95" spans="1:253">
      <c r="A95" s="40"/>
      <c r="B95" s="41"/>
      <c r="C95" s="41"/>
      <c r="D95" s="45"/>
      <c r="E95" s="41"/>
      <c r="F95" s="42"/>
      <c r="G95" s="52"/>
      <c r="H95" s="42"/>
      <c r="I95" s="42"/>
      <c r="J95" s="45"/>
      <c r="K95" s="46"/>
      <c r="L95" s="42"/>
      <c r="M95" s="52"/>
      <c r="N95" s="47"/>
      <c r="O95" s="48"/>
      <c r="P95" s="49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  <c r="IN95" s="40"/>
      <c r="IO95" s="40"/>
      <c r="IP95" s="40"/>
      <c r="IQ95" s="40"/>
      <c r="IR95" s="40"/>
      <c r="IS95" s="40"/>
    </row>
    <row r="96" spans="1:253">
      <c r="A96" s="40"/>
      <c r="B96" s="41"/>
      <c r="C96" s="41"/>
      <c r="D96" s="45"/>
      <c r="E96" s="41"/>
      <c r="F96" s="42"/>
      <c r="G96" s="52"/>
      <c r="H96" s="42"/>
      <c r="I96" s="42"/>
      <c r="J96" s="45"/>
      <c r="K96" s="46"/>
      <c r="L96" s="42"/>
      <c r="M96" s="52"/>
      <c r="N96" s="47"/>
      <c r="O96" s="48"/>
      <c r="P96" s="49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  <c r="IN96" s="40"/>
      <c r="IO96" s="40"/>
      <c r="IP96" s="40"/>
      <c r="IQ96" s="40"/>
      <c r="IR96" s="40"/>
      <c r="IS96" s="40"/>
    </row>
    <row r="97" spans="1:253">
      <c r="A97" s="40"/>
      <c r="B97" s="41"/>
      <c r="C97" s="41"/>
      <c r="D97" s="45"/>
      <c r="E97" s="41"/>
      <c r="F97" s="42"/>
      <c r="G97" s="52"/>
      <c r="H97" s="42"/>
      <c r="I97" s="42"/>
      <c r="J97" s="45"/>
      <c r="K97" s="46"/>
      <c r="L97" s="42"/>
      <c r="M97" s="52"/>
      <c r="N97" s="47"/>
      <c r="O97" s="48"/>
      <c r="P97" s="49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  <c r="IN97" s="40"/>
      <c r="IO97" s="40"/>
      <c r="IP97" s="40"/>
      <c r="IQ97" s="40"/>
      <c r="IR97" s="40"/>
      <c r="IS97" s="40"/>
    </row>
    <row r="98" spans="1:253">
      <c r="A98" s="40"/>
      <c r="B98" s="41"/>
      <c r="C98" s="41"/>
      <c r="D98" s="45"/>
      <c r="E98" s="41"/>
      <c r="F98" s="42"/>
      <c r="G98" s="52"/>
      <c r="H98" s="42"/>
      <c r="I98" s="42"/>
      <c r="J98" s="45"/>
      <c r="K98" s="46"/>
      <c r="L98" s="42"/>
      <c r="M98" s="52"/>
      <c r="N98" s="47"/>
      <c r="O98" s="48"/>
      <c r="P98" s="49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  <c r="IN98" s="40"/>
      <c r="IO98" s="40"/>
      <c r="IP98" s="40"/>
      <c r="IQ98" s="40"/>
      <c r="IR98" s="40"/>
      <c r="IS98" s="40"/>
    </row>
    <row r="99" spans="1:253">
      <c r="A99" s="40"/>
      <c r="B99" s="41"/>
      <c r="C99" s="41"/>
      <c r="D99" s="45"/>
      <c r="E99" s="41"/>
      <c r="F99" s="42"/>
      <c r="G99" s="52"/>
      <c r="H99" s="42"/>
      <c r="I99" s="42"/>
      <c r="J99" s="45"/>
      <c r="K99" s="46"/>
      <c r="L99" s="42"/>
      <c r="M99" s="52"/>
      <c r="N99" s="47"/>
      <c r="O99" s="48"/>
      <c r="P99" s="49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  <c r="IN99" s="40"/>
      <c r="IO99" s="40"/>
      <c r="IP99" s="40"/>
      <c r="IQ99" s="40"/>
      <c r="IR99" s="40"/>
      <c r="IS99" s="40"/>
    </row>
    <row r="100" spans="1:253">
      <c r="A100" s="40"/>
      <c r="B100" s="41"/>
      <c r="C100" s="41"/>
      <c r="D100" s="45"/>
      <c r="E100" s="41"/>
      <c r="F100" s="42"/>
      <c r="G100" s="52"/>
      <c r="H100" s="42"/>
      <c r="I100" s="42"/>
      <c r="J100" s="45"/>
      <c r="K100" s="46"/>
      <c r="L100" s="42"/>
      <c r="M100" s="52"/>
      <c r="N100" s="47"/>
      <c r="O100" s="48"/>
      <c r="P100" s="49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 s="40"/>
      <c r="IM100" s="40"/>
      <c r="IN100" s="40"/>
      <c r="IO100" s="40"/>
      <c r="IP100" s="40"/>
      <c r="IQ100" s="40"/>
      <c r="IR100" s="40"/>
      <c r="IS100" s="40"/>
    </row>
    <row r="101" spans="1:253">
      <c r="A101" s="40"/>
      <c r="B101" s="41"/>
      <c r="C101" s="41"/>
      <c r="D101" s="50"/>
      <c r="E101" s="41"/>
      <c r="F101" s="42"/>
      <c r="G101" s="52"/>
      <c r="H101" s="42"/>
      <c r="I101" s="42"/>
      <c r="J101" s="45"/>
      <c r="K101" s="46"/>
      <c r="L101" s="42"/>
      <c r="M101" s="52"/>
      <c r="N101" s="47"/>
      <c r="O101" s="48"/>
      <c r="P101" s="49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  <c r="IN101" s="40"/>
      <c r="IO101" s="40"/>
      <c r="IP101" s="40"/>
      <c r="IQ101" s="40"/>
      <c r="IR101" s="40"/>
      <c r="IS101" s="40"/>
    </row>
    <row r="102" spans="1:253">
      <c r="A102" s="40"/>
      <c r="B102" s="41"/>
      <c r="C102" s="41"/>
      <c r="D102" s="50"/>
      <c r="E102" s="41"/>
      <c r="F102" s="42"/>
      <c r="G102" s="52"/>
      <c r="H102" s="42"/>
      <c r="I102" s="42"/>
      <c r="J102" s="45"/>
      <c r="K102" s="46"/>
      <c r="L102" s="42"/>
      <c r="M102" s="52"/>
      <c r="N102" s="47"/>
      <c r="O102" s="48"/>
      <c r="P102" s="49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  <c r="IN102" s="40"/>
      <c r="IO102" s="40"/>
      <c r="IP102" s="40"/>
      <c r="IQ102" s="40"/>
      <c r="IR102" s="40"/>
      <c r="IS102" s="40"/>
    </row>
    <row r="103" spans="1:253">
      <c r="A103" s="40"/>
      <c r="B103" s="53"/>
      <c r="C103" s="53"/>
      <c r="D103" s="54"/>
      <c r="E103" s="49"/>
      <c r="F103" s="51"/>
      <c r="G103" s="49"/>
      <c r="H103" s="49"/>
      <c r="I103" s="49"/>
      <c r="J103" s="54"/>
      <c r="K103" s="49"/>
      <c r="L103" s="49"/>
      <c r="M103" s="49"/>
      <c r="N103" s="47"/>
      <c r="O103" s="48"/>
      <c r="P103" s="49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  <c r="IN103" s="40"/>
      <c r="IO103" s="40"/>
      <c r="IP103" s="40"/>
      <c r="IQ103" s="40"/>
      <c r="IR103" s="40"/>
      <c r="IS103" s="40"/>
    </row>
    <row r="104" spans="1:253">
      <c r="A104" s="40"/>
      <c r="B104" s="53"/>
      <c r="C104" s="53"/>
      <c r="D104" s="54"/>
      <c r="E104" s="49"/>
      <c r="F104" s="51"/>
      <c r="G104" s="49"/>
      <c r="H104" s="49"/>
      <c r="I104" s="49"/>
      <c r="J104" s="54"/>
      <c r="K104" s="49"/>
      <c r="L104" s="49"/>
      <c r="M104" s="49"/>
      <c r="N104" s="47"/>
      <c r="O104" s="48"/>
      <c r="P104" s="49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  <c r="IN104" s="40"/>
      <c r="IO104" s="40"/>
      <c r="IP104" s="40"/>
      <c r="IQ104" s="40"/>
      <c r="IR104" s="40"/>
      <c r="IS104" s="40"/>
    </row>
    <row r="105" spans="1:253">
      <c r="A105" s="40"/>
      <c r="B105" s="53"/>
      <c r="C105" s="53"/>
      <c r="D105" s="54"/>
      <c r="E105" s="49"/>
      <c r="F105" s="51"/>
      <c r="G105" s="49"/>
      <c r="H105" s="49"/>
      <c r="I105" s="49"/>
      <c r="J105" s="54"/>
      <c r="K105" s="49"/>
      <c r="L105" s="49"/>
      <c r="M105" s="49"/>
      <c r="N105" s="47"/>
      <c r="O105" s="48"/>
      <c r="P105" s="49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  <c r="IN105" s="40"/>
      <c r="IO105" s="40"/>
      <c r="IP105" s="40"/>
      <c r="IQ105" s="40"/>
      <c r="IR105" s="40"/>
      <c r="IS105" s="40"/>
    </row>
    <row r="106" spans="1:253">
      <c r="A106" s="40"/>
      <c r="B106" s="53"/>
      <c r="C106" s="53"/>
      <c r="D106" s="54"/>
      <c r="E106" s="49"/>
      <c r="F106" s="51"/>
      <c r="G106" s="49"/>
      <c r="H106" s="49"/>
      <c r="I106" s="49"/>
      <c r="J106" s="54"/>
      <c r="K106" s="49"/>
      <c r="L106" s="49"/>
      <c r="M106" s="49"/>
      <c r="N106" s="47"/>
      <c r="O106" s="48"/>
      <c r="P106" s="49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  <c r="IN106" s="40"/>
      <c r="IO106" s="40"/>
      <c r="IP106" s="40"/>
      <c r="IQ106" s="40"/>
      <c r="IR106" s="40"/>
      <c r="IS106" s="40"/>
    </row>
    <row r="107" spans="1:253">
      <c r="A107" s="40"/>
      <c r="B107" s="53"/>
      <c r="C107" s="53"/>
      <c r="D107" s="54"/>
      <c r="E107" s="49"/>
      <c r="F107" s="51"/>
      <c r="G107" s="49"/>
      <c r="H107" s="49"/>
      <c r="I107" s="49"/>
      <c r="J107" s="54"/>
      <c r="K107" s="49"/>
      <c r="L107" s="49"/>
      <c r="M107" s="49"/>
      <c r="N107" s="47"/>
      <c r="O107" s="48"/>
      <c r="P107" s="49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  <c r="IN107" s="40"/>
      <c r="IO107" s="40"/>
      <c r="IP107" s="40"/>
      <c r="IQ107" s="40"/>
      <c r="IR107" s="40"/>
      <c r="IS107" s="40"/>
    </row>
    <row r="108" spans="1:253">
      <c r="A108" s="40"/>
      <c r="B108" s="53"/>
      <c r="C108" s="53"/>
      <c r="D108" s="54"/>
      <c r="E108" s="49"/>
      <c r="F108" s="51"/>
      <c r="G108" s="49"/>
      <c r="H108" s="49"/>
      <c r="I108" s="49"/>
      <c r="J108" s="54"/>
      <c r="K108" s="49"/>
      <c r="L108" s="49"/>
      <c r="M108" s="49"/>
      <c r="N108" s="47"/>
      <c r="O108" s="48"/>
      <c r="P108" s="49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  <c r="IN108" s="40"/>
      <c r="IO108" s="40"/>
      <c r="IP108" s="40"/>
      <c r="IQ108" s="40"/>
      <c r="IR108" s="40"/>
      <c r="IS108" s="40"/>
    </row>
    <row r="109" spans="1:253">
      <c r="A109" s="40"/>
      <c r="B109" s="53"/>
      <c r="C109" s="53"/>
      <c r="D109" s="54"/>
      <c r="E109" s="49"/>
      <c r="F109" s="51"/>
      <c r="G109" s="49"/>
      <c r="H109" s="49"/>
      <c r="I109" s="49"/>
      <c r="J109" s="54"/>
      <c r="K109" s="49"/>
      <c r="L109" s="49"/>
      <c r="M109" s="49"/>
      <c r="N109" s="47"/>
      <c r="O109" s="48"/>
      <c r="P109" s="49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  <c r="IN109" s="40"/>
      <c r="IO109" s="40"/>
      <c r="IP109" s="40"/>
      <c r="IQ109" s="40"/>
      <c r="IR109" s="40"/>
      <c r="IS109" s="40"/>
    </row>
    <row r="110" spans="1:253">
      <c r="A110" s="40"/>
      <c r="B110" s="53"/>
      <c r="C110" s="53"/>
      <c r="D110" s="54"/>
      <c r="E110" s="49"/>
      <c r="F110" s="51"/>
      <c r="G110" s="49"/>
      <c r="H110" s="49"/>
      <c r="I110" s="49"/>
      <c r="J110" s="54"/>
      <c r="K110" s="49"/>
      <c r="L110" s="49"/>
      <c r="M110" s="49"/>
      <c r="N110" s="47"/>
      <c r="O110" s="48"/>
      <c r="P110" s="49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  <c r="IN110" s="40"/>
      <c r="IO110" s="40"/>
      <c r="IP110" s="40"/>
      <c r="IQ110" s="40"/>
      <c r="IR110" s="40"/>
      <c r="IS110" s="40"/>
    </row>
    <row r="111" spans="1:253">
      <c r="A111" s="40"/>
      <c r="B111" s="53"/>
      <c r="C111" s="53"/>
      <c r="D111" s="54"/>
      <c r="E111" s="49"/>
      <c r="F111" s="51"/>
      <c r="G111" s="49"/>
      <c r="H111" s="49"/>
      <c r="I111" s="49"/>
      <c r="J111" s="54"/>
      <c r="K111" s="49"/>
      <c r="L111" s="49"/>
      <c r="M111" s="49"/>
      <c r="N111" s="47"/>
      <c r="O111" s="48"/>
      <c r="P111" s="49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  <c r="IN111" s="40"/>
      <c r="IO111" s="40"/>
      <c r="IP111" s="40"/>
      <c r="IQ111" s="40"/>
      <c r="IR111" s="40"/>
      <c r="IS111" s="40"/>
    </row>
  </sheetData>
  <mergeCells count="32">
    <mergeCell ref="B11:C11"/>
    <mergeCell ref="B18:C18"/>
    <mergeCell ref="B19:C19"/>
    <mergeCell ref="B20:C20"/>
    <mergeCell ref="B21:C21"/>
    <mergeCell ref="B12:C12"/>
    <mergeCell ref="B13:C13"/>
    <mergeCell ref="B14:C14"/>
    <mergeCell ref="B15:C15"/>
    <mergeCell ref="B16:C16"/>
    <mergeCell ref="B17:C17"/>
    <mergeCell ref="B6:C6"/>
    <mergeCell ref="B7:C7"/>
    <mergeCell ref="B8:C8"/>
    <mergeCell ref="B9:C9"/>
    <mergeCell ref="B10:C10"/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2:X52"/>
  <sheetViews>
    <sheetView topLeftCell="A37" workbookViewId="0">
      <selection activeCell="AA6" sqref="AA6"/>
    </sheetView>
  </sheetViews>
  <sheetFormatPr defaultColWidth="8.85546875" defaultRowHeight="23.25"/>
  <cols>
    <col min="1" max="1" width="1.7109375" customWidth="1"/>
    <col min="2" max="3" width="5.7109375" style="14" customWidth="1"/>
    <col min="4" max="4" width="2.7109375" style="14" customWidth="1"/>
    <col min="5" max="5" width="7" style="14" customWidth="1"/>
    <col min="6" max="6" width="3.140625" style="14" customWidth="1"/>
    <col min="7" max="7" width="1.7109375" style="14" customWidth="1"/>
    <col min="8" max="9" width="5.7109375" style="14" customWidth="1"/>
    <col min="10" max="10" width="2.7109375" style="14" customWidth="1"/>
    <col min="11" max="11" width="7" style="14" customWidth="1"/>
    <col min="12" max="12" width="3.140625" style="14" customWidth="1"/>
    <col min="13" max="13" width="1.7109375" style="14" customWidth="1"/>
    <col min="14" max="15" width="5.7109375" style="14" customWidth="1"/>
    <col min="16" max="16" width="2.7109375" style="14" customWidth="1"/>
    <col min="17" max="17" width="7" style="14" customWidth="1"/>
    <col min="18" max="18" width="3.140625" style="14" customWidth="1"/>
    <col min="19" max="19" width="1.7109375" style="14" customWidth="1"/>
    <col min="20" max="21" width="5.7109375" style="14" customWidth="1"/>
    <col min="22" max="22" width="2.7109375" style="14" customWidth="1"/>
    <col min="23" max="23" width="7" style="14" customWidth="1"/>
    <col min="24" max="24" width="3.140625" style="14" customWidth="1"/>
  </cols>
  <sheetData>
    <row r="2" spans="2:24" ht="26.25">
      <c r="B2" s="15"/>
      <c r="C2" s="15"/>
      <c r="D2" s="15"/>
      <c r="E2" s="15"/>
      <c r="F2" s="15"/>
      <c r="H2" s="15"/>
      <c r="I2" s="15"/>
      <c r="J2" s="15"/>
      <c r="K2" s="15"/>
      <c r="L2" s="15"/>
      <c r="N2" s="15"/>
      <c r="O2" s="15"/>
      <c r="P2" s="15"/>
      <c r="Q2" s="15"/>
      <c r="R2" s="15"/>
      <c r="T2" s="15"/>
      <c r="U2" s="15"/>
      <c r="V2" s="15"/>
      <c r="W2" s="15"/>
      <c r="X2" s="15"/>
    </row>
    <row r="3" spans="2:24">
      <c r="B3" s="370" t="s">
        <v>16</v>
      </c>
      <c r="C3" s="371"/>
      <c r="D3" s="371"/>
      <c r="E3" s="371"/>
      <c r="F3" s="372"/>
      <c r="H3" s="370" t="s">
        <v>16</v>
      </c>
      <c r="I3" s="371"/>
      <c r="J3" s="371"/>
      <c r="K3" s="371"/>
      <c r="L3" s="372"/>
      <c r="N3" s="370" t="s">
        <v>16</v>
      </c>
      <c r="O3" s="371"/>
      <c r="P3" s="371"/>
      <c r="Q3" s="371"/>
      <c r="R3" s="372"/>
      <c r="T3" s="370" t="s">
        <v>16</v>
      </c>
      <c r="U3" s="371"/>
      <c r="V3" s="371"/>
      <c r="W3" s="371"/>
      <c r="X3" s="372"/>
    </row>
    <row r="4" spans="2:24" ht="26.25">
      <c r="B4" s="373" t="s">
        <v>17</v>
      </c>
      <c r="C4" s="374"/>
      <c r="D4" s="374"/>
      <c r="E4" s="374"/>
      <c r="F4" s="375"/>
      <c r="H4" s="373" t="s">
        <v>18</v>
      </c>
      <c r="I4" s="374"/>
      <c r="J4" s="374"/>
      <c r="K4" s="374"/>
      <c r="L4" s="375"/>
      <c r="N4" s="373" t="s">
        <v>19</v>
      </c>
      <c r="O4" s="374"/>
      <c r="P4" s="374"/>
      <c r="Q4" s="374"/>
      <c r="R4" s="375"/>
      <c r="T4" s="373" t="s">
        <v>20</v>
      </c>
      <c r="U4" s="374"/>
      <c r="V4" s="374"/>
      <c r="W4" s="374"/>
      <c r="X4" s="375"/>
    </row>
    <row r="5" spans="2:24" ht="26.25">
      <c r="B5" s="365" t="s">
        <v>23</v>
      </c>
      <c r="C5" s="366"/>
      <c r="D5" s="367">
        <v>42503</v>
      </c>
      <c r="E5" s="368"/>
      <c r="F5" s="369"/>
      <c r="H5" s="365" t="s">
        <v>23</v>
      </c>
      <c r="I5" s="366"/>
      <c r="J5" s="367">
        <v>42337</v>
      </c>
      <c r="K5" s="368"/>
      <c r="L5" s="369"/>
      <c r="N5" s="365" t="s">
        <v>23</v>
      </c>
      <c r="O5" s="366"/>
      <c r="P5" s="367">
        <v>42502</v>
      </c>
      <c r="Q5" s="368"/>
      <c r="R5" s="369"/>
      <c r="T5" s="365" t="s">
        <v>23</v>
      </c>
      <c r="U5" s="366"/>
      <c r="V5" s="367">
        <v>42530</v>
      </c>
      <c r="W5" s="368"/>
      <c r="X5" s="369"/>
    </row>
    <row r="6" spans="2:24">
      <c r="B6" s="21">
        <v>2.5</v>
      </c>
      <c r="C6" s="17">
        <v>0.08</v>
      </c>
      <c r="D6" s="18" t="s">
        <v>21</v>
      </c>
      <c r="E6" s="19">
        <f t="shared" ref="E6:E18" si="0">C6/1000</f>
        <v>8.0000000000000007E-5</v>
      </c>
      <c r="F6" s="20" t="s">
        <v>22</v>
      </c>
      <c r="H6" s="22">
        <v>1.0049999999999999</v>
      </c>
      <c r="I6" s="17">
        <v>0.06</v>
      </c>
      <c r="J6" s="18" t="s">
        <v>21</v>
      </c>
      <c r="K6" s="19">
        <f t="shared" ref="K6:K52" si="1">I6/1000</f>
        <v>5.9999999999999995E-5</v>
      </c>
      <c r="L6" s="20" t="s">
        <v>22</v>
      </c>
      <c r="N6" s="16">
        <v>1</v>
      </c>
      <c r="O6" s="17">
        <v>0.08</v>
      </c>
      <c r="P6" s="18" t="s">
        <v>21</v>
      </c>
      <c r="Q6" s="19">
        <f t="shared" ref="Q6:Q37" si="2">O6/1000</f>
        <v>8.0000000000000007E-5</v>
      </c>
      <c r="R6" s="20" t="s">
        <v>22</v>
      </c>
      <c r="T6" s="16">
        <v>125</v>
      </c>
      <c r="U6" s="17">
        <v>0.42</v>
      </c>
      <c r="V6" s="18" t="s">
        <v>21</v>
      </c>
      <c r="W6" s="19">
        <f t="shared" ref="W6:W13" si="3">U6/1000</f>
        <v>4.1999999999999996E-4</v>
      </c>
      <c r="X6" s="20" t="s">
        <v>22</v>
      </c>
    </row>
    <row r="7" spans="2:24">
      <c r="B7" s="21">
        <v>5.0999999999999996</v>
      </c>
      <c r="C7" s="17">
        <v>0.09</v>
      </c>
      <c r="D7" s="18" t="s">
        <v>21</v>
      </c>
      <c r="E7" s="19">
        <f t="shared" si="0"/>
        <v>8.9999999999999992E-5</v>
      </c>
      <c r="F7" s="20" t="s">
        <v>22</v>
      </c>
      <c r="H7" s="23">
        <v>1.01</v>
      </c>
      <c r="I7" s="17">
        <v>0.06</v>
      </c>
      <c r="J7" s="18" t="s">
        <v>21</v>
      </c>
      <c r="K7" s="19">
        <f t="shared" si="1"/>
        <v>5.9999999999999995E-5</v>
      </c>
      <c r="L7" s="20" t="s">
        <v>22</v>
      </c>
      <c r="N7" s="22">
        <v>1.0049999999999999</v>
      </c>
      <c r="O7" s="17">
        <v>0.08</v>
      </c>
      <c r="P7" s="18" t="s">
        <v>21</v>
      </c>
      <c r="Q7" s="19">
        <f t="shared" si="2"/>
        <v>8.0000000000000007E-5</v>
      </c>
      <c r="R7" s="20" t="s">
        <v>22</v>
      </c>
      <c r="T7" s="16">
        <v>150</v>
      </c>
      <c r="U7" s="17">
        <v>0.47</v>
      </c>
      <c r="V7" s="18" t="s">
        <v>21</v>
      </c>
      <c r="W7" s="19">
        <f t="shared" si="3"/>
        <v>4.6999999999999999E-4</v>
      </c>
      <c r="X7" s="20" t="s">
        <v>22</v>
      </c>
    </row>
    <row r="8" spans="2:24">
      <c r="B8" s="21">
        <v>7.7</v>
      </c>
      <c r="C8" s="17">
        <v>0.09</v>
      </c>
      <c r="D8" s="18" t="s">
        <v>21</v>
      </c>
      <c r="E8" s="19">
        <f t="shared" si="0"/>
        <v>8.9999999999999992E-5</v>
      </c>
      <c r="F8" s="20" t="s">
        <v>22</v>
      </c>
      <c r="H8" s="23">
        <v>1.02</v>
      </c>
      <c r="I8" s="17">
        <v>0.06</v>
      </c>
      <c r="J8" s="18" t="s">
        <v>21</v>
      </c>
      <c r="K8" s="19">
        <f t="shared" si="1"/>
        <v>5.9999999999999995E-5</v>
      </c>
      <c r="L8" s="20" t="s">
        <v>22</v>
      </c>
      <c r="N8" s="23">
        <v>1.01</v>
      </c>
      <c r="O8" s="17">
        <v>0.08</v>
      </c>
      <c r="P8" s="18" t="s">
        <v>21</v>
      </c>
      <c r="Q8" s="19">
        <f t="shared" si="2"/>
        <v>8.0000000000000007E-5</v>
      </c>
      <c r="R8" s="20" t="s">
        <v>22</v>
      </c>
      <c r="T8" s="16">
        <v>175</v>
      </c>
      <c r="U8" s="17">
        <v>0.51</v>
      </c>
      <c r="V8" s="18" t="s">
        <v>21</v>
      </c>
      <c r="W8" s="19">
        <f t="shared" si="3"/>
        <v>5.1000000000000004E-4</v>
      </c>
      <c r="X8" s="20" t="s">
        <v>22</v>
      </c>
    </row>
    <row r="9" spans="2:24">
      <c r="B9" s="21">
        <v>10.3</v>
      </c>
      <c r="C9" s="17">
        <v>0.09</v>
      </c>
      <c r="D9" s="18" t="s">
        <v>21</v>
      </c>
      <c r="E9" s="19">
        <f t="shared" si="0"/>
        <v>8.9999999999999992E-5</v>
      </c>
      <c r="F9" s="20" t="s">
        <v>22</v>
      </c>
      <c r="H9" s="23">
        <v>1.03</v>
      </c>
      <c r="I9" s="17">
        <v>0.06</v>
      </c>
      <c r="J9" s="18" t="s">
        <v>21</v>
      </c>
      <c r="K9" s="19">
        <f t="shared" si="1"/>
        <v>5.9999999999999995E-5</v>
      </c>
      <c r="L9" s="20" t="s">
        <v>22</v>
      </c>
      <c r="N9" s="23">
        <v>1.02</v>
      </c>
      <c r="O9" s="17">
        <v>0.08</v>
      </c>
      <c r="P9" s="18" t="s">
        <v>21</v>
      </c>
      <c r="Q9" s="19">
        <f t="shared" si="2"/>
        <v>8.0000000000000007E-5</v>
      </c>
      <c r="R9" s="20" t="s">
        <v>22</v>
      </c>
      <c r="T9" s="16">
        <v>200</v>
      </c>
      <c r="U9" s="17">
        <v>0.55000000000000004</v>
      </c>
      <c r="V9" s="18" t="s">
        <v>21</v>
      </c>
      <c r="W9" s="19">
        <f t="shared" si="3"/>
        <v>5.5000000000000003E-4</v>
      </c>
      <c r="X9" s="20" t="s">
        <v>22</v>
      </c>
    </row>
    <row r="10" spans="2:24">
      <c r="B10" s="21">
        <v>12.9</v>
      </c>
      <c r="C10" s="17">
        <v>0.09</v>
      </c>
      <c r="D10" s="18" t="s">
        <v>21</v>
      </c>
      <c r="E10" s="19">
        <f t="shared" si="0"/>
        <v>8.9999999999999992E-5</v>
      </c>
      <c r="F10" s="20" t="s">
        <v>22</v>
      </c>
      <c r="H10" s="23">
        <v>1.04</v>
      </c>
      <c r="I10" s="17">
        <v>0.06</v>
      </c>
      <c r="J10" s="18" t="s">
        <v>21</v>
      </c>
      <c r="K10" s="19">
        <f t="shared" si="1"/>
        <v>5.9999999999999995E-5</v>
      </c>
      <c r="L10" s="20" t="s">
        <v>22</v>
      </c>
      <c r="N10" s="23">
        <v>1.03</v>
      </c>
      <c r="O10" s="17">
        <v>0.08</v>
      </c>
      <c r="P10" s="18" t="s">
        <v>21</v>
      </c>
      <c r="Q10" s="19">
        <f t="shared" si="2"/>
        <v>8.0000000000000007E-5</v>
      </c>
      <c r="R10" s="20" t="s">
        <v>22</v>
      </c>
      <c r="T10" s="16">
        <v>250</v>
      </c>
      <c r="U10" s="17">
        <v>0.63</v>
      </c>
      <c r="V10" s="18" t="s">
        <v>21</v>
      </c>
      <c r="W10" s="19">
        <f t="shared" si="3"/>
        <v>6.3000000000000003E-4</v>
      </c>
      <c r="X10" s="20" t="s">
        <v>22</v>
      </c>
    </row>
    <row r="11" spans="2:24">
      <c r="B11" s="16">
        <v>15</v>
      </c>
      <c r="C11" s="17">
        <v>0.1</v>
      </c>
      <c r="D11" s="18" t="s">
        <v>21</v>
      </c>
      <c r="E11" s="19">
        <f t="shared" si="0"/>
        <v>1E-4</v>
      </c>
      <c r="F11" s="20" t="s">
        <v>22</v>
      </c>
      <c r="H11" s="23">
        <v>1.05</v>
      </c>
      <c r="I11" s="17">
        <v>0.06</v>
      </c>
      <c r="J11" s="18" t="s">
        <v>21</v>
      </c>
      <c r="K11" s="19">
        <f t="shared" si="1"/>
        <v>5.9999999999999995E-5</v>
      </c>
      <c r="L11" s="20" t="s">
        <v>22</v>
      </c>
      <c r="N11" s="23">
        <v>1.04</v>
      </c>
      <c r="O11" s="17">
        <v>0.08</v>
      </c>
      <c r="P11" s="18" t="s">
        <v>21</v>
      </c>
      <c r="Q11" s="19">
        <f t="shared" si="2"/>
        <v>8.0000000000000007E-5</v>
      </c>
      <c r="R11" s="20" t="s">
        <v>22</v>
      </c>
      <c r="T11" s="16">
        <v>300</v>
      </c>
      <c r="U11" s="17">
        <v>0.71</v>
      </c>
      <c r="V11" s="18" t="s">
        <v>21</v>
      </c>
      <c r="W11" s="19">
        <f t="shared" si="3"/>
        <v>7.0999999999999991E-4</v>
      </c>
      <c r="X11" s="20" t="s">
        <v>22</v>
      </c>
    </row>
    <row r="12" spans="2:24">
      <c r="B12" s="21">
        <v>17.600000000000001</v>
      </c>
      <c r="C12" s="17">
        <v>0.1</v>
      </c>
      <c r="D12" s="18" t="s">
        <v>21</v>
      </c>
      <c r="E12" s="19">
        <f t="shared" si="0"/>
        <v>1E-4</v>
      </c>
      <c r="F12" s="20" t="s">
        <v>22</v>
      </c>
      <c r="H12" s="23">
        <v>1.06</v>
      </c>
      <c r="I12" s="17">
        <v>0.06</v>
      </c>
      <c r="J12" s="18" t="s">
        <v>21</v>
      </c>
      <c r="K12" s="19">
        <f t="shared" si="1"/>
        <v>5.9999999999999995E-5</v>
      </c>
      <c r="L12" s="20" t="s">
        <v>22</v>
      </c>
      <c r="N12" s="23">
        <v>1.05</v>
      </c>
      <c r="O12" s="17">
        <v>0.08</v>
      </c>
      <c r="P12" s="18" t="s">
        <v>21</v>
      </c>
      <c r="Q12" s="19">
        <f t="shared" si="2"/>
        <v>8.0000000000000007E-5</v>
      </c>
      <c r="R12" s="20" t="s">
        <v>22</v>
      </c>
      <c r="T12" s="16">
        <v>400</v>
      </c>
      <c r="U12" s="17">
        <v>0.89</v>
      </c>
      <c r="V12" s="18" t="s">
        <v>21</v>
      </c>
      <c r="W12" s="19">
        <f t="shared" si="3"/>
        <v>8.9000000000000006E-4</v>
      </c>
      <c r="X12" s="20" t="s">
        <v>22</v>
      </c>
    </row>
    <row r="13" spans="2:24">
      <c r="B13" s="21">
        <v>20.2</v>
      </c>
      <c r="C13" s="17">
        <v>0.1</v>
      </c>
      <c r="D13" s="18" t="s">
        <v>21</v>
      </c>
      <c r="E13" s="19">
        <f t="shared" si="0"/>
        <v>1E-4</v>
      </c>
      <c r="F13" s="20" t="s">
        <v>22</v>
      </c>
      <c r="H13" s="23">
        <v>1.07</v>
      </c>
      <c r="I13" s="17">
        <v>0.06</v>
      </c>
      <c r="J13" s="18" t="s">
        <v>21</v>
      </c>
      <c r="K13" s="19">
        <f t="shared" si="1"/>
        <v>5.9999999999999995E-5</v>
      </c>
      <c r="L13" s="20" t="s">
        <v>22</v>
      </c>
      <c r="N13" s="23">
        <v>1.06</v>
      </c>
      <c r="O13" s="17">
        <v>0.08</v>
      </c>
      <c r="P13" s="18" t="s">
        <v>21</v>
      </c>
      <c r="Q13" s="19">
        <f t="shared" si="2"/>
        <v>8.0000000000000007E-5</v>
      </c>
      <c r="R13" s="20" t="s">
        <v>22</v>
      </c>
      <c r="T13" s="16">
        <v>500</v>
      </c>
      <c r="U13" s="17">
        <v>1.1000000000000001</v>
      </c>
      <c r="V13" s="18" t="s">
        <v>21</v>
      </c>
      <c r="W13" s="19">
        <f t="shared" si="3"/>
        <v>1.1000000000000001E-3</v>
      </c>
      <c r="X13" s="20" t="s">
        <v>22</v>
      </c>
    </row>
    <row r="14" spans="2:24">
      <c r="B14" s="21">
        <v>22.8</v>
      </c>
      <c r="C14" s="17">
        <v>0.1</v>
      </c>
      <c r="D14" s="18" t="s">
        <v>21</v>
      </c>
      <c r="E14" s="19">
        <f t="shared" si="0"/>
        <v>1E-4</v>
      </c>
      <c r="F14" s="20" t="s">
        <v>22</v>
      </c>
      <c r="H14" s="23">
        <v>1.08</v>
      </c>
      <c r="I14" s="17">
        <v>0.06</v>
      </c>
      <c r="J14" s="18" t="s">
        <v>21</v>
      </c>
      <c r="K14" s="19">
        <f t="shared" si="1"/>
        <v>5.9999999999999995E-5</v>
      </c>
      <c r="L14" s="20" t="s">
        <v>22</v>
      </c>
      <c r="N14" s="23">
        <v>1.07</v>
      </c>
      <c r="O14" s="17">
        <v>0.08</v>
      </c>
      <c r="P14" s="18" t="s">
        <v>21</v>
      </c>
      <c r="Q14" s="19">
        <f t="shared" si="2"/>
        <v>8.0000000000000007E-5</v>
      </c>
      <c r="R14" s="20" t="s">
        <v>22</v>
      </c>
    </row>
    <row r="15" spans="2:24">
      <c r="B15" s="16">
        <v>25</v>
      </c>
      <c r="C15" s="17">
        <v>0.11</v>
      </c>
      <c r="D15" s="18" t="s">
        <v>21</v>
      </c>
      <c r="E15" s="19">
        <f t="shared" si="0"/>
        <v>1.1E-4</v>
      </c>
      <c r="F15" s="20" t="s">
        <v>22</v>
      </c>
      <c r="H15" s="23">
        <v>1.0900000000000001</v>
      </c>
      <c r="I15" s="17">
        <v>0.06</v>
      </c>
      <c r="J15" s="18" t="s">
        <v>21</v>
      </c>
      <c r="K15" s="19">
        <f t="shared" si="1"/>
        <v>5.9999999999999995E-5</v>
      </c>
      <c r="L15" s="20" t="s">
        <v>22</v>
      </c>
      <c r="N15" s="23">
        <v>1.08</v>
      </c>
      <c r="O15" s="17">
        <v>0.08</v>
      </c>
      <c r="P15" s="18" t="s">
        <v>21</v>
      </c>
      <c r="Q15" s="19">
        <f t="shared" si="2"/>
        <v>8.0000000000000007E-5</v>
      </c>
      <c r="R15" s="20" t="s">
        <v>22</v>
      </c>
    </row>
    <row r="16" spans="2:24">
      <c r="B16" s="16">
        <v>50</v>
      </c>
      <c r="C16" s="17">
        <v>0.13</v>
      </c>
      <c r="D16" s="18" t="s">
        <v>21</v>
      </c>
      <c r="E16" s="19">
        <f t="shared" si="0"/>
        <v>1.3000000000000002E-4</v>
      </c>
      <c r="F16" s="20" t="s">
        <v>22</v>
      </c>
      <c r="H16" s="23">
        <v>1.1000000000000001</v>
      </c>
      <c r="I16" s="17">
        <v>0.06</v>
      </c>
      <c r="J16" s="18" t="s">
        <v>21</v>
      </c>
      <c r="K16" s="19">
        <f t="shared" si="1"/>
        <v>5.9999999999999995E-5</v>
      </c>
      <c r="L16" s="20" t="s">
        <v>22</v>
      </c>
      <c r="N16" s="23">
        <v>1.0900000000000001</v>
      </c>
      <c r="O16" s="17">
        <v>0.08</v>
      </c>
      <c r="P16" s="18" t="s">
        <v>21</v>
      </c>
      <c r="Q16" s="19">
        <f t="shared" si="2"/>
        <v>8.0000000000000007E-5</v>
      </c>
      <c r="R16" s="20" t="s">
        <v>22</v>
      </c>
    </row>
    <row r="17" spans="2:18">
      <c r="B17" s="16">
        <v>75</v>
      </c>
      <c r="C17" s="17">
        <v>0.16</v>
      </c>
      <c r="D17" s="18" t="s">
        <v>21</v>
      </c>
      <c r="E17" s="19">
        <f t="shared" si="0"/>
        <v>1.6000000000000001E-4</v>
      </c>
      <c r="F17" s="20" t="s">
        <v>22</v>
      </c>
      <c r="H17" s="23">
        <v>1.2</v>
      </c>
      <c r="I17" s="17">
        <v>0.06</v>
      </c>
      <c r="J17" s="18" t="s">
        <v>21</v>
      </c>
      <c r="K17" s="19">
        <f t="shared" si="1"/>
        <v>5.9999999999999995E-5</v>
      </c>
      <c r="L17" s="20" t="s">
        <v>22</v>
      </c>
      <c r="N17" s="23">
        <v>1.1000000000000001</v>
      </c>
      <c r="O17" s="17">
        <v>0.08</v>
      </c>
      <c r="P17" s="18" t="s">
        <v>21</v>
      </c>
      <c r="Q17" s="19">
        <f t="shared" si="2"/>
        <v>8.0000000000000007E-5</v>
      </c>
      <c r="R17" s="20" t="s">
        <v>22</v>
      </c>
    </row>
    <row r="18" spans="2:18">
      <c r="B18" s="16">
        <v>100</v>
      </c>
      <c r="C18" s="17">
        <v>0.18</v>
      </c>
      <c r="D18" s="18" t="s">
        <v>21</v>
      </c>
      <c r="E18" s="19">
        <f t="shared" si="0"/>
        <v>1.7999999999999998E-4</v>
      </c>
      <c r="F18" s="20" t="s">
        <v>22</v>
      </c>
      <c r="H18" s="23">
        <v>1.3</v>
      </c>
      <c r="I18" s="17">
        <v>0.06</v>
      </c>
      <c r="J18" s="18" t="s">
        <v>21</v>
      </c>
      <c r="K18" s="19">
        <f t="shared" si="1"/>
        <v>5.9999999999999995E-5</v>
      </c>
      <c r="L18" s="20" t="s">
        <v>22</v>
      </c>
      <c r="N18" s="23">
        <v>1.2</v>
      </c>
      <c r="O18" s="17">
        <v>0.08</v>
      </c>
      <c r="P18" s="18" t="s">
        <v>21</v>
      </c>
      <c r="Q18" s="19">
        <f t="shared" si="2"/>
        <v>8.0000000000000007E-5</v>
      </c>
      <c r="R18" s="20" t="s">
        <v>22</v>
      </c>
    </row>
    <row r="19" spans="2:18">
      <c r="H19" s="23">
        <v>1.4</v>
      </c>
      <c r="I19" s="17">
        <v>0.06</v>
      </c>
      <c r="J19" s="18" t="s">
        <v>21</v>
      </c>
      <c r="K19" s="19">
        <f t="shared" si="1"/>
        <v>5.9999999999999995E-5</v>
      </c>
      <c r="L19" s="20" t="s">
        <v>22</v>
      </c>
      <c r="N19" s="23">
        <v>1.3</v>
      </c>
      <c r="O19" s="17">
        <v>0.08</v>
      </c>
      <c r="P19" s="18" t="s">
        <v>21</v>
      </c>
      <c r="Q19" s="19">
        <f t="shared" si="2"/>
        <v>8.0000000000000007E-5</v>
      </c>
      <c r="R19" s="20" t="s">
        <v>22</v>
      </c>
    </row>
    <row r="20" spans="2:18">
      <c r="H20" s="23">
        <v>1.5</v>
      </c>
      <c r="I20" s="17">
        <v>0.06</v>
      </c>
      <c r="J20" s="18" t="s">
        <v>21</v>
      </c>
      <c r="K20" s="19">
        <f t="shared" si="1"/>
        <v>5.9999999999999995E-5</v>
      </c>
      <c r="L20" s="20" t="s">
        <v>22</v>
      </c>
      <c r="N20" s="23">
        <v>1.4</v>
      </c>
      <c r="O20" s="17">
        <v>0.08</v>
      </c>
      <c r="P20" s="18" t="s">
        <v>21</v>
      </c>
      <c r="Q20" s="19">
        <f t="shared" si="2"/>
        <v>8.0000000000000007E-5</v>
      </c>
      <c r="R20" s="20" t="s">
        <v>22</v>
      </c>
    </row>
    <row r="21" spans="2:18">
      <c r="H21" s="23">
        <v>1.6</v>
      </c>
      <c r="I21" s="17">
        <v>0.06</v>
      </c>
      <c r="J21" s="18" t="s">
        <v>21</v>
      </c>
      <c r="K21" s="19">
        <f t="shared" si="1"/>
        <v>5.9999999999999995E-5</v>
      </c>
      <c r="L21" s="20" t="s">
        <v>22</v>
      </c>
      <c r="N21" s="23">
        <v>1.5</v>
      </c>
      <c r="O21" s="17">
        <v>0.08</v>
      </c>
      <c r="P21" s="18" t="s">
        <v>21</v>
      </c>
      <c r="Q21" s="19">
        <f t="shared" si="2"/>
        <v>8.0000000000000007E-5</v>
      </c>
      <c r="R21" s="20" t="s">
        <v>22</v>
      </c>
    </row>
    <row r="22" spans="2:18">
      <c r="H22" s="23">
        <v>1.7</v>
      </c>
      <c r="I22" s="17">
        <v>0.06</v>
      </c>
      <c r="J22" s="18" t="s">
        <v>21</v>
      </c>
      <c r="K22" s="19">
        <f t="shared" si="1"/>
        <v>5.9999999999999995E-5</v>
      </c>
      <c r="L22" s="20" t="s">
        <v>22</v>
      </c>
      <c r="N22" s="23">
        <v>1.6</v>
      </c>
      <c r="O22" s="17">
        <v>0.08</v>
      </c>
      <c r="P22" s="18" t="s">
        <v>21</v>
      </c>
      <c r="Q22" s="19">
        <f t="shared" si="2"/>
        <v>8.0000000000000007E-5</v>
      </c>
      <c r="R22" s="20" t="s">
        <v>22</v>
      </c>
    </row>
    <row r="23" spans="2:18">
      <c r="H23" s="23">
        <v>1.8</v>
      </c>
      <c r="I23" s="17">
        <v>0.06</v>
      </c>
      <c r="J23" s="18" t="s">
        <v>21</v>
      </c>
      <c r="K23" s="19">
        <f t="shared" si="1"/>
        <v>5.9999999999999995E-5</v>
      </c>
      <c r="L23" s="20" t="s">
        <v>22</v>
      </c>
      <c r="N23" s="23">
        <v>1.7</v>
      </c>
      <c r="O23" s="17">
        <v>0.08</v>
      </c>
      <c r="P23" s="18" t="s">
        <v>21</v>
      </c>
      <c r="Q23" s="19">
        <f t="shared" si="2"/>
        <v>8.0000000000000007E-5</v>
      </c>
      <c r="R23" s="20" t="s">
        <v>22</v>
      </c>
    </row>
    <row r="24" spans="2:18">
      <c r="H24" s="23">
        <v>1.9</v>
      </c>
      <c r="I24" s="17">
        <v>0.06</v>
      </c>
      <c r="J24" s="18" t="s">
        <v>21</v>
      </c>
      <c r="K24" s="19">
        <f t="shared" si="1"/>
        <v>5.9999999999999995E-5</v>
      </c>
      <c r="L24" s="20" t="s">
        <v>22</v>
      </c>
      <c r="N24" s="23">
        <v>1.8</v>
      </c>
      <c r="O24" s="17">
        <v>0.08</v>
      </c>
      <c r="P24" s="18" t="s">
        <v>21</v>
      </c>
      <c r="Q24" s="19">
        <f t="shared" si="2"/>
        <v>8.0000000000000007E-5</v>
      </c>
      <c r="R24" s="20" t="s">
        <v>22</v>
      </c>
    </row>
    <row r="25" spans="2:18">
      <c r="H25" s="16">
        <v>1</v>
      </c>
      <c r="I25" s="17">
        <v>0.06</v>
      </c>
      <c r="J25" s="18" t="s">
        <v>21</v>
      </c>
      <c r="K25" s="19">
        <f t="shared" si="1"/>
        <v>5.9999999999999995E-5</v>
      </c>
      <c r="L25" s="20" t="s">
        <v>22</v>
      </c>
      <c r="N25" s="23">
        <v>1.9</v>
      </c>
      <c r="O25" s="17">
        <v>0.08</v>
      </c>
      <c r="P25" s="18" t="s">
        <v>21</v>
      </c>
      <c r="Q25" s="19">
        <f t="shared" si="2"/>
        <v>8.0000000000000007E-5</v>
      </c>
      <c r="R25" s="20" t="s">
        <v>22</v>
      </c>
    </row>
    <row r="26" spans="2:18">
      <c r="H26" s="16">
        <v>2</v>
      </c>
      <c r="I26" s="17">
        <v>0.06</v>
      </c>
      <c r="J26" s="18" t="s">
        <v>21</v>
      </c>
      <c r="K26" s="19">
        <f t="shared" si="1"/>
        <v>5.9999999999999995E-5</v>
      </c>
      <c r="L26" s="20" t="s">
        <v>22</v>
      </c>
      <c r="N26" s="16">
        <v>2</v>
      </c>
      <c r="O26" s="17">
        <v>0.08</v>
      </c>
      <c r="P26" s="18" t="s">
        <v>21</v>
      </c>
      <c r="Q26" s="19">
        <f t="shared" si="2"/>
        <v>8.0000000000000007E-5</v>
      </c>
      <c r="R26" s="20" t="s">
        <v>22</v>
      </c>
    </row>
    <row r="27" spans="2:18">
      <c r="H27" s="16">
        <v>3</v>
      </c>
      <c r="I27" s="17">
        <v>0.06</v>
      </c>
      <c r="J27" s="18" t="s">
        <v>21</v>
      </c>
      <c r="K27" s="19">
        <f t="shared" si="1"/>
        <v>5.9999999999999995E-5</v>
      </c>
      <c r="L27" s="20" t="s">
        <v>22</v>
      </c>
      <c r="N27" s="16">
        <v>3</v>
      </c>
      <c r="O27" s="17">
        <v>0.08</v>
      </c>
      <c r="P27" s="18" t="s">
        <v>21</v>
      </c>
      <c r="Q27" s="19">
        <f t="shared" si="2"/>
        <v>8.0000000000000007E-5</v>
      </c>
      <c r="R27" s="20" t="s">
        <v>22</v>
      </c>
    </row>
    <row r="28" spans="2:18">
      <c r="H28" s="16">
        <v>4</v>
      </c>
      <c r="I28" s="17">
        <v>0.06</v>
      </c>
      <c r="J28" s="18" t="s">
        <v>21</v>
      </c>
      <c r="K28" s="19">
        <f t="shared" si="1"/>
        <v>5.9999999999999995E-5</v>
      </c>
      <c r="L28" s="20" t="s">
        <v>22</v>
      </c>
      <c r="N28" s="16">
        <v>4</v>
      </c>
      <c r="O28" s="17">
        <v>0.08</v>
      </c>
      <c r="P28" s="18" t="s">
        <v>21</v>
      </c>
      <c r="Q28" s="19">
        <f t="shared" si="2"/>
        <v>8.0000000000000007E-5</v>
      </c>
      <c r="R28" s="20" t="s">
        <v>22</v>
      </c>
    </row>
    <row r="29" spans="2:18">
      <c r="H29" s="16">
        <v>5</v>
      </c>
      <c r="I29" s="17">
        <v>0.06</v>
      </c>
      <c r="J29" s="18" t="s">
        <v>21</v>
      </c>
      <c r="K29" s="19">
        <f t="shared" si="1"/>
        <v>5.9999999999999995E-5</v>
      </c>
      <c r="L29" s="20" t="s">
        <v>22</v>
      </c>
      <c r="N29" s="16">
        <v>5</v>
      </c>
      <c r="O29" s="17">
        <v>0.09</v>
      </c>
      <c r="P29" s="18" t="s">
        <v>21</v>
      </c>
      <c r="Q29" s="19">
        <f t="shared" si="2"/>
        <v>8.9999999999999992E-5</v>
      </c>
      <c r="R29" s="20" t="s">
        <v>22</v>
      </c>
    </row>
    <row r="30" spans="2:18">
      <c r="H30" s="16">
        <v>6</v>
      </c>
      <c r="I30" s="17">
        <v>0.06</v>
      </c>
      <c r="J30" s="18" t="s">
        <v>21</v>
      </c>
      <c r="K30" s="19">
        <f t="shared" si="1"/>
        <v>5.9999999999999995E-5</v>
      </c>
      <c r="L30" s="20" t="s">
        <v>22</v>
      </c>
      <c r="N30" s="16">
        <v>6</v>
      </c>
      <c r="O30" s="17">
        <v>0.09</v>
      </c>
      <c r="P30" s="18" t="s">
        <v>21</v>
      </c>
      <c r="Q30" s="19">
        <f t="shared" si="2"/>
        <v>8.9999999999999992E-5</v>
      </c>
      <c r="R30" s="20" t="s">
        <v>22</v>
      </c>
    </row>
    <row r="31" spans="2:18">
      <c r="H31" s="16">
        <v>7</v>
      </c>
      <c r="I31" s="17">
        <v>0.06</v>
      </c>
      <c r="J31" s="18" t="s">
        <v>21</v>
      </c>
      <c r="K31" s="19">
        <f t="shared" si="1"/>
        <v>5.9999999999999995E-5</v>
      </c>
      <c r="L31" s="20" t="s">
        <v>22</v>
      </c>
      <c r="N31" s="16">
        <v>7</v>
      </c>
      <c r="O31" s="17">
        <v>0.09</v>
      </c>
      <c r="P31" s="18" t="s">
        <v>21</v>
      </c>
      <c r="Q31" s="19">
        <f t="shared" si="2"/>
        <v>8.9999999999999992E-5</v>
      </c>
      <c r="R31" s="20" t="s">
        <v>22</v>
      </c>
    </row>
    <row r="32" spans="2:18">
      <c r="H32" s="16">
        <v>8</v>
      </c>
      <c r="I32" s="17">
        <v>0.06</v>
      </c>
      <c r="J32" s="18" t="s">
        <v>21</v>
      </c>
      <c r="K32" s="19">
        <f t="shared" si="1"/>
        <v>5.9999999999999995E-5</v>
      </c>
      <c r="L32" s="20" t="s">
        <v>22</v>
      </c>
      <c r="N32" s="16">
        <v>8</v>
      </c>
      <c r="O32" s="17">
        <v>0.09</v>
      </c>
      <c r="P32" s="18" t="s">
        <v>21</v>
      </c>
      <c r="Q32" s="19">
        <f t="shared" si="2"/>
        <v>8.9999999999999992E-5</v>
      </c>
      <c r="R32" s="20" t="s">
        <v>22</v>
      </c>
    </row>
    <row r="33" spans="8:18">
      <c r="H33" s="16">
        <v>9</v>
      </c>
      <c r="I33" s="17">
        <v>0.06</v>
      </c>
      <c r="J33" s="18" t="s">
        <v>21</v>
      </c>
      <c r="K33" s="19">
        <f t="shared" si="1"/>
        <v>5.9999999999999995E-5</v>
      </c>
      <c r="L33" s="20" t="s">
        <v>22</v>
      </c>
      <c r="N33" s="16">
        <v>9</v>
      </c>
      <c r="O33" s="17">
        <v>0.09</v>
      </c>
      <c r="P33" s="18" t="s">
        <v>21</v>
      </c>
      <c r="Q33" s="19">
        <f t="shared" si="2"/>
        <v>8.9999999999999992E-5</v>
      </c>
      <c r="R33" s="20" t="s">
        <v>22</v>
      </c>
    </row>
    <row r="34" spans="8:18">
      <c r="H34" s="16">
        <v>10</v>
      </c>
      <c r="I34" s="17">
        <v>0.06</v>
      </c>
      <c r="J34" s="18" t="s">
        <v>21</v>
      </c>
      <c r="K34" s="19">
        <f t="shared" si="1"/>
        <v>5.9999999999999995E-5</v>
      </c>
      <c r="L34" s="20" t="s">
        <v>22</v>
      </c>
      <c r="N34" s="16">
        <v>10</v>
      </c>
      <c r="O34" s="17">
        <v>0.09</v>
      </c>
      <c r="P34" s="18" t="s">
        <v>21</v>
      </c>
      <c r="Q34" s="19">
        <f t="shared" si="2"/>
        <v>8.9999999999999992E-5</v>
      </c>
      <c r="R34" s="20" t="s">
        <v>22</v>
      </c>
    </row>
    <row r="35" spans="8:18">
      <c r="H35" s="16">
        <v>11</v>
      </c>
      <c r="I35" s="17">
        <v>7.0000000000000007E-2</v>
      </c>
      <c r="J35" s="18" t="s">
        <v>21</v>
      </c>
      <c r="K35" s="19">
        <f t="shared" si="1"/>
        <v>7.0000000000000007E-5</v>
      </c>
      <c r="L35" s="20" t="s">
        <v>22</v>
      </c>
      <c r="N35" s="16">
        <v>20</v>
      </c>
      <c r="O35" s="17">
        <v>0.1</v>
      </c>
      <c r="P35" s="18" t="s">
        <v>21</v>
      </c>
      <c r="Q35" s="19">
        <f t="shared" si="2"/>
        <v>1E-4</v>
      </c>
      <c r="R35" s="20" t="s">
        <v>22</v>
      </c>
    </row>
    <row r="36" spans="8:18">
      <c r="H36" s="16">
        <v>12</v>
      </c>
      <c r="I36" s="17">
        <v>7.0000000000000007E-2</v>
      </c>
      <c r="J36" s="18" t="s">
        <v>21</v>
      </c>
      <c r="K36" s="19">
        <f t="shared" si="1"/>
        <v>7.0000000000000007E-5</v>
      </c>
      <c r="L36" s="20" t="s">
        <v>22</v>
      </c>
      <c r="N36" s="16">
        <v>30</v>
      </c>
      <c r="O36" s="17">
        <v>0.11</v>
      </c>
      <c r="P36" s="18" t="s">
        <v>21</v>
      </c>
      <c r="Q36" s="19">
        <f t="shared" si="2"/>
        <v>1.1E-4</v>
      </c>
      <c r="R36" s="20" t="s">
        <v>22</v>
      </c>
    </row>
    <row r="37" spans="8:18">
      <c r="H37" s="16">
        <v>13</v>
      </c>
      <c r="I37" s="17">
        <v>7.0000000000000007E-2</v>
      </c>
      <c r="J37" s="18" t="s">
        <v>21</v>
      </c>
      <c r="K37" s="19">
        <f t="shared" si="1"/>
        <v>7.0000000000000007E-5</v>
      </c>
      <c r="L37" s="20" t="s">
        <v>22</v>
      </c>
      <c r="N37" s="16">
        <v>50</v>
      </c>
      <c r="O37" s="17">
        <v>0.13</v>
      </c>
      <c r="P37" s="18" t="s">
        <v>21</v>
      </c>
      <c r="Q37" s="19">
        <f t="shared" si="2"/>
        <v>1.3000000000000002E-4</v>
      </c>
      <c r="R37" s="20" t="s">
        <v>22</v>
      </c>
    </row>
    <row r="38" spans="8:18">
      <c r="H38" s="16">
        <v>14</v>
      </c>
      <c r="I38" s="17">
        <v>7.0000000000000007E-2</v>
      </c>
      <c r="J38" s="18" t="s">
        <v>21</v>
      </c>
      <c r="K38" s="19">
        <f t="shared" si="1"/>
        <v>7.0000000000000007E-5</v>
      </c>
      <c r="L38" s="20" t="s">
        <v>22</v>
      </c>
    </row>
    <row r="39" spans="8:18">
      <c r="H39" s="16">
        <v>15</v>
      </c>
      <c r="I39" s="17">
        <v>7.0000000000000007E-2</v>
      </c>
      <c r="J39" s="18" t="s">
        <v>21</v>
      </c>
      <c r="K39" s="19">
        <f t="shared" si="1"/>
        <v>7.0000000000000007E-5</v>
      </c>
      <c r="L39" s="20" t="s">
        <v>22</v>
      </c>
    </row>
    <row r="40" spans="8:18">
      <c r="H40" s="16">
        <v>16</v>
      </c>
      <c r="I40" s="17">
        <v>7.0000000000000007E-2</v>
      </c>
      <c r="J40" s="18" t="s">
        <v>21</v>
      </c>
      <c r="K40" s="19">
        <f t="shared" si="1"/>
        <v>7.0000000000000007E-5</v>
      </c>
      <c r="L40" s="20" t="s">
        <v>22</v>
      </c>
    </row>
    <row r="41" spans="8:18">
      <c r="H41" s="16">
        <v>17</v>
      </c>
      <c r="I41" s="17">
        <v>7.0000000000000007E-2</v>
      </c>
      <c r="J41" s="18" t="s">
        <v>21</v>
      </c>
      <c r="K41" s="19">
        <f t="shared" si="1"/>
        <v>7.0000000000000007E-5</v>
      </c>
      <c r="L41" s="20" t="s">
        <v>22</v>
      </c>
    </row>
    <row r="42" spans="8:18">
      <c r="H42" s="16">
        <v>18</v>
      </c>
      <c r="I42" s="17">
        <v>7.0000000000000007E-2</v>
      </c>
      <c r="J42" s="18" t="s">
        <v>21</v>
      </c>
      <c r="K42" s="19">
        <f t="shared" si="1"/>
        <v>7.0000000000000007E-5</v>
      </c>
      <c r="L42" s="20" t="s">
        <v>22</v>
      </c>
    </row>
    <row r="43" spans="8:18">
      <c r="H43" s="16">
        <v>19</v>
      </c>
      <c r="I43" s="17">
        <v>7.0000000000000007E-2</v>
      </c>
      <c r="J43" s="18" t="s">
        <v>21</v>
      </c>
      <c r="K43" s="19">
        <f t="shared" si="1"/>
        <v>7.0000000000000007E-5</v>
      </c>
      <c r="L43" s="20" t="s">
        <v>22</v>
      </c>
    </row>
    <row r="44" spans="8:18">
      <c r="H44" s="16">
        <v>20</v>
      </c>
      <c r="I44" s="17">
        <v>7.0000000000000007E-2</v>
      </c>
      <c r="J44" s="18" t="s">
        <v>21</v>
      </c>
      <c r="K44" s="19">
        <f t="shared" si="1"/>
        <v>7.0000000000000007E-5</v>
      </c>
      <c r="L44" s="20" t="s">
        <v>22</v>
      </c>
    </row>
    <row r="45" spans="8:18">
      <c r="H45" s="16">
        <v>21</v>
      </c>
      <c r="I45" s="17">
        <v>7.0000000000000007E-2</v>
      </c>
      <c r="J45" s="18" t="s">
        <v>21</v>
      </c>
      <c r="K45" s="19">
        <f t="shared" si="1"/>
        <v>7.0000000000000007E-5</v>
      </c>
      <c r="L45" s="20" t="s">
        <v>22</v>
      </c>
    </row>
    <row r="46" spans="8:18">
      <c r="H46" s="16">
        <v>22</v>
      </c>
      <c r="I46" s="17">
        <v>7.0000000000000007E-2</v>
      </c>
      <c r="J46" s="18" t="s">
        <v>21</v>
      </c>
      <c r="K46" s="19">
        <f t="shared" si="1"/>
        <v>7.0000000000000007E-5</v>
      </c>
      <c r="L46" s="20" t="s">
        <v>22</v>
      </c>
    </row>
    <row r="47" spans="8:18">
      <c r="H47" s="16">
        <v>23</v>
      </c>
      <c r="I47" s="17">
        <v>7.0000000000000007E-2</v>
      </c>
      <c r="J47" s="18" t="s">
        <v>21</v>
      </c>
      <c r="K47" s="19">
        <f t="shared" si="1"/>
        <v>7.0000000000000007E-5</v>
      </c>
      <c r="L47" s="20" t="s">
        <v>22</v>
      </c>
    </row>
    <row r="48" spans="8:18">
      <c r="H48" s="16">
        <v>24</v>
      </c>
      <c r="I48" s="17">
        <v>7.0000000000000007E-2</v>
      </c>
      <c r="J48" s="18" t="s">
        <v>21</v>
      </c>
      <c r="K48" s="19">
        <f t="shared" si="1"/>
        <v>7.0000000000000007E-5</v>
      </c>
      <c r="L48" s="20" t="s">
        <v>22</v>
      </c>
    </row>
    <row r="49" spans="8:12">
      <c r="H49" s="16">
        <v>25</v>
      </c>
      <c r="I49" s="17">
        <v>7.0000000000000007E-2</v>
      </c>
      <c r="J49" s="18" t="s">
        <v>21</v>
      </c>
      <c r="K49" s="19">
        <f t="shared" si="1"/>
        <v>7.0000000000000007E-5</v>
      </c>
      <c r="L49" s="20" t="s">
        <v>22</v>
      </c>
    </row>
    <row r="50" spans="8:12">
      <c r="H50" s="16">
        <v>50</v>
      </c>
      <c r="I50" s="17">
        <v>0.09</v>
      </c>
      <c r="J50" s="18" t="s">
        <v>21</v>
      </c>
      <c r="K50" s="19">
        <f t="shared" si="1"/>
        <v>8.9999999999999992E-5</v>
      </c>
      <c r="L50" s="20" t="s">
        <v>22</v>
      </c>
    </row>
    <row r="51" spans="8:12">
      <c r="H51" s="16">
        <v>75</v>
      </c>
      <c r="I51" s="17">
        <v>0.1</v>
      </c>
      <c r="J51" s="18" t="s">
        <v>21</v>
      </c>
      <c r="K51" s="19">
        <f t="shared" si="1"/>
        <v>1E-4</v>
      </c>
      <c r="L51" s="20" t="s">
        <v>22</v>
      </c>
    </row>
    <row r="52" spans="8:12">
      <c r="H52" s="16">
        <v>100</v>
      </c>
      <c r="I52" s="17">
        <v>0.12</v>
      </c>
      <c r="J52" s="18" t="s">
        <v>21</v>
      </c>
      <c r="K52" s="19">
        <f t="shared" si="1"/>
        <v>1.1999999999999999E-4</v>
      </c>
      <c r="L52" s="20" t="s">
        <v>22</v>
      </c>
    </row>
  </sheetData>
  <mergeCells count="16">
    <mergeCell ref="B3:F3"/>
    <mergeCell ref="H3:L3"/>
    <mergeCell ref="N3:R3"/>
    <mergeCell ref="T3:X3"/>
    <mergeCell ref="B4:F4"/>
    <mergeCell ref="H4:L4"/>
    <mergeCell ref="N4:R4"/>
    <mergeCell ref="T4:X4"/>
    <mergeCell ref="H5:I5"/>
    <mergeCell ref="D5:F5"/>
    <mergeCell ref="B5:C5"/>
    <mergeCell ref="T5:U5"/>
    <mergeCell ref="V5:X5"/>
    <mergeCell ref="N5:O5"/>
    <mergeCell ref="P5:R5"/>
    <mergeCell ref="J5:L5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Data Record</vt:lpstr>
      <vt:lpstr>Certificate</vt:lpstr>
      <vt:lpstr>Report</vt:lpstr>
      <vt:lpstr>Result</vt:lpstr>
      <vt:lpstr>Uncertainty Budget</vt:lpstr>
      <vt:lpstr>Cert of STD</vt:lpstr>
      <vt:lpstr>Certificate!Print_Area</vt:lpstr>
      <vt:lpstr>'Data Record'!Print_Area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</dc:creator>
  <cp:lastModifiedBy>ภควดี ลักษมีวงศ์</cp:lastModifiedBy>
  <cp:lastPrinted>2016-08-18T00:33:52Z</cp:lastPrinted>
  <dcterms:created xsi:type="dcterms:W3CDTF">2013-11-02T07:33:54Z</dcterms:created>
  <dcterms:modified xsi:type="dcterms:W3CDTF">2017-08-21T08:46:28Z</dcterms:modified>
</cp:coreProperties>
</file>