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480" yWindow="645" windowWidth="14355" windowHeight="7965" activeTab="4"/>
  </bookViews>
  <sheets>
    <sheet name="Data Record" sheetId="21" r:id="rId1"/>
    <sheet name="Certificate" sheetId="16" r:id="rId2"/>
    <sheet name="Report" sheetId="17" r:id="rId3"/>
    <sheet name="Result" sheetId="18" r:id="rId4"/>
    <sheet name="Uncertainty Budget" sheetId="22" r:id="rId5"/>
    <sheet name="Cert of STD" sheetId="14" r:id="rId6"/>
  </sheets>
  <externalReferences>
    <externalReference r:id="rId7"/>
    <externalReference r:id="rId8"/>
  </externalReferences>
  <definedNames>
    <definedName name="_xlnm.Print_Area" localSheetId="1">Certificate!$A$1:$U$42</definedName>
    <definedName name="_xlnm.Print_Area" localSheetId="0">'Data Record'!$A$1:$Z$39</definedName>
    <definedName name="_xlnm.Print_Area" localSheetId="2">Report!$A$1:$V$16</definedName>
    <definedName name="_xlnm.Print_Area" localSheetId="3">Result!$A$1:$V$31</definedName>
  </definedNames>
  <calcPr calcId="162913"/>
</workbook>
</file>

<file path=xl/calcChain.xml><?xml version="1.0" encoding="utf-8"?>
<calcChain xmlns="http://schemas.openxmlformats.org/spreadsheetml/2006/main">
  <c r="O8" i="22" l="1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7" i="22"/>
  <c r="W23" i="21" l="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22" i="21"/>
  <c r="J7" i="22" l="1"/>
  <c r="J8" i="22" s="1"/>
  <c r="J9" i="22" s="1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7" i="22"/>
  <c r="D25" i="18"/>
  <c r="D26" i="18"/>
  <c r="D23" i="18"/>
  <c r="D24" i="18"/>
  <c r="D13" i="18"/>
  <c r="D14" i="18"/>
  <c r="D15" i="18"/>
  <c r="D16" i="18"/>
  <c r="D17" i="18"/>
  <c r="D18" i="18"/>
  <c r="D19" i="18"/>
  <c r="D20" i="18"/>
  <c r="D21" i="18"/>
  <c r="D22" i="18"/>
  <c r="D12" i="18"/>
  <c r="G5" i="18"/>
  <c r="H5" i="17"/>
  <c r="D8" i="22"/>
  <c r="E8" i="22" s="1"/>
  <c r="M8" i="22" s="1"/>
  <c r="D9" i="22"/>
  <c r="E9" i="22" s="1"/>
  <c r="M9" i="22" s="1"/>
  <c r="D10" i="22"/>
  <c r="E10" i="22"/>
  <c r="M10" i="22" s="1"/>
  <c r="D11" i="22"/>
  <c r="E11" i="22" s="1"/>
  <c r="M11" i="22" s="1"/>
  <c r="D12" i="22"/>
  <c r="E12" i="22" s="1"/>
  <c r="M12" i="22" s="1"/>
  <c r="D13" i="22"/>
  <c r="E13" i="22" s="1"/>
  <c r="D14" i="22"/>
  <c r="E14" i="22"/>
  <c r="D15" i="22"/>
  <c r="E15" i="22" s="1"/>
  <c r="D16" i="22"/>
  <c r="E16" i="22" s="1"/>
  <c r="D17" i="22"/>
  <c r="E17" i="22" s="1"/>
  <c r="D18" i="22"/>
  <c r="E18" i="22" s="1"/>
  <c r="D19" i="22"/>
  <c r="E19" i="22" s="1"/>
  <c r="D20" i="22"/>
  <c r="E20" i="22" s="1"/>
  <c r="M20" i="22" s="1"/>
  <c r="D21" i="22"/>
  <c r="E21" i="22" s="1"/>
  <c r="D7" i="22"/>
  <c r="E7" i="22" s="1"/>
  <c r="M7" i="22" s="1"/>
  <c r="Q23" i="21"/>
  <c r="T23" i="21" s="1"/>
  <c r="L13" i="18" s="1"/>
  <c r="Q24" i="21"/>
  <c r="H14" i="18"/>
  <c r="Q25" i="21"/>
  <c r="T25" i="21"/>
  <c r="L15" i="18" s="1"/>
  <c r="Q26" i="21"/>
  <c r="H16" i="18" s="1"/>
  <c r="Q27" i="21"/>
  <c r="T27" i="21" s="1"/>
  <c r="L17" i="18"/>
  <c r="Q28" i="21"/>
  <c r="H18" i="18"/>
  <c r="Q29" i="21"/>
  <c r="T29" i="21"/>
  <c r="L19" i="18" s="1"/>
  <c r="Q30" i="21"/>
  <c r="H20" i="18" s="1"/>
  <c r="Q31" i="21"/>
  <c r="T31" i="21" s="1"/>
  <c r="L21" i="18" s="1"/>
  <c r="Q32" i="21"/>
  <c r="H22" i="18"/>
  <c r="Q33" i="21"/>
  <c r="T33" i="21"/>
  <c r="L23" i="18" s="1"/>
  <c r="Q34" i="21"/>
  <c r="H24" i="18" s="1"/>
  <c r="Q35" i="21"/>
  <c r="T35" i="21" s="1"/>
  <c r="L25" i="18"/>
  <c r="Q36" i="21"/>
  <c r="H26" i="18"/>
  <c r="Q22" i="21"/>
  <c r="T22" i="21"/>
  <c r="L12" i="18" s="1"/>
  <c r="H21" i="22"/>
  <c r="I21" i="22" s="1"/>
  <c r="H20" i="22"/>
  <c r="I20" i="22" s="1"/>
  <c r="H19" i="22"/>
  <c r="I19" i="22" s="1"/>
  <c r="H18" i="22"/>
  <c r="I18" i="22" s="1"/>
  <c r="H17" i="22"/>
  <c r="I17" i="22" s="1"/>
  <c r="H16" i="22"/>
  <c r="I16" i="22" s="1"/>
  <c r="H15" i="22"/>
  <c r="I15" i="22" s="1"/>
  <c r="H14" i="22"/>
  <c r="I14" i="22" s="1"/>
  <c r="H13" i="22"/>
  <c r="I13" i="22" s="1"/>
  <c r="H12" i="22"/>
  <c r="I12" i="22" s="1"/>
  <c r="H11" i="22"/>
  <c r="I11" i="22" s="1"/>
  <c r="H10" i="22"/>
  <c r="I10" i="22" s="1"/>
  <c r="H9" i="22"/>
  <c r="I9" i="22" s="1"/>
  <c r="H8" i="22"/>
  <c r="I8" i="22" s="1"/>
  <c r="K7" i="22"/>
  <c r="H7" i="22"/>
  <c r="I7" i="22"/>
  <c r="J19" i="16"/>
  <c r="J20" i="16"/>
  <c r="J18" i="16"/>
  <c r="J16" i="16"/>
  <c r="J15" i="16"/>
  <c r="J14" i="16"/>
  <c r="J13" i="16"/>
  <c r="J12" i="16"/>
  <c r="J7" i="16"/>
  <c r="J5" i="16"/>
  <c r="P39" i="16"/>
  <c r="R51" i="14"/>
  <c r="R50" i="14"/>
  <c r="R49" i="14"/>
  <c r="R48" i="14"/>
  <c r="R47" i="14"/>
  <c r="R46" i="14"/>
  <c r="R45" i="14"/>
  <c r="R44" i="14"/>
  <c r="R43" i="14"/>
  <c r="R42" i="14"/>
  <c r="R41" i="14"/>
  <c r="R40" i="14"/>
  <c r="R39" i="14"/>
  <c r="R38" i="14"/>
  <c r="R37" i="14"/>
  <c r="R36" i="14"/>
  <c r="R35" i="14"/>
  <c r="R34" i="14"/>
  <c r="R33" i="14"/>
  <c r="R32" i="14"/>
  <c r="R31" i="14"/>
  <c r="R30" i="14"/>
  <c r="R29" i="14"/>
  <c r="R28" i="14"/>
  <c r="R27" i="14"/>
  <c r="R26" i="14"/>
  <c r="R25" i="14"/>
  <c r="R24" i="14"/>
  <c r="R23" i="14"/>
  <c r="R22" i="14"/>
  <c r="R21" i="14"/>
  <c r="R20" i="14"/>
  <c r="F20" i="14"/>
  <c r="F17" i="22" s="1"/>
  <c r="G17" i="22"/>
  <c r="R19" i="14"/>
  <c r="F19" i="14"/>
  <c r="R18" i="14"/>
  <c r="F18" i="14"/>
  <c r="F16" i="22" s="1"/>
  <c r="G16" i="22" s="1"/>
  <c r="R17" i="14"/>
  <c r="F17" i="14"/>
  <c r="R16" i="14"/>
  <c r="F16" i="14"/>
  <c r="R15" i="14"/>
  <c r="F15" i="14"/>
  <c r="F15" i="22"/>
  <c r="G15" i="22" s="1"/>
  <c r="R14" i="14"/>
  <c r="F14" i="14"/>
  <c r="R13" i="14"/>
  <c r="F13" i="14"/>
  <c r="F14" i="22"/>
  <c r="G14" i="22" s="1"/>
  <c r="R12" i="14"/>
  <c r="L12" i="14"/>
  <c r="F12" i="14"/>
  <c r="R11" i="14"/>
  <c r="L11" i="14"/>
  <c r="F21" i="22" s="1"/>
  <c r="G21" i="22" s="1"/>
  <c r="F11" i="14"/>
  <c r="F13" i="22"/>
  <c r="G13" i="22" s="1"/>
  <c r="R10" i="14"/>
  <c r="L10" i="14"/>
  <c r="F20" i="22"/>
  <c r="G20" i="22" s="1"/>
  <c r="F10" i="14"/>
  <c r="F11" i="22" s="1"/>
  <c r="G11" i="22"/>
  <c r="R9" i="14"/>
  <c r="L9" i="14"/>
  <c r="F9" i="14"/>
  <c r="F9" i="22"/>
  <c r="G9" i="22" s="1"/>
  <c r="R8" i="14"/>
  <c r="L8" i="14"/>
  <c r="F19" i="22" s="1"/>
  <c r="G19" i="22"/>
  <c r="F8" i="14"/>
  <c r="R7" i="14"/>
  <c r="L7" i="14"/>
  <c r="F7" i="14"/>
  <c r="R6" i="14"/>
  <c r="L6" i="14"/>
  <c r="F18" i="22"/>
  <c r="G18" i="22" s="1"/>
  <c r="F6" i="14"/>
  <c r="R5" i="14"/>
  <c r="L5" i="14"/>
  <c r="F5" i="14"/>
  <c r="F7" i="22"/>
  <c r="G7" i="22" s="1"/>
  <c r="L7" i="22" s="1"/>
  <c r="N17" i="21"/>
  <c r="J8" i="18" s="1"/>
  <c r="K8" i="22"/>
  <c r="F38" i="16"/>
  <c r="M14" i="22"/>
  <c r="M13" i="22"/>
  <c r="M18" i="22"/>
  <c r="T36" i="21"/>
  <c r="L26" i="18" s="1"/>
  <c r="T34" i="21"/>
  <c r="L24" i="18" s="1"/>
  <c r="T32" i="21"/>
  <c r="L22" i="18" s="1"/>
  <c r="T30" i="21"/>
  <c r="L20" i="18" s="1"/>
  <c r="T28" i="21"/>
  <c r="L18" i="18" s="1"/>
  <c r="T26" i="21"/>
  <c r="L16" i="18" s="1"/>
  <c r="T24" i="21"/>
  <c r="L14" i="18" s="1"/>
  <c r="H12" i="18"/>
  <c r="H25" i="18"/>
  <c r="H23" i="18"/>
  <c r="H19" i="18"/>
  <c r="H17" i="18"/>
  <c r="H15" i="18"/>
  <c r="F8" i="22"/>
  <c r="G8" i="22" s="1"/>
  <c r="F10" i="22"/>
  <c r="G10" i="22"/>
  <c r="F12" i="22"/>
  <c r="G12" i="22" s="1"/>
  <c r="L8" i="22" l="1"/>
  <c r="M19" i="22"/>
  <c r="P8" i="22"/>
  <c r="P13" i="18" s="1"/>
  <c r="P7" i="22"/>
  <c r="P12" i="18" s="1"/>
  <c r="M21" i="22"/>
  <c r="M17" i="22"/>
  <c r="J10" i="22"/>
  <c r="K9" i="22"/>
  <c r="L9" i="22" s="1"/>
  <c r="H13" i="18"/>
  <c r="H21" i="18"/>
  <c r="M16" i="22"/>
  <c r="M15" i="22"/>
  <c r="P9" i="22" l="1"/>
  <c r="P14" i="18" s="1"/>
  <c r="J11" i="22"/>
  <c r="K10" i="22"/>
  <c r="L10" i="22" s="1"/>
  <c r="J12" i="22" l="1"/>
  <c r="K11" i="22"/>
  <c r="L11" i="22" s="1"/>
  <c r="P10" i="22"/>
  <c r="P15" i="18" s="1"/>
  <c r="J13" i="22" l="1"/>
  <c r="K12" i="22"/>
  <c r="L12" i="22" s="1"/>
  <c r="P11" i="22"/>
  <c r="P16" i="18" s="1"/>
  <c r="J14" i="22" l="1"/>
  <c r="K13" i="22"/>
  <c r="L13" i="22" s="1"/>
  <c r="P12" i="22"/>
  <c r="P17" i="18" s="1"/>
  <c r="J15" i="22" l="1"/>
  <c r="K14" i="22"/>
  <c r="L14" i="22" s="1"/>
  <c r="P13" i="22"/>
  <c r="P18" i="18" s="1"/>
  <c r="K15" i="22" l="1"/>
  <c r="L15" i="22" s="1"/>
  <c r="J16" i="22"/>
  <c r="P14" i="22"/>
  <c r="P19" i="18" s="1"/>
  <c r="P15" i="22" l="1"/>
  <c r="P20" i="18" s="1"/>
  <c r="J17" i="22"/>
  <c r="K16" i="22"/>
  <c r="L16" i="22" s="1"/>
  <c r="J18" i="22" l="1"/>
  <c r="K17" i="22"/>
  <c r="L17" i="22" s="1"/>
  <c r="P16" i="22"/>
  <c r="P21" i="18" s="1"/>
  <c r="J19" i="22" l="1"/>
  <c r="K18" i="22"/>
  <c r="L18" i="22" s="1"/>
  <c r="P17" i="22"/>
  <c r="P22" i="18" s="1"/>
  <c r="J20" i="22" l="1"/>
  <c r="K19" i="22"/>
  <c r="L19" i="22" s="1"/>
  <c r="P18" i="22"/>
  <c r="P23" i="18" s="1"/>
  <c r="K20" i="22" l="1"/>
  <c r="L20" i="22" s="1"/>
  <c r="J21" i="22"/>
  <c r="K21" i="22" s="1"/>
  <c r="L21" i="22" s="1"/>
  <c r="P19" i="22"/>
  <c r="P24" i="18" s="1"/>
  <c r="P20" i="22" l="1"/>
  <c r="P25" i="18" s="1"/>
  <c r="P21" i="22"/>
  <c r="P26" i="18" s="1"/>
</calcChain>
</file>

<file path=xl/comments1.xml><?xml version="1.0" encoding="utf-8"?>
<comments xmlns="http://schemas.openxmlformats.org/spreadsheetml/2006/main">
  <authors>
    <author>Nathaphol Boonmee</author>
  </authors>
  <commentList>
    <comment ref="O39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ULM(up to100mm)/Gauge Block(125 to 800)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K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Q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ULM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L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R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<sst xmlns="http://schemas.openxmlformats.org/spreadsheetml/2006/main" count="342" uniqueCount="130">
  <si>
    <t>SP METROLOGY SYSTEM THAILAND</t>
  </si>
  <si>
    <t>Model :</t>
  </si>
  <si>
    <t>ID No :</t>
  </si>
  <si>
    <t>Calibrated By :</t>
  </si>
  <si>
    <t>Value</t>
  </si>
  <si>
    <t>Unit :</t>
  </si>
  <si>
    <t>X1</t>
  </si>
  <si>
    <t>Average</t>
  </si>
  <si>
    <t>Nominal Value</t>
  </si>
  <si>
    <t>Nominal</t>
  </si>
  <si>
    <t>Repeatability</t>
  </si>
  <si>
    <t>Uc</t>
  </si>
  <si>
    <t>Ui</t>
  </si>
  <si>
    <t>Certificate of Calibration (Gauge Block)</t>
  </si>
  <si>
    <t>SP-SD-010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</si>
  <si>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</si>
  <si>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</si>
  <si>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mm</t>
  </si>
  <si>
    <t>Due Date</t>
  </si>
  <si>
    <t>Temperature Effect</t>
  </si>
  <si>
    <t xml:space="preserve">Resolution of UUC </t>
  </si>
  <si>
    <t>UUC Reading</t>
  </si>
  <si>
    <t>Max-Min</t>
  </si>
  <si>
    <t>Referance Standard :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</si>
  <si>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</si>
  <si>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</si>
  <si>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</si>
  <si>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</si>
  <si>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</si>
  <si>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</si>
  <si>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</si>
  <si>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</si>
  <si>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</si>
  <si>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</si>
  <si>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</si>
  <si>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</si>
  <si>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</si>
  <si>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</si>
  <si>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± 1 °C</t>
  </si>
  <si>
    <t>Relative Humidity</t>
  </si>
  <si>
    <t>± 15 %</t>
  </si>
  <si>
    <t>Location of Calibration</t>
  </si>
  <si>
    <t>In-Lab</t>
  </si>
  <si>
    <t>Method of Calibration</t>
  </si>
  <si>
    <t>Date of Issue :</t>
  </si>
  <si>
    <t>Approved by  :</t>
  </si>
  <si>
    <t>Authorized Signatory</t>
  </si>
  <si>
    <t>Certificate Report</t>
  </si>
  <si>
    <t>Serial No.</t>
  </si>
  <si>
    <t>Certificate No.</t>
  </si>
  <si>
    <t>Due. Date</t>
  </si>
  <si>
    <t>LMI 01-680 PC</t>
  </si>
  <si>
    <t>050021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</si>
  <si>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</si>
  <si>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</si>
  <si>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</si>
  <si>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</si>
  <si>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Error</t>
  </si>
  <si>
    <t>Location</t>
  </si>
  <si>
    <t>Equipment Name :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</si>
  <si>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</si>
  <si>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</si>
  <si>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</si>
  <si>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</si>
  <si>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</si>
  <si>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</si>
  <si>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</si>
  <si>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</si>
  <si>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</si>
  <si>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</si>
  <si>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</si>
  <si>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</si>
  <si>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</si>
  <si>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</si>
  <si>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</si>
  <si>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</si>
  <si>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</si>
  <si>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</si>
  <si>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</si>
  <si>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</si>
  <si>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</si>
  <si>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Uncertainty Budget of Bore Gauge / Cylinder Gauge</t>
  </si>
  <si>
    <t>Uncertainty of  STD</t>
  </si>
  <si>
    <t>SP-SD-001</t>
  </si>
  <si>
    <t>µm</t>
  </si>
  <si>
    <r>
      <t>Page :</t>
    </r>
    <r>
      <rPr>
        <sz val="10"/>
        <rFont val="Gulim"/>
        <family val="2"/>
      </rPr>
      <t xml:space="preserve"> 1 of 3</t>
    </r>
  </si>
  <si>
    <t>SP METROLOGY SYSTEM (THAILAND) CO.,LTD.</t>
  </si>
  <si>
    <t>88/115, Moo 3, T. Klongsam</t>
  </si>
  <si>
    <t>A. Klongluang, Pathumthani 12120</t>
  </si>
  <si>
    <t xml:space="preserve">20 °C   </t>
  </si>
  <si>
    <t xml:space="preserve">This certifies that the above instrument was calibrated in compliance with the calibration system </t>
  </si>
  <si>
    <t>requirement of ISO/IEC  17025:2005 in accordance with reference procedure. standards used to perform this</t>
  </si>
  <si>
    <t>calibration  are certified by to NIST or equivalent, National metrology institute, Natural physical constants,</t>
  </si>
  <si>
    <t>consensus standards. the result reported herein apply only to the calibration of the item described above.</t>
  </si>
  <si>
    <t xml:space="preserve">all calibrations are performed manufacture's specifications, full, without the expressed written consent of </t>
  </si>
  <si>
    <t>Mr.Sombut Srikampa</t>
  </si>
  <si>
    <t xml:space="preserve">SP Metrology System (Thailand). </t>
  </si>
  <si>
    <t>Mr. Natthaphol Boonmee</t>
  </si>
  <si>
    <t>Mr. Vichan Ananta</t>
  </si>
  <si>
    <t>Mr.Kittikorn Kingmali</t>
  </si>
  <si>
    <t>Mr.Chainarong  Matchayamat</t>
  </si>
  <si>
    <t>Ms. Arunkamon Raramanus</t>
  </si>
  <si>
    <r>
      <t>Calibrated by :</t>
    </r>
    <r>
      <rPr>
        <sz val="10"/>
        <rFont val="Gulim"/>
        <family val="2"/>
      </rPr>
      <t xml:space="preserve"> </t>
    </r>
  </si>
  <si>
    <t>Bore Gauge / Cylinder Gauge</t>
  </si>
  <si>
    <t>X2</t>
  </si>
  <si>
    <t>X3</t>
  </si>
  <si>
    <t>X4</t>
  </si>
  <si>
    <t xml:space="preserve">1. Repeatability of measuring </t>
  </si>
  <si>
    <t>SPR15120012-1</t>
  </si>
  <si>
    <t>MITUTOYO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</si>
  <si>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</si>
  <si>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</si>
  <si>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</si>
  <si>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- End of Certificate -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</si>
  <si>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</si>
  <si>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</si>
  <si>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</si>
  <si>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</si>
  <si>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r>
      <t>(</t>
    </r>
    <r>
      <rPr>
        <sz val="10"/>
        <color indexed="30"/>
        <rFont val="Calibri"/>
        <family val="2"/>
      </rPr>
      <t>µ</t>
    </r>
    <r>
      <rPr>
        <sz val="10"/>
        <color indexed="30"/>
        <rFont val="Gulim"/>
        <family val="2"/>
      </rPr>
      <t>m)</t>
    </r>
  </si>
  <si>
    <r>
      <t>Page :</t>
    </r>
    <r>
      <rPr>
        <sz val="10"/>
        <rFont val="Gulim"/>
        <family val="2"/>
      </rPr>
      <t xml:space="preserve"> 3 of 3</t>
    </r>
  </si>
  <si>
    <t>Nominal 
Value</t>
  </si>
  <si>
    <t xml:space="preserve">2. Bore Gauge Measurement </t>
  </si>
  <si>
    <t xml:space="preserve"> STD Reading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</si>
  <si>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</si>
  <si>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</si>
  <si>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Universal Length 
Measuring</t>
  </si>
  <si>
    <t>1000959-1</t>
  </si>
  <si>
    <t>Uncertainty 
( ±  ) µm</t>
  </si>
  <si>
    <t>STD 
Reading</t>
  </si>
  <si>
    <t>Repeatability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</si>
</sst>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&quot;-&quot;??_);_(@_)"/>
    <numFmt numFmtId="165" formatCode="dd\ mmmm\ yyyy"/>
    <numFmt numFmtId="166" formatCode="[$-1010409]d\ mmmm\ yyyy;@"/>
    <numFmt numFmtId="167" formatCode="0.0"/>
    <numFmt numFmtId="168" formatCode="0.0000"/>
    <numFmt numFmtId="169" formatCode="0.000"/>
    <numFmt numFmtId="170" formatCode="0.0E+00"/>
    <numFmt numFmtId="171" formatCode="[$-809]dd\ mmmm\ yyyy;@"/>
    <numFmt numFmtId="172" formatCode="0.00000"/>
    <numFmt numFmtId="173" formatCode="[$-409]d\-mmm\-yyyy;@"/>
    <numFmt numFmtId="174" formatCode="0.000000"/>
    <numFmt numFmtId="175" formatCode="0.0000000"/>
    <numFmt numFmtId="176" formatCode="[$-409]d\-mmm\-yy;@"/>
  </numFmts>
  <fonts count="65">
    <font>
      <sz val="11"/>
      <color theme="1"/>
      <name val="Calibri"/>
      <family val="2"/>
      <charset val="222"/>
      <scheme val="minor"/>
    </font>
    <font>
      <sz val="12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6"/>
      <name val="Angsana New"/>
      <family val="1"/>
    </font>
    <font>
      <sz val="18"/>
      <name val="Angsana New"/>
      <family val="1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8"/>
      <color indexed="20"/>
      <name val="Arial"/>
      <family val="2"/>
    </font>
    <font>
      <sz val="10"/>
      <color indexed="10"/>
      <name val="Gulim"/>
      <family val="2"/>
    </font>
    <font>
      <b/>
      <sz val="18"/>
      <name val="Arial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1"/>
      <name val="Gill Sans MT"/>
      <family val="2"/>
    </font>
    <font>
      <b/>
      <sz val="12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9"/>
      <name val="Gulim"/>
      <family val="2"/>
    </font>
    <font>
      <sz val="14"/>
      <color indexed="81"/>
      <name val="Angsana New"/>
      <family val="1"/>
    </font>
    <font>
      <b/>
      <sz val="26"/>
      <name val="Gulim"/>
      <family val="2"/>
    </font>
    <font>
      <vertAlign val="subscript"/>
      <sz val="1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indexed="30"/>
      <name val="Gulim"/>
      <family val="2"/>
    </font>
    <font>
      <sz val="10"/>
      <color indexed="30"/>
      <name val="Calibri"/>
      <family val="2"/>
    </font>
    <font>
      <b/>
      <i/>
      <sz val="10"/>
      <name val="Gulim"/>
      <family val="2"/>
    </font>
    <font>
      <b/>
      <sz val="18"/>
      <name val="Gulim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4"/>
      <color theme="1"/>
      <name val="Cordia New"/>
      <family val="2"/>
    </font>
    <font>
      <sz val="16"/>
      <color theme="1"/>
      <name val="Cordia New"/>
      <family val="2"/>
    </font>
    <font>
      <sz val="9"/>
      <color theme="1"/>
      <name val="Gulim"/>
      <family val="2"/>
    </font>
    <font>
      <sz val="14"/>
      <color theme="1"/>
      <name val="Calibri"/>
      <family val="2"/>
      <scheme val="minor"/>
    </font>
    <font>
      <b/>
      <sz val="10"/>
      <color theme="0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sz val="12"/>
      <color rgb="FF0070C0"/>
      <name val="Cordia New"/>
      <family val="2"/>
    </font>
    <font>
      <b/>
      <sz val="12"/>
      <color theme="8" tint="-0.499984740745262"/>
      <name val="Cordia New"/>
      <family val="2"/>
    </font>
    <font>
      <b/>
      <sz val="14"/>
      <color theme="0"/>
      <name val="Cordia New"/>
      <family val="2"/>
    </font>
    <font>
      <sz val="14"/>
      <color rgb="FF0070C0"/>
      <name val="Cordia New"/>
      <family val="2"/>
    </font>
    <font>
      <sz val="10"/>
      <color theme="3" tint="0.39997558519241921"/>
      <name val="Gulim"/>
      <family val="2"/>
    </font>
    <font>
      <b/>
      <sz val="16"/>
      <color rgb="FF002060"/>
      <name val="Cordia New"/>
      <family val="2"/>
    </font>
    <font>
      <b/>
      <sz val="18"/>
      <color rgb="FF002060"/>
      <name val="Angsana New"/>
      <family val="1"/>
    </font>
    <font>
      <b/>
      <sz val="12"/>
      <color rgb="FFFF0000"/>
      <name val="Cordia New"/>
      <family val="2"/>
    </font>
    <font>
      <b/>
      <sz val="18"/>
      <color rgb="FFFF0000"/>
      <name val="Angsana New"/>
      <family val="1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4" fillId="0" borderId="0"/>
    <xf numFmtId="0" fontId="44" fillId="0" borderId="0"/>
    <xf numFmtId="0" fontId="44" fillId="0" borderId="0"/>
    <xf numFmtId="0" fontId="4" fillId="0" borderId="0"/>
    <xf numFmtId="0" fontId="3" fillId="0" borderId="0"/>
    <xf numFmtId="0" fontId="44" fillId="0" borderId="0"/>
    <xf numFmtId="0" fontId="3" fillId="0" borderId="0"/>
  </cellStyleXfs>
  <cellXfs count="383">
    <xf numFmtId="0" fontId="0" fillId="0" borderId="0" xfId="0"/>
    <xf numFmtId="0" fontId="46" fillId="0" borderId="0" xfId="0" applyFont="1" applyFill="1" applyAlignment="1">
      <alignment vertical="center"/>
    </xf>
    <xf numFmtId="0" fontId="46" fillId="0" borderId="0" xfId="0" applyFont="1" applyFill="1" applyBorder="1" applyAlignment="1">
      <alignment vertical="center"/>
    </xf>
    <xf numFmtId="0" fontId="46" fillId="0" borderId="1" xfId="0" applyFont="1" applyFill="1" applyBorder="1" applyAlignment="1">
      <alignment vertical="center"/>
    </xf>
    <xf numFmtId="0" fontId="1" fillId="0" borderId="0" xfId="8" applyFont="1" applyAlignment="1">
      <alignment vertical="center"/>
    </xf>
    <xf numFmtId="0" fontId="3" fillId="0" borderId="0" xfId="8" applyFont="1" applyBorder="1" applyAlignment="1">
      <alignment vertical="center"/>
    </xf>
    <xf numFmtId="0" fontId="3" fillId="0" borderId="0" xfId="8" applyFont="1" applyAlignment="1">
      <alignment vertical="center"/>
    </xf>
    <xf numFmtId="0" fontId="7" fillId="0" borderId="0" xfId="15" applyFont="1" applyAlignment="1" applyProtection="1">
      <alignment horizontal="center" vertical="center"/>
      <protection locked="0"/>
    </xf>
    <xf numFmtId="0" fontId="8" fillId="2" borderId="0" xfId="15" applyFont="1" applyFill="1" applyAlignment="1">
      <alignment horizontal="center" vertical="center"/>
    </xf>
    <xf numFmtId="1" fontId="10" fillId="0" borderId="2" xfId="15" applyNumberFormat="1" applyFont="1" applyBorder="1" applyAlignment="1" applyProtection="1">
      <alignment horizontal="center" vertical="center"/>
      <protection locked="0"/>
    </xf>
    <xf numFmtId="0" fontId="10" fillId="3" borderId="3" xfId="15" applyFont="1" applyFill="1" applyBorder="1" applyAlignment="1" applyProtection="1">
      <alignment horizontal="right" vertical="center"/>
      <protection locked="0"/>
    </xf>
    <xf numFmtId="0" fontId="10" fillId="3" borderId="4" xfId="15" applyFont="1" applyFill="1" applyBorder="1" applyAlignment="1" applyProtection="1">
      <alignment horizontal="left" vertical="center"/>
      <protection locked="0"/>
    </xf>
    <xf numFmtId="172" fontId="10" fillId="4" borderId="3" xfId="15" applyNumberFormat="1" applyFont="1" applyFill="1" applyBorder="1" applyAlignment="1" applyProtection="1">
      <alignment horizontal="right" vertical="center"/>
      <protection locked="0"/>
    </xf>
    <xf numFmtId="0" fontId="10" fillId="4" borderId="4" xfId="15" applyFont="1" applyFill="1" applyBorder="1" applyAlignment="1" applyProtection="1">
      <alignment horizontal="left" vertical="center"/>
      <protection locked="0"/>
    </xf>
    <xf numFmtId="169" fontId="10" fillId="0" borderId="2" xfId="15" applyNumberFormat="1" applyFont="1" applyBorder="1" applyAlignment="1" applyProtection="1">
      <alignment horizontal="center" vertical="center"/>
      <protection locked="0"/>
    </xf>
    <xf numFmtId="2" fontId="10" fillId="0" borderId="2" xfId="15" applyNumberFormat="1" applyFont="1" applyBorder="1" applyAlignment="1" applyProtection="1">
      <alignment horizontal="center" vertical="center"/>
      <protection locked="0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172" fontId="6" fillId="7" borderId="2" xfId="0" applyNumberFormat="1" applyFont="1" applyFill="1" applyBorder="1" applyAlignment="1">
      <alignment horizontal="center" vertical="center"/>
    </xf>
    <xf numFmtId="174" fontId="16" fillId="7" borderId="2" xfId="0" applyNumberFormat="1" applyFont="1" applyFill="1" applyBorder="1" applyAlignment="1">
      <alignment horizontal="center" vertical="center"/>
    </xf>
    <xf numFmtId="175" fontId="6" fillId="7" borderId="2" xfId="0" applyNumberFormat="1" applyFont="1" applyFill="1" applyBorder="1" applyAlignment="1">
      <alignment horizontal="center" vertical="center"/>
    </xf>
    <xf numFmtId="168" fontId="6" fillId="7" borderId="6" xfId="0" applyNumberFormat="1" applyFont="1" applyFill="1" applyBorder="1" applyAlignment="1">
      <alignment horizontal="center" vertical="center"/>
    </xf>
    <xf numFmtId="170" fontId="6" fillId="7" borderId="6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Border="1" applyAlignment="1">
      <alignment horizontal="center" vertical="center"/>
    </xf>
    <xf numFmtId="169" fontId="13" fillId="7" borderId="0" xfId="0" applyNumberFormat="1" applyFont="1" applyFill="1" applyBorder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47" fillId="7" borderId="0" xfId="7" applyFont="1" applyFill="1" applyBorder="1" applyAlignment="1">
      <alignment horizontal="center" vertical="center"/>
    </xf>
    <xf numFmtId="169" fontId="2" fillId="7" borderId="0" xfId="7" applyNumberFormat="1" applyFont="1" applyFill="1" applyBorder="1" applyAlignment="1">
      <alignment horizontal="center" vertical="center"/>
    </xf>
    <xf numFmtId="0" fontId="48" fillId="7" borderId="0" xfId="7" applyFont="1" applyFill="1" applyBorder="1" applyAlignment="1">
      <alignment horizontal="center" vertical="center"/>
    </xf>
    <xf numFmtId="2" fontId="2" fillId="7" borderId="0" xfId="7" applyNumberFormat="1" applyFont="1" applyFill="1" applyBorder="1" applyAlignment="1">
      <alignment horizontal="center" vertical="center"/>
    </xf>
    <xf numFmtId="0" fontId="2" fillId="7" borderId="0" xfId="7" applyFont="1" applyFill="1" applyBorder="1" applyAlignment="1">
      <alignment horizontal="center" vertical="center"/>
    </xf>
    <xf numFmtId="2" fontId="48" fillId="7" borderId="0" xfId="7" applyNumberFormat="1" applyFont="1" applyFill="1" applyBorder="1" applyAlignment="1">
      <alignment horizontal="center" vertical="center"/>
    </xf>
    <xf numFmtId="170" fontId="15" fillId="7" borderId="0" xfId="0" applyNumberFormat="1" applyFont="1" applyFill="1" applyBorder="1" applyAlignment="1">
      <alignment horizontal="center" vertical="center"/>
    </xf>
    <xf numFmtId="2" fontId="15" fillId="7" borderId="0" xfId="0" applyNumberFormat="1" applyFont="1" applyFill="1" applyBorder="1" applyAlignment="1">
      <alignment horizontal="center" vertical="center"/>
    </xf>
    <xf numFmtId="169" fontId="15" fillId="7" borderId="0" xfId="0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2" fontId="13" fillId="7" borderId="0" xfId="0" applyNumberFormat="1" applyFont="1" applyFill="1" applyBorder="1" applyAlignment="1">
      <alignment horizontal="center" vertical="center"/>
    </xf>
    <xf numFmtId="169" fontId="48" fillId="7" borderId="0" xfId="7" applyNumberFormat="1" applyFont="1" applyFill="1" applyBorder="1" applyAlignment="1">
      <alignment horizontal="center" vertical="center"/>
    </xf>
    <xf numFmtId="169" fontId="13" fillId="7" borderId="0" xfId="0" applyNumberFormat="1" applyFont="1" applyFill="1" applyBorder="1" applyAlignment="1">
      <alignment horizontal="center" vertical="center"/>
    </xf>
    <xf numFmtId="169" fontId="17" fillId="7" borderId="0" xfId="0" applyNumberFormat="1" applyFont="1" applyFill="1" applyBorder="1" applyAlignment="1">
      <alignment horizontal="center" vertical="center"/>
    </xf>
    <xf numFmtId="0" fontId="46" fillId="0" borderId="0" xfId="17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0" xfId="8" applyFont="1" applyAlignment="1">
      <alignment vertical="center"/>
    </xf>
    <xf numFmtId="0" fontId="21" fillId="0" borderId="0" xfId="8" applyFont="1" applyAlignment="1">
      <alignment horizontal="center" vertical="center"/>
    </xf>
    <xf numFmtId="0" fontId="22" fillId="0" borderId="0" xfId="8" applyFont="1" applyAlignment="1">
      <alignment vertical="center"/>
    </xf>
    <xf numFmtId="0" fontId="23" fillId="0" borderId="0" xfId="8" applyFont="1" applyBorder="1" applyAlignment="1">
      <alignment vertical="center"/>
    </xf>
    <xf numFmtId="0" fontId="24" fillId="0" borderId="0" xfId="8" applyFont="1" applyBorder="1" applyAlignment="1">
      <alignment vertical="center"/>
    </xf>
    <xf numFmtId="0" fontId="24" fillId="0" borderId="0" xfId="8" applyFont="1" applyAlignment="1">
      <alignment vertical="center"/>
    </xf>
    <xf numFmtId="0" fontId="25" fillId="0" borderId="0" xfId="8" applyFont="1" applyAlignment="1">
      <alignment horizontal="center" vertical="center"/>
    </xf>
    <xf numFmtId="0" fontId="2" fillId="0" borderId="0" xfId="8" applyFont="1" applyBorder="1" applyAlignment="1">
      <alignment vertical="center"/>
    </xf>
    <xf numFmtId="0" fontId="2" fillId="0" borderId="0" xfId="8" applyFont="1" applyAlignment="1">
      <alignment vertical="center"/>
    </xf>
    <xf numFmtId="0" fontId="23" fillId="0" borderId="0" xfId="8" applyFont="1" applyAlignment="1">
      <alignment vertical="center"/>
    </xf>
    <xf numFmtId="0" fontId="24" fillId="0" borderId="0" xfId="8" applyFont="1" applyBorder="1" applyAlignment="1">
      <alignment horizontal="center" vertical="center"/>
    </xf>
    <xf numFmtId="0" fontId="25" fillId="0" borderId="0" xfId="8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24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27" fillId="0" borderId="0" xfId="16" applyFont="1" applyBorder="1" applyAlignment="1">
      <alignment horizontal="left" vertical="center"/>
    </xf>
    <xf numFmtId="0" fontId="18" fillId="0" borderId="0" xfId="16" applyFont="1" applyBorder="1" applyAlignment="1">
      <alignment horizontal="left" vertical="center"/>
    </xf>
    <xf numFmtId="0" fontId="2" fillId="0" borderId="0" xfId="16" applyFont="1" applyBorder="1" applyAlignment="1">
      <alignment horizontal="left" vertical="center"/>
    </xf>
    <xf numFmtId="0" fontId="1" fillId="0" borderId="0" xfId="16" applyFont="1" applyBorder="1" applyAlignment="1">
      <alignment horizontal="left" vertical="center"/>
    </xf>
    <xf numFmtId="0" fontId="22" fillId="0" borderId="0" xfId="8" applyFont="1" applyBorder="1" applyAlignment="1">
      <alignment vertical="center"/>
    </xf>
    <xf numFmtId="0" fontId="23" fillId="0" borderId="1" xfId="8" applyFont="1" applyBorder="1" applyAlignment="1">
      <alignment vertical="center"/>
    </xf>
    <xf numFmtId="0" fontId="24" fillId="0" borderId="1" xfId="8" applyFont="1" applyBorder="1" applyAlignment="1">
      <alignment vertical="center"/>
    </xf>
    <xf numFmtId="0" fontId="24" fillId="0" borderId="1" xfId="8" applyFont="1" applyBorder="1" applyAlignment="1">
      <alignment horizontal="center" vertical="center"/>
    </xf>
    <xf numFmtId="0" fontId="28" fillId="0" borderId="1" xfId="8" applyFont="1" applyBorder="1" applyAlignment="1">
      <alignment vertical="center"/>
    </xf>
    <xf numFmtId="0" fontId="3" fillId="0" borderId="1" xfId="8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2" fillId="0" borderId="1" xfId="8" applyFont="1" applyBorder="1" applyAlignment="1">
      <alignment vertical="center"/>
    </xf>
    <xf numFmtId="0" fontId="1" fillId="0" borderId="0" xfId="8" applyFont="1" applyBorder="1" applyAlignment="1">
      <alignment vertical="center"/>
    </xf>
    <xf numFmtId="164" fontId="1" fillId="0" borderId="0" xfId="1" applyFont="1" applyFill="1" applyBorder="1" applyAlignment="1" applyProtection="1">
      <alignment vertical="center"/>
      <protection locked="0"/>
    </xf>
    <xf numFmtId="0" fontId="24" fillId="0" borderId="0" xfId="2" applyFont="1" applyBorder="1" applyAlignment="1">
      <alignment horizontal="center" vertical="center"/>
    </xf>
    <xf numFmtId="0" fontId="22" fillId="0" borderId="0" xfId="16" applyFont="1" applyBorder="1" applyAlignment="1">
      <alignment horizontal="left" vertical="center"/>
    </xf>
    <xf numFmtId="0" fontId="25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23" fillId="0" borderId="0" xfId="2" applyFont="1" applyBorder="1" applyAlignment="1">
      <alignment horizontal="left" vertical="center"/>
    </xf>
    <xf numFmtId="1" fontId="29" fillId="0" borderId="0" xfId="2" applyNumberFormat="1" applyFont="1" applyBorder="1" applyAlignment="1">
      <alignment horizontal="left" vertical="center"/>
    </xf>
    <xf numFmtId="0" fontId="24" fillId="0" borderId="0" xfId="8" applyFont="1" applyAlignment="1">
      <alignment horizontal="left" vertical="center"/>
    </xf>
    <xf numFmtId="0" fontId="24" fillId="0" borderId="0" xfId="2" applyFont="1" applyBorder="1" applyAlignment="1">
      <alignment horizontal="left" vertical="center"/>
    </xf>
    <xf numFmtId="0" fontId="28" fillId="0" borderId="0" xfId="8" applyFont="1" applyAlignment="1">
      <alignment vertical="center"/>
    </xf>
    <xf numFmtId="165" fontId="3" fillId="0" borderId="0" xfId="2" applyNumberFormat="1" applyFont="1" applyBorder="1" applyAlignment="1">
      <alignment horizontal="left" vertical="center"/>
    </xf>
    <xf numFmtId="0" fontId="28" fillId="0" borderId="0" xfId="2" applyFont="1" applyBorder="1" applyAlignment="1">
      <alignment vertical="center"/>
    </xf>
    <xf numFmtId="0" fontId="3" fillId="0" borderId="0" xfId="8" applyFont="1" applyAlignment="1">
      <alignment horizontal="center" vertical="center"/>
    </xf>
    <xf numFmtId="0" fontId="25" fillId="0" borderId="0" xfId="8" applyFont="1" applyAlignment="1">
      <alignment vertical="center"/>
    </xf>
    <xf numFmtId="0" fontId="46" fillId="0" borderId="0" xfId="8" applyFont="1" applyAlignment="1">
      <alignment vertical="center"/>
    </xf>
    <xf numFmtId="0" fontId="49" fillId="0" borderId="0" xfId="2" applyFont="1" applyBorder="1" applyAlignment="1">
      <alignment horizontal="left" vertical="center"/>
    </xf>
    <xf numFmtId="0" fontId="25" fillId="0" borderId="0" xfId="8" applyFont="1" applyBorder="1" applyAlignment="1">
      <alignment horizontal="center" vertical="center"/>
    </xf>
    <xf numFmtId="0" fontId="30" fillId="0" borderId="0" xfId="8" applyFont="1" applyAlignment="1">
      <alignment vertical="center"/>
    </xf>
    <xf numFmtId="0" fontId="30" fillId="0" borderId="0" xfId="8" applyFont="1" applyBorder="1" applyAlignment="1">
      <alignment vertical="center"/>
    </xf>
    <xf numFmtId="0" fontId="2" fillId="0" borderId="0" xfId="8" quotePrefix="1" applyFont="1" applyAlignment="1">
      <alignment vertical="center"/>
    </xf>
    <xf numFmtId="0" fontId="22" fillId="0" borderId="0" xfId="8" applyFont="1" applyAlignment="1">
      <alignment horizontal="center" vertical="center"/>
    </xf>
    <xf numFmtId="0" fontId="1" fillId="0" borderId="0" xfId="3" applyFont="1" applyBorder="1" applyAlignment="1">
      <alignment vertical="center"/>
    </xf>
    <xf numFmtId="0" fontId="2" fillId="0" borderId="0" xfId="8" applyFont="1" applyBorder="1" applyAlignment="1">
      <alignment horizontal="center" vertical="center"/>
    </xf>
    <xf numFmtId="0" fontId="22" fillId="0" borderId="0" xfId="8" applyFont="1" applyAlignment="1">
      <alignment horizontal="right" vertical="center"/>
    </xf>
    <xf numFmtId="2" fontId="22" fillId="0" borderId="0" xfId="2" applyNumberFormat="1" applyFont="1" applyBorder="1" applyAlignment="1">
      <alignment vertical="center"/>
    </xf>
    <xf numFmtId="0" fontId="31" fillId="0" borderId="0" xfId="8" applyFont="1" applyBorder="1" applyAlignment="1">
      <alignment vertical="center"/>
    </xf>
    <xf numFmtId="0" fontId="2" fillId="0" borderId="0" xfId="8" applyFont="1" applyAlignment="1">
      <alignment horizontal="center" vertical="center"/>
    </xf>
    <xf numFmtId="0" fontId="3" fillId="0" borderId="0" xfId="8" applyFont="1" applyBorder="1" applyAlignment="1">
      <alignment horizontal="center" vertical="center"/>
    </xf>
    <xf numFmtId="0" fontId="1" fillId="0" borderId="0" xfId="18" applyFont="1" applyBorder="1" applyAlignment="1">
      <alignment vertical="center"/>
    </xf>
    <xf numFmtId="0" fontId="2" fillId="0" borderId="0" xfId="8" quotePrefix="1" applyFont="1" applyBorder="1" applyAlignment="1">
      <alignment vertical="center"/>
    </xf>
    <xf numFmtId="0" fontId="3" fillId="0" borderId="0" xfId="8" quotePrefix="1" applyFont="1" applyBorder="1" applyAlignment="1">
      <alignment vertical="center"/>
    </xf>
    <xf numFmtId="165" fontId="22" fillId="0" borderId="0" xfId="8" applyNumberFormat="1" applyFont="1" applyBorder="1" applyAlignment="1">
      <alignment vertical="center"/>
    </xf>
    <xf numFmtId="1" fontId="22" fillId="0" borderId="0" xfId="2" applyNumberFormat="1" applyFont="1" applyBorder="1" applyAlignment="1">
      <alignment vertical="center"/>
    </xf>
    <xf numFmtId="165" fontId="3" fillId="0" borderId="0" xfId="8" applyNumberFormat="1" applyFont="1" applyBorder="1" applyAlignment="1">
      <alignment vertical="center"/>
    </xf>
    <xf numFmtId="0" fontId="1" fillId="0" borderId="0" xfId="8" quotePrefix="1" applyFont="1" applyBorder="1" applyAlignment="1">
      <alignment vertical="center" shrinkToFit="1"/>
    </xf>
    <xf numFmtId="0" fontId="3" fillId="0" borderId="0" xfId="2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right" vertical="center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50" fillId="0" borderId="0" xfId="0" applyFont="1"/>
    <xf numFmtId="0" fontId="26" fillId="0" borderId="0" xfId="2" applyFont="1" applyAlignment="1">
      <alignment vertical="center"/>
    </xf>
    <xf numFmtId="0" fontId="51" fillId="0" borderId="0" xfId="17" applyFont="1" applyFill="1" applyAlignment="1"/>
    <xf numFmtId="0" fontId="51" fillId="0" borderId="0" xfId="17" applyFont="1" applyFill="1" applyBorder="1" applyAlignment="1"/>
    <xf numFmtId="165" fontId="49" fillId="0" borderId="0" xfId="17" applyNumberFormat="1" applyFont="1" applyFill="1" applyBorder="1" applyAlignment="1">
      <alignment vertical="center"/>
    </xf>
    <xf numFmtId="165" fontId="51" fillId="0" borderId="0" xfId="17" applyNumberFormat="1" applyFont="1" applyFill="1" applyBorder="1" applyAlignment="1"/>
    <xf numFmtId="0" fontId="51" fillId="0" borderId="0" xfId="17" applyFont="1" applyFill="1" applyAlignment="1">
      <alignment horizontal="center"/>
    </xf>
    <xf numFmtId="0" fontId="51" fillId="0" borderId="0" xfId="17" applyFont="1" applyFill="1" applyAlignment="1">
      <alignment horizontal="left"/>
    </xf>
    <xf numFmtId="0" fontId="51" fillId="0" borderId="0" xfId="0" applyFont="1" applyFill="1" applyBorder="1" applyAlignment="1"/>
    <xf numFmtId="0" fontId="51" fillId="0" borderId="0" xfId="0" applyFont="1" applyFill="1" applyBorder="1" applyAlignment="1">
      <alignment vertical="center"/>
    </xf>
    <xf numFmtId="0" fontId="51" fillId="0" borderId="0" xfId="0" applyFont="1" applyFill="1" applyAlignment="1">
      <alignment vertical="center"/>
    </xf>
    <xf numFmtId="0" fontId="51" fillId="0" borderId="0" xfId="0" applyFont="1" applyFill="1" applyAlignment="1"/>
    <xf numFmtId="0" fontId="51" fillId="0" borderId="0" xfId="0" applyFont="1" applyFill="1" applyBorder="1" applyAlignment="1">
      <alignment horizontal="right"/>
    </xf>
    <xf numFmtId="0" fontId="51" fillId="0" borderId="0" xfId="0" applyFont="1" applyFill="1" applyAlignment="1">
      <alignment horizontal="left"/>
    </xf>
    <xf numFmtId="0" fontId="34" fillId="0" borderId="0" xfId="0" applyFont="1" applyBorder="1" applyAlignment="1">
      <alignment horizontal="center"/>
    </xf>
    <xf numFmtId="0" fontId="51" fillId="0" borderId="0" xfId="0" applyFont="1" applyFill="1" applyBorder="1" applyAlignment="1">
      <alignment horizontal="left" vertical="center"/>
    </xf>
    <xf numFmtId="0" fontId="51" fillId="0" borderId="0" xfId="0" applyFont="1" applyFill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52" fillId="0" borderId="0" xfId="0" applyFont="1"/>
    <xf numFmtId="0" fontId="46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6" fillId="0" borderId="0" xfId="13" applyFont="1" applyFill="1" applyAlignment="1">
      <alignment vertical="center"/>
    </xf>
    <xf numFmtId="0" fontId="8" fillId="0" borderId="0" xfId="15" applyFont="1" applyAlignment="1">
      <alignment horizontal="center" vertical="center"/>
    </xf>
    <xf numFmtId="1" fontId="6" fillId="0" borderId="3" xfId="15" applyNumberFormat="1" applyFont="1" applyBorder="1" applyAlignment="1" applyProtection="1">
      <alignment horizontal="right" vertical="center"/>
      <protection locked="0"/>
    </xf>
    <xf numFmtId="1" fontId="6" fillId="0" borderId="4" xfId="15" applyNumberFormat="1" applyFont="1" applyBorder="1" applyAlignment="1" applyProtection="1">
      <alignment horizontal="center" vertical="center"/>
      <protection locked="0"/>
    </xf>
    <xf numFmtId="0" fontId="6" fillId="3" borderId="3" xfId="15" applyFont="1" applyFill="1" applyBorder="1" applyAlignment="1" applyProtection="1">
      <alignment horizontal="right" vertical="center"/>
      <protection locked="0"/>
    </xf>
    <xf numFmtId="0" fontId="6" fillId="3" borderId="4" xfId="15" applyFont="1" applyFill="1" applyBorder="1" applyAlignment="1" applyProtection="1">
      <alignment horizontal="center" vertical="center"/>
      <protection locked="0"/>
    </xf>
    <xf numFmtId="0" fontId="6" fillId="8" borderId="3" xfId="15" applyFont="1" applyFill="1" applyBorder="1" applyAlignment="1" applyProtection="1">
      <alignment horizontal="center" vertical="center"/>
      <protection locked="0"/>
    </xf>
    <xf numFmtId="0" fontId="6" fillId="8" borderId="4" xfId="15" applyFont="1" applyFill="1" applyBorder="1" applyAlignment="1" applyProtection="1">
      <alignment horizontal="left" vertical="center"/>
      <protection locked="0"/>
    </xf>
    <xf numFmtId="2" fontId="6" fillId="0" borderId="3" xfId="15" applyNumberFormat="1" applyFont="1" applyBorder="1" applyAlignment="1" applyProtection="1">
      <alignment horizontal="right" vertical="center"/>
      <protection locked="0"/>
    </xf>
    <xf numFmtId="0" fontId="6" fillId="3" borderId="4" xfId="15" applyFont="1" applyFill="1" applyBorder="1" applyAlignment="1" applyProtection="1">
      <alignment horizontal="right" vertical="center"/>
      <protection locked="0"/>
    </xf>
    <xf numFmtId="0" fontId="8" fillId="0" borderId="0" xfId="15" applyFont="1" applyAlignment="1" applyProtection="1">
      <alignment horizontal="center" vertical="center"/>
      <protection locked="0"/>
    </xf>
    <xf numFmtId="0" fontId="29" fillId="0" borderId="0" xfId="8" applyFont="1" applyBorder="1" applyAlignment="1">
      <alignment vertical="center"/>
    </xf>
    <xf numFmtId="0" fontId="29" fillId="0" borderId="0" xfId="8" applyFont="1" applyAlignment="1">
      <alignment vertical="center"/>
    </xf>
    <xf numFmtId="0" fontId="29" fillId="0" borderId="0" xfId="8" applyFont="1" applyAlignment="1">
      <alignment horizontal="center" vertical="center"/>
    </xf>
    <xf numFmtId="0" fontId="29" fillId="0" borderId="0" xfId="8" applyFont="1" applyAlignment="1">
      <alignment horizontal="right" vertical="center"/>
    </xf>
    <xf numFmtId="0" fontId="29" fillId="0" borderId="0" xfId="8" applyFont="1" applyBorder="1" applyAlignment="1">
      <alignment horizontal="center" vertical="center"/>
    </xf>
    <xf numFmtId="0" fontId="29" fillId="0" borderId="0" xfId="2" applyFont="1" applyBorder="1" applyAlignment="1">
      <alignment vertical="center"/>
    </xf>
    <xf numFmtId="0" fontId="2" fillId="0" borderId="0" xfId="2" applyFont="1" applyBorder="1" applyAlignment="1">
      <alignment horizontal="left" vertical="center"/>
    </xf>
    <xf numFmtId="0" fontId="2" fillId="0" borderId="0" xfId="16" applyFont="1" applyFill="1" applyBorder="1" applyAlignment="1">
      <alignment horizontal="left" vertical="center"/>
    </xf>
    <xf numFmtId="0" fontId="29" fillId="0" borderId="1" xfId="8" applyFont="1" applyBorder="1" applyAlignment="1">
      <alignment vertical="center"/>
    </xf>
    <xf numFmtId="0" fontId="29" fillId="0" borderId="1" xfId="8" applyFont="1" applyBorder="1" applyAlignment="1">
      <alignment horizontal="center" vertical="center"/>
    </xf>
    <xf numFmtId="0" fontId="2" fillId="0" borderId="1" xfId="16" applyFont="1" applyBorder="1" applyAlignment="1">
      <alignment horizontal="left" vertical="center"/>
    </xf>
    <xf numFmtId="0" fontId="1" fillId="0" borderId="0" xfId="8" applyFont="1" applyBorder="1" applyAlignment="1">
      <alignment horizontal="left" vertical="center"/>
    </xf>
    <xf numFmtId="0" fontId="29" fillId="0" borderId="0" xfId="2" applyFont="1" applyBorder="1" applyAlignment="1">
      <alignment horizontal="center" vertical="center"/>
    </xf>
    <xf numFmtId="0" fontId="29" fillId="0" borderId="0" xfId="16" applyFont="1" applyFill="1" applyBorder="1" applyAlignment="1">
      <alignment horizontal="left"/>
    </xf>
    <xf numFmtId="0" fontId="1" fillId="0" borderId="0" xfId="8" applyFont="1" applyAlignment="1">
      <alignment horizontal="left" vertical="center"/>
    </xf>
    <xf numFmtId="0" fontId="29" fillId="0" borderId="0" xfId="2" applyFont="1" applyBorder="1" applyAlignment="1">
      <alignment horizontal="left" vertical="center"/>
    </xf>
    <xf numFmtId="1" fontId="2" fillId="0" borderId="0" xfId="2" quotePrefix="1" applyNumberFormat="1" applyFont="1" applyBorder="1" applyAlignment="1">
      <alignment horizontal="left" vertical="center"/>
    </xf>
    <xf numFmtId="0" fontId="29" fillId="0" borderId="0" xfId="8" applyFont="1" applyAlignment="1">
      <alignment horizontal="left" vertical="center"/>
    </xf>
    <xf numFmtId="165" fontId="2" fillId="0" borderId="0" xfId="2" applyNumberFormat="1" applyFont="1" applyBorder="1" applyAlignment="1">
      <alignment horizontal="left" vertical="center"/>
    </xf>
    <xf numFmtId="0" fontId="46" fillId="0" borderId="0" xfId="2" applyFont="1" applyBorder="1" applyAlignment="1">
      <alignment horizontal="left" vertical="center"/>
    </xf>
    <xf numFmtId="9" fontId="46" fillId="0" borderId="0" xfId="2" applyNumberFormat="1" applyFont="1" applyBorder="1" applyAlignment="1">
      <alignment horizontal="left" vertical="center"/>
    </xf>
    <xf numFmtId="0" fontId="2" fillId="0" borderId="0" xfId="3" applyFont="1" applyBorder="1" applyAlignment="1">
      <alignment vertical="center"/>
    </xf>
    <xf numFmtId="0" fontId="1" fillId="0" borderId="0" xfId="8" applyFont="1" applyBorder="1" applyAlignment="1">
      <alignment horizontal="center" vertical="center"/>
    </xf>
    <xf numFmtId="0" fontId="2" fillId="0" borderId="0" xfId="8" applyFont="1" applyAlignment="1">
      <alignment vertical="top" wrapText="1"/>
    </xf>
    <xf numFmtId="0" fontId="2" fillId="0" borderId="0" xfId="8" applyFont="1" applyAlignment="1">
      <alignment horizontal="left" vertical="center"/>
    </xf>
    <xf numFmtId="165" fontId="2" fillId="0" borderId="0" xfId="8" applyNumberFormat="1" applyFont="1" applyAlignment="1">
      <alignment vertical="center"/>
    </xf>
    <xf numFmtId="2" fontId="2" fillId="0" borderId="0" xfId="2" applyNumberFormat="1" applyFont="1" applyBorder="1" applyAlignment="1">
      <alignment vertical="center"/>
    </xf>
    <xf numFmtId="0" fontId="53" fillId="0" borderId="0" xfId="0" applyFont="1" applyFill="1" applyBorder="1" applyAlignment="1">
      <alignment vertical="center"/>
    </xf>
    <xf numFmtId="0" fontId="2" fillId="0" borderId="7" xfId="8" applyFont="1" applyBorder="1" applyAlignment="1">
      <alignment vertical="center"/>
    </xf>
    <xf numFmtId="2" fontId="46" fillId="7" borderId="0" xfId="0" applyNumberFormat="1" applyFont="1" applyFill="1" applyBorder="1" applyAlignment="1">
      <alignment vertical="center"/>
    </xf>
    <xf numFmtId="0" fontId="51" fillId="0" borderId="0" xfId="17" applyFont="1" applyFill="1" applyBorder="1" applyAlignment="1">
      <alignment horizontal="center"/>
    </xf>
    <xf numFmtId="0" fontId="2" fillId="0" borderId="0" xfId="2" quotePrefix="1" applyFont="1" applyBorder="1" applyAlignment="1">
      <alignment horizontal="left" vertical="center"/>
    </xf>
    <xf numFmtId="1" fontId="2" fillId="0" borderId="0" xfId="2" applyNumberFormat="1" applyFont="1" applyBorder="1" applyAlignment="1">
      <alignment horizontal="left" vertical="center"/>
    </xf>
    <xf numFmtId="0" fontId="2" fillId="0" borderId="0" xfId="2" applyFont="1"/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0" xfId="2" applyFont="1" applyAlignment="1">
      <alignment vertical="center"/>
    </xf>
    <xf numFmtId="0" fontId="54" fillId="9" borderId="5" xfId="0" applyFont="1" applyFill="1" applyBorder="1" applyAlignment="1">
      <alignment horizontal="center" vertical="center"/>
    </xf>
    <xf numFmtId="0" fontId="55" fillId="9" borderId="6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172" fontId="56" fillId="7" borderId="2" xfId="0" applyNumberFormat="1" applyFont="1" applyFill="1" applyBorder="1" applyAlignment="1">
      <alignment horizontal="center" vertical="center"/>
    </xf>
    <xf numFmtId="167" fontId="57" fillId="9" borderId="2" xfId="0" applyNumberFormat="1" applyFont="1" applyFill="1" applyBorder="1" applyAlignment="1">
      <alignment horizontal="center" vertical="center"/>
    </xf>
    <xf numFmtId="0" fontId="51" fillId="0" borderId="7" xfId="0" applyFont="1" applyFill="1" applyBorder="1" applyAlignment="1">
      <alignment horizontal="left"/>
    </xf>
    <xf numFmtId="0" fontId="51" fillId="0" borderId="1" xfId="17" applyFont="1" applyFill="1" applyBorder="1" applyAlignment="1">
      <alignment horizontal="center"/>
    </xf>
    <xf numFmtId="0" fontId="51" fillId="0" borderId="0" xfId="0" applyFont="1" applyFill="1" applyBorder="1" applyAlignment="1">
      <alignment horizontal="center"/>
    </xf>
    <xf numFmtId="0" fontId="51" fillId="0" borderId="7" xfId="0" applyFont="1" applyFill="1" applyBorder="1" applyAlignment="1"/>
    <xf numFmtId="0" fontId="51" fillId="0" borderId="1" xfId="0" applyFont="1" applyFill="1" applyBorder="1" applyAlignment="1"/>
    <xf numFmtId="0" fontId="51" fillId="0" borderId="8" xfId="17" applyFont="1" applyFill="1" applyBorder="1" applyAlignment="1">
      <alignment horizontal="center"/>
    </xf>
    <xf numFmtId="0" fontId="46" fillId="0" borderId="7" xfId="17" applyFont="1" applyFill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51" fillId="0" borderId="0" xfId="0" applyFont="1" applyFill="1" applyBorder="1" applyAlignment="1">
      <alignment horizontal="left"/>
    </xf>
    <xf numFmtId="0" fontId="46" fillId="0" borderId="0" xfId="0" applyFont="1"/>
    <xf numFmtId="0" fontId="2" fillId="0" borderId="0" xfId="2" applyNumberFormat="1" applyFont="1" applyAlignment="1">
      <alignment vertical="center"/>
    </xf>
    <xf numFmtId="0" fontId="29" fillId="0" borderId="0" xfId="2" applyNumberFormat="1" applyFont="1" applyBorder="1" applyAlignment="1">
      <alignment vertical="center"/>
    </xf>
    <xf numFmtId="0" fontId="2" fillId="0" borderId="0" xfId="8" applyNumberFormat="1" applyFont="1" applyBorder="1" applyAlignment="1">
      <alignment vertical="center"/>
    </xf>
    <xf numFmtId="0" fontId="2" fillId="0" borderId="0" xfId="2" applyNumberFormat="1" applyFont="1" applyBorder="1" applyAlignment="1">
      <alignment vertical="center"/>
    </xf>
    <xf numFmtId="0" fontId="42" fillId="0" borderId="0" xfId="2" applyNumberFormat="1" applyFont="1" applyBorder="1" applyAlignment="1">
      <alignment horizontal="right" vertical="center"/>
    </xf>
    <xf numFmtId="0" fontId="29" fillId="0" borderId="0" xfId="8" applyNumberFormat="1" applyFont="1" applyAlignment="1">
      <alignment vertical="center"/>
    </xf>
    <xf numFmtId="0" fontId="2" fillId="0" borderId="0" xfId="2" applyNumberFormat="1" applyFont="1" applyBorder="1" applyAlignment="1">
      <alignment horizontal="left" vertical="center"/>
    </xf>
    <xf numFmtId="2" fontId="2" fillId="0" borderId="0" xfId="2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4" fillId="0" borderId="0" xfId="2"/>
    <xf numFmtId="0" fontId="2" fillId="0" borderId="0" xfId="2" applyNumberFormat="1" applyFont="1" applyBorder="1" applyAlignment="1">
      <alignment horizontal="right" vertical="center"/>
    </xf>
    <xf numFmtId="167" fontId="2" fillId="0" borderId="0" xfId="2" applyNumberFormat="1" applyFont="1" applyBorder="1" applyAlignment="1">
      <alignment vertical="center"/>
    </xf>
    <xf numFmtId="1" fontId="2" fillId="0" borderId="0" xfId="2" applyNumberFormat="1" applyFont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2" fillId="0" borderId="0" xfId="2" applyNumberFormat="1" applyFont="1" applyAlignment="1"/>
    <xf numFmtId="0" fontId="46" fillId="0" borderId="0" xfId="0" applyFont="1" applyAlignment="1"/>
    <xf numFmtId="168" fontId="46" fillId="0" borderId="13" xfId="17" applyNumberFormat="1" applyFont="1" applyFill="1" applyBorder="1" applyAlignment="1">
      <alignment horizontal="center" vertical="center"/>
    </xf>
    <xf numFmtId="168" fontId="46" fillId="0" borderId="7" xfId="17" applyNumberFormat="1" applyFont="1" applyFill="1" applyBorder="1" applyAlignment="1">
      <alignment horizontal="center" vertical="center"/>
    </xf>
    <xf numFmtId="168" fontId="46" fillId="0" borderId="14" xfId="17" applyNumberFormat="1" applyFont="1" applyFill="1" applyBorder="1" applyAlignment="1">
      <alignment horizontal="center" vertical="center"/>
    </xf>
    <xf numFmtId="169" fontId="47" fillId="0" borderId="9" xfId="17" applyNumberFormat="1" applyFont="1" applyFill="1" applyBorder="1" applyAlignment="1">
      <alignment horizontal="center" vertical="center"/>
    </xf>
    <xf numFmtId="0" fontId="47" fillId="0" borderId="0" xfId="17" applyFont="1" applyFill="1" applyBorder="1" applyAlignment="1">
      <alignment horizontal="center" vertical="center"/>
    </xf>
    <xf numFmtId="0" fontId="47" fillId="0" borderId="10" xfId="17" applyFont="1" applyFill="1" applyBorder="1" applyAlignment="1">
      <alignment horizontal="center" vertical="center"/>
    </xf>
    <xf numFmtId="169" fontId="47" fillId="0" borderId="11" xfId="17" applyNumberFormat="1" applyFont="1" applyFill="1" applyBorder="1" applyAlignment="1">
      <alignment horizontal="center" vertical="center"/>
    </xf>
    <xf numFmtId="0" fontId="47" fillId="0" borderId="1" xfId="17" applyFont="1" applyFill="1" applyBorder="1" applyAlignment="1">
      <alignment horizontal="center" vertical="center"/>
    </xf>
    <xf numFmtId="0" fontId="47" fillId="0" borderId="12" xfId="17" applyFont="1" applyFill="1" applyBorder="1" applyAlignment="1">
      <alignment horizontal="center" vertical="center"/>
    </xf>
    <xf numFmtId="169" fontId="46" fillId="0" borderId="11" xfId="0" applyNumberFormat="1" applyFont="1" applyFill="1" applyBorder="1" applyAlignment="1">
      <alignment horizontal="center" vertical="center"/>
    </xf>
    <xf numFmtId="169" fontId="46" fillId="0" borderId="1" xfId="0" applyNumberFormat="1" applyFont="1" applyFill="1" applyBorder="1" applyAlignment="1">
      <alignment horizontal="center" vertical="center"/>
    </xf>
    <xf numFmtId="169" fontId="46" fillId="0" borderId="12" xfId="0" applyNumberFormat="1" applyFont="1" applyFill="1" applyBorder="1" applyAlignment="1">
      <alignment horizontal="center" vertical="center"/>
    </xf>
    <xf numFmtId="169" fontId="47" fillId="0" borderId="13" xfId="17" applyNumberFormat="1" applyFont="1" applyFill="1" applyBorder="1" applyAlignment="1">
      <alignment horizontal="center" vertical="center"/>
    </xf>
    <xf numFmtId="0" fontId="47" fillId="0" borderId="7" xfId="17" applyFont="1" applyFill="1" applyBorder="1" applyAlignment="1">
      <alignment horizontal="center" vertical="center"/>
    </xf>
    <xf numFmtId="0" fontId="47" fillId="0" borderId="14" xfId="17" applyFont="1" applyFill="1" applyBorder="1" applyAlignment="1">
      <alignment horizontal="center" vertical="center"/>
    </xf>
    <xf numFmtId="169" fontId="46" fillId="0" borderId="9" xfId="0" applyNumberFormat="1" applyFont="1" applyFill="1" applyBorder="1" applyAlignment="1">
      <alignment horizontal="center" vertical="center"/>
    </xf>
    <xf numFmtId="169" fontId="46" fillId="0" borderId="0" xfId="0" applyNumberFormat="1" applyFont="1" applyFill="1" applyBorder="1" applyAlignment="1">
      <alignment horizontal="center" vertical="center"/>
    </xf>
    <xf numFmtId="169" fontId="46" fillId="0" borderId="10" xfId="0" applyNumberFormat="1" applyFont="1" applyFill="1" applyBorder="1" applyAlignment="1">
      <alignment horizontal="center" vertical="center"/>
    </xf>
    <xf numFmtId="169" fontId="46" fillId="0" borderId="13" xfId="0" applyNumberFormat="1" applyFont="1" applyFill="1" applyBorder="1" applyAlignment="1">
      <alignment horizontal="center" vertical="center"/>
    </xf>
    <xf numFmtId="169" fontId="46" fillId="0" borderId="7" xfId="0" applyNumberFormat="1" applyFont="1" applyFill="1" applyBorder="1" applyAlignment="1">
      <alignment horizontal="center" vertical="center"/>
    </xf>
    <xf numFmtId="169" fontId="46" fillId="0" borderId="14" xfId="0" applyNumberFormat="1" applyFont="1" applyFill="1" applyBorder="1" applyAlignment="1">
      <alignment horizontal="center" vertical="center"/>
    </xf>
    <xf numFmtId="169" fontId="46" fillId="7" borderId="15" xfId="0" applyNumberFormat="1" applyFont="1" applyFill="1" applyBorder="1" applyAlignment="1">
      <alignment horizontal="center" vertical="center"/>
    </xf>
    <xf numFmtId="169" fontId="46" fillId="7" borderId="6" xfId="0" applyNumberFormat="1" applyFont="1" applyFill="1" applyBorder="1" applyAlignment="1">
      <alignment horizontal="center" vertical="center"/>
    </xf>
    <xf numFmtId="169" fontId="46" fillId="7" borderId="5" xfId="0" applyNumberFormat="1" applyFont="1" applyFill="1" applyBorder="1" applyAlignment="1">
      <alignment horizontal="center" vertical="center"/>
    </xf>
    <xf numFmtId="0" fontId="51" fillId="0" borderId="8" xfId="0" applyFont="1" applyFill="1" applyBorder="1" applyAlignment="1">
      <alignment horizontal="center"/>
    </xf>
    <xf numFmtId="0" fontId="46" fillId="0" borderId="8" xfId="0" applyFont="1" applyFill="1" applyBorder="1" applyAlignment="1">
      <alignment horizontal="center"/>
    </xf>
    <xf numFmtId="0" fontId="51" fillId="0" borderId="1" xfId="0" applyFont="1" applyFill="1" applyBorder="1" applyAlignment="1">
      <alignment horizontal="center"/>
    </xf>
    <xf numFmtId="0" fontId="46" fillId="0" borderId="1" xfId="17" applyFont="1" applyFill="1" applyBorder="1" applyAlignment="1">
      <alignment horizontal="center" vertical="center"/>
    </xf>
    <xf numFmtId="0" fontId="51" fillId="0" borderId="1" xfId="0" applyFont="1" applyFill="1" applyBorder="1" applyAlignment="1">
      <alignment horizontal="left"/>
    </xf>
    <xf numFmtId="0" fontId="51" fillId="0" borderId="8" xfId="0" applyFont="1" applyFill="1" applyBorder="1" applyAlignment="1">
      <alignment horizontal="left"/>
    </xf>
    <xf numFmtId="0" fontId="46" fillId="0" borderId="1" xfId="0" applyFont="1" applyFill="1" applyBorder="1" applyAlignment="1">
      <alignment horizontal="left"/>
    </xf>
    <xf numFmtId="0" fontId="46" fillId="0" borderId="1" xfId="17" applyFont="1" applyFill="1" applyBorder="1" applyAlignment="1">
      <alignment horizontal="left"/>
    </xf>
    <xf numFmtId="0" fontId="58" fillId="10" borderId="0" xfId="17" applyFont="1" applyFill="1" applyBorder="1" applyAlignment="1">
      <alignment horizontal="center" vertical="center"/>
    </xf>
    <xf numFmtId="0" fontId="49" fillId="11" borderId="0" xfId="17" applyFont="1" applyFill="1" applyBorder="1" applyAlignment="1">
      <alignment horizontal="center" vertical="center"/>
    </xf>
    <xf numFmtId="0" fontId="59" fillId="12" borderId="0" xfId="17" applyFont="1" applyFill="1" applyBorder="1" applyAlignment="1">
      <alignment horizontal="center" vertical="center"/>
    </xf>
    <xf numFmtId="0" fontId="51" fillId="0" borderId="1" xfId="17" applyFont="1" applyFill="1" applyBorder="1" applyAlignment="1">
      <alignment horizontal="left"/>
    </xf>
    <xf numFmtId="176" fontId="51" fillId="0" borderId="1" xfId="17" applyNumberFormat="1" applyFont="1" applyFill="1" applyBorder="1" applyAlignment="1">
      <alignment horizontal="left"/>
    </xf>
    <xf numFmtId="167" fontId="46" fillId="7" borderId="15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7" fontId="46" fillId="7" borderId="5" xfId="0" applyNumberFormat="1" applyFont="1" applyFill="1" applyBorder="1" applyAlignment="1">
      <alignment horizontal="center" vertical="center"/>
    </xf>
    <xf numFmtId="0" fontId="46" fillId="0" borderId="2" xfId="17" applyFont="1" applyFill="1" applyBorder="1" applyAlignment="1">
      <alignment horizontal="center" vertical="center"/>
    </xf>
    <xf numFmtId="0" fontId="46" fillId="0" borderId="7" xfId="0" applyFont="1" applyFill="1" applyBorder="1" applyAlignment="1">
      <alignment horizontal="center" vertical="center"/>
    </xf>
    <xf numFmtId="0" fontId="46" fillId="0" borderId="14" xfId="0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46" fillId="0" borderId="12" xfId="0" applyFont="1" applyFill="1" applyBorder="1" applyAlignment="1">
      <alignment horizontal="center" vertical="center"/>
    </xf>
    <xf numFmtId="0" fontId="46" fillId="0" borderId="0" xfId="0" applyFont="1" applyFill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46" fillId="7" borderId="3" xfId="0" quotePrefix="1" applyNumberFormat="1" applyFont="1" applyFill="1" applyBorder="1" applyAlignment="1">
      <alignment horizontal="center" vertical="center"/>
    </xf>
    <xf numFmtId="2" fontId="46" fillId="7" borderId="8" xfId="0" quotePrefix="1" applyNumberFormat="1" applyFont="1" applyFill="1" applyBorder="1" applyAlignment="1">
      <alignment horizontal="center" vertical="center"/>
    </xf>
    <xf numFmtId="2" fontId="46" fillId="7" borderId="4" xfId="0" quotePrefix="1" applyNumberFormat="1" applyFont="1" applyFill="1" applyBorder="1" applyAlignment="1">
      <alignment horizontal="center" vertical="center"/>
    </xf>
    <xf numFmtId="0" fontId="46" fillId="0" borderId="13" xfId="0" applyFont="1" applyFill="1" applyBorder="1" applyAlignment="1">
      <alignment horizontal="center" vertical="center"/>
    </xf>
    <xf numFmtId="0" fontId="46" fillId="0" borderId="11" xfId="0" applyFont="1" applyFill="1" applyBorder="1" applyAlignment="1">
      <alignment horizontal="center" vertical="center"/>
    </xf>
    <xf numFmtId="0" fontId="46" fillId="0" borderId="2" xfId="0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6" fillId="0" borderId="8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9" fontId="60" fillId="7" borderId="3" xfId="0" applyNumberFormat="1" applyFont="1" applyFill="1" applyBorder="1" applyAlignment="1">
      <alignment horizontal="center" vertical="center"/>
    </xf>
    <xf numFmtId="169" fontId="60" fillId="7" borderId="8" xfId="0" applyNumberFormat="1" applyFont="1" applyFill="1" applyBorder="1" applyAlignment="1">
      <alignment horizontal="center" vertical="center"/>
    </xf>
    <xf numFmtId="169" fontId="60" fillId="7" borderId="4" xfId="0" applyNumberFormat="1" applyFont="1" applyFill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0" xfId="0" applyFont="1" applyFill="1" applyAlignment="1">
      <alignment horizontal="right" vertical="center"/>
    </xf>
    <xf numFmtId="2" fontId="2" fillId="7" borderId="3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167" fontId="46" fillId="7" borderId="6" xfId="0" applyNumberFormat="1" applyFont="1" applyFill="1" applyBorder="1" applyAlignment="1">
      <alignment horizontal="center" vertical="center"/>
    </xf>
    <xf numFmtId="0" fontId="1" fillId="0" borderId="0" xfId="8" quotePrefix="1" applyFont="1" applyBorder="1" applyAlignment="1">
      <alignment horizontal="center" vertical="center" shrinkToFit="1"/>
    </xf>
    <xf numFmtId="176" fontId="2" fillId="0" borderId="0" xfId="2" quotePrefix="1" applyNumberFormat="1" applyFont="1" applyBorder="1" applyAlignment="1">
      <alignment horizontal="left" vertical="center"/>
    </xf>
    <xf numFmtId="176" fontId="2" fillId="0" borderId="0" xfId="2" applyNumberFormat="1" applyFont="1" applyBorder="1" applyAlignment="1">
      <alignment horizontal="left" vertical="center"/>
    </xf>
    <xf numFmtId="0" fontId="36" fillId="0" borderId="0" xfId="8" applyFont="1" applyAlignment="1">
      <alignment horizontal="center" vertical="center"/>
    </xf>
    <xf numFmtId="166" fontId="2" fillId="0" borderId="0" xfId="8" applyNumberFormat="1" applyFont="1" applyAlignment="1">
      <alignment horizontal="left" vertical="center"/>
    </xf>
    <xf numFmtId="0" fontId="29" fillId="0" borderId="0" xfId="8" applyFont="1" applyBorder="1" applyAlignment="1">
      <alignment horizontal="right" vertical="center"/>
    </xf>
    <xf numFmtId="1" fontId="2" fillId="0" borderId="0" xfId="2" quotePrefix="1" applyNumberFormat="1" applyFont="1" applyBorder="1" applyAlignment="1">
      <alignment horizontal="left" vertical="center"/>
    </xf>
    <xf numFmtId="0" fontId="2" fillId="0" borderId="0" xfId="8" applyFont="1" applyAlignment="1">
      <alignment horizontal="center" vertical="center"/>
    </xf>
    <xf numFmtId="0" fontId="2" fillId="0" borderId="0" xfId="8" applyFont="1" applyBorder="1" applyAlignment="1">
      <alignment horizontal="center" vertical="center"/>
    </xf>
    <xf numFmtId="0" fontId="2" fillId="0" borderId="2" xfId="8" applyFont="1" applyBorder="1" applyAlignment="1">
      <alignment horizontal="center" vertical="center"/>
    </xf>
    <xf numFmtId="0" fontId="2" fillId="0" borderId="2" xfId="8" quotePrefix="1" applyFont="1" applyBorder="1" applyAlignment="1">
      <alignment horizontal="center" vertical="center"/>
    </xf>
    <xf numFmtId="176" fontId="2" fillId="0" borderId="2" xfId="8" applyNumberFormat="1" applyFont="1" applyBorder="1" applyAlignment="1">
      <alignment horizontal="center" vertical="center"/>
    </xf>
    <xf numFmtId="0" fontId="43" fillId="0" borderId="0" xfId="8" applyFont="1" applyAlignment="1">
      <alignment horizontal="center" vertical="center"/>
    </xf>
    <xf numFmtId="0" fontId="29" fillId="0" borderId="3" xfId="8" applyFont="1" applyBorder="1" applyAlignment="1">
      <alignment horizontal="center" vertical="center"/>
    </xf>
    <xf numFmtId="0" fontId="29" fillId="0" borderId="8" xfId="8" applyFont="1" applyBorder="1" applyAlignment="1">
      <alignment horizontal="center" vertical="center"/>
    </xf>
    <xf numFmtId="0" fontId="29" fillId="0" borderId="4" xfId="8" applyFont="1" applyBorder="1" applyAlignment="1">
      <alignment horizontal="center" vertical="center"/>
    </xf>
    <xf numFmtId="0" fontId="29" fillId="0" borderId="2" xfId="8" applyFont="1" applyBorder="1" applyAlignment="1">
      <alignment horizontal="center" vertical="center"/>
    </xf>
    <xf numFmtId="0" fontId="2" fillId="0" borderId="2" xfId="8" applyFont="1" applyBorder="1" applyAlignment="1">
      <alignment horizontal="center" vertical="center" wrapText="1"/>
    </xf>
    <xf numFmtId="0" fontId="3" fillId="0" borderId="0" xfId="8" applyFont="1" applyBorder="1" applyAlignment="1">
      <alignment horizontal="center" vertical="center"/>
    </xf>
    <xf numFmtId="171" fontId="3" fillId="0" borderId="0" xfId="2" quotePrefix="1" applyNumberFormat="1" applyFont="1" applyBorder="1" applyAlignment="1">
      <alignment horizontal="left" vertical="center"/>
    </xf>
    <xf numFmtId="171" fontId="3" fillId="0" borderId="0" xfId="2" applyNumberFormat="1" applyFont="1" applyBorder="1" applyAlignment="1">
      <alignment horizontal="left" vertical="center"/>
    </xf>
    <xf numFmtId="166" fontId="3" fillId="0" borderId="0" xfId="8" applyNumberFormat="1" applyFont="1" applyBorder="1" applyAlignment="1">
      <alignment horizontal="left" vertical="center"/>
    </xf>
    <xf numFmtId="0" fontId="23" fillId="0" borderId="0" xfId="8" applyFont="1" applyBorder="1" applyAlignment="1">
      <alignment horizontal="right" vertical="center"/>
    </xf>
    <xf numFmtId="0" fontId="46" fillId="0" borderId="1" xfId="0" applyFont="1" applyBorder="1" applyAlignment="1">
      <alignment horizontal="right"/>
    </xf>
    <xf numFmtId="167" fontId="2" fillId="0" borderId="15" xfId="2" applyNumberFormat="1" applyFont="1" applyBorder="1" applyAlignment="1">
      <alignment horizontal="center" vertical="center"/>
    </xf>
    <xf numFmtId="2" fontId="2" fillId="0" borderId="15" xfId="2" applyNumberFormat="1" applyFont="1" applyBorder="1" applyAlignment="1">
      <alignment horizontal="center" vertical="center"/>
    </xf>
    <xf numFmtId="1" fontId="2" fillId="0" borderId="15" xfId="2" applyNumberFormat="1" applyFont="1" applyBorder="1" applyAlignment="1">
      <alignment horizontal="center" vertical="center"/>
    </xf>
    <xf numFmtId="1" fontId="2" fillId="0" borderId="6" xfId="2" applyNumberFormat="1" applyFont="1" applyBorder="1" applyAlignment="1">
      <alignment horizontal="center" vertical="center"/>
    </xf>
    <xf numFmtId="167" fontId="2" fillId="0" borderId="6" xfId="2" applyNumberFormat="1" applyFont="1" applyBorder="1" applyAlignment="1">
      <alignment horizontal="center" vertical="center"/>
    </xf>
    <xf numFmtId="2" fontId="2" fillId="0" borderId="6" xfId="2" applyNumberFormat="1" applyFont="1" applyBorder="1" applyAlignment="1">
      <alignment horizontal="center" vertical="center"/>
    </xf>
    <xf numFmtId="0" fontId="36" fillId="0" borderId="0" xfId="2" applyNumberFormat="1" applyFont="1" applyBorder="1" applyAlignment="1">
      <alignment horizontal="center" vertical="center"/>
    </xf>
    <xf numFmtId="1" fontId="2" fillId="0" borderId="5" xfId="2" applyNumberFormat="1" applyFont="1" applyBorder="1" applyAlignment="1">
      <alignment horizontal="center" vertical="center"/>
    </xf>
    <xf numFmtId="2" fontId="2" fillId="0" borderId="5" xfId="2" applyNumberFormat="1" applyFont="1" applyBorder="1" applyAlignment="1">
      <alignment horizontal="center" vertical="center"/>
    </xf>
    <xf numFmtId="167" fontId="2" fillId="0" borderId="5" xfId="2" applyNumberFormat="1" applyFont="1" applyBorder="1" applyAlignment="1">
      <alignment horizontal="center" vertical="center"/>
    </xf>
    <xf numFmtId="0" fontId="2" fillId="0" borderId="2" xfId="2" applyNumberFormat="1" applyFont="1" applyBorder="1" applyAlignment="1">
      <alignment horizontal="center" vertical="center" wrapText="1"/>
    </xf>
    <xf numFmtId="0" fontId="2" fillId="0" borderId="2" xfId="2" applyNumberFormat="1" applyFont="1" applyBorder="1" applyAlignment="1">
      <alignment horizontal="center" vertical="center"/>
    </xf>
    <xf numFmtId="169" fontId="2" fillId="0" borderId="0" xfId="2" applyNumberFormat="1" applyFont="1" applyAlignment="1">
      <alignment horizontal="center"/>
    </xf>
    <xf numFmtId="0" fontId="2" fillId="0" borderId="13" xfId="2" applyNumberFormat="1" applyFont="1" applyBorder="1" applyAlignment="1">
      <alignment horizontal="center" vertical="center" wrapText="1"/>
    </xf>
    <xf numFmtId="0" fontId="2" fillId="0" borderId="7" xfId="2" applyNumberFormat="1" applyFont="1" applyBorder="1" applyAlignment="1">
      <alignment horizontal="center" vertical="center" wrapText="1"/>
    </xf>
    <xf numFmtId="0" fontId="2" fillId="0" borderId="14" xfId="2" applyNumberFormat="1" applyFont="1" applyBorder="1" applyAlignment="1">
      <alignment horizontal="center" vertical="center" wrapText="1"/>
    </xf>
    <xf numFmtId="0" fontId="2" fillId="0" borderId="11" xfId="2" applyNumberFormat="1" applyFont="1" applyBorder="1" applyAlignment="1">
      <alignment horizontal="center" vertical="center" wrapText="1"/>
    </xf>
    <xf numFmtId="0" fontId="2" fillId="0" borderId="1" xfId="2" applyNumberFormat="1" applyFont="1" applyBorder="1" applyAlignment="1">
      <alignment horizontal="center" vertical="center" wrapText="1"/>
    </xf>
    <xf numFmtId="0" fontId="2" fillId="0" borderId="12" xfId="2" applyNumberFormat="1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/>
    </xf>
    <xf numFmtId="0" fontId="2" fillId="0" borderId="0" xfId="2" quotePrefix="1" applyFont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11" xfId="7" applyFont="1" applyFill="1" applyBorder="1" applyAlignment="1">
      <alignment horizontal="center" vertical="center"/>
    </xf>
    <xf numFmtId="0" fontId="2" fillId="13" borderId="12" xfId="7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34" fillId="13" borderId="13" xfId="0" applyFont="1" applyFill="1" applyBorder="1" applyAlignment="1">
      <alignment horizontal="center" vertical="center"/>
    </xf>
    <xf numFmtId="0" fontId="34" fillId="13" borderId="14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/>
    </xf>
    <xf numFmtId="0" fontId="34" fillId="13" borderId="13" xfId="7" applyFont="1" applyFill="1" applyBorder="1" applyAlignment="1">
      <alignment horizontal="center" vertical="center"/>
    </xf>
    <xf numFmtId="0" fontId="34" fillId="13" borderId="14" xfId="7" applyFont="1" applyFill="1" applyBorder="1" applyAlignment="1">
      <alignment horizontal="center" vertical="center"/>
    </xf>
    <xf numFmtId="0" fontId="9" fillId="14" borderId="3" xfId="15" applyFont="1" applyFill="1" applyBorder="1" applyAlignment="1" applyProtection="1">
      <alignment horizontal="center" vertical="center"/>
      <protection locked="0"/>
    </xf>
    <xf numFmtId="0" fontId="9" fillId="14" borderId="8" xfId="15" applyFont="1" applyFill="1" applyBorder="1" applyAlignment="1" applyProtection="1">
      <alignment horizontal="center" vertical="center"/>
      <protection locked="0"/>
    </xf>
    <xf numFmtId="0" fontId="9" fillId="14" borderId="4" xfId="15" applyFont="1" applyFill="1" applyBorder="1" applyAlignment="1" applyProtection="1">
      <alignment horizontal="center" vertical="center"/>
      <protection locked="0"/>
    </xf>
    <xf numFmtId="0" fontId="61" fillId="15" borderId="3" xfId="15" applyFont="1" applyFill="1" applyBorder="1" applyAlignment="1" applyProtection="1">
      <alignment horizontal="center" vertical="center"/>
      <protection locked="0"/>
    </xf>
    <xf numFmtId="0" fontId="61" fillId="15" borderId="8" xfId="15" applyFont="1" applyFill="1" applyBorder="1" applyAlignment="1" applyProtection="1">
      <alignment horizontal="center" vertical="center"/>
      <protection locked="0"/>
    </xf>
    <xf numFmtId="0" fontId="61" fillId="15" borderId="4" xfId="15" applyFont="1" applyFill="1" applyBorder="1" applyAlignment="1" applyProtection="1">
      <alignment horizontal="center" vertical="center"/>
      <protection locked="0"/>
    </xf>
    <xf numFmtId="0" fontId="62" fillId="15" borderId="3" xfId="15" applyFont="1" applyFill="1" applyBorder="1" applyAlignment="1" applyProtection="1">
      <alignment horizontal="center" vertical="center"/>
      <protection locked="0"/>
    </xf>
    <xf numFmtId="0" fontId="62" fillId="15" borderId="8" xfId="15" applyFont="1" applyFill="1" applyBorder="1" applyAlignment="1" applyProtection="1">
      <alignment horizontal="center" vertical="center"/>
      <protection locked="0"/>
    </xf>
    <xf numFmtId="0" fontId="62" fillId="15" borderId="4" xfId="15" applyFont="1" applyFill="1" applyBorder="1" applyAlignment="1" applyProtection="1">
      <alignment horizontal="center" vertical="center"/>
      <protection locked="0"/>
    </xf>
    <xf numFmtId="0" fontId="6" fillId="16" borderId="3" xfId="15" applyFont="1" applyFill="1" applyBorder="1" applyAlignment="1" applyProtection="1">
      <alignment horizontal="center" vertical="center"/>
      <protection locked="0"/>
    </xf>
    <xf numFmtId="0" fontId="6" fillId="16" borderId="8" xfId="15" applyFont="1" applyFill="1" applyBorder="1" applyAlignment="1" applyProtection="1">
      <alignment horizontal="center" vertical="center"/>
      <protection locked="0"/>
    </xf>
    <xf numFmtId="0" fontId="6" fillId="16" borderId="4" xfId="15" applyFont="1" applyFill="1" applyBorder="1" applyAlignment="1" applyProtection="1">
      <alignment horizontal="center" vertical="center"/>
      <protection locked="0"/>
    </xf>
    <xf numFmtId="173" fontId="63" fillId="16" borderId="3" xfId="15" applyNumberFormat="1" applyFont="1" applyFill="1" applyBorder="1" applyAlignment="1" applyProtection="1">
      <alignment horizontal="center" vertical="center"/>
      <protection locked="0"/>
    </xf>
    <xf numFmtId="173" fontId="63" fillId="16" borderId="8" xfId="15" applyNumberFormat="1" applyFont="1" applyFill="1" applyBorder="1" applyAlignment="1" applyProtection="1">
      <alignment horizontal="center" vertical="center"/>
      <protection locked="0"/>
    </xf>
    <xf numFmtId="173" fontId="63" fillId="16" borderId="4" xfId="15" applyNumberFormat="1" applyFont="1" applyFill="1" applyBorder="1" applyAlignment="1" applyProtection="1">
      <alignment horizontal="center" vertical="center"/>
      <protection locked="0"/>
    </xf>
    <xf numFmtId="0" fontId="8" fillId="16" borderId="3" xfId="15" applyFont="1" applyFill="1" applyBorder="1" applyAlignment="1" applyProtection="1">
      <alignment horizontal="center" vertical="center"/>
      <protection locked="0"/>
    </xf>
    <xf numFmtId="0" fontId="8" fillId="16" borderId="4" xfId="15" applyFont="1" applyFill="1" applyBorder="1" applyAlignment="1" applyProtection="1">
      <alignment horizontal="center" vertical="center"/>
      <protection locked="0"/>
    </xf>
    <xf numFmtId="173" fontId="64" fillId="16" borderId="3" xfId="15" applyNumberFormat="1" applyFont="1" applyFill="1" applyBorder="1" applyAlignment="1" applyProtection="1">
      <alignment horizontal="center" vertical="center"/>
      <protection locked="0"/>
    </xf>
    <xf numFmtId="173" fontId="64" fillId="16" borderId="8" xfId="15" applyNumberFormat="1" applyFont="1" applyFill="1" applyBorder="1" applyAlignment="1" applyProtection="1">
      <alignment horizontal="center" vertical="center"/>
      <protection locked="0"/>
    </xf>
    <xf numFmtId="173" fontId="64" fillId="16" borderId="4" xfId="15" applyNumberFormat="1" applyFont="1" applyFill="1" applyBorder="1" applyAlignment="1" applyProtection="1">
      <alignment horizontal="center" vertical="center"/>
      <protection locked="0"/>
    </xf>
    <xf numFmtId="168" fontId="46" fillId="0" borderId="3" xfId="17" applyNumberFormat="1" applyFont="1" applyFill="1" applyBorder="1" applyAlignment="1">
      <alignment horizontal="center" vertical="center"/>
    </xf>
    <xf numFmtId="168" fontId="46" fillId="0" borderId="8" xfId="17" applyNumberFormat="1" applyFont="1" applyFill="1" applyBorder="1" applyAlignment="1">
      <alignment horizontal="center" vertical="center"/>
    </xf>
    <xf numFmtId="168" fontId="46" fillId="0" borderId="4" xfId="17" applyNumberFormat="1" applyFont="1" applyFill="1" applyBorder="1" applyAlignment="1">
      <alignment horizontal="center" vertical="center"/>
    </xf>
  </cellXfs>
  <cellStyles count="19">
    <cellStyle name="Comma 2" xfId="1"/>
    <cellStyle name="Normal" xfId="0" builtinId="0"/>
    <cellStyle name="Normal 2" xfId="2"/>
    <cellStyle name="Normal 2 2" xfId="3"/>
    <cellStyle name="Normal 2 2 6" xfId="4"/>
    <cellStyle name="Normal 2 2 7" xfId="5"/>
    <cellStyle name="Normal 2 2 8" xfId="6"/>
    <cellStyle name="Normal 3" xfId="7"/>
    <cellStyle name="Normal 4" xfId="8"/>
    <cellStyle name="Normal 4 2" xfId="9"/>
    <cellStyle name="Normal 4 7" xfId="10"/>
    <cellStyle name="Normal 5" xfId="11"/>
    <cellStyle name="Normal 6" xfId="12"/>
    <cellStyle name="Normal 6 2" xfId="13"/>
    <cellStyle name="Normal 7" xfId="14"/>
    <cellStyle name="Normal_Uncertainty Budget" xfId="15"/>
    <cellStyle name="ปกติ 2 2" xfId="16"/>
    <cellStyle name="ปกติ 3" xfId="17"/>
    <cellStyle name="ปกติ_Cert.(ตัวอย่าง DMM)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3</xdr:row>
          <xdr:rowOff>76200</xdr:rowOff>
        </xdr:from>
        <xdr:to>
          <xdr:col>14</xdr:col>
          <xdr:colOff>9525</xdr:colOff>
          <xdr:row>4</xdr:row>
          <xdr:rowOff>38100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0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3</xdr:row>
          <xdr:rowOff>76200</xdr:rowOff>
        </xdr:from>
        <xdr:to>
          <xdr:col>18</xdr:col>
          <xdr:colOff>19050</xdr:colOff>
          <xdr:row>4</xdr:row>
          <xdr:rowOff>38100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0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76200</xdr:rowOff>
        </xdr:from>
        <xdr:to>
          <xdr:col>6</xdr:col>
          <xdr:colOff>180975</xdr:colOff>
          <xdr:row>9</xdr:row>
          <xdr:rowOff>28575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0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57150</xdr:rowOff>
        </xdr:from>
        <xdr:to>
          <xdr:col>10</xdr:col>
          <xdr:colOff>180975</xdr:colOff>
          <xdr:row>9</xdr:row>
          <xdr:rowOff>9525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0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6_Dial%20Test%20Indica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8_Vernier%20Depth%20Gau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(Forward)"/>
      <sheetName val="Data Record(Backward)"/>
      <sheetName val="Certificate"/>
      <sheetName val="Report"/>
      <sheetName val="Result"/>
      <sheetName val="Uncertainty Budget"/>
      <sheetName val="Uncert of STD"/>
    </sheetNames>
    <sheetDataSet>
      <sheetData sheetId="0"/>
      <sheetData sheetId="1"/>
      <sheetData sheetId="2">
        <row r="5">
          <cell r="J5" t="str">
            <v>SPR15120012-1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"/>
      <sheetName val="Report"/>
      <sheetName val="Result"/>
      <sheetName val="Uncertainty Budget"/>
      <sheetName val="Cert of STD"/>
    </sheetNames>
    <sheetDataSet>
      <sheetData sheetId="0"/>
      <sheetData sheetId="1"/>
      <sheetData sheetId="2">
        <row r="5">
          <cell r="G5" t="str">
            <v>SPR15120012-1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M190"/>
  <sheetViews>
    <sheetView view="pageBreakPreview" topLeftCell="A10" zoomScaleNormal="100" zoomScaleSheetLayoutView="100" workbookViewId="0">
      <selection activeCell="W22" sqref="W22:Z22"/>
    </sheetView>
  </sheetViews>
  <sheetFormatPr defaultColWidth="3.5703125" defaultRowHeight="18.75" customHeight="1"/>
  <cols>
    <col min="1" max="39" width="3.85546875" style="47" customWidth="1"/>
    <col min="40" max="184" width="7.5703125" style="47" customWidth="1"/>
    <col min="185" max="185" width="1.5703125" style="47" customWidth="1"/>
    <col min="186" max="189" width="3.5703125" style="47" customWidth="1"/>
    <col min="190" max="193" width="5.42578125" style="47" customWidth="1"/>
    <col min="194" max="209" width="4" style="47" customWidth="1"/>
    <col min="210" max="211" width="3.42578125" style="47" customWidth="1"/>
    <col min="212" max="16384" width="3.5703125" style="47"/>
  </cols>
  <sheetData>
    <row r="1" spans="1:247" ht="21" customHeight="1">
      <c r="A1" s="252" t="s">
        <v>0</v>
      </c>
      <c r="B1" s="252"/>
      <c r="C1" s="252"/>
      <c r="D1" s="252"/>
      <c r="E1" s="252"/>
      <c r="F1" s="252"/>
      <c r="G1" s="252"/>
      <c r="H1" s="252"/>
      <c r="I1" s="252"/>
      <c r="J1" s="122" t="s">
        <v>60</v>
      </c>
      <c r="L1" s="122"/>
      <c r="M1" s="122"/>
      <c r="N1" s="255" t="s">
        <v>108</v>
      </c>
      <c r="O1" s="255"/>
      <c r="P1" s="255"/>
      <c r="Q1" s="255"/>
      <c r="R1" s="123"/>
      <c r="S1" s="123"/>
      <c r="T1" s="123"/>
      <c r="U1" s="123"/>
      <c r="V1" s="123" t="s">
        <v>61</v>
      </c>
      <c r="X1" s="195">
        <v>1</v>
      </c>
      <c r="Y1" s="182" t="s">
        <v>62</v>
      </c>
      <c r="Z1" s="195">
        <v>1</v>
      </c>
      <c r="AB1" s="124"/>
      <c r="AC1" s="124"/>
      <c r="IJ1"/>
      <c r="IK1"/>
      <c r="IL1"/>
    </row>
    <row r="2" spans="1:247" ht="21" customHeight="1">
      <c r="A2" s="252"/>
      <c r="B2" s="252"/>
      <c r="C2" s="252"/>
      <c r="D2" s="252"/>
      <c r="E2" s="252"/>
      <c r="F2" s="252"/>
      <c r="G2" s="252"/>
      <c r="H2" s="252"/>
      <c r="I2" s="252"/>
      <c r="J2" s="123" t="s">
        <v>63</v>
      </c>
      <c r="L2" s="122"/>
      <c r="M2" s="123"/>
      <c r="N2" s="256">
        <v>42320</v>
      </c>
      <c r="O2" s="256"/>
      <c r="P2" s="256"/>
      <c r="Q2" s="256"/>
      <c r="R2" s="123" t="s">
        <v>64</v>
      </c>
      <c r="U2" s="122"/>
      <c r="V2" s="256">
        <v>42350</v>
      </c>
      <c r="W2" s="256"/>
      <c r="X2" s="256"/>
      <c r="Y2" s="256"/>
      <c r="Z2" s="125"/>
      <c r="AA2" s="125"/>
      <c r="AB2" s="125"/>
      <c r="AC2" s="124"/>
      <c r="IL2"/>
    </row>
    <row r="3" spans="1:247" ht="21" customHeight="1">
      <c r="A3" s="253" t="s">
        <v>65</v>
      </c>
      <c r="B3" s="253"/>
      <c r="C3" s="253"/>
      <c r="D3" s="253"/>
      <c r="E3" s="253"/>
      <c r="F3" s="253"/>
      <c r="G3" s="253"/>
      <c r="H3" s="253"/>
      <c r="I3" s="253"/>
      <c r="J3" s="122" t="s">
        <v>66</v>
      </c>
      <c r="L3" s="122"/>
      <c r="M3" s="122"/>
      <c r="N3" s="122"/>
      <c r="O3" s="199">
        <v>20</v>
      </c>
      <c r="P3" s="126" t="s">
        <v>67</v>
      </c>
      <c r="Q3" s="199">
        <v>50</v>
      </c>
      <c r="R3" s="127" t="s">
        <v>68</v>
      </c>
      <c r="S3" s="123"/>
      <c r="T3" s="123"/>
      <c r="V3" s="122"/>
      <c r="W3" s="122"/>
      <c r="X3" s="122"/>
      <c r="Y3" s="122"/>
      <c r="Z3" s="122"/>
      <c r="AA3" s="122"/>
      <c r="AB3" s="125"/>
      <c r="AC3" s="125"/>
    </row>
    <row r="4" spans="1:247" ht="21" customHeight="1">
      <c r="A4" s="254" t="s">
        <v>103</v>
      </c>
      <c r="B4" s="254"/>
      <c r="C4" s="254"/>
      <c r="D4" s="254"/>
      <c r="E4" s="254"/>
      <c r="F4" s="254"/>
      <c r="G4" s="254"/>
      <c r="H4" s="254"/>
      <c r="I4" s="254"/>
      <c r="J4" s="122" t="s">
        <v>58</v>
      </c>
      <c r="L4" s="122"/>
      <c r="M4" s="122"/>
      <c r="N4" s="122"/>
      <c r="O4" s="122" t="s">
        <v>69</v>
      </c>
      <c r="Q4" s="122"/>
      <c r="R4" s="122"/>
      <c r="S4" s="122" t="s">
        <v>70</v>
      </c>
      <c r="T4" s="122"/>
      <c r="U4" s="122"/>
      <c r="V4" s="122"/>
      <c r="W4" s="122"/>
      <c r="Y4" s="122"/>
      <c r="Z4" s="122"/>
      <c r="AA4" s="122"/>
      <c r="AB4" s="125"/>
      <c r="AC4" s="125"/>
    </row>
    <row r="5" spans="1:247" ht="21" customHeight="1">
      <c r="A5" s="128" t="s">
        <v>71</v>
      </c>
      <c r="B5" s="129"/>
      <c r="C5" s="129"/>
      <c r="D5" s="129"/>
      <c r="E5" s="248" t="s">
        <v>86</v>
      </c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129"/>
      <c r="V5" s="129"/>
      <c r="W5" s="129"/>
      <c r="X5" s="129"/>
      <c r="Y5" s="129"/>
      <c r="Z5" s="129"/>
      <c r="AA5" s="129"/>
      <c r="AB5" s="129"/>
      <c r="AC5" s="129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</row>
    <row r="6" spans="1:247" ht="21" customHeight="1">
      <c r="A6" s="128" t="s">
        <v>59</v>
      </c>
      <c r="B6" s="129"/>
      <c r="C6" s="129"/>
      <c r="D6" s="129"/>
      <c r="E6" s="129"/>
      <c r="F6" s="249" t="s">
        <v>103</v>
      </c>
      <c r="G6" s="249"/>
      <c r="H6" s="249"/>
      <c r="I6" s="249"/>
      <c r="J6" s="249"/>
      <c r="K6" s="249"/>
      <c r="L6" s="249"/>
      <c r="M6" s="128" t="s">
        <v>72</v>
      </c>
      <c r="N6" s="2"/>
      <c r="O6" s="129"/>
      <c r="P6" s="249" t="s">
        <v>109</v>
      </c>
      <c r="Q6" s="249"/>
      <c r="R6" s="249"/>
      <c r="S6" s="249"/>
      <c r="T6" s="249"/>
      <c r="U6" s="129"/>
      <c r="V6" s="129"/>
      <c r="W6" s="129"/>
      <c r="X6" s="129"/>
      <c r="Y6" s="129"/>
      <c r="Z6" s="129"/>
      <c r="AA6" s="129"/>
      <c r="AB6" s="129"/>
      <c r="AC6" s="129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</row>
    <row r="7" spans="1:247" ht="21" customHeight="1">
      <c r="A7" s="128" t="s">
        <v>1</v>
      </c>
      <c r="B7" s="1"/>
      <c r="C7" s="250">
        <v>123</v>
      </c>
      <c r="D7" s="250"/>
      <c r="E7" s="250"/>
      <c r="F7" s="250"/>
      <c r="G7" s="250"/>
      <c r="H7" s="128" t="s">
        <v>73</v>
      </c>
      <c r="J7" s="128"/>
      <c r="K7" s="251">
        <v>456</v>
      </c>
      <c r="L7" s="251"/>
      <c r="M7" s="251"/>
      <c r="N7" s="251"/>
      <c r="O7" s="251"/>
      <c r="P7" s="197" t="s">
        <v>2</v>
      </c>
      <c r="Q7" s="200"/>
      <c r="R7" s="200"/>
      <c r="S7" s="248">
        <v>789</v>
      </c>
      <c r="T7" s="248"/>
      <c r="U7" s="248"/>
      <c r="V7" s="248"/>
      <c r="W7" s="129"/>
      <c r="X7" s="129"/>
      <c r="Y7" s="129"/>
      <c r="Z7" s="129"/>
      <c r="AA7" s="129"/>
      <c r="AB7" s="129"/>
      <c r="AC7" s="129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</row>
    <row r="8" spans="1:247" ht="21" customHeight="1">
      <c r="A8" s="131" t="s">
        <v>74</v>
      </c>
      <c r="B8" s="130"/>
      <c r="C8" s="244">
        <v>0</v>
      </c>
      <c r="D8" s="244"/>
      <c r="E8" s="196" t="s">
        <v>75</v>
      </c>
      <c r="F8" s="244">
        <v>10</v>
      </c>
      <c r="G8" s="244"/>
      <c r="H8" s="128" t="s">
        <v>17</v>
      </c>
      <c r="I8" s="129"/>
      <c r="J8" s="133" t="s">
        <v>76</v>
      </c>
      <c r="K8" s="1"/>
      <c r="M8" s="245">
        <v>1E-3</v>
      </c>
      <c r="N8" s="245"/>
      <c r="O8" s="194" t="s">
        <v>17</v>
      </c>
      <c r="P8" s="129"/>
      <c r="Q8" s="129"/>
      <c r="R8" s="129"/>
      <c r="S8" s="2"/>
      <c r="T8" s="2"/>
      <c r="U8" s="2"/>
      <c r="V8" s="2"/>
      <c r="W8" s="132"/>
      <c r="X8" s="129"/>
      <c r="Y8" s="129"/>
      <c r="Z8" s="129"/>
      <c r="AA8" s="129"/>
      <c r="AB8" s="130"/>
      <c r="AC8" s="130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</row>
    <row r="9" spans="1:247" ht="21" customHeight="1">
      <c r="A9" s="133" t="s">
        <v>77</v>
      </c>
      <c r="B9" s="133"/>
      <c r="C9" s="133"/>
      <c r="D9" s="133"/>
      <c r="E9" s="133"/>
      <c r="F9" s="131"/>
      <c r="G9" s="131"/>
      <c r="H9" s="131" t="s">
        <v>78</v>
      </c>
      <c r="I9" s="1"/>
      <c r="J9" s="134"/>
      <c r="K9" s="1"/>
      <c r="L9" s="131" t="s">
        <v>79</v>
      </c>
      <c r="M9" s="1"/>
      <c r="N9" s="131"/>
      <c r="O9" s="198"/>
      <c r="P9" s="198"/>
      <c r="Q9" s="198"/>
      <c r="R9" s="198"/>
      <c r="S9" s="198"/>
      <c r="T9" s="198"/>
      <c r="U9" s="198"/>
      <c r="V9" s="198"/>
      <c r="W9" s="198"/>
      <c r="X9" s="128"/>
      <c r="Y9" s="128"/>
      <c r="Z9" s="128"/>
      <c r="AA9" s="128"/>
      <c r="AB9" s="129"/>
      <c r="AC9" s="129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</row>
    <row r="10" spans="1:247" ht="9.9499999999999993" customHeight="1">
      <c r="A10" s="135"/>
      <c r="B10" s="135"/>
      <c r="C10" s="135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30"/>
      <c r="AC10" s="130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</row>
    <row r="11" spans="1:247" ht="21" customHeight="1">
      <c r="A11" s="131" t="s">
        <v>23</v>
      </c>
      <c r="B11" s="131"/>
      <c r="C11" s="131"/>
      <c r="D11" s="131"/>
      <c r="E11" s="131"/>
      <c r="F11" s="246"/>
      <c r="G11" s="246"/>
      <c r="H11" s="246"/>
      <c r="I11" s="246"/>
      <c r="J11" s="246"/>
      <c r="K11" s="246"/>
      <c r="L11" s="246"/>
      <c r="M11" s="201"/>
      <c r="N11" s="202" t="s">
        <v>80</v>
      </c>
      <c r="O11" s="130"/>
      <c r="P11" s="128"/>
      <c r="Q11" s="247"/>
      <c r="R11" s="247"/>
      <c r="S11" s="247"/>
      <c r="T11" s="247"/>
      <c r="U11" s="247"/>
      <c r="V11" s="129"/>
      <c r="W11" s="129"/>
      <c r="X11" s="129"/>
      <c r="Y11" s="129"/>
      <c r="Z11" s="129"/>
      <c r="AA11" s="129"/>
      <c r="AB11" s="130"/>
      <c r="AC11" s="130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</row>
    <row r="12" spans="1:247" ht="21" customHeight="1">
      <c r="A12" s="131" t="s">
        <v>23</v>
      </c>
      <c r="B12" s="131"/>
      <c r="C12" s="131"/>
      <c r="D12" s="131"/>
      <c r="E12" s="131"/>
      <c r="F12" s="246"/>
      <c r="G12" s="246"/>
      <c r="H12" s="246"/>
      <c r="I12" s="246"/>
      <c r="J12" s="246"/>
      <c r="K12" s="246"/>
      <c r="L12" s="246"/>
      <c r="M12" s="201"/>
      <c r="N12" s="202" t="s">
        <v>80</v>
      </c>
      <c r="O12" s="130"/>
      <c r="P12" s="128"/>
      <c r="Q12" s="247"/>
      <c r="R12" s="247"/>
      <c r="S12" s="247"/>
      <c r="T12" s="247"/>
      <c r="U12" s="247"/>
      <c r="V12" s="129"/>
      <c r="W12" s="129"/>
      <c r="X12" s="129"/>
      <c r="Y12" s="129"/>
      <c r="Z12" s="129"/>
      <c r="AA12" s="129"/>
      <c r="AB12" s="130"/>
      <c r="AC12" s="130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</row>
    <row r="13" spans="1:247" ht="9.9499999999999993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39"/>
      <c r="X13" s="139"/>
      <c r="Y13" s="139"/>
      <c r="Z13" s="1"/>
      <c r="AA13" s="1"/>
      <c r="AB13" s="1"/>
      <c r="AC13" s="1"/>
      <c r="AD13" s="141"/>
      <c r="AE13" s="141"/>
      <c r="AF13" s="141"/>
      <c r="AG13" s="14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</row>
    <row r="14" spans="1:247" ht="17.100000000000001" customHeight="1">
      <c r="A14" s="48"/>
      <c r="B14" s="212" t="s">
        <v>107</v>
      </c>
      <c r="C14" s="117"/>
      <c r="D14" s="117"/>
      <c r="E14" s="116"/>
      <c r="F14" s="115"/>
      <c r="G14" s="118"/>
      <c r="H14" s="118"/>
      <c r="I14" s="118"/>
      <c r="J14" s="11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119"/>
      <c r="V14" s="119"/>
      <c r="W14" s="48"/>
      <c r="X14" s="48"/>
      <c r="Y14" s="48"/>
      <c r="Z14" s="48"/>
      <c r="AA14" s="48"/>
      <c r="AB14" s="48"/>
      <c r="AC14" s="48"/>
      <c r="AD14" s="141"/>
      <c r="AE14" s="141"/>
      <c r="AF14" s="141"/>
      <c r="AG14" s="14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</row>
    <row r="15" spans="1:247" ht="17.100000000000001" customHeight="1">
      <c r="A15" s="1"/>
      <c r="B15" s="1"/>
      <c r="C15" s="271" t="s">
        <v>9</v>
      </c>
      <c r="D15" s="272"/>
      <c r="E15" s="273"/>
      <c r="F15" s="283" t="s">
        <v>21</v>
      </c>
      <c r="G15" s="284"/>
      <c r="H15" s="284"/>
      <c r="I15" s="284"/>
      <c r="J15" s="284"/>
      <c r="K15" s="284"/>
      <c r="L15" s="284"/>
      <c r="M15" s="285"/>
      <c r="N15" s="280" t="s">
        <v>22</v>
      </c>
      <c r="O15" s="266"/>
      <c r="P15" s="266"/>
      <c r="Q15" s="267"/>
      <c r="U15" s="1"/>
      <c r="V15" s="1"/>
      <c r="AA15" s="1"/>
      <c r="AB15" s="1"/>
      <c r="AC15" s="1"/>
    </row>
    <row r="16" spans="1:247" ht="17.100000000000001" customHeight="1">
      <c r="A16" s="1"/>
      <c r="B16" s="1"/>
      <c r="C16" s="274" t="s">
        <v>4</v>
      </c>
      <c r="D16" s="275"/>
      <c r="E16" s="276"/>
      <c r="F16" s="283" t="s">
        <v>6</v>
      </c>
      <c r="G16" s="295"/>
      <c r="H16" s="283" t="s">
        <v>104</v>
      </c>
      <c r="I16" s="295"/>
      <c r="J16" s="283" t="s">
        <v>105</v>
      </c>
      <c r="K16" s="291"/>
      <c r="L16" s="283" t="s">
        <v>106</v>
      </c>
      <c r="M16" s="291"/>
      <c r="N16" s="281"/>
      <c r="O16" s="268"/>
      <c r="P16" s="268"/>
      <c r="Q16" s="269"/>
      <c r="U16" s="1"/>
      <c r="V16" s="1"/>
      <c r="AA16" s="1"/>
      <c r="AB16" s="1"/>
      <c r="AC16" s="1"/>
    </row>
    <row r="17" spans="1:29" ht="23.1" customHeight="1">
      <c r="A17" s="1"/>
      <c r="B17" s="1"/>
      <c r="C17" s="277">
        <v>20</v>
      </c>
      <c r="D17" s="278"/>
      <c r="E17" s="279"/>
      <c r="F17" s="293">
        <v>20</v>
      </c>
      <c r="G17" s="294"/>
      <c r="H17" s="293">
        <v>19.989999999999998</v>
      </c>
      <c r="I17" s="294"/>
      <c r="J17" s="293">
        <v>19.989999999999998</v>
      </c>
      <c r="K17" s="294"/>
      <c r="L17" s="293">
        <v>19.989999999999998</v>
      </c>
      <c r="M17" s="294"/>
      <c r="N17" s="288">
        <f>MAX(F17:J17)-MIN(F17:J17)</f>
        <v>1.0000000000001563E-2</v>
      </c>
      <c r="O17" s="289"/>
      <c r="P17" s="289"/>
      <c r="Q17" s="290"/>
      <c r="U17" s="1"/>
      <c r="V17" s="1"/>
      <c r="AA17" s="1"/>
      <c r="AB17" s="1"/>
      <c r="AC17" s="1"/>
    </row>
    <row r="18" spans="1:29" ht="17.100000000000001" customHeight="1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48"/>
      <c r="V18" s="48"/>
      <c r="AA18" s="48"/>
      <c r="AB18" s="48"/>
      <c r="AC18" s="48"/>
    </row>
    <row r="19" spans="1:29" ht="17.100000000000001" customHeight="1">
      <c r="A19" s="1"/>
      <c r="B19" s="1" t="s">
        <v>121</v>
      </c>
      <c r="C19" s="1"/>
      <c r="D19" s="1"/>
      <c r="E19" s="1"/>
      <c r="F19" s="1"/>
      <c r="G19" s="1"/>
      <c r="H19" s="1"/>
      <c r="I19" s="1"/>
      <c r="J19" s="1"/>
      <c r="K19" s="1"/>
      <c r="P19" s="1"/>
      <c r="U19" s="1"/>
      <c r="V19" s="1"/>
      <c r="W19" s="292" t="s">
        <v>5</v>
      </c>
      <c r="X19" s="292"/>
      <c r="Y19" s="286" t="s">
        <v>17</v>
      </c>
      <c r="Z19" s="287"/>
      <c r="AA19" s="1"/>
      <c r="AB19" s="1"/>
      <c r="AC19" s="1"/>
    </row>
    <row r="20" spans="1:29" ht="18.95" customHeight="1">
      <c r="A20" s="1"/>
      <c r="B20" s="258" t="s">
        <v>120</v>
      </c>
      <c r="C20" s="259"/>
      <c r="D20" s="260"/>
      <c r="E20" s="282" t="s">
        <v>122</v>
      </c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66" t="s">
        <v>7</v>
      </c>
      <c r="R20" s="266"/>
      <c r="S20" s="267"/>
      <c r="T20" s="265" t="s">
        <v>57</v>
      </c>
      <c r="U20" s="265"/>
      <c r="V20" s="265"/>
      <c r="W20" s="282" t="s">
        <v>10</v>
      </c>
      <c r="X20" s="282"/>
      <c r="Y20" s="282"/>
      <c r="Z20" s="282"/>
      <c r="AA20" s="1"/>
    </row>
    <row r="21" spans="1:29" ht="18.95" customHeight="1">
      <c r="A21" s="1"/>
      <c r="B21" s="261"/>
      <c r="C21" s="262"/>
      <c r="D21" s="263"/>
      <c r="E21" s="283" t="s">
        <v>6</v>
      </c>
      <c r="F21" s="284"/>
      <c r="G21" s="285"/>
      <c r="H21" s="283" t="s">
        <v>104</v>
      </c>
      <c r="I21" s="284"/>
      <c r="J21" s="285"/>
      <c r="K21" s="283" t="s">
        <v>105</v>
      </c>
      <c r="L21" s="284"/>
      <c r="M21" s="285"/>
      <c r="N21" s="283" t="s">
        <v>106</v>
      </c>
      <c r="O21" s="284"/>
      <c r="P21" s="285"/>
      <c r="Q21" s="268"/>
      <c r="R21" s="268"/>
      <c r="S21" s="269"/>
      <c r="T21" s="265"/>
      <c r="U21" s="265"/>
      <c r="V21" s="265"/>
      <c r="W21" s="282"/>
      <c r="X21" s="282"/>
      <c r="Y21" s="282"/>
      <c r="Z21" s="282"/>
      <c r="AA21" s="2"/>
    </row>
    <row r="22" spans="1:29" ht="21" customHeight="1">
      <c r="A22" s="1"/>
      <c r="B22" s="264">
        <v>0</v>
      </c>
      <c r="C22" s="264"/>
      <c r="D22" s="264"/>
      <c r="E22" s="243">
        <v>0</v>
      </c>
      <c r="F22" s="243"/>
      <c r="G22" s="243"/>
      <c r="H22" s="243">
        <v>0</v>
      </c>
      <c r="I22" s="243"/>
      <c r="J22" s="243"/>
      <c r="K22" s="243">
        <v>0</v>
      </c>
      <c r="L22" s="243"/>
      <c r="M22" s="243"/>
      <c r="N22" s="243">
        <v>0</v>
      </c>
      <c r="O22" s="243"/>
      <c r="P22" s="243"/>
      <c r="Q22" s="238">
        <f>AVERAGE(E22:P22)</f>
        <v>0</v>
      </c>
      <c r="R22" s="239"/>
      <c r="S22" s="240"/>
      <c r="T22" s="232">
        <f>B22-Q22</f>
        <v>0</v>
      </c>
      <c r="U22" s="233"/>
      <c r="V22" s="234"/>
      <c r="W22" s="220">
        <f>_xlfn.STDEV.S(E22:P22)/SQRT(4)</f>
        <v>0</v>
      </c>
      <c r="X22" s="221"/>
      <c r="Y22" s="221"/>
      <c r="Z22" s="222"/>
      <c r="AA22" s="1"/>
    </row>
    <row r="23" spans="1:29" ht="21" customHeight="1">
      <c r="A23" s="1"/>
      <c r="B23" s="257">
        <v>1</v>
      </c>
      <c r="C23" s="257"/>
      <c r="D23" s="257"/>
      <c r="E23" s="241">
        <v>1</v>
      </c>
      <c r="F23" s="241"/>
      <c r="G23" s="241"/>
      <c r="H23" s="241">
        <v>1</v>
      </c>
      <c r="I23" s="241"/>
      <c r="J23" s="241"/>
      <c r="K23" s="241">
        <v>1</v>
      </c>
      <c r="L23" s="241"/>
      <c r="M23" s="241"/>
      <c r="N23" s="241">
        <v>1</v>
      </c>
      <c r="O23" s="241"/>
      <c r="P23" s="241"/>
      <c r="Q23" s="235">
        <f t="shared" ref="Q23:Q36" si="0">AVERAGE(E23:P23)</f>
        <v>1</v>
      </c>
      <c r="R23" s="236"/>
      <c r="S23" s="237"/>
      <c r="T23" s="223">
        <f t="shared" ref="T23:T36" si="1">B23-Q23</f>
        <v>0</v>
      </c>
      <c r="U23" s="224"/>
      <c r="V23" s="225"/>
      <c r="W23" s="220">
        <f t="shared" ref="W23:W36" si="2">_xlfn.STDEV.S(E23:P23)/SQRT(4)</f>
        <v>0</v>
      </c>
      <c r="X23" s="221"/>
      <c r="Y23" s="221"/>
      <c r="Z23" s="222"/>
      <c r="AA23" s="1"/>
    </row>
    <row r="24" spans="1:29" ht="21" customHeight="1">
      <c r="A24" s="1"/>
      <c r="B24" s="257">
        <v>2</v>
      </c>
      <c r="C24" s="257"/>
      <c r="D24" s="257"/>
      <c r="E24" s="241">
        <v>2</v>
      </c>
      <c r="F24" s="241"/>
      <c r="G24" s="241"/>
      <c r="H24" s="241">
        <v>2</v>
      </c>
      <c r="I24" s="241"/>
      <c r="J24" s="241"/>
      <c r="K24" s="241">
        <v>2</v>
      </c>
      <c r="L24" s="241"/>
      <c r="M24" s="241"/>
      <c r="N24" s="241">
        <v>2</v>
      </c>
      <c r="O24" s="241"/>
      <c r="P24" s="241"/>
      <c r="Q24" s="235">
        <f t="shared" si="0"/>
        <v>2</v>
      </c>
      <c r="R24" s="236"/>
      <c r="S24" s="237"/>
      <c r="T24" s="223">
        <f t="shared" si="1"/>
        <v>0</v>
      </c>
      <c r="U24" s="224"/>
      <c r="V24" s="225"/>
      <c r="W24" s="220">
        <f t="shared" si="2"/>
        <v>0</v>
      </c>
      <c r="X24" s="221"/>
      <c r="Y24" s="221"/>
      <c r="Z24" s="222"/>
      <c r="AA24" s="1"/>
    </row>
    <row r="25" spans="1:29" ht="21" customHeight="1">
      <c r="A25" s="1"/>
      <c r="B25" s="257">
        <v>3</v>
      </c>
      <c r="C25" s="257"/>
      <c r="D25" s="257"/>
      <c r="E25" s="241">
        <v>3</v>
      </c>
      <c r="F25" s="241"/>
      <c r="G25" s="241"/>
      <c r="H25" s="241">
        <v>3</v>
      </c>
      <c r="I25" s="241"/>
      <c r="J25" s="241"/>
      <c r="K25" s="241">
        <v>3</v>
      </c>
      <c r="L25" s="241"/>
      <c r="M25" s="241"/>
      <c r="N25" s="241">
        <v>3</v>
      </c>
      <c r="O25" s="241"/>
      <c r="P25" s="241"/>
      <c r="Q25" s="235">
        <f t="shared" si="0"/>
        <v>3</v>
      </c>
      <c r="R25" s="236"/>
      <c r="S25" s="237"/>
      <c r="T25" s="223">
        <f t="shared" si="1"/>
        <v>0</v>
      </c>
      <c r="U25" s="224"/>
      <c r="V25" s="225"/>
      <c r="W25" s="220">
        <f t="shared" si="2"/>
        <v>0</v>
      </c>
      <c r="X25" s="221"/>
      <c r="Y25" s="221"/>
      <c r="Z25" s="222"/>
      <c r="AA25" s="1"/>
    </row>
    <row r="26" spans="1:29" ht="21" customHeight="1">
      <c r="A26" s="1"/>
      <c r="B26" s="257">
        <v>4</v>
      </c>
      <c r="C26" s="257"/>
      <c r="D26" s="257"/>
      <c r="E26" s="241">
        <v>4</v>
      </c>
      <c r="F26" s="241"/>
      <c r="G26" s="241"/>
      <c r="H26" s="241">
        <v>4</v>
      </c>
      <c r="I26" s="241"/>
      <c r="J26" s="241"/>
      <c r="K26" s="241">
        <v>4</v>
      </c>
      <c r="L26" s="241"/>
      <c r="M26" s="241"/>
      <c r="N26" s="241">
        <v>4</v>
      </c>
      <c r="O26" s="241"/>
      <c r="P26" s="241"/>
      <c r="Q26" s="235">
        <f t="shared" si="0"/>
        <v>4</v>
      </c>
      <c r="R26" s="236"/>
      <c r="S26" s="237"/>
      <c r="T26" s="223">
        <f t="shared" si="1"/>
        <v>0</v>
      </c>
      <c r="U26" s="224"/>
      <c r="V26" s="225"/>
      <c r="W26" s="220">
        <f t="shared" si="2"/>
        <v>0</v>
      </c>
      <c r="X26" s="221"/>
      <c r="Y26" s="221"/>
      <c r="Z26" s="222"/>
      <c r="AA26" s="1"/>
    </row>
    <row r="27" spans="1:29" ht="21" customHeight="1">
      <c r="A27" s="1"/>
      <c r="B27" s="257">
        <v>5</v>
      </c>
      <c r="C27" s="257"/>
      <c r="D27" s="257"/>
      <c r="E27" s="241">
        <v>5</v>
      </c>
      <c r="F27" s="241"/>
      <c r="G27" s="241"/>
      <c r="H27" s="241">
        <v>5</v>
      </c>
      <c r="I27" s="241"/>
      <c r="J27" s="241"/>
      <c r="K27" s="241">
        <v>5</v>
      </c>
      <c r="L27" s="241"/>
      <c r="M27" s="241"/>
      <c r="N27" s="241">
        <v>5</v>
      </c>
      <c r="O27" s="241"/>
      <c r="P27" s="241"/>
      <c r="Q27" s="235">
        <f t="shared" si="0"/>
        <v>5</v>
      </c>
      <c r="R27" s="236"/>
      <c r="S27" s="237"/>
      <c r="T27" s="223">
        <f t="shared" si="1"/>
        <v>0</v>
      </c>
      <c r="U27" s="224"/>
      <c r="V27" s="225"/>
      <c r="W27" s="220">
        <f t="shared" si="2"/>
        <v>0</v>
      </c>
      <c r="X27" s="221"/>
      <c r="Y27" s="221"/>
      <c r="Z27" s="222"/>
      <c r="AA27" s="1"/>
    </row>
    <row r="28" spans="1:29" ht="21" customHeight="1">
      <c r="A28" s="1"/>
      <c r="B28" s="257">
        <v>10</v>
      </c>
      <c r="C28" s="257"/>
      <c r="D28" s="257"/>
      <c r="E28" s="241">
        <v>6</v>
      </c>
      <c r="F28" s="241"/>
      <c r="G28" s="241"/>
      <c r="H28" s="241">
        <v>6</v>
      </c>
      <c r="I28" s="241"/>
      <c r="J28" s="241"/>
      <c r="K28" s="241">
        <v>6</v>
      </c>
      <c r="L28" s="241"/>
      <c r="M28" s="241"/>
      <c r="N28" s="241">
        <v>6</v>
      </c>
      <c r="O28" s="241"/>
      <c r="P28" s="241"/>
      <c r="Q28" s="235">
        <f t="shared" si="0"/>
        <v>6</v>
      </c>
      <c r="R28" s="236"/>
      <c r="S28" s="237"/>
      <c r="T28" s="223">
        <f t="shared" si="1"/>
        <v>4</v>
      </c>
      <c r="U28" s="224"/>
      <c r="V28" s="225"/>
      <c r="W28" s="220">
        <f t="shared" si="2"/>
        <v>0</v>
      </c>
      <c r="X28" s="221"/>
      <c r="Y28" s="221"/>
      <c r="Z28" s="222"/>
      <c r="AA28" s="1"/>
    </row>
    <row r="29" spans="1:29" ht="21" customHeight="1">
      <c r="A29" s="1"/>
      <c r="B29" s="257">
        <v>30</v>
      </c>
      <c r="C29" s="257"/>
      <c r="D29" s="257"/>
      <c r="E29" s="241">
        <v>7</v>
      </c>
      <c r="F29" s="241"/>
      <c r="G29" s="241"/>
      <c r="H29" s="241">
        <v>7</v>
      </c>
      <c r="I29" s="241"/>
      <c r="J29" s="241"/>
      <c r="K29" s="241">
        <v>7</v>
      </c>
      <c r="L29" s="241"/>
      <c r="M29" s="241"/>
      <c r="N29" s="241">
        <v>7</v>
      </c>
      <c r="O29" s="241"/>
      <c r="P29" s="241"/>
      <c r="Q29" s="235">
        <f t="shared" si="0"/>
        <v>7</v>
      </c>
      <c r="R29" s="236"/>
      <c r="S29" s="237"/>
      <c r="T29" s="223">
        <f t="shared" si="1"/>
        <v>23</v>
      </c>
      <c r="U29" s="224"/>
      <c r="V29" s="225"/>
      <c r="W29" s="220">
        <f t="shared" si="2"/>
        <v>0</v>
      </c>
      <c r="X29" s="221"/>
      <c r="Y29" s="221"/>
      <c r="Z29" s="222"/>
      <c r="AA29" s="1"/>
    </row>
    <row r="30" spans="1:29" ht="21" customHeight="1">
      <c r="A30" s="1"/>
      <c r="B30" s="257">
        <v>50</v>
      </c>
      <c r="C30" s="257"/>
      <c r="D30" s="257"/>
      <c r="E30" s="241">
        <v>8</v>
      </c>
      <c r="F30" s="241"/>
      <c r="G30" s="241"/>
      <c r="H30" s="241">
        <v>8</v>
      </c>
      <c r="I30" s="241"/>
      <c r="J30" s="241"/>
      <c r="K30" s="241">
        <v>8</v>
      </c>
      <c r="L30" s="241"/>
      <c r="M30" s="241"/>
      <c r="N30" s="241">
        <v>8</v>
      </c>
      <c r="O30" s="241"/>
      <c r="P30" s="241"/>
      <c r="Q30" s="235">
        <f t="shared" si="0"/>
        <v>8</v>
      </c>
      <c r="R30" s="236"/>
      <c r="S30" s="237"/>
      <c r="T30" s="223">
        <f t="shared" si="1"/>
        <v>42</v>
      </c>
      <c r="U30" s="224"/>
      <c r="V30" s="225"/>
      <c r="W30" s="220">
        <f t="shared" si="2"/>
        <v>0</v>
      </c>
      <c r="X30" s="221"/>
      <c r="Y30" s="221"/>
      <c r="Z30" s="222"/>
      <c r="AA30" s="1"/>
    </row>
    <row r="31" spans="1:29" ht="21" customHeight="1">
      <c r="A31" s="1"/>
      <c r="B31" s="257">
        <v>75</v>
      </c>
      <c r="C31" s="257"/>
      <c r="D31" s="257"/>
      <c r="E31" s="241">
        <v>9</v>
      </c>
      <c r="F31" s="241"/>
      <c r="G31" s="241"/>
      <c r="H31" s="241">
        <v>9</v>
      </c>
      <c r="I31" s="241"/>
      <c r="J31" s="241"/>
      <c r="K31" s="241">
        <v>9</v>
      </c>
      <c r="L31" s="241"/>
      <c r="M31" s="241"/>
      <c r="N31" s="241">
        <v>9</v>
      </c>
      <c r="O31" s="241"/>
      <c r="P31" s="241"/>
      <c r="Q31" s="235">
        <f t="shared" si="0"/>
        <v>9</v>
      </c>
      <c r="R31" s="236"/>
      <c r="S31" s="237"/>
      <c r="T31" s="223">
        <f t="shared" si="1"/>
        <v>66</v>
      </c>
      <c r="U31" s="224"/>
      <c r="V31" s="225"/>
      <c r="W31" s="220">
        <f t="shared" si="2"/>
        <v>0</v>
      </c>
      <c r="X31" s="221"/>
      <c r="Y31" s="221"/>
      <c r="Z31" s="222"/>
      <c r="AA31" s="1"/>
    </row>
    <row r="32" spans="1:29" ht="21" customHeight="1">
      <c r="A32" s="1"/>
      <c r="B32" s="257">
        <v>100</v>
      </c>
      <c r="C32" s="257"/>
      <c r="D32" s="257"/>
      <c r="E32" s="241">
        <v>10</v>
      </c>
      <c r="F32" s="241"/>
      <c r="G32" s="241"/>
      <c r="H32" s="241">
        <v>10</v>
      </c>
      <c r="I32" s="241"/>
      <c r="J32" s="241"/>
      <c r="K32" s="241">
        <v>10</v>
      </c>
      <c r="L32" s="241"/>
      <c r="M32" s="241"/>
      <c r="N32" s="241">
        <v>10</v>
      </c>
      <c r="O32" s="241"/>
      <c r="P32" s="241"/>
      <c r="Q32" s="235">
        <f t="shared" si="0"/>
        <v>10</v>
      </c>
      <c r="R32" s="236"/>
      <c r="S32" s="237"/>
      <c r="T32" s="223">
        <f t="shared" si="1"/>
        <v>90</v>
      </c>
      <c r="U32" s="224"/>
      <c r="V32" s="225"/>
      <c r="W32" s="220">
        <f t="shared" si="2"/>
        <v>0</v>
      </c>
      <c r="X32" s="221"/>
      <c r="Y32" s="221"/>
      <c r="Z32" s="222"/>
      <c r="AA32" s="1"/>
    </row>
    <row r="33" spans="1:29" ht="21" customHeight="1">
      <c r="A33" s="1"/>
      <c r="B33" s="257">
        <v>150</v>
      </c>
      <c r="C33" s="257"/>
      <c r="D33" s="257"/>
      <c r="E33" s="241">
        <v>11</v>
      </c>
      <c r="F33" s="241"/>
      <c r="G33" s="241"/>
      <c r="H33" s="241">
        <v>11</v>
      </c>
      <c r="I33" s="241"/>
      <c r="J33" s="241"/>
      <c r="K33" s="241">
        <v>11</v>
      </c>
      <c r="L33" s="241"/>
      <c r="M33" s="241"/>
      <c r="N33" s="241">
        <v>11</v>
      </c>
      <c r="O33" s="241"/>
      <c r="P33" s="241"/>
      <c r="Q33" s="235">
        <f t="shared" si="0"/>
        <v>11</v>
      </c>
      <c r="R33" s="236"/>
      <c r="S33" s="237"/>
      <c r="T33" s="223">
        <f t="shared" si="1"/>
        <v>139</v>
      </c>
      <c r="U33" s="224"/>
      <c r="V33" s="225"/>
      <c r="W33" s="220">
        <f t="shared" si="2"/>
        <v>0</v>
      </c>
      <c r="X33" s="221"/>
      <c r="Y33" s="221"/>
      <c r="Z33" s="222"/>
      <c r="AA33" s="1"/>
    </row>
    <row r="34" spans="1:29" ht="21" customHeight="1">
      <c r="A34" s="1"/>
      <c r="B34" s="257">
        <v>200</v>
      </c>
      <c r="C34" s="257"/>
      <c r="D34" s="257"/>
      <c r="E34" s="241">
        <v>12</v>
      </c>
      <c r="F34" s="241"/>
      <c r="G34" s="241"/>
      <c r="H34" s="241">
        <v>12</v>
      </c>
      <c r="I34" s="241"/>
      <c r="J34" s="241"/>
      <c r="K34" s="241">
        <v>12</v>
      </c>
      <c r="L34" s="241"/>
      <c r="M34" s="241"/>
      <c r="N34" s="241">
        <v>12</v>
      </c>
      <c r="O34" s="241"/>
      <c r="P34" s="241"/>
      <c r="Q34" s="235">
        <f t="shared" si="0"/>
        <v>12</v>
      </c>
      <c r="R34" s="236"/>
      <c r="S34" s="237"/>
      <c r="T34" s="223">
        <f t="shared" si="1"/>
        <v>188</v>
      </c>
      <c r="U34" s="224"/>
      <c r="V34" s="225"/>
      <c r="W34" s="220">
        <f t="shared" si="2"/>
        <v>0</v>
      </c>
      <c r="X34" s="221"/>
      <c r="Y34" s="221"/>
      <c r="Z34" s="222"/>
      <c r="AA34" s="1"/>
    </row>
    <row r="35" spans="1:29" ht="21" customHeight="1">
      <c r="A35" s="1"/>
      <c r="B35" s="257">
        <v>300</v>
      </c>
      <c r="C35" s="257"/>
      <c r="D35" s="257"/>
      <c r="E35" s="241">
        <v>13</v>
      </c>
      <c r="F35" s="241"/>
      <c r="G35" s="241"/>
      <c r="H35" s="241">
        <v>13</v>
      </c>
      <c r="I35" s="241"/>
      <c r="J35" s="241"/>
      <c r="K35" s="241">
        <v>13</v>
      </c>
      <c r="L35" s="241"/>
      <c r="M35" s="241"/>
      <c r="N35" s="241">
        <v>13</v>
      </c>
      <c r="O35" s="241"/>
      <c r="P35" s="241"/>
      <c r="Q35" s="235">
        <f t="shared" si="0"/>
        <v>13</v>
      </c>
      <c r="R35" s="236"/>
      <c r="S35" s="237"/>
      <c r="T35" s="223">
        <f t="shared" si="1"/>
        <v>287</v>
      </c>
      <c r="U35" s="224"/>
      <c r="V35" s="225"/>
      <c r="W35" s="220">
        <f t="shared" si="2"/>
        <v>0</v>
      </c>
      <c r="X35" s="221"/>
      <c r="Y35" s="221"/>
      <c r="Z35" s="222"/>
      <c r="AA35" s="1"/>
    </row>
    <row r="36" spans="1:29" ht="21" customHeight="1">
      <c r="A36" s="1"/>
      <c r="B36" s="296">
        <v>400</v>
      </c>
      <c r="C36" s="296"/>
      <c r="D36" s="296"/>
      <c r="E36" s="242">
        <v>14</v>
      </c>
      <c r="F36" s="242"/>
      <c r="G36" s="242"/>
      <c r="H36" s="242">
        <v>14</v>
      </c>
      <c r="I36" s="242"/>
      <c r="J36" s="242"/>
      <c r="K36" s="242">
        <v>14</v>
      </c>
      <c r="L36" s="242"/>
      <c r="M36" s="242"/>
      <c r="N36" s="242">
        <v>14</v>
      </c>
      <c r="O36" s="242"/>
      <c r="P36" s="242"/>
      <c r="Q36" s="229">
        <f t="shared" si="0"/>
        <v>14</v>
      </c>
      <c r="R36" s="230"/>
      <c r="S36" s="231"/>
      <c r="T36" s="226">
        <f t="shared" si="1"/>
        <v>386</v>
      </c>
      <c r="U36" s="227"/>
      <c r="V36" s="228"/>
      <c r="W36" s="380">
        <f t="shared" si="2"/>
        <v>0</v>
      </c>
      <c r="X36" s="381"/>
      <c r="Y36" s="381"/>
      <c r="Z36" s="382"/>
      <c r="AA36" s="1"/>
    </row>
    <row r="37" spans="1:29" ht="17.100000000000001" customHeight="1"/>
    <row r="38" spans="1:29" ht="17.100000000000001" customHeight="1">
      <c r="A38" s="270" t="s">
        <v>3</v>
      </c>
      <c r="B38" s="270"/>
      <c r="C38" s="270"/>
      <c r="D38" s="270"/>
      <c r="E38" s="3"/>
      <c r="F38" s="3"/>
      <c r="G38" s="3"/>
      <c r="H38" s="3"/>
      <c r="I38" s="3"/>
      <c r="J38" s="3"/>
      <c r="K38" s="3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7.100000000000001" customHeight="1"/>
    <row r="40" spans="1:29" ht="17.100000000000001" customHeight="1"/>
    <row r="41" spans="1:29" ht="17.100000000000001" customHeight="1"/>
    <row r="42" spans="1:29" ht="17.100000000000001" customHeight="1"/>
    <row r="43" spans="1:29" ht="17.100000000000001" customHeight="1"/>
    <row r="44" spans="1:29" ht="17.100000000000001" customHeight="1"/>
    <row r="45" spans="1:29" ht="17.100000000000001" customHeight="1"/>
    <row r="46" spans="1:29" ht="17.100000000000001" customHeight="1"/>
    <row r="47" spans="1:29" ht="17.100000000000001" customHeight="1"/>
    <row r="48" spans="1:29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</sheetData>
  <mergeCells count="165">
    <mergeCell ref="B36:D36"/>
    <mergeCell ref="E32:G32"/>
    <mergeCell ref="E36:G36"/>
    <mergeCell ref="L17:M17"/>
    <mergeCell ref="F15:M15"/>
    <mergeCell ref="B31:D31"/>
    <mergeCell ref="B32:D32"/>
    <mergeCell ref="B29:D29"/>
    <mergeCell ref="B30:D30"/>
    <mergeCell ref="E30:G30"/>
    <mergeCell ref="A38:D38"/>
    <mergeCell ref="C15:E15"/>
    <mergeCell ref="C16:E16"/>
    <mergeCell ref="C17:E17"/>
    <mergeCell ref="E22:G22"/>
    <mergeCell ref="E23:G23"/>
    <mergeCell ref="E24:G24"/>
    <mergeCell ref="N15:Q16"/>
    <mergeCell ref="W20:Z21"/>
    <mergeCell ref="E21:G21"/>
    <mergeCell ref="H21:J21"/>
    <mergeCell ref="K21:M21"/>
    <mergeCell ref="N21:P21"/>
    <mergeCell ref="E20:P20"/>
    <mergeCell ref="Y19:Z19"/>
    <mergeCell ref="N17:Q17"/>
    <mergeCell ref="L16:M16"/>
    <mergeCell ref="B25:D25"/>
    <mergeCell ref="B26:D26"/>
    <mergeCell ref="B27:D27"/>
    <mergeCell ref="W19:X19"/>
    <mergeCell ref="B23:D23"/>
    <mergeCell ref="B28:D28"/>
    <mergeCell ref="E26:G26"/>
    <mergeCell ref="E35:G35"/>
    <mergeCell ref="K34:M34"/>
    <mergeCell ref="K35:M35"/>
    <mergeCell ref="B35:D35"/>
    <mergeCell ref="B20:D21"/>
    <mergeCell ref="B22:D22"/>
    <mergeCell ref="T20:V21"/>
    <mergeCell ref="Q20:S21"/>
    <mergeCell ref="N29:P29"/>
    <mergeCell ref="N30:P30"/>
    <mergeCell ref="Q28:S28"/>
    <mergeCell ref="Q29:S29"/>
    <mergeCell ref="E25:G25"/>
    <mergeCell ref="B24:D24"/>
    <mergeCell ref="K31:M31"/>
    <mergeCell ref="K32:M32"/>
    <mergeCell ref="E27:G27"/>
    <mergeCell ref="E28:G28"/>
    <mergeCell ref="N22:P22"/>
    <mergeCell ref="E31:G31"/>
    <mergeCell ref="E29:G29"/>
    <mergeCell ref="H22:J22"/>
    <mergeCell ref="H23:J23"/>
    <mergeCell ref="A1:I2"/>
    <mergeCell ref="A3:I3"/>
    <mergeCell ref="A4:I4"/>
    <mergeCell ref="N1:Q1"/>
    <mergeCell ref="N2:Q2"/>
    <mergeCell ref="V2:Y2"/>
    <mergeCell ref="B33:D33"/>
    <mergeCell ref="E33:G33"/>
    <mergeCell ref="E34:G34"/>
    <mergeCell ref="K33:M33"/>
    <mergeCell ref="B34:D34"/>
    <mergeCell ref="H17:I17"/>
    <mergeCell ref="J17:K17"/>
    <mergeCell ref="F16:G16"/>
    <mergeCell ref="H16:I16"/>
    <mergeCell ref="J16:K16"/>
    <mergeCell ref="F17:G17"/>
    <mergeCell ref="C8:D8"/>
    <mergeCell ref="F8:G8"/>
    <mergeCell ref="M8:N8"/>
    <mergeCell ref="F11:L11"/>
    <mergeCell ref="Q11:U11"/>
    <mergeCell ref="F12:L12"/>
    <mergeCell ref="Q12:U12"/>
    <mergeCell ref="E5:T5"/>
    <mergeCell ref="F6:L6"/>
    <mergeCell ref="P6:T6"/>
    <mergeCell ref="C7:G7"/>
    <mergeCell ref="K7:O7"/>
    <mergeCell ref="S7:V7"/>
    <mergeCell ref="H36:J36"/>
    <mergeCell ref="K22:M22"/>
    <mergeCell ref="K23:M23"/>
    <mergeCell ref="K24:M24"/>
    <mergeCell ref="K25:M25"/>
    <mergeCell ref="K26:M26"/>
    <mergeCell ref="K27:M27"/>
    <mergeCell ref="K28:M28"/>
    <mergeCell ref="K29:M29"/>
    <mergeCell ref="K30:M30"/>
    <mergeCell ref="H30:J30"/>
    <mergeCell ref="H31:J31"/>
    <mergeCell ref="H32:J32"/>
    <mergeCell ref="H33:J33"/>
    <mergeCell ref="H34:J34"/>
    <mergeCell ref="H35:J35"/>
    <mergeCell ref="H24:J24"/>
    <mergeCell ref="H25:J25"/>
    <mergeCell ref="H26:J26"/>
    <mergeCell ref="H27:J27"/>
    <mergeCell ref="H28:J28"/>
    <mergeCell ref="H29:J29"/>
    <mergeCell ref="K36:M36"/>
    <mergeCell ref="Q27:S27"/>
    <mergeCell ref="N31:P31"/>
    <mergeCell ref="N32:P32"/>
    <mergeCell ref="N33:P33"/>
    <mergeCell ref="N34:P34"/>
    <mergeCell ref="N35:P35"/>
    <mergeCell ref="N36:P36"/>
    <mergeCell ref="N23:P23"/>
    <mergeCell ref="N24:P24"/>
    <mergeCell ref="N25:P25"/>
    <mergeCell ref="N26:P26"/>
    <mergeCell ref="N27:P27"/>
    <mergeCell ref="N28:P28"/>
    <mergeCell ref="T34:V34"/>
    <mergeCell ref="T35:V35"/>
    <mergeCell ref="T36:V36"/>
    <mergeCell ref="Q36:S36"/>
    <mergeCell ref="T22:V22"/>
    <mergeCell ref="T23:V23"/>
    <mergeCell ref="T24:V24"/>
    <mergeCell ref="T25:V25"/>
    <mergeCell ref="T26:V26"/>
    <mergeCell ref="T27:V27"/>
    <mergeCell ref="T28:V28"/>
    <mergeCell ref="T29:V29"/>
    <mergeCell ref="T30:V30"/>
    <mergeCell ref="Q30:S30"/>
    <mergeCell ref="Q31:S31"/>
    <mergeCell ref="Q32:S32"/>
    <mergeCell ref="Q33:S33"/>
    <mergeCell ref="Q34:S34"/>
    <mergeCell ref="Q35:S35"/>
    <mergeCell ref="Q22:S22"/>
    <mergeCell ref="Q23:S23"/>
    <mergeCell ref="Q24:S24"/>
    <mergeCell ref="Q25:S25"/>
    <mergeCell ref="Q26:S26"/>
    <mergeCell ref="W22:Z22"/>
    <mergeCell ref="W23:Z23"/>
    <mergeCell ref="W24:Z24"/>
    <mergeCell ref="W25:Z25"/>
    <mergeCell ref="W26:Z26"/>
    <mergeCell ref="W27:Z27"/>
    <mergeCell ref="T31:V31"/>
    <mergeCell ref="T32:V32"/>
    <mergeCell ref="T33:V33"/>
    <mergeCell ref="W34:Z34"/>
    <mergeCell ref="W35:Z35"/>
    <mergeCell ref="W36:Z36"/>
    <mergeCell ref="W28:Z28"/>
    <mergeCell ref="W29:Z29"/>
    <mergeCell ref="W30:Z30"/>
    <mergeCell ref="W31:Z31"/>
    <mergeCell ref="W32:Z32"/>
    <mergeCell ref="W33:Z33"/>
  </mergeCells>
  <pageMargins left="0.31496062992125984" right="0.31496062992125984" top="0.74803149606299213" bottom="0.19685039370078741" header="0.31496062992125984" footer="0.11811023622047245"/>
  <pageSetup orientation="portrait" horizontalDpi="360" verticalDpi="360" r:id="rId1"/>
  <headerFooter>
    <oddFooter>&amp;R&amp;"Gulim,Regular"&amp;10SP-FMD-04-29 Rev.0 Effective date 4-Nov-15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13</xdr:col>
                    <xdr:colOff>28575</xdr:colOff>
                    <xdr:row>3</xdr:row>
                    <xdr:rowOff>76200</xdr:rowOff>
                  </from>
                  <to>
                    <xdr:col>14</xdr:col>
                    <xdr:colOff>9525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17</xdr:col>
                    <xdr:colOff>38100</xdr:colOff>
                    <xdr:row>3</xdr:row>
                    <xdr:rowOff>76200</xdr:rowOff>
                  </from>
                  <to>
                    <xdr:col>18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76200</xdr:rowOff>
                  </from>
                  <to>
                    <xdr:col>6</xdr:col>
                    <xdr:colOff>180975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57150</xdr:rowOff>
                  </from>
                  <to>
                    <xdr:col>10</xdr:col>
                    <xdr:colOff>180975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200"/>
  <sheetViews>
    <sheetView view="pageBreakPreview" zoomScaleNormal="100" zoomScaleSheetLayoutView="100" workbookViewId="0">
      <selection activeCell="T8" sqref="T8"/>
    </sheetView>
  </sheetViews>
  <sheetFormatPr defaultRowHeight="20.25"/>
  <cols>
    <col min="1" max="22" width="4.42578125" style="49" customWidth="1"/>
    <col min="23" max="23" width="4.28515625" style="49" customWidth="1"/>
    <col min="24" max="16384" width="9.140625" style="49"/>
  </cols>
  <sheetData>
    <row r="1" spans="1:256" ht="17.100000000000001" customHeight="1"/>
    <row r="2" spans="1:256" ht="17.100000000000001" customHeight="1"/>
    <row r="3" spans="1:256" ht="34.5" customHeight="1">
      <c r="A3" s="300" t="s">
        <v>24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</row>
    <row r="4" spans="1:256" ht="17.100000000000001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pans="1:256" ht="17.100000000000001" customHeight="1">
      <c r="A5" s="51"/>
      <c r="B5" s="152" t="s">
        <v>25</v>
      </c>
      <c r="C5" s="152"/>
      <c r="D5" s="153"/>
      <c r="E5" s="152"/>
      <c r="F5" s="153"/>
      <c r="G5" s="153"/>
      <c r="H5" s="153"/>
      <c r="I5" s="154" t="s">
        <v>26</v>
      </c>
      <c r="J5" s="56" t="str">
        <f>'Data Record'!N1</f>
        <v>SPR15120012-1</v>
      </c>
      <c r="K5" s="57"/>
      <c r="L5" s="56"/>
      <c r="M5" s="56"/>
      <c r="N5" s="56"/>
      <c r="O5" s="56"/>
      <c r="P5" s="57"/>
      <c r="Q5" s="57"/>
      <c r="R5" s="57"/>
      <c r="S5" s="57"/>
      <c r="T5" s="155" t="s">
        <v>85</v>
      </c>
      <c r="U5" s="57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pans="1:256" ht="17.100000000000001" customHeight="1">
      <c r="A6" s="51"/>
      <c r="B6" s="153"/>
      <c r="C6" s="153"/>
      <c r="D6" s="153"/>
      <c r="E6" s="152"/>
      <c r="F6" s="156"/>
      <c r="G6" s="156"/>
      <c r="H6" s="156"/>
      <c r="I6" s="152"/>
      <c r="J6" s="56"/>
      <c r="K6" s="57"/>
      <c r="L6" s="56"/>
      <c r="M6" s="56"/>
      <c r="N6" s="56"/>
      <c r="O6" s="56"/>
      <c r="P6" s="57"/>
      <c r="Q6" s="57"/>
      <c r="R6" s="57"/>
      <c r="S6" s="57"/>
      <c r="T6" s="57"/>
      <c r="U6" s="57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pans="1:256" ht="17.100000000000001" customHeight="1">
      <c r="A7" s="51"/>
      <c r="B7" s="157" t="s">
        <v>27</v>
      </c>
      <c r="C7" s="157"/>
      <c r="D7" s="153"/>
      <c r="E7" s="153"/>
      <c r="F7" s="153"/>
      <c r="G7" s="153"/>
      <c r="H7" s="153"/>
      <c r="I7" s="154" t="s">
        <v>26</v>
      </c>
      <c r="J7" s="81" t="str">
        <f>'Data Record'!E5</f>
        <v>SP METROLOGY SYSTEM (THAILAND) CO.,LTD.</v>
      </c>
      <c r="K7" s="57"/>
      <c r="L7" s="65"/>
      <c r="M7" s="65"/>
      <c r="N7" s="65"/>
      <c r="O7" s="65"/>
      <c r="P7" s="65"/>
      <c r="Q7" s="65"/>
      <c r="R7" s="65"/>
      <c r="S7" s="65"/>
      <c r="T7" s="66"/>
      <c r="U7" s="66"/>
      <c r="V7" s="67"/>
      <c r="W7" s="7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 ht="17.100000000000001" customHeight="1">
      <c r="A8" s="51"/>
      <c r="B8" s="153"/>
      <c r="C8" s="157"/>
      <c r="D8" s="157"/>
      <c r="E8" s="153"/>
      <c r="F8" s="153"/>
      <c r="G8" s="153"/>
      <c r="H8" s="153"/>
      <c r="I8" s="154"/>
      <c r="J8" s="158" t="s">
        <v>87</v>
      </c>
      <c r="K8" s="81"/>
      <c r="L8" s="159"/>
      <c r="M8" s="65"/>
      <c r="N8" s="65"/>
      <c r="O8" s="65"/>
      <c r="P8" s="65"/>
      <c r="Q8" s="65"/>
      <c r="R8" s="65"/>
      <c r="S8" s="65"/>
      <c r="T8" s="65"/>
      <c r="U8" s="66"/>
      <c r="V8" s="67"/>
      <c r="W8" s="67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pans="1:256" ht="17.100000000000001" customHeight="1">
      <c r="A9" s="51"/>
      <c r="B9" s="153"/>
      <c r="C9" s="157"/>
      <c r="D9" s="157"/>
      <c r="E9" s="153"/>
      <c r="F9" s="153"/>
      <c r="G9" s="153"/>
      <c r="H9" s="153"/>
      <c r="I9" s="154"/>
      <c r="J9" s="81" t="s">
        <v>88</v>
      </c>
      <c r="K9" s="81"/>
      <c r="L9" s="159"/>
      <c r="M9" s="65"/>
      <c r="N9" s="65"/>
      <c r="O9" s="65"/>
      <c r="P9" s="65"/>
      <c r="Q9" s="65"/>
      <c r="R9" s="65"/>
      <c r="S9" s="65"/>
      <c r="T9" s="65"/>
      <c r="U9" s="66"/>
      <c r="V9" s="67"/>
      <c r="W9" s="67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ht="17.100000000000001" customHeight="1">
      <c r="A10" s="68"/>
      <c r="B10" s="160"/>
      <c r="C10" s="160"/>
      <c r="D10" s="160"/>
      <c r="E10" s="160"/>
      <c r="F10" s="160"/>
      <c r="G10" s="161"/>
      <c r="H10" s="160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162"/>
      <c r="T10" s="162"/>
      <c r="U10" s="56"/>
      <c r="V10" s="77"/>
      <c r="W10" s="163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  <c r="DF10" s="76"/>
      <c r="DG10" s="76"/>
      <c r="DH10" s="76"/>
      <c r="DI10" s="76"/>
      <c r="DJ10" s="76"/>
      <c r="DK10" s="76"/>
      <c r="DL10" s="76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6"/>
      <c r="DX10" s="76"/>
      <c r="DY10" s="76"/>
      <c r="DZ10" s="76"/>
      <c r="EA10" s="76"/>
      <c r="EB10" s="76"/>
      <c r="EC10" s="76"/>
      <c r="ED10" s="76"/>
      <c r="EE10" s="76"/>
      <c r="EF10" s="76"/>
      <c r="EG10" s="76"/>
      <c r="EH10" s="76"/>
      <c r="EI10" s="76"/>
      <c r="EJ10" s="76"/>
      <c r="EK10" s="76"/>
      <c r="EL10" s="76"/>
      <c r="EM10" s="76"/>
      <c r="EN10" s="76"/>
      <c r="EO10" s="76"/>
      <c r="EP10" s="76"/>
      <c r="EQ10" s="76"/>
      <c r="ER10" s="76"/>
      <c r="ES10" s="76"/>
      <c r="ET10" s="76"/>
      <c r="EU10" s="76"/>
      <c r="EV10" s="76"/>
      <c r="EW10" s="76"/>
      <c r="EX10" s="76"/>
      <c r="EY10" s="76"/>
      <c r="EZ10" s="76"/>
      <c r="FA10" s="76"/>
      <c r="FB10" s="76"/>
      <c r="FC10" s="76"/>
      <c r="FD10" s="76"/>
      <c r="FE10" s="76"/>
      <c r="FF10" s="76"/>
      <c r="FG10" s="76"/>
      <c r="FH10" s="76"/>
      <c r="FI10" s="76"/>
      <c r="FJ10" s="76"/>
      <c r="FK10" s="76"/>
      <c r="FL10" s="76"/>
      <c r="FM10" s="76"/>
      <c r="FN10" s="76"/>
      <c r="FO10" s="76"/>
      <c r="FP10" s="76"/>
      <c r="FQ10" s="76"/>
      <c r="FR10" s="76"/>
      <c r="FS10" s="76"/>
      <c r="FT10" s="76"/>
      <c r="FU10" s="76"/>
      <c r="FV10" s="76"/>
      <c r="FW10" s="76"/>
      <c r="FX10" s="76"/>
      <c r="FY10" s="76"/>
      <c r="FZ10" s="76"/>
      <c r="GA10" s="76"/>
      <c r="GB10" s="76"/>
      <c r="GC10" s="76"/>
      <c r="GD10" s="76"/>
      <c r="GE10" s="76"/>
      <c r="GF10" s="76"/>
      <c r="GG10" s="76"/>
      <c r="GH10" s="76"/>
      <c r="GI10" s="76"/>
      <c r="GJ10" s="76"/>
      <c r="GK10" s="76"/>
      <c r="GL10" s="76"/>
      <c r="GM10" s="76"/>
      <c r="GN10" s="76"/>
      <c r="GO10" s="76"/>
      <c r="GP10" s="76"/>
      <c r="GQ10" s="76"/>
      <c r="GR10" s="76"/>
      <c r="GS10" s="76"/>
      <c r="GT10" s="76"/>
      <c r="GU10" s="76"/>
      <c r="GV10" s="76"/>
      <c r="GW10" s="76"/>
      <c r="GX10" s="76"/>
      <c r="GY10" s="76"/>
      <c r="GZ10" s="76"/>
      <c r="HA10" s="76"/>
      <c r="HB10" s="76"/>
      <c r="HC10" s="76"/>
      <c r="HD10" s="76"/>
      <c r="HE10" s="76"/>
      <c r="HF10" s="76"/>
      <c r="HG10" s="76"/>
      <c r="HH10" s="76"/>
      <c r="HI10" s="76"/>
      <c r="HJ10" s="76"/>
      <c r="HK10" s="76"/>
      <c r="HL10" s="76"/>
      <c r="HM10" s="76"/>
      <c r="HN10" s="76"/>
      <c r="HO10" s="76"/>
      <c r="HP10" s="76"/>
      <c r="HQ10" s="76"/>
      <c r="HR10" s="76"/>
      <c r="HS10" s="76"/>
      <c r="HT10" s="76"/>
      <c r="HU10" s="76"/>
      <c r="HV10" s="76"/>
      <c r="HW10" s="76"/>
      <c r="HX10" s="76"/>
      <c r="HY10" s="76"/>
      <c r="HZ10" s="76"/>
      <c r="IA10" s="76"/>
      <c r="IB10" s="76"/>
      <c r="IC10" s="76"/>
      <c r="ID10" s="76"/>
      <c r="IE10" s="76"/>
      <c r="IF10" s="76"/>
      <c r="IG10" s="76"/>
      <c r="IH10" s="76"/>
      <c r="II10" s="76"/>
      <c r="IJ10" s="76"/>
      <c r="IK10" s="76"/>
      <c r="IL10" s="76"/>
      <c r="IM10" s="76"/>
      <c r="IN10" s="76"/>
      <c r="IO10" s="76"/>
      <c r="IP10" s="76"/>
      <c r="IQ10" s="76"/>
      <c r="IR10" s="76"/>
      <c r="IS10" s="76"/>
      <c r="IT10" s="76"/>
      <c r="IU10" s="76"/>
      <c r="IV10" s="76"/>
    </row>
    <row r="11" spans="1:256" ht="17.100000000000001" customHeight="1">
      <c r="A11" s="51"/>
      <c r="B11" s="157"/>
      <c r="C11" s="157"/>
      <c r="D11" s="157"/>
      <c r="E11" s="157"/>
      <c r="F11" s="157"/>
      <c r="G11" s="164"/>
      <c r="H11" s="165"/>
      <c r="I11" s="66"/>
      <c r="J11" s="159"/>
      <c r="K11" s="65"/>
      <c r="L11" s="65"/>
      <c r="M11" s="65"/>
      <c r="N11" s="65"/>
      <c r="O11" s="65"/>
      <c r="P11" s="65"/>
      <c r="Q11" s="65"/>
      <c r="R11" s="65"/>
      <c r="S11" s="66"/>
      <c r="T11" s="66"/>
      <c r="U11" s="56"/>
      <c r="V11" s="4"/>
      <c r="W11" s="166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pans="1:256" ht="17.100000000000001" customHeight="1">
      <c r="A12" s="51"/>
      <c r="B12" s="157" t="s">
        <v>28</v>
      </c>
      <c r="C12" s="157"/>
      <c r="D12" s="157"/>
      <c r="E12" s="157"/>
      <c r="F12" s="153"/>
      <c r="G12" s="153"/>
      <c r="H12" s="153"/>
      <c r="I12" s="164" t="s">
        <v>26</v>
      </c>
      <c r="J12" s="158" t="str">
        <f>'Data Record'!F6</f>
        <v>Bore Gauge / Cylinder Gauge</v>
      </c>
      <c r="K12" s="176"/>
      <c r="L12" s="158"/>
      <c r="M12" s="176"/>
      <c r="N12" s="57"/>
      <c r="O12" s="81"/>
      <c r="P12" s="81"/>
      <c r="Q12" s="81"/>
      <c r="R12" s="81"/>
      <c r="S12" s="81"/>
      <c r="T12" s="81"/>
      <c r="U12" s="81"/>
      <c r="V12" s="83"/>
      <c r="W12" s="83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pans="1:256" ht="17.100000000000001" customHeight="1">
      <c r="A13" s="51"/>
      <c r="B13" s="167" t="s">
        <v>29</v>
      </c>
      <c r="C13" s="157"/>
      <c r="D13" s="157"/>
      <c r="E13" s="157"/>
      <c r="F13" s="153"/>
      <c r="G13" s="153"/>
      <c r="H13" s="153"/>
      <c r="I13" s="164" t="s">
        <v>26</v>
      </c>
      <c r="J13" s="158" t="str">
        <f>'Data Record'!P6</f>
        <v>MITUTOYO</v>
      </c>
      <c r="K13" s="176"/>
      <c r="L13" s="158"/>
      <c r="M13" s="176"/>
      <c r="N13" s="57"/>
      <c r="O13" s="81"/>
      <c r="P13" s="81"/>
      <c r="Q13" s="57"/>
      <c r="R13" s="57"/>
      <c r="S13" s="57"/>
      <c r="T13" s="57"/>
      <c r="U13" s="57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pans="1:256" ht="17.100000000000001" customHeight="1">
      <c r="A14" s="51"/>
      <c r="B14" s="157" t="s">
        <v>30</v>
      </c>
      <c r="C14" s="157"/>
      <c r="D14" s="157"/>
      <c r="E14" s="157"/>
      <c r="F14" s="153"/>
      <c r="G14" s="153"/>
      <c r="H14" s="153"/>
      <c r="I14" s="164" t="s">
        <v>26</v>
      </c>
      <c r="J14" s="183">
        <f>'Data Record'!C7</f>
        <v>123</v>
      </c>
      <c r="K14" s="158"/>
      <c r="L14" s="158"/>
      <c r="M14" s="176"/>
      <c r="N14" s="57"/>
      <c r="O14" s="81"/>
      <c r="P14" s="81"/>
      <c r="Q14" s="81"/>
      <c r="R14" s="81"/>
      <c r="S14" s="81"/>
      <c r="T14" s="157"/>
      <c r="U14" s="57"/>
      <c r="V14" s="83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pans="1:256" ht="17.100000000000001" customHeight="1">
      <c r="A15" s="51"/>
      <c r="B15" s="157" t="s">
        <v>31</v>
      </c>
      <c r="C15" s="157"/>
      <c r="D15" s="157"/>
      <c r="E15" s="157"/>
      <c r="F15" s="153"/>
      <c r="G15" s="153"/>
      <c r="H15" s="153"/>
      <c r="I15" s="164" t="s">
        <v>26</v>
      </c>
      <c r="J15" s="303">
        <f>'Data Record'!K7</f>
        <v>456</v>
      </c>
      <c r="K15" s="303"/>
      <c r="L15" s="303"/>
      <c r="M15" s="303"/>
      <c r="N15" s="57"/>
      <c r="O15" s="57"/>
      <c r="P15" s="81"/>
      <c r="Q15" s="57"/>
      <c r="R15" s="57"/>
      <c r="S15" s="57"/>
      <c r="T15" s="57"/>
      <c r="U15" s="5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pans="1:256" ht="17.100000000000001" customHeight="1">
      <c r="A16" s="51"/>
      <c r="B16" s="157" t="s">
        <v>32</v>
      </c>
      <c r="C16" s="157"/>
      <c r="D16" s="157"/>
      <c r="E16" s="157"/>
      <c r="F16" s="153"/>
      <c r="G16" s="153"/>
      <c r="H16" s="153"/>
      <c r="I16" s="164" t="s">
        <v>26</v>
      </c>
      <c r="J16" s="184">
        <f>'Data Record'!S7</f>
        <v>789</v>
      </c>
      <c r="K16" s="158"/>
      <c r="L16" s="168"/>
      <c r="M16" s="176"/>
      <c r="N16" s="57"/>
      <c r="O16" s="57"/>
      <c r="P16" s="81"/>
      <c r="Q16" s="81"/>
      <c r="R16" s="81"/>
      <c r="S16" s="81"/>
      <c r="T16" s="85"/>
      <c r="U16" s="57"/>
      <c r="V16" s="83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pans="1:256" ht="17.100000000000001" customHeight="1">
      <c r="A17" s="51"/>
      <c r="B17" s="157"/>
      <c r="C17" s="157"/>
      <c r="D17" s="157"/>
      <c r="E17" s="157"/>
      <c r="F17" s="153"/>
      <c r="G17" s="153"/>
      <c r="H17" s="153"/>
      <c r="I17" s="85"/>
      <c r="J17" s="168"/>
      <c r="K17" s="57"/>
      <c r="L17" s="57"/>
      <c r="M17" s="81"/>
      <c r="N17" s="57"/>
      <c r="O17" s="81"/>
      <c r="P17" s="81"/>
      <c r="Q17" s="81"/>
      <c r="R17" s="85"/>
      <c r="S17" s="57"/>
      <c r="T17" s="81"/>
      <c r="U17" s="57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pans="1:256" ht="17.100000000000001" customHeight="1">
      <c r="A18" s="51"/>
      <c r="B18" s="167" t="s">
        <v>33</v>
      </c>
      <c r="C18" s="164"/>
      <c r="D18" s="153"/>
      <c r="E18" s="169"/>
      <c r="F18" s="153"/>
      <c r="G18" s="153"/>
      <c r="H18" s="153"/>
      <c r="I18" s="164" t="s">
        <v>26</v>
      </c>
      <c r="J18" s="298">
        <f>'Data Record'!N2</f>
        <v>42320</v>
      </c>
      <c r="K18" s="298"/>
      <c r="L18" s="298"/>
      <c r="M18" s="298"/>
      <c r="N18" s="57"/>
      <c r="O18" s="81"/>
      <c r="P18" s="81"/>
      <c r="Q18" s="81"/>
      <c r="R18" s="85"/>
      <c r="S18" s="57"/>
      <c r="T18" s="81"/>
      <c r="U18" s="5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pans="1:256" ht="17.100000000000001" customHeight="1">
      <c r="A19" s="51"/>
      <c r="B19" s="167" t="s">
        <v>34</v>
      </c>
      <c r="C19" s="164"/>
      <c r="D19" s="153"/>
      <c r="E19" s="167"/>
      <c r="F19" s="153"/>
      <c r="G19" s="153"/>
      <c r="H19" s="153"/>
      <c r="I19" s="164" t="s">
        <v>26</v>
      </c>
      <c r="J19" s="298">
        <f>'Data Record'!V2</f>
        <v>42350</v>
      </c>
      <c r="K19" s="298"/>
      <c r="L19" s="298"/>
      <c r="M19" s="298"/>
      <c r="N19" s="57"/>
      <c r="O19" s="81"/>
      <c r="P19" s="81"/>
      <c r="Q19" s="81"/>
      <c r="R19" s="85"/>
      <c r="S19" s="57"/>
      <c r="T19" s="81"/>
      <c r="U19" s="5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pans="1:256" ht="17.100000000000001" customHeight="1">
      <c r="A20" s="51"/>
      <c r="B20" s="152" t="s">
        <v>35</v>
      </c>
      <c r="C20" s="164"/>
      <c r="D20" s="153"/>
      <c r="E20" s="152"/>
      <c r="F20" s="153"/>
      <c r="G20" s="153"/>
      <c r="H20" s="153"/>
      <c r="I20" s="164" t="s">
        <v>26</v>
      </c>
      <c r="J20" s="299">
        <f>J19+366</f>
        <v>42716</v>
      </c>
      <c r="K20" s="299"/>
      <c r="L20" s="299"/>
      <c r="M20" s="299"/>
      <c r="N20" s="57"/>
      <c r="O20" s="81"/>
      <c r="P20" s="81"/>
      <c r="Q20" s="81"/>
      <c r="R20" s="85"/>
      <c r="S20" s="57"/>
      <c r="T20" s="81"/>
      <c r="U20" s="57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ht="17.100000000000001" customHeight="1">
      <c r="A21" s="51"/>
      <c r="B21" s="152"/>
      <c r="C21" s="164"/>
      <c r="D21" s="153"/>
      <c r="E21" s="152"/>
      <c r="F21" s="153"/>
      <c r="G21" s="164"/>
      <c r="H21" s="153"/>
      <c r="I21" s="170"/>
      <c r="J21" s="170"/>
      <c r="K21" s="170"/>
      <c r="L21" s="81"/>
      <c r="M21" s="81"/>
      <c r="N21" s="57"/>
      <c r="O21" s="81"/>
      <c r="P21" s="85"/>
      <c r="Q21" s="57"/>
      <c r="R21" s="81"/>
      <c r="S21" s="57"/>
      <c r="T21" s="57"/>
      <c r="U21" s="57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ht="17.100000000000001" customHeight="1">
      <c r="A22" s="51"/>
      <c r="B22" s="157" t="s">
        <v>36</v>
      </c>
      <c r="C22" s="157"/>
      <c r="D22" s="157"/>
      <c r="E22" s="157"/>
      <c r="F22" s="157"/>
      <c r="G22" s="157"/>
      <c r="H22" s="157"/>
      <c r="I22" s="105"/>
      <c r="J22" s="81"/>
      <c r="K22" s="81"/>
      <c r="L22" s="153"/>
      <c r="M22" s="57"/>
      <c r="N22" s="57"/>
      <c r="O22" s="93"/>
      <c r="P22" s="93"/>
      <c r="Q22" s="57"/>
      <c r="R22" s="57"/>
      <c r="S22" s="57"/>
      <c r="T22" s="57"/>
      <c r="U22" s="57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pans="1:256" ht="17.100000000000001" customHeight="1">
      <c r="A23" s="51"/>
      <c r="B23" s="157" t="s">
        <v>37</v>
      </c>
      <c r="C23" s="157"/>
      <c r="D23" s="157"/>
      <c r="E23" s="157"/>
      <c r="F23" s="153"/>
      <c r="G23" s="153"/>
      <c r="H23" s="153"/>
      <c r="I23" s="154" t="s">
        <v>26</v>
      </c>
      <c r="J23" s="171" t="s">
        <v>89</v>
      </c>
      <c r="K23" s="57" t="s">
        <v>38</v>
      </c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spans="1:256" ht="17.100000000000001" customHeight="1">
      <c r="A24" s="51"/>
      <c r="B24" s="157" t="s">
        <v>39</v>
      </c>
      <c r="C24" s="152"/>
      <c r="D24" s="152"/>
      <c r="E24" s="152"/>
      <c r="F24" s="153"/>
      <c r="G24" s="153"/>
      <c r="H24" s="153"/>
      <c r="I24" s="156" t="s">
        <v>26</v>
      </c>
      <c r="J24" s="172">
        <v>0.5</v>
      </c>
      <c r="K24" s="57" t="s">
        <v>40</v>
      </c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76"/>
      <c r="W24" s="76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</row>
    <row r="25" spans="1:256" ht="17.100000000000001" customHeight="1">
      <c r="A25" s="51"/>
      <c r="B25" s="157" t="s">
        <v>41</v>
      </c>
      <c r="C25" s="152"/>
      <c r="D25" s="152"/>
      <c r="E25" s="152"/>
      <c r="F25" s="153"/>
      <c r="G25" s="153"/>
      <c r="H25" s="153"/>
      <c r="I25" s="156" t="s">
        <v>26</v>
      </c>
      <c r="J25" s="171" t="s">
        <v>42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76"/>
      <c r="W25" s="76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</row>
    <row r="26" spans="1:256" ht="17.100000000000001" customHeight="1">
      <c r="A26" s="51"/>
      <c r="B26" s="153"/>
      <c r="C26" s="153"/>
      <c r="D26" s="152"/>
      <c r="E26" s="152"/>
      <c r="F26" s="152"/>
      <c r="G26" s="152"/>
      <c r="H26" s="156"/>
      <c r="I26" s="57"/>
      <c r="J26" s="57"/>
      <c r="K26" s="57"/>
      <c r="L26" s="57"/>
      <c r="M26" s="57"/>
      <c r="N26" s="81"/>
      <c r="O26" s="57"/>
      <c r="P26" s="57"/>
      <c r="Q26" s="57"/>
      <c r="R26" s="57"/>
      <c r="S26" s="57"/>
      <c r="T26" s="57"/>
      <c r="U26" s="56"/>
      <c r="V26" s="76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</row>
    <row r="27" spans="1:256" ht="17.100000000000001" customHeight="1">
      <c r="A27" s="68"/>
      <c r="B27" s="152"/>
      <c r="C27" s="153"/>
      <c r="D27" s="152"/>
      <c r="E27" s="152"/>
      <c r="F27" s="152"/>
      <c r="G27" s="152"/>
      <c r="H27" s="57"/>
      <c r="I27" s="56"/>
      <c r="J27" s="57"/>
      <c r="K27" s="57"/>
      <c r="L27" s="57"/>
      <c r="M27" s="56"/>
      <c r="N27" s="57"/>
      <c r="O27" s="57"/>
      <c r="P27" s="57"/>
      <c r="Q27" s="57"/>
      <c r="R27" s="57"/>
      <c r="S27" s="57"/>
      <c r="T27" s="56"/>
      <c r="U27" s="57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100000000000001" customHeight="1">
      <c r="A28" s="51"/>
      <c r="B28" s="153" t="s">
        <v>43</v>
      </c>
      <c r="C28" s="98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73"/>
      <c r="V28" s="100"/>
      <c r="W28" s="17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29" spans="1:256" ht="17.100000000000001" customHeight="1">
      <c r="A29" s="51"/>
      <c r="B29" s="175"/>
      <c r="C29" s="176" t="s">
        <v>90</v>
      </c>
      <c r="D29" s="4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1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0" spans="1:256" ht="17.100000000000001" customHeight="1">
      <c r="A30" s="51"/>
      <c r="B30" s="57" t="s">
        <v>91</v>
      </c>
      <c r="C30" s="57"/>
      <c r="D30" s="51"/>
      <c r="E30" s="51"/>
      <c r="F30" s="51"/>
      <c r="G30" s="101"/>
      <c r="H30" s="101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1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</row>
    <row r="31" spans="1:256" ht="17.100000000000001" customHeight="1">
      <c r="A31" s="51"/>
      <c r="B31" s="57" t="s">
        <v>92</v>
      </c>
      <c r="C31" s="57"/>
      <c r="D31" s="101"/>
      <c r="E31" s="101"/>
      <c r="F31" s="101"/>
      <c r="G31" s="101"/>
      <c r="H31" s="101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</row>
    <row r="32" spans="1:256" ht="17.100000000000001" customHeight="1">
      <c r="A32" s="51"/>
      <c r="B32" s="57" t="s">
        <v>93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</row>
    <row r="33" spans="1:256" ht="17.100000000000001" customHeight="1">
      <c r="A33" s="51"/>
      <c r="B33" s="57" t="s">
        <v>94</v>
      </c>
      <c r="C33" s="5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55">
        <v>1</v>
      </c>
      <c r="Y33" s="137" t="s">
        <v>95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</row>
    <row r="34" spans="1:256" ht="17.100000000000001" customHeight="1">
      <c r="A34" s="51"/>
      <c r="B34" s="57" t="s">
        <v>96</v>
      </c>
      <c r="C34" s="4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1"/>
      <c r="U34" s="4"/>
      <c r="V34" s="4"/>
      <c r="W34" s="4"/>
      <c r="X34" s="55">
        <v>3</v>
      </c>
      <c r="Y34" s="140" t="s">
        <v>97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</row>
    <row r="35" spans="1:256" ht="17.100000000000001" customHeight="1">
      <c r="A35" s="51"/>
      <c r="B35" s="58"/>
      <c r="C35" s="98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1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</row>
    <row r="36" spans="1:256" ht="17.100000000000001" customHeight="1">
      <c r="A36" s="51"/>
      <c r="B36" s="6"/>
      <c r="C36" s="6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1"/>
      <c r="T36" s="51"/>
      <c r="U36" s="4"/>
      <c r="V36" s="4"/>
      <c r="W36" s="4"/>
      <c r="X36" s="91">
        <v>8</v>
      </c>
      <c r="Y36" s="140" t="s">
        <v>98</v>
      </c>
      <c r="Z36" s="4"/>
      <c r="AA36" s="138"/>
      <c r="AB36" s="141"/>
      <c r="AC36" s="47"/>
      <c r="AD36" s="47"/>
      <c r="AE36" s="47"/>
      <c r="AF36" s="47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</row>
    <row r="37" spans="1:256" ht="17.100000000000001" customHeigh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4"/>
      <c r="V37" s="4"/>
      <c r="W37" s="4"/>
      <c r="X37" s="106">
        <v>9</v>
      </c>
      <c r="Y37" s="140" t="s">
        <v>99</v>
      </c>
      <c r="Z37" s="4"/>
      <c r="AA37" s="138"/>
      <c r="AB37" s="141"/>
      <c r="AC37" s="47"/>
      <c r="AD37" s="47"/>
      <c r="AE37" s="47"/>
      <c r="AF37" s="47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</row>
    <row r="38" spans="1:256" ht="17.100000000000001" customHeight="1">
      <c r="A38" s="51"/>
      <c r="B38" s="152" t="s">
        <v>44</v>
      </c>
      <c r="C38" s="57"/>
      <c r="D38" s="57"/>
      <c r="E38" s="57"/>
      <c r="F38" s="301">
        <f>J19+1</f>
        <v>42351</v>
      </c>
      <c r="G38" s="301"/>
      <c r="H38" s="301"/>
      <c r="I38" s="301"/>
      <c r="J38" s="177"/>
      <c r="K38" s="57"/>
      <c r="L38" s="302" t="s">
        <v>45</v>
      </c>
      <c r="M38" s="302"/>
      <c r="N38" s="302"/>
      <c r="O38" s="302"/>
      <c r="P38" s="74"/>
      <c r="Q38" s="74"/>
      <c r="R38" s="74"/>
      <c r="S38" s="74"/>
      <c r="T38" s="74"/>
      <c r="U38" s="57"/>
      <c r="V38" s="4"/>
      <c r="W38" s="4"/>
      <c r="X38" s="91">
        <v>10</v>
      </c>
      <c r="Y38" s="140" t="s">
        <v>100</v>
      </c>
      <c r="Z38" s="4"/>
      <c r="AA38" s="138"/>
      <c r="AB38" s="141"/>
      <c r="AC38" s="47"/>
      <c r="AD38" s="47"/>
      <c r="AE38" s="47"/>
      <c r="AF38" s="47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  <row r="39" spans="1:256" ht="17.100000000000001" customHeight="1">
      <c r="A39" s="102"/>
      <c r="B39" s="57"/>
      <c r="C39" s="57"/>
      <c r="D39" s="57"/>
      <c r="E39" s="57"/>
      <c r="F39" s="57"/>
      <c r="G39" s="57"/>
      <c r="H39" s="57"/>
      <c r="I39" s="105"/>
      <c r="J39" s="57"/>
      <c r="K39" s="57"/>
      <c r="L39" s="57"/>
      <c r="M39" s="57"/>
      <c r="N39" s="178"/>
      <c r="O39" s="179">
        <v>3</v>
      </c>
      <c r="P39" s="180" t="str">
        <f>IF(O39=1,"( Mr.Sombut Srikampa )",IF(O39=3,"( Mr. Natthaphol Boonmee )"))</f>
        <v>( Mr. Natthaphol Boonmee )</v>
      </c>
      <c r="Q39" s="180"/>
      <c r="R39" s="180"/>
      <c r="S39" s="180"/>
      <c r="T39" s="180"/>
      <c r="U39" s="152"/>
      <c r="V39" s="104"/>
      <c r="W39" s="104"/>
      <c r="X39" s="106">
        <v>11</v>
      </c>
      <c r="Y39" s="140" t="s">
        <v>101</v>
      </c>
      <c r="Z39" s="4"/>
      <c r="AA39" s="138"/>
      <c r="AB39" s="141"/>
      <c r="AC39" s="47"/>
      <c r="AD39" s="47"/>
      <c r="AE39" s="47"/>
      <c r="AF39" s="47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</row>
    <row r="40" spans="1:256" ht="17.100000000000001" customHeight="1">
      <c r="A40" s="51"/>
      <c r="B40" s="152" t="s">
        <v>102</v>
      </c>
      <c r="C40" s="152"/>
      <c r="D40" s="152"/>
      <c r="E40" s="57"/>
      <c r="F40" s="56" t="s">
        <v>101</v>
      </c>
      <c r="G40" s="177"/>
      <c r="H40" s="177"/>
      <c r="I40" s="177"/>
      <c r="J40" s="57"/>
      <c r="K40" s="57"/>
      <c r="L40" s="56"/>
      <c r="M40" s="57"/>
      <c r="N40" s="57"/>
      <c r="O40" s="57"/>
      <c r="P40" s="304" t="s">
        <v>46</v>
      </c>
      <c r="Q40" s="304"/>
      <c r="R40" s="304"/>
      <c r="S40" s="304"/>
      <c r="T40" s="304"/>
      <c r="U40" s="152"/>
      <c r="V40" s="104"/>
      <c r="W40" s="104"/>
      <c r="X40" s="55"/>
      <c r="Y40" s="140"/>
      <c r="Z40"/>
      <c r="AA40" s="1"/>
      <c r="AB40" s="1"/>
      <c r="AC40" s="1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</row>
    <row r="41" spans="1:256" ht="17.100000000000001" customHeight="1">
      <c r="A41" s="51"/>
      <c r="B41" s="4"/>
      <c r="C41" s="4"/>
      <c r="D41" s="305"/>
      <c r="E41" s="305"/>
      <c r="F41" s="305"/>
      <c r="G41" s="305"/>
      <c r="H41" s="305"/>
      <c r="I41" s="4"/>
      <c r="J41" s="4"/>
      <c r="K41" s="68"/>
      <c r="L41" s="51"/>
      <c r="M41" s="51"/>
      <c r="N41" s="105"/>
      <c r="O41" s="105"/>
      <c r="P41" s="105"/>
      <c r="Q41" s="105"/>
      <c r="R41" s="105"/>
      <c r="S41" s="53"/>
      <c r="T41" s="104"/>
      <c r="U41" s="104"/>
      <c r="V41" s="104"/>
      <c r="W41" s="10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</row>
    <row r="42" spans="1:256" ht="17.100000000000001" customHeight="1">
      <c r="A42" s="297"/>
      <c r="B42" s="297"/>
      <c r="C42" s="297"/>
      <c r="D42" s="297"/>
      <c r="E42" s="297"/>
      <c r="F42" s="297"/>
      <c r="G42" s="297"/>
      <c r="H42" s="297"/>
      <c r="I42" s="297"/>
      <c r="J42" s="297"/>
      <c r="K42" s="297"/>
      <c r="L42" s="297"/>
      <c r="M42" s="297"/>
      <c r="N42" s="297"/>
      <c r="O42" s="297"/>
      <c r="P42" s="297"/>
      <c r="Q42" s="297"/>
      <c r="R42" s="297"/>
      <c r="S42" s="297"/>
      <c r="T42" s="297"/>
      <c r="U42" s="113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</row>
    <row r="43" spans="1:256" ht="17.100000000000001" customHeight="1"/>
    <row r="44" spans="1:256" ht="17.100000000000001" customHeight="1"/>
    <row r="45" spans="1:256" ht="17.100000000000001" customHeight="1"/>
    <row r="46" spans="1:256" ht="17.100000000000001" customHeight="1"/>
    <row r="47" spans="1:256" ht="17.100000000000001" customHeight="1"/>
    <row r="48" spans="1:256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</sheetData>
  <mergeCells count="10">
    <mergeCell ref="A42:T42"/>
    <mergeCell ref="J18:M18"/>
    <mergeCell ref="J19:M19"/>
    <mergeCell ref="J20:M20"/>
    <mergeCell ref="A3:V3"/>
    <mergeCell ref="F38:I38"/>
    <mergeCell ref="L38:O38"/>
    <mergeCell ref="J15:M15"/>
    <mergeCell ref="P40:T40"/>
    <mergeCell ref="D41:H41"/>
  </mergeCells>
  <pageMargins left="0" right="0" top="0.98425196850393704" bottom="0" header="0.31496062992125984" footer="0"/>
  <pageSetup paperSize="9" orientation="portrait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V215"/>
  <sheetViews>
    <sheetView view="pageBreakPreview" zoomScaleNormal="100" zoomScaleSheetLayoutView="100" workbookViewId="0">
      <selection activeCell="T8" sqref="T8"/>
    </sheetView>
  </sheetViews>
  <sheetFormatPr defaultRowHeight="15"/>
  <cols>
    <col min="1" max="41" width="4.28515625" customWidth="1"/>
    <col min="42" max="69" width="4.42578125" customWidth="1"/>
  </cols>
  <sheetData>
    <row r="1" spans="1:256" ht="17.100000000000001" customHeight="1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Y1" s="213"/>
      <c r="AZ1" s="213"/>
      <c r="BA1" s="213"/>
      <c r="BB1" s="213"/>
      <c r="BC1" s="213"/>
      <c r="BD1" s="213"/>
      <c r="BE1" s="213"/>
      <c r="BF1" s="213"/>
      <c r="BG1" s="213"/>
      <c r="BH1" s="213"/>
      <c r="BI1" s="213"/>
      <c r="BJ1" s="213"/>
      <c r="BK1" s="213"/>
      <c r="BL1" s="213"/>
      <c r="BM1" s="213"/>
      <c r="BN1" s="213"/>
      <c r="BO1" s="213"/>
      <c r="BP1" s="213"/>
      <c r="BQ1" s="213"/>
      <c r="BR1" s="213"/>
      <c r="BS1" s="213"/>
      <c r="BT1" s="213"/>
      <c r="BU1" s="213"/>
      <c r="BV1" s="213"/>
      <c r="BW1" s="213"/>
      <c r="BX1" s="213"/>
      <c r="BY1" s="213"/>
      <c r="BZ1" s="213"/>
      <c r="CA1" s="213"/>
      <c r="CB1" s="213"/>
      <c r="CC1" s="213"/>
      <c r="CD1" s="213"/>
      <c r="CE1" s="213"/>
      <c r="CF1" s="213"/>
      <c r="CG1" s="213"/>
      <c r="CH1" s="213"/>
      <c r="CI1" s="213"/>
      <c r="CJ1" s="213"/>
      <c r="CK1" s="213"/>
      <c r="CL1" s="213"/>
      <c r="CM1" s="213"/>
      <c r="CN1" s="213"/>
      <c r="CO1" s="213"/>
      <c r="CP1" s="213"/>
      <c r="CQ1" s="213"/>
      <c r="CR1" s="213"/>
      <c r="CS1" s="213"/>
      <c r="CT1" s="213"/>
      <c r="CU1" s="213"/>
      <c r="CV1" s="213"/>
      <c r="CW1" s="213"/>
      <c r="CX1" s="213"/>
      <c r="CY1" s="213"/>
      <c r="CZ1" s="213"/>
      <c r="DA1" s="213"/>
      <c r="DB1" s="213"/>
      <c r="DC1" s="213"/>
      <c r="DD1" s="213"/>
      <c r="DE1" s="213"/>
      <c r="DF1" s="213"/>
      <c r="DG1" s="213"/>
      <c r="DH1" s="213"/>
      <c r="DI1" s="213"/>
      <c r="DJ1" s="213"/>
      <c r="DK1" s="213"/>
      <c r="DL1" s="213"/>
      <c r="DM1" s="213"/>
      <c r="DN1" s="213"/>
      <c r="DO1" s="213"/>
      <c r="DP1" s="213"/>
      <c r="DQ1" s="213"/>
      <c r="DR1" s="213"/>
      <c r="DS1" s="213"/>
      <c r="DT1" s="213"/>
      <c r="DU1" s="213"/>
      <c r="DV1" s="213"/>
      <c r="DW1" s="213"/>
      <c r="DX1" s="213"/>
      <c r="DY1" s="213"/>
      <c r="DZ1" s="213"/>
      <c r="EA1" s="213"/>
      <c r="EB1" s="213"/>
      <c r="EC1" s="213"/>
      <c r="ED1" s="213"/>
      <c r="EE1" s="213"/>
      <c r="EF1" s="213"/>
      <c r="EG1" s="213"/>
      <c r="EH1" s="213"/>
      <c r="EI1" s="213"/>
      <c r="EJ1" s="213"/>
      <c r="EK1" s="213"/>
      <c r="EL1" s="213"/>
      <c r="EM1" s="213"/>
      <c r="EN1" s="213"/>
      <c r="EO1" s="213"/>
      <c r="EP1" s="213"/>
      <c r="EQ1" s="213"/>
      <c r="ER1" s="213"/>
      <c r="ES1" s="213"/>
      <c r="ET1" s="213"/>
      <c r="EU1" s="213"/>
      <c r="EV1" s="213"/>
      <c r="EW1" s="213"/>
      <c r="EX1" s="213"/>
      <c r="EY1" s="213"/>
      <c r="EZ1" s="213"/>
      <c r="FA1" s="213"/>
      <c r="FB1" s="213"/>
      <c r="FC1" s="213"/>
      <c r="FD1" s="213"/>
      <c r="FE1" s="213"/>
      <c r="FF1" s="213"/>
      <c r="FG1" s="213"/>
      <c r="FH1" s="213"/>
      <c r="FI1" s="213"/>
      <c r="FJ1" s="213"/>
      <c r="FK1" s="213"/>
      <c r="FL1" s="213"/>
      <c r="FM1" s="213"/>
      <c r="FN1" s="213"/>
      <c r="FO1" s="213"/>
      <c r="FP1" s="213"/>
      <c r="FQ1" s="213"/>
      <c r="FR1" s="213"/>
      <c r="FS1" s="213"/>
      <c r="FT1" s="213"/>
      <c r="FU1" s="213"/>
      <c r="FV1" s="213"/>
      <c r="FW1" s="213"/>
      <c r="FX1" s="213"/>
      <c r="FY1" s="213"/>
      <c r="FZ1" s="213"/>
      <c r="GA1" s="213"/>
      <c r="GB1" s="213"/>
      <c r="GC1" s="213"/>
      <c r="GD1" s="213"/>
      <c r="GE1" s="213"/>
      <c r="GF1" s="213"/>
      <c r="GG1" s="213"/>
      <c r="GH1" s="213"/>
      <c r="GI1" s="213"/>
      <c r="GJ1" s="213"/>
      <c r="GK1" s="213"/>
      <c r="GL1" s="213"/>
      <c r="GM1" s="213"/>
      <c r="GN1" s="213"/>
      <c r="GO1" s="213"/>
      <c r="GP1" s="213"/>
      <c r="GQ1" s="213"/>
      <c r="GR1" s="213"/>
      <c r="GS1" s="213"/>
      <c r="GT1" s="213"/>
      <c r="GU1" s="213"/>
      <c r="GV1" s="213"/>
      <c r="GW1" s="213"/>
      <c r="GX1" s="213"/>
      <c r="GY1" s="213"/>
      <c r="GZ1" s="213"/>
      <c r="HA1" s="213"/>
      <c r="HB1" s="213"/>
      <c r="HC1" s="213"/>
      <c r="HD1" s="213"/>
      <c r="HE1" s="213"/>
      <c r="HF1" s="213"/>
      <c r="HG1" s="213"/>
      <c r="HH1" s="213"/>
      <c r="HI1" s="213"/>
      <c r="HJ1" s="213"/>
      <c r="HK1" s="213"/>
      <c r="HL1" s="213"/>
      <c r="HM1" s="213"/>
      <c r="HN1" s="213"/>
      <c r="HO1" s="213"/>
      <c r="HP1" s="213"/>
      <c r="HQ1" s="213"/>
      <c r="HR1" s="213"/>
      <c r="HS1" s="213"/>
      <c r="HT1" s="213"/>
      <c r="HU1" s="213"/>
      <c r="HV1" s="213"/>
      <c r="HW1" s="213"/>
      <c r="HX1" s="213"/>
      <c r="HY1" s="213"/>
      <c r="HZ1" s="213"/>
      <c r="IA1" s="213"/>
      <c r="IB1" s="213"/>
      <c r="IC1" s="213"/>
      <c r="ID1" s="213"/>
      <c r="IE1" s="213"/>
      <c r="IF1" s="213"/>
      <c r="IG1" s="213"/>
      <c r="IH1" s="213"/>
      <c r="II1" s="213"/>
      <c r="IJ1" s="213"/>
      <c r="IK1" s="213"/>
      <c r="IL1" s="213"/>
      <c r="IM1" s="213"/>
      <c r="IN1" s="213"/>
      <c r="IO1" s="213"/>
      <c r="IP1" s="213"/>
      <c r="IQ1" s="213"/>
      <c r="IR1" s="213"/>
      <c r="IS1" s="213"/>
      <c r="IT1" s="213"/>
      <c r="IU1" s="213"/>
      <c r="IV1" s="213"/>
    </row>
    <row r="2" spans="1:256" ht="17.100000000000001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3"/>
      <c r="AP2" s="213"/>
      <c r="AQ2" s="213"/>
      <c r="AR2" s="213"/>
      <c r="AS2" s="213"/>
      <c r="AT2" s="213"/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  <c r="BQ2" s="213"/>
      <c r="BR2" s="213"/>
      <c r="BS2" s="213"/>
      <c r="BT2" s="213"/>
      <c r="BU2" s="213"/>
      <c r="BV2" s="213"/>
      <c r="BW2" s="213"/>
      <c r="BX2" s="213"/>
      <c r="BY2" s="213"/>
      <c r="BZ2" s="213"/>
      <c r="CA2" s="213"/>
      <c r="CB2" s="213"/>
      <c r="CC2" s="213"/>
      <c r="CD2" s="213"/>
      <c r="CE2" s="213"/>
      <c r="CF2" s="213"/>
      <c r="CG2" s="213"/>
      <c r="CH2" s="213"/>
      <c r="CI2" s="213"/>
      <c r="CJ2" s="213"/>
      <c r="CK2" s="213"/>
      <c r="CL2" s="213"/>
      <c r="CM2" s="213"/>
      <c r="CN2" s="213"/>
      <c r="CO2" s="213"/>
      <c r="CP2" s="213"/>
      <c r="CQ2" s="213"/>
      <c r="CR2" s="213"/>
      <c r="CS2" s="213"/>
      <c r="CT2" s="213"/>
      <c r="CU2" s="213"/>
      <c r="CV2" s="213"/>
      <c r="CW2" s="213"/>
      <c r="CX2" s="213"/>
      <c r="CY2" s="213"/>
      <c r="CZ2" s="213"/>
      <c r="DA2" s="213"/>
      <c r="DB2" s="213"/>
      <c r="DC2" s="213"/>
      <c r="DD2" s="213"/>
      <c r="DE2" s="213"/>
      <c r="DF2" s="213"/>
      <c r="DG2" s="213"/>
      <c r="DH2" s="213"/>
      <c r="DI2" s="213"/>
      <c r="DJ2" s="213"/>
      <c r="DK2" s="213"/>
      <c r="DL2" s="213"/>
      <c r="DM2" s="213"/>
      <c r="DN2" s="213"/>
      <c r="DO2" s="213"/>
      <c r="DP2" s="213"/>
      <c r="DQ2" s="213"/>
      <c r="DR2" s="213"/>
      <c r="DS2" s="213"/>
      <c r="DT2" s="213"/>
      <c r="DU2" s="213"/>
      <c r="DV2" s="213"/>
      <c r="DW2" s="213"/>
      <c r="DX2" s="213"/>
      <c r="DY2" s="213"/>
      <c r="DZ2" s="213"/>
      <c r="EA2" s="213"/>
      <c r="EB2" s="213"/>
      <c r="EC2" s="213"/>
      <c r="ED2" s="213"/>
      <c r="EE2" s="213"/>
      <c r="EF2" s="213"/>
      <c r="EG2" s="213"/>
      <c r="EH2" s="213"/>
      <c r="EI2" s="213"/>
      <c r="EJ2" s="213"/>
      <c r="EK2" s="213"/>
      <c r="EL2" s="213"/>
      <c r="EM2" s="213"/>
      <c r="EN2" s="213"/>
      <c r="EO2" s="213"/>
      <c r="EP2" s="213"/>
      <c r="EQ2" s="213"/>
      <c r="ER2" s="213"/>
      <c r="ES2" s="213"/>
      <c r="ET2" s="213"/>
      <c r="EU2" s="213"/>
      <c r="EV2" s="213"/>
      <c r="EW2" s="213"/>
      <c r="EX2" s="213"/>
      <c r="EY2" s="213"/>
      <c r="EZ2" s="213"/>
      <c r="FA2" s="213"/>
      <c r="FB2" s="213"/>
      <c r="FC2" s="213"/>
      <c r="FD2" s="213"/>
      <c r="FE2" s="213"/>
      <c r="FF2" s="213"/>
      <c r="FG2" s="213"/>
      <c r="FH2" s="213"/>
      <c r="FI2" s="213"/>
      <c r="FJ2" s="213"/>
      <c r="FK2" s="213"/>
      <c r="FL2" s="213"/>
      <c r="FM2" s="213"/>
      <c r="FN2" s="213"/>
      <c r="FO2" s="213"/>
      <c r="FP2" s="213"/>
      <c r="FQ2" s="213"/>
      <c r="FR2" s="213"/>
      <c r="FS2" s="213"/>
      <c r="FT2" s="213"/>
      <c r="FU2" s="213"/>
      <c r="FV2" s="213"/>
      <c r="FW2" s="213"/>
      <c r="FX2" s="213"/>
      <c r="FY2" s="213"/>
      <c r="FZ2" s="213"/>
      <c r="GA2" s="213"/>
      <c r="GB2" s="213"/>
      <c r="GC2" s="213"/>
      <c r="GD2" s="213"/>
      <c r="GE2" s="213"/>
      <c r="GF2" s="213"/>
      <c r="GG2" s="213"/>
      <c r="GH2" s="213"/>
      <c r="GI2" s="213"/>
      <c r="GJ2" s="213"/>
      <c r="GK2" s="213"/>
      <c r="GL2" s="213"/>
      <c r="GM2" s="213"/>
      <c r="GN2" s="213"/>
      <c r="GO2" s="213"/>
      <c r="GP2" s="213"/>
      <c r="GQ2" s="213"/>
      <c r="GR2" s="213"/>
      <c r="GS2" s="213"/>
      <c r="GT2" s="213"/>
      <c r="GU2" s="213"/>
      <c r="GV2" s="213"/>
      <c r="GW2" s="213"/>
      <c r="GX2" s="213"/>
      <c r="GY2" s="213"/>
      <c r="GZ2" s="213"/>
      <c r="HA2" s="213"/>
      <c r="HB2" s="213"/>
      <c r="HC2" s="213"/>
      <c r="HD2" s="213"/>
      <c r="HE2" s="213"/>
      <c r="HF2" s="213"/>
      <c r="HG2" s="213"/>
      <c r="HH2" s="213"/>
      <c r="HI2" s="213"/>
      <c r="HJ2" s="213"/>
      <c r="HK2" s="213"/>
      <c r="HL2" s="213"/>
      <c r="HM2" s="213"/>
      <c r="HN2" s="213"/>
      <c r="HO2" s="213"/>
      <c r="HP2" s="213"/>
      <c r="HQ2" s="213"/>
      <c r="HR2" s="213"/>
      <c r="HS2" s="213"/>
      <c r="HT2" s="213"/>
      <c r="HU2" s="213"/>
      <c r="HV2" s="213"/>
      <c r="HW2" s="213"/>
      <c r="HX2" s="213"/>
      <c r="HY2" s="213"/>
      <c r="HZ2" s="213"/>
      <c r="IA2" s="213"/>
      <c r="IB2" s="213"/>
      <c r="IC2" s="213"/>
      <c r="ID2" s="213"/>
      <c r="IE2" s="213"/>
      <c r="IF2" s="213"/>
      <c r="IG2" s="213"/>
      <c r="IH2" s="213"/>
      <c r="II2" s="213"/>
      <c r="IJ2" s="213"/>
      <c r="IK2" s="213"/>
      <c r="IL2" s="213"/>
      <c r="IM2" s="213"/>
      <c r="IN2" s="213"/>
      <c r="IO2" s="213"/>
      <c r="IP2" s="213"/>
      <c r="IQ2" s="213"/>
      <c r="IR2" s="213"/>
      <c r="IS2" s="213"/>
      <c r="IT2" s="213"/>
      <c r="IU2" s="213"/>
      <c r="IV2" s="213"/>
    </row>
    <row r="3" spans="1:256" ht="34.5" customHeight="1">
      <c r="A3" s="300" t="s">
        <v>47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  <c r="BY3" s="213"/>
      <c r="BZ3" s="213"/>
      <c r="CA3" s="213"/>
      <c r="CB3" s="213"/>
      <c r="CC3" s="213"/>
      <c r="CD3" s="213"/>
      <c r="CE3" s="213"/>
      <c r="CF3" s="213"/>
      <c r="CG3" s="213"/>
      <c r="CH3" s="213"/>
      <c r="CI3" s="213"/>
      <c r="CJ3" s="213"/>
      <c r="CK3" s="213"/>
      <c r="CL3" s="213"/>
      <c r="CM3" s="213"/>
      <c r="CN3" s="213"/>
      <c r="CO3" s="213"/>
      <c r="CP3" s="213"/>
      <c r="CQ3" s="213"/>
      <c r="CR3" s="213"/>
      <c r="CS3" s="213"/>
      <c r="CT3" s="213"/>
      <c r="CU3" s="213"/>
      <c r="CV3" s="213"/>
      <c r="CW3" s="213"/>
      <c r="CX3" s="213"/>
      <c r="CY3" s="213"/>
      <c r="CZ3" s="213"/>
      <c r="DA3" s="213"/>
      <c r="DB3" s="213"/>
      <c r="DC3" s="213"/>
      <c r="DD3" s="213"/>
      <c r="DE3" s="213"/>
      <c r="DF3" s="213"/>
      <c r="DG3" s="213"/>
      <c r="DH3" s="213"/>
      <c r="DI3" s="213"/>
      <c r="DJ3" s="213"/>
      <c r="DK3" s="213"/>
      <c r="DL3" s="213"/>
      <c r="DM3" s="213"/>
      <c r="DN3" s="213"/>
      <c r="DO3" s="213"/>
      <c r="DP3" s="213"/>
      <c r="DQ3" s="213"/>
      <c r="DR3" s="213"/>
      <c r="DS3" s="213"/>
      <c r="DT3" s="213"/>
      <c r="DU3" s="213"/>
      <c r="DV3" s="213"/>
      <c r="DW3" s="213"/>
      <c r="DX3" s="213"/>
      <c r="DY3" s="213"/>
      <c r="DZ3" s="213"/>
      <c r="EA3" s="213"/>
      <c r="EB3" s="213"/>
      <c r="EC3" s="213"/>
      <c r="ED3" s="213"/>
      <c r="EE3" s="213"/>
      <c r="EF3" s="213"/>
      <c r="EG3" s="213"/>
      <c r="EH3" s="213"/>
      <c r="EI3" s="213"/>
      <c r="EJ3" s="213"/>
      <c r="EK3" s="213"/>
      <c r="EL3" s="213"/>
      <c r="EM3" s="213"/>
      <c r="EN3" s="213"/>
      <c r="EO3" s="213"/>
      <c r="EP3" s="213"/>
      <c r="EQ3" s="213"/>
      <c r="ER3" s="213"/>
      <c r="ES3" s="213"/>
      <c r="ET3" s="213"/>
      <c r="EU3" s="213"/>
      <c r="EV3" s="213"/>
      <c r="EW3" s="213"/>
      <c r="EX3" s="213"/>
      <c r="EY3" s="213"/>
      <c r="EZ3" s="213"/>
      <c r="FA3" s="213"/>
      <c r="FB3" s="213"/>
      <c r="FC3" s="213"/>
      <c r="FD3" s="213"/>
      <c r="FE3" s="213"/>
      <c r="FF3" s="213"/>
      <c r="FG3" s="213"/>
      <c r="FH3" s="213"/>
      <c r="FI3" s="213"/>
      <c r="FJ3" s="213"/>
      <c r="FK3" s="213"/>
      <c r="FL3" s="213"/>
      <c r="FM3" s="213"/>
      <c r="FN3" s="213"/>
      <c r="FO3" s="213"/>
      <c r="FP3" s="213"/>
      <c r="FQ3" s="213"/>
      <c r="FR3" s="213"/>
      <c r="FS3" s="213"/>
      <c r="FT3" s="213"/>
      <c r="FU3" s="213"/>
      <c r="FV3" s="213"/>
      <c r="FW3" s="213"/>
      <c r="FX3" s="213"/>
      <c r="FY3" s="213"/>
      <c r="FZ3" s="213"/>
      <c r="GA3" s="213"/>
      <c r="GB3" s="213"/>
      <c r="GC3" s="213"/>
      <c r="GD3" s="213"/>
      <c r="GE3" s="213"/>
      <c r="GF3" s="213"/>
      <c r="GG3" s="213"/>
      <c r="GH3" s="213"/>
      <c r="GI3" s="213"/>
      <c r="GJ3" s="213"/>
      <c r="GK3" s="213"/>
      <c r="GL3" s="213"/>
      <c r="GM3" s="213"/>
      <c r="GN3" s="213"/>
      <c r="GO3" s="213"/>
      <c r="GP3" s="213"/>
      <c r="GQ3" s="213"/>
      <c r="GR3" s="213"/>
      <c r="GS3" s="213"/>
      <c r="GT3" s="213"/>
      <c r="GU3" s="213"/>
      <c r="GV3" s="213"/>
      <c r="GW3" s="213"/>
      <c r="GX3" s="213"/>
      <c r="GY3" s="213"/>
      <c r="GZ3" s="213"/>
      <c r="HA3" s="213"/>
      <c r="HB3" s="213"/>
      <c r="HC3" s="213"/>
      <c r="HD3" s="213"/>
      <c r="HE3" s="213"/>
      <c r="HF3" s="213"/>
      <c r="HG3" s="213"/>
      <c r="HH3" s="213"/>
      <c r="HI3" s="213"/>
      <c r="HJ3" s="213"/>
      <c r="HK3" s="213"/>
      <c r="HL3" s="213"/>
      <c r="HM3" s="213"/>
      <c r="HN3" s="213"/>
      <c r="HO3" s="213"/>
      <c r="HP3" s="213"/>
      <c r="HQ3" s="213"/>
      <c r="HR3" s="213"/>
      <c r="HS3" s="213"/>
      <c r="HT3" s="213"/>
      <c r="HU3" s="213"/>
      <c r="HV3" s="213"/>
      <c r="HW3" s="213"/>
      <c r="HX3" s="213"/>
      <c r="HY3" s="213"/>
      <c r="HZ3" s="213"/>
      <c r="IA3" s="213"/>
      <c r="IB3" s="213"/>
      <c r="IC3" s="213"/>
      <c r="ID3" s="213"/>
      <c r="IE3" s="213"/>
      <c r="IF3" s="213"/>
      <c r="IG3" s="213"/>
      <c r="IH3" s="213"/>
      <c r="II3" s="213"/>
      <c r="IJ3" s="213"/>
      <c r="IK3" s="213"/>
      <c r="IL3" s="213"/>
      <c r="IM3" s="213"/>
      <c r="IN3" s="213"/>
      <c r="IO3" s="213"/>
      <c r="IP3" s="213"/>
      <c r="IQ3" s="213"/>
      <c r="IR3" s="213"/>
      <c r="IS3" s="213"/>
      <c r="IT3" s="213"/>
      <c r="IU3" s="213"/>
      <c r="IV3" s="213"/>
    </row>
    <row r="4" spans="1:256" ht="17.100000000000001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"/>
      <c r="V4" s="4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  <c r="BQ4" s="213"/>
      <c r="BR4" s="213"/>
      <c r="BS4" s="213"/>
      <c r="BT4" s="213"/>
      <c r="BU4" s="213"/>
      <c r="BV4" s="213"/>
      <c r="BW4" s="213"/>
      <c r="BX4" s="213"/>
      <c r="BY4" s="213"/>
      <c r="BZ4" s="213"/>
      <c r="CA4" s="213"/>
      <c r="CB4" s="213"/>
      <c r="CC4" s="213"/>
      <c r="CD4" s="213"/>
      <c r="CE4" s="213"/>
      <c r="CF4" s="213"/>
      <c r="CG4" s="213"/>
      <c r="CH4" s="213"/>
      <c r="CI4" s="213"/>
      <c r="CJ4" s="213"/>
      <c r="CK4" s="213"/>
      <c r="CL4" s="213"/>
      <c r="CM4" s="213"/>
      <c r="CN4" s="213"/>
      <c r="CO4" s="213"/>
      <c r="CP4" s="213"/>
      <c r="CQ4" s="213"/>
      <c r="CR4" s="213"/>
      <c r="CS4" s="213"/>
      <c r="CT4" s="213"/>
      <c r="CU4" s="213"/>
      <c r="CV4" s="213"/>
      <c r="CW4" s="213"/>
      <c r="CX4" s="213"/>
      <c r="CY4" s="213"/>
      <c r="CZ4" s="213"/>
      <c r="DA4" s="213"/>
      <c r="DB4" s="213"/>
      <c r="DC4" s="213"/>
      <c r="DD4" s="213"/>
      <c r="DE4" s="213"/>
      <c r="DF4" s="213"/>
      <c r="DG4" s="213"/>
      <c r="DH4" s="213"/>
      <c r="DI4" s="213"/>
      <c r="DJ4" s="213"/>
      <c r="DK4" s="213"/>
      <c r="DL4" s="213"/>
      <c r="DM4" s="213"/>
      <c r="DN4" s="213"/>
      <c r="DO4" s="213"/>
      <c r="DP4" s="213"/>
      <c r="DQ4" s="213"/>
      <c r="DR4" s="213"/>
      <c r="DS4" s="213"/>
      <c r="DT4" s="213"/>
      <c r="DU4" s="213"/>
      <c r="DV4" s="213"/>
      <c r="DW4" s="213"/>
      <c r="DX4" s="213"/>
      <c r="DY4" s="213"/>
      <c r="DZ4" s="213"/>
      <c r="EA4" s="213"/>
      <c r="EB4" s="213"/>
      <c r="EC4" s="213"/>
      <c r="ED4" s="213"/>
      <c r="EE4" s="213"/>
      <c r="EF4" s="213"/>
      <c r="EG4" s="213"/>
      <c r="EH4" s="213"/>
      <c r="EI4" s="213"/>
      <c r="EJ4" s="213"/>
      <c r="EK4" s="213"/>
      <c r="EL4" s="213"/>
      <c r="EM4" s="213"/>
      <c r="EN4" s="213"/>
      <c r="EO4" s="213"/>
      <c r="EP4" s="213"/>
      <c r="EQ4" s="213"/>
      <c r="ER4" s="213"/>
      <c r="ES4" s="213"/>
      <c r="ET4" s="213"/>
      <c r="EU4" s="213"/>
      <c r="EV4" s="213"/>
      <c r="EW4" s="213"/>
      <c r="EX4" s="213"/>
      <c r="EY4" s="213"/>
      <c r="EZ4" s="213"/>
      <c r="FA4" s="213"/>
      <c r="FB4" s="213"/>
      <c r="FC4" s="213"/>
      <c r="FD4" s="213"/>
      <c r="FE4" s="213"/>
      <c r="FF4" s="213"/>
      <c r="FG4" s="213"/>
      <c r="FH4" s="213"/>
      <c r="FI4" s="213"/>
      <c r="FJ4" s="213"/>
      <c r="FK4" s="213"/>
      <c r="FL4" s="213"/>
      <c r="FM4" s="213"/>
      <c r="FN4" s="213"/>
      <c r="FO4" s="213"/>
      <c r="FP4" s="213"/>
      <c r="FQ4" s="213"/>
      <c r="FR4" s="213"/>
      <c r="FS4" s="213"/>
      <c r="FT4" s="213"/>
      <c r="FU4" s="213"/>
      <c r="FV4" s="213"/>
      <c r="FW4" s="213"/>
      <c r="FX4" s="213"/>
      <c r="FY4" s="213"/>
      <c r="FZ4" s="213"/>
      <c r="GA4" s="213"/>
      <c r="GB4" s="213"/>
      <c r="GC4" s="213"/>
      <c r="GD4" s="213"/>
      <c r="GE4" s="213"/>
      <c r="GF4" s="213"/>
      <c r="GG4" s="213"/>
      <c r="GH4" s="213"/>
      <c r="GI4" s="213"/>
      <c r="GJ4" s="213"/>
      <c r="GK4" s="213"/>
      <c r="GL4" s="213"/>
      <c r="GM4" s="213"/>
      <c r="GN4" s="213"/>
      <c r="GO4" s="213"/>
      <c r="GP4" s="213"/>
      <c r="GQ4" s="213"/>
      <c r="GR4" s="213"/>
      <c r="GS4" s="213"/>
      <c r="GT4" s="213"/>
      <c r="GU4" s="213"/>
      <c r="GV4" s="213"/>
      <c r="GW4" s="213"/>
      <c r="GX4" s="213"/>
      <c r="GY4" s="213"/>
      <c r="GZ4" s="213"/>
      <c r="HA4" s="213"/>
      <c r="HB4" s="213"/>
      <c r="HC4" s="213"/>
      <c r="HD4" s="213"/>
      <c r="HE4" s="213"/>
      <c r="HF4" s="213"/>
      <c r="HG4" s="213"/>
      <c r="HH4" s="213"/>
      <c r="HI4" s="213"/>
      <c r="HJ4" s="213"/>
      <c r="HK4" s="213"/>
      <c r="HL4" s="213"/>
      <c r="HM4" s="213"/>
      <c r="HN4" s="213"/>
      <c r="HO4" s="213"/>
      <c r="HP4" s="213"/>
      <c r="HQ4" s="213"/>
      <c r="HR4" s="213"/>
      <c r="HS4" s="213"/>
      <c r="HT4" s="213"/>
      <c r="HU4" s="213"/>
      <c r="HV4" s="213"/>
      <c r="HW4" s="213"/>
      <c r="HX4" s="213"/>
      <c r="HY4" s="213"/>
      <c r="HZ4" s="213"/>
      <c r="IA4" s="213"/>
      <c r="IB4" s="213"/>
      <c r="IC4" s="213"/>
      <c r="ID4" s="213"/>
      <c r="IE4" s="213"/>
      <c r="IF4" s="213"/>
      <c r="IG4" s="213"/>
      <c r="IH4" s="213"/>
      <c r="II4" s="213"/>
      <c r="IJ4" s="213"/>
      <c r="IK4" s="213"/>
      <c r="IL4" s="213"/>
      <c r="IM4" s="213"/>
      <c r="IN4" s="213"/>
      <c r="IO4" s="213"/>
      <c r="IP4" s="213"/>
      <c r="IQ4" s="213"/>
      <c r="IR4" s="213"/>
      <c r="IS4" s="213"/>
      <c r="IT4" s="213"/>
      <c r="IU4" s="213"/>
      <c r="IV4" s="213"/>
    </row>
    <row r="5" spans="1:256" ht="17.100000000000001" customHeight="1">
      <c r="A5" s="51"/>
      <c r="B5" s="152" t="s">
        <v>25</v>
      </c>
      <c r="C5" s="152"/>
      <c r="D5" s="153"/>
      <c r="E5" s="152"/>
      <c r="F5" s="49"/>
      <c r="G5" s="154" t="s">
        <v>26</v>
      </c>
      <c r="H5" s="56" t="str">
        <f>[1]Certificate!J5</f>
        <v>SPR15120012-1</v>
      </c>
      <c r="I5" s="57"/>
      <c r="J5" s="57"/>
      <c r="K5" s="57"/>
      <c r="L5" s="56"/>
      <c r="M5" s="56"/>
      <c r="N5" s="56"/>
      <c r="O5" s="56"/>
      <c r="P5" s="57"/>
      <c r="Q5" s="57"/>
      <c r="R5" s="49"/>
      <c r="S5" s="153" t="s">
        <v>123</v>
      </c>
      <c r="T5" s="49"/>
      <c r="U5" s="153"/>
      <c r="V5" s="15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  <c r="BK5" s="213"/>
      <c r="BL5" s="213"/>
      <c r="BM5" s="213"/>
      <c r="BN5" s="213"/>
      <c r="BO5" s="213"/>
      <c r="BP5" s="213"/>
      <c r="BQ5" s="213"/>
      <c r="BR5" s="213"/>
      <c r="BS5" s="213"/>
      <c r="BT5" s="213"/>
      <c r="BU5" s="213"/>
      <c r="BV5" s="213"/>
      <c r="BW5" s="213"/>
      <c r="BX5" s="213"/>
      <c r="BY5" s="213"/>
      <c r="BZ5" s="213"/>
      <c r="CA5" s="213"/>
      <c r="CB5" s="213"/>
      <c r="CC5" s="213"/>
      <c r="CD5" s="213"/>
      <c r="CE5" s="213"/>
      <c r="CF5" s="213"/>
      <c r="CG5" s="213"/>
      <c r="CH5" s="213"/>
      <c r="CI5" s="213"/>
      <c r="CJ5" s="213"/>
      <c r="CK5" s="213"/>
      <c r="CL5" s="213"/>
      <c r="CM5" s="213"/>
      <c r="CN5" s="213"/>
      <c r="CO5" s="213"/>
      <c r="CP5" s="213"/>
      <c r="CQ5" s="213"/>
      <c r="CR5" s="213"/>
      <c r="CS5" s="213"/>
      <c r="CT5" s="213"/>
      <c r="CU5" s="213"/>
      <c r="CV5" s="213"/>
      <c r="CW5" s="213"/>
      <c r="CX5" s="213"/>
      <c r="CY5" s="213"/>
      <c r="CZ5" s="213"/>
      <c r="DA5" s="213"/>
      <c r="DB5" s="213"/>
      <c r="DC5" s="213"/>
      <c r="DD5" s="213"/>
      <c r="DE5" s="213"/>
      <c r="DF5" s="213"/>
      <c r="DG5" s="213"/>
      <c r="DH5" s="213"/>
      <c r="DI5" s="213"/>
      <c r="DJ5" s="213"/>
      <c r="DK5" s="213"/>
      <c r="DL5" s="213"/>
      <c r="DM5" s="213"/>
      <c r="DN5" s="213"/>
      <c r="DO5" s="213"/>
      <c r="DP5" s="213"/>
      <c r="DQ5" s="213"/>
      <c r="DR5" s="213"/>
      <c r="DS5" s="213"/>
      <c r="DT5" s="213"/>
      <c r="DU5" s="213"/>
      <c r="DV5" s="213"/>
      <c r="DW5" s="213"/>
      <c r="DX5" s="213"/>
      <c r="DY5" s="213"/>
      <c r="DZ5" s="213"/>
      <c r="EA5" s="213"/>
      <c r="EB5" s="213"/>
      <c r="EC5" s="213"/>
      <c r="ED5" s="213"/>
      <c r="EE5" s="213"/>
      <c r="EF5" s="213"/>
      <c r="EG5" s="213"/>
      <c r="EH5" s="213"/>
      <c r="EI5" s="213"/>
      <c r="EJ5" s="213"/>
      <c r="EK5" s="213"/>
      <c r="EL5" s="213"/>
      <c r="EM5" s="213"/>
      <c r="EN5" s="213"/>
      <c r="EO5" s="213"/>
      <c r="EP5" s="213"/>
      <c r="EQ5" s="213"/>
      <c r="ER5" s="213"/>
      <c r="ES5" s="213"/>
      <c r="ET5" s="213"/>
      <c r="EU5" s="213"/>
      <c r="EV5" s="213"/>
      <c r="EW5" s="213"/>
      <c r="EX5" s="213"/>
      <c r="EY5" s="213"/>
      <c r="EZ5" s="213"/>
      <c r="FA5" s="213"/>
      <c r="FB5" s="213"/>
      <c r="FC5" s="213"/>
      <c r="FD5" s="213"/>
      <c r="FE5" s="213"/>
      <c r="FF5" s="213"/>
      <c r="FG5" s="213"/>
      <c r="FH5" s="213"/>
      <c r="FI5" s="213"/>
      <c r="FJ5" s="213"/>
      <c r="FK5" s="213"/>
      <c r="FL5" s="213"/>
      <c r="FM5" s="213"/>
      <c r="FN5" s="213"/>
      <c r="FO5" s="213"/>
      <c r="FP5" s="213"/>
      <c r="FQ5" s="213"/>
      <c r="FR5" s="213"/>
      <c r="FS5" s="213"/>
      <c r="FT5" s="213"/>
      <c r="FU5" s="213"/>
      <c r="FV5" s="213"/>
      <c r="FW5" s="213"/>
      <c r="FX5" s="213"/>
      <c r="FY5" s="213"/>
      <c r="FZ5" s="213"/>
      <c r="GA5" s="213"/>
      <c r="GB5" s="213"/>
      <c r="GC5" s="213"/>
      <c r="GD5" s="213"/>
      <c r="GE5" s="213"/>
      <c r="GF5" s="213"/>
      <c r="GG5" s="213"/>
      <c r="GH5" s="213"/>
      <c r="GI5" s="213"/>
      <c r="GJ5" s="213"/>
      <c r="GK5" s="213"/>
      <c r="GL5" s="213"/>
      <c r="GM5" s="213"/>
      <c r="GN5" s="213"/>
      <c r="GO5" s="213"/>
      <c r="GP5" s="213"/>
      <c r="GQ5" s="213"/>
      <c r="GR5" s="213"/>
      <c r="GS5" s="213"/>
      <c r="GT5" s="213"/>
      <c r="GU5" s="213"/>
      <c r="GV5" s="213"/>
      <c r="GW5" s="213"/>
      <c r="GX5" s="213"/>
      <c r="GY5" s="213"/>
      <c r="GZ5" s="213"/>
      <c r="HA5" s="213"/>
      <c r="HB5" s="213"/>
      <c r="HC5" s="213"/>
      <c r="HD5" s="213"/>
      <c r="HE5" s="213"/>
      <c r="HF5" s="213"/>
      <c r="HG5" s="213"/>
      <c r="HH5" s="213"/>
      <c r="HI5" s="213"/>
      <c r="HJ5" s="213"/>
      <c r="HK5" s="213"/>
      <c r="HL5" s="213"/>
      <c r="HM5" s="213"/>
      <c r="HN5" s="213"/>
      <c r="HO5" s="213"/>
      <c r="HP5" s="213"/>
      <c r="HQ5" s="213"/>
      <c r="HR5" s="213"/>
      <c r="HS5" s="213"/>
      <c r="HT5" s="213"/>
      <c r="HU5" s="213"/>
      <c r="HV5" s="213"/>
      <c r="HW5" s="213"/>
      <c r="HX5" s="213"/>
      <c r="HY5" s="213"/>
      <c r="HZ5" s="213"/>
      <c r="IA5" s="213"/>
      <c r="IB5" s="213"/>
      <c r="IC5" s="213"/>
      <c r="ID5" s="213"/>
      <c r="IE5" s="213"/>
      <c r="IF5" s="213"/>
      <c r="IG5" s="213"/>
      <c r="IH5" s="213"/>
      <c r="II5" s="213"/>
      <c r="IJ5" s="213"/>
      <c r="IK5" s="213"/>
      <c r="IL5" s="213"/>
      <c r="IM5" s="213"/>
      <c r="IN5" s="213"/>
      <c r="IO5" s="213"/>
      <c r="IP5" s="213"/>
      <c r="IQ5" s="213"/>
      <c r="IR5" s="213"/>
      <c r="IS5" s="213"/>
      <c r="IT5" s="213"/>
      <c r="IU5" s="213"/>
      <c r="IV5" s="213"/>
    </row>
    <row r="6" spans="1:256" ht="17.100000000000001" customHeight="1">
      <c r="A6" s="51"/>
      <c r="B6" s="58"/>
      <c r="C6" s="54"/>
      <c r="D6" s="54"/>
      <c r="E6" s="53"/>
      <c r="F6" s="59"/>
      <c r="G6" s="59"/>
      <c r="H6" s="59"/>
      <c r="I6" s="60"/>
      <c r="J6" s="5"/>
      <c r="K6" s="6"/>
      <c r="L6" s="5"/>
      <c r="M6" s="5"/>
      <c r="N6" s="56"/>
      <c r="O6" s="56"/>
      <c r="P6" s="57"/>
      <c r="Q6" s="57"/>
      <c r="R6" s="57"/>
      <c r="S6" s="49"/>
      <c r="T6" s="49"/>
      <c r="U6" s="49"/>
      <c r="V6" s="4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213"/>
      <c r="AY6" s="213"/>
      <c r="AZ6" s="213"/>
      <c r="BA6" s="213"/>
      <c r="BB6" s="213"/>
      <c r="BC6" s="213"/>
      <c r="BD6" s="213"/>
      <c r="BE6" s="213"/>
      <c r="BF6" s="213"/>
      <c r="BG6" s="213"/>
      <c r="BH6" s="213"/>
      <c r="BI6" s="213"/>
      <c r="BJ6" s="213"/>
      <c r="BK6" s="213"/>
      <c r="BL6" s="213"/>
      <c r="BM6" s="213"/>
      <c r="BN6" s="213"/>
      <c r="BO6" s="213"/>
      <c r="BP6" s="213"/>
      <c r="BQ6" s="213"/>
      <c r="BR6" s="213"/>
      <c r="BS6" s="213"/>
      <c r="BT6" s="213"/>
      <c r="BU6" s="213"/>
      <c r="BV6" s="213"/>
      <c r="BW6" s="213"/>
      <c r="BX6" s="213"/>
      <c r="BY6" s="213"/>
      <c r="BZ6" s="213"/>
      <c r="CA6" s="213"/>
      <c r="CB6" s="213"/>
      <c r="CC6" s="213"/>
      <c r="CD6" s="213"/>
      <c r="CE6" s="213"/>
      <c r="CF6" s="213"/>
      <c r="CG6" s="213"/>
      <c r="CH6" s="213"/>
      <c r="CI6" s="213"/>
      <c r="CJ6" s="213"/>
      <c r="CK6" s="213"/>
      <c r="CL6" s="213"/>
      <c r="CM6" s="213"/>
      <c r="CN6" s="213"/>
      <c r="CO6" s="213"/>
      <c r="CP6" s="213"/>
      <c r="CQ6" s="213"/>
      <c r="CR6" s="213"/>
      <c r="CS6" s="213"/>
      <c r="CT6" s="213"/>
      <c r="CU6" s="213"/>
      <c r="CV6" s="213"/>
      <c r="CW6" s="213"/>
      <c r="CX6" s="213"/>
      <c r="CY6" s="213"/>
      <c r="CZ6" s="213"/>
      <c r="DA6" s="213"/>
      <c r="DB6" s="213"/>
      <c r="DC6" s="213"/>
      <c r="DD6" s="213"/>
      <c r="DE6" s="213"/>
      <c r="DF6" s="213"/>
      <c r="DG6" s="213"/>
      <c r="DH6" s="213"/>
      <c r="DI6" s="213"/>
      <c r="DJ6" s="213"/>
      <c r="DK6" s="213"/>
      <c r="DL6" s="213"/>
      <c r="DM6" s="213"/>
      <c r="DN6" s="213"/>
      <c r="DO6" s="213"/>
      <c r="DP6" s="213"/>
      <c r="DQ6" s="213"/>
      <c r="DR6" s="213"/>
      <c r="DS6" s="213"/>
      <c r="DT6" s="213"/>
      <c r="DU6" s="213"/>
      <c r="DV6" s="213"/>
      <c r="DW6" s="213"/>
      <c r="DX6" s="213"/>
      <c r="DY6" s="213"/>
      <c r="DZ6" s="213"/>
      <c r="EA6" s="213"/>
      <c r="EB6" s="213"/>
      <c r="EC6" s="213"/>
      <c r="ED6" s="213"/>
      <c r="EE6" s="213"/>
      <c r="EF6" s="213"/>
      <c r="EG6" s="213"/>
      <c r="EH6" s="213"/>
      <c r="EI6" s="213"/>
      <c r="EJ6" s="213"/>
      <c r="EK6" s="213"/>
      <c r="EL6" s="213"/>
      <c r="EM6" s="213"/>
      <c r="EN6" s="213"/>
      <c r="EO6" s="213"/>
      <c r="EP6" s="213"/>
      <c r="EQ6" s="213"/>
      <c r="ER6" s="213"/>
      <c r="ES6" s="213"/>
      <c r="ET6" s="213"/>
      <c r="EU6" s="213"/>
      <c r="EV6" s="213"/>
      <c r="EW6" s="213"/>
      <c r="EX6" s="213"/>
      <c r="EY6" s="213"/>
      <c r="EZ6" s="213"/>
      <c r="FA6" s="213"/>
      <c r="FB6" s="213"/>
      <c r="FC6" s="213"/>
      <c r="FD6" s="213"/>
      <c r="FE6" s="213"/>
      <c r="FF6" s="213"/>
      <c r="FG6" s="213"/>
      <c r="FH6" s="213"/>
      <c r="FI6" s="213"/>
      <c r="FJ6" s="213"/>
      <c r="FK6" s="213"/>
      <c r="FL6" s="213"/>
      <c r="FM6" s="213"/>
      <c r="FN6" s="213"/>
      <c r="FO6" s="213"/>
      <c r="FP6" s="213"/>
      <c r="FQ6" s="213"/>
      <c r="FR6" s="213"/>
      <c r="FS6" s="213"/>
      <c r="FT6" s="213"/>
      <c r="FU6" s="213"/>
      <c r="FV6" s="213"/>
      <c r="FW6" s="213"/>
      <c r="FX6" s="213"/>
      <c r="FY6" s="213"/>
      <c r="FZ6" s="213"/>
      <c r="GA6" s="213"/>
      <c r="GB6" s="213"/>
      <c r="GC6" s="213"/>
      <c r="GD6" s="213"/>
      <c r="GE6" s="213"/>
      <c r="GF6" s="213"/>
      <c r="GG6" s="213"/>
      <c r="GH6" s="213"/>
      <c r="GI6" s="213"/>
      <c r="GJ6" s="213"/>
      <c r="GK6" s="213"/>
      <c r="GL6" s="213"/>
      <c r="GM6" s="213"/>
      <c r="GN6" s="213"/>
      <c r="GO6" s="213"/>
      <c r="GP6" s="213"/>
      <c r="GQ6" s="213"/>
      <c r="GR6" s="213"/>
      <c r="GS6" s="213"/>
      <c r="GT6" s="213"/>
      <c r="GU6" s="213"/>
      <c r="GV6" s="213"/>
      <c r="GW6" s="213"/>
      <c r="GX6" s="213"/>
      <c r="GY6" s="213"/>
      <c r="GZ6" s="213"/>
      <c r="HA6" s="213"/>
      <c r="HB6" s="213"/>
      <c r="HC6" s="213"/>
      <c r="HD6" s="213"/>
      <c r="HE6" s="213"/>
      <c r="HF6" s="213"/>
      <c r="HG6" s="213"/>
      <c r="HH6" s="213"/>
      <c r="HI6" s="213"/>
      <c r="HJ6" s="213"/>
      <c r="HK6" s="213"/>
      <c r="HL6" s="213"/>
      <c r="HM6" s="213"/>
      <c r="HN6" s="213"/>
      <c r="HO6" s="213"/>
      <c r="HP6" s="213"/>
      <c r="HQ6" s="213"/>
      <c r="HR6" s="213"/>
      <c r="HS6" s="213"/>
      <c r="HT6" s="213"/>
      <c r="HU6" s="213"/>
      <c r="HV6" s="213"/>
      <c r="HW6" s="213"/>
      <c r="HX6" s="213"/>
      <c r="HY6" s="213"/>
      <c r="HZ6" s="213"/>
      <c r="IA6" s="213"/>
      <c r="IB6" s="213"/>
      <c r="IC6" s="213"/>
      <c r="ID6" s="213"/>
      <c r="IE6" s="213"/>
      <c r="IF6" s="213"/>
      <c r="IG6" s="213"/>
      <c r="IH6" s="213"/>
      <c r="II6" s="213"/>
      <c r="IJ6" s="213"/>
      <c r="IK6" s="213"/>
      <c r="IL6" s="213"/>
      <c r="IM6" s="213"/>
      <c r="IN6" s="213"/>
      <c r="IO6" s="213"/>
      <c r="IP6" s="213"/>
      <c r="IQ6" s="213"/>
      <c r="IR6" s="213"/>
      <c r="IS6" s="213"/>
      <c r="IT6" s="213"/>
      <c r="IU6" s="213"/>
      <c r="IV6" s="213"/>
    </row>
    <row r="7" spans="1:256" ht="17.100000000000001" customHeight="1">
      <c r="A7" s="51"/>
      <c r="B7" s="61"/>
      <c r="C7" s="62"/>
      <c r="D7" s="54"/>
      <c r="E7" s="54"/>
      <c r="F7" s="54"/>
      <c r="G7" s="54"/>
      <c r="H7" s="54"/>
      <c r="I7" s="55"/>
      <c r="J7" s="63"/>
      <c r="K7" s="6"/>
      <c r="L7" s="64"/>
      <c r="M7" s="64"/>
      <c r="N7" s="65"/>
      <c r="O7" s="65"/>
      <c r="P7" s="65"/>
      <c r="Q7" s="65"/>
      <c r="R7" s="65"/>
      <c r="S7" s="65"/>
      <c r="T7" s="66"/>
      <c r="U7" s="66"/>
      <c r="V7" s="67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13"/>
      <c r="BV7" s="213"/>
      <c r="BW7" s="213"/>
      <c r="BX7" s="213"/>
      <c r="BY7" s="213"/>
      <c r="BZ7" s="213"/>
      <c r="CA7" s="213"/>
      <c r="CB7" s="213"/>
      <c r="CC7" s="213"/>
      <c r="CD7" s="213"/>
      <c r="CE7" s="213"/>
      <c r="CF7" s="213"/>
      <c r="CG7" s="213"/>
      <c r="CH7" s="213"/>
      <c r="CI7" s="213"/>
      <c r="CJ7" s="213"/>
      <c r="CK7" s="213"/>
      <c r="CL7" s="213"/>
      <c r="CM7" s="213"/>
      <c r="CN7" s="213"/>
      <c r="CO7" s="213"/>
      <c r="CP7" s="213"/>
      <c r="CQ7" s="213"/>
      <c r="CR7" s="213"/>
      <c r="CS7" s="213"/>
      <c r="CT7" s="213"/>
      <c r="CU7" s="213"/>
      <c r="CV7" s="213"/>
      <c r="CW7" s="213"/>
      <c r="CX7" s="213"/>
      <c r="CY7" s="213"/>
      <c r="CZ7" s="213"/>
      <c r="DA7" s="213"/>
      <c r="DB7" s="213"/>
      <c r="DC7" s="213"/>
      <c r="DD7" s="213"/>
      <c r="DE7" s="213"/>
      <c r="DF7" s="213"/>
      <c r="DG7" s="213"/>
      <c r="DH7" s="213"/>
      <c r="DI7" s="213"/>
      <c r="DJ7" s="213"/>
      <c r="DK7" s="213"/>
      <c r="DL7" s="213"/>
      <c r="DM7" s="213"/>
      <c r="DN7" s="213"/>
      <c r="DO7" s="213"/>
      <c r="DP7" s="213"/>
      <c r="DQ7" s="213"/>
      <c r="DR7" s="213"/>
      <c r="DS7" s="213"/>
      <c r="DT7" s="213"/>
      <c r="DU7" s="213"/>
      <c r="DV7" s="213"/>
      <c r="DW7" s="213"/>
      <c r="DX7" s="213"/>
      <c r="DY7" s="213"/>
      <c r="DZ7" s="213"/>
      <c r="EA7" s="213"/>
      <c r="EB7" s="213"/>
      <c r="EC7" s="213"/>
      <c r="ED7" s="213"/>
      <c r="EE7" s="213"/>
      <c r="EF7" s="213"/>
      <c r="EG7" s="213"/>
      <c r="EH7" s="213"/>
      <c r="EI7" s="213"/>
      <c r="EJ7" s="213"/>
      <c r="EK7" s="213"/>
      <c r="EL7" s="213"/>
      <c r="EM7" s="213"/>
      <c r="EN7" s="213"/>
      <c r="EO7" s="213"/>
      <c r="EP7" s="213"/>
      <c r="EQ7" s="213"/>
      <c r="ER7" s="213"/>
      <c r="ES7" s="213"/>
      <c r="ET7" s="213"/>
      <c r="EU7" s="213"/>
      <c r="EV7" s="213"/>
      <c r="EW7" s="213"/>
      <c r="EX7" s="213"/>
      <c r="EY7" s="213"/>
      <c r="EZ7" s="213"/>
      <c r="FA7" s="213"/>
      <c r="FB7" s="213"/>
      <c r="FC7" s="213"/>
      <c r="FD7" s="213"/>
      <c r="FE7" s="213"/>
      <c r="FF7" s="213"/>
      <c r="FG7" s="213"/>
      <c r="FH7" s="213"/>
      <c r="FI7" s="213"/>
      <c r="FJ7" s="213"/>
      <c r="FK7" s="213"/>
      <c r="FL7" s="213"/>
      <c r="FM7" s="213"/>
      <c r="FN7" s="213"/>
      <c r="FO7" s="213"/>
      <c r="FP7" s="213"/>
      <c r="FQ7" s="213"/>
      <c r="FR7" s="213"/>
      <c r="FS7" s="213"/>
      <c r="FT7" s="213"/>
      <c r="FU7" s="213"/>
      <c r="FV7" s="213"/>
      <c r="FW7" s="213"/>
      <c r="FX7" s="213"/>
      <c r="FY7" s="213"/>
      <c r="FZ7" s="213"/>
      <c r="GA7" s="213"/>
      <c r="GB7" s="213"/>
      <c r="GC7" s="213"/>
      <c r="GD7" s="213"/>
      <c r="GE7" s="213"/>
      <c r="GF7" s="213"/>
      <c r="GG7" s="213"/>
      <c r="GH7" s="213"/>
      <c r="GI7" s="213"/>
      <c r="GJ7" s="213"/>
      <c r="GK7" s="213"/>
      <c r="GL7" s="213"/>
      <c r="GM7" s="213"/>
      <c r="GN7" s="213"/>
      <c r="GO7" s="213"/>
      <c r="GP7" s="213"/>
      <c r="GQ7" s="213"/>
      <c r="GR7" s="213"/>
      <c r="GS7" s="213"/>
      <c r="GT7" s="213"/>
      <c r="GU7" s="213"/>
      <c r="GV7" s="213"/>
      <c r="GW7" s="213"/>
      <c r="GX7" s="213"/>
      <c r="GY7" s="213"/>
      <c r="GZ7" s="213"/>
      <c r="HA7" s="213"/>
      <c r="HB7" s="213"/>
      <c r="HC7" s="213"/>
      <c r="HD7" s="213"/>
      <c r="HE7" s="213"/>
      <c r="HF7" s="213"/>
      <c r="HG7" s="213"/>
      <c r="HH7" s="213"/>
      <c r="HI7" s="213"/>
      <c r="HJ7" s="213"/>
      <c r="HK7" s="213"/>
      <c r="HL7" s="213"/>
      <c r="HM7" s="213"/>
      <c r="HN7" s="213"/>
      <c r="HO7" s="213"/>
      <c r="HP7" s="213"/>
      <c r="HQ7" s="213"/>
      <c r="HR7" s="213"/>
      <c r="HS7" s="213"/>
      <c r="HT7" s="213"/>
      <c r="HU7" s="213"/>
      <c r="HV7" s="213"/>
      <c r="HW7" s="213"/>
      <c r="HX7" s="213"/>
      <c r="HY7" s="213"/>
      <c r="HZ7" s="213"/>
      <c r="IA7" s="213"/>
      <c r="IB7" s="213"/>
      <c r="IC7" s="213"/>
      <c r="ID7" s="213"/>
      <c r="IE7" s="213"/>
      <c r="IF7" s="213"/>
      <c r="IG7" s="213"/>
      <c r="IH7" s="213"/>
      <c r="II7" s="213"/>
      <c r="IJ7" s="213"/>
      <c r="IK7" s="213"/>
      <c r="IL7" s="213"/>
      <c r="IM7" s="213"/>
      <c r="IN7" s="213"/>
      <c r="IO7" s="213"/>
      <c r="IP7" s="213"/>
      <c r="IQ7" s="213"/>
      <c r="IR7" s="213"/>
      <c r="IS7" s="213"/>
      <c r="IT7" s="213"/>
      <c r="IU7" s="213"/>
      <c r="IV7" s="213"/>
    </row>
    <row r="8" spans="1:256" ht="17.100000000000001" customHeight="1">
      <c r="A8" s="51"/>
      <c r="B8" s="58"/>
      <c r="C8" s="62"/>
      <c r="D8" s="62"/>
      <c r="E8" s="54"/>
      <c r="F8" s="54"/>
      <c r="G8" s="309" t="s">
        <v>124</v>
      </c>
      <c r="H8" s="309"/>
      <c r="I8" s="309"/>
      <c r="J8" s="309"/>
      <c r="K8" s="309"/>
      <c r="L8" s="309"/>
      <c r="M8" s="309"/>
      <c r="N8" s="309"/>
      <c r="O8" s="309"/>
      <c r="P8" s="309"/>
      <c r="Q8" s="65"/>
      <c r="R8" s="65"/>
      <c r="S8" s="65"/>
      <c r="T8" s="65"/>
      <c r="U8" s="66"/>
      <c r="V8" s="67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  <c r="DH8" s="213"/>
      <c r="DI8" s="213"/>
      <c r="DJ8" s="213"/>
      <c r="DK8" s="213"/>
      <c r="DL8" s="213"/>
      <c r="DM8" s="213"/>
      <c r="DN8" s="213"/>
      <c r="DO8" s="213"/>
      <c r="DP8" s="213"/>
      <c r="DQ8" s="213"/>
      <c r="DR8" s="213"/>
      <c r="DS8" s="213"/>
      <c r="DT8" s="213"/>
      <c r="DU8" s="213"/>
      <c r="DV8" s="213"/>
      <c r="DW8" s="213"/>
      <c r="DX8" s="213"/>
      <c r="DY8" s="213"/>
      <c r="DZ8" s="213"/>
      <c r="EA8" s="213"/>
      <c r="EB8" s="213"/>
      <c r="EC8" s="213"/>
      <c r="ED8" s="213"/>
      <c r="EE8" s="213"/>
      <c r="EF8" s="213"/>
      <c r="EG8" s="213"/>
      <c r="EH8" s="213"/>
      <c r="EI8" s="213"/>
      <c r="EJ8" s="213"/>
      <c r="EK8" s="213"/>
      <c r="EL8" s="213"/>
      <c r="EM8" s="213"/>
      <c r="EN8" s="213"/>
      <c r="EO8" s="213"/>
      <c r="EP8" s="213"/>
      <c r="EQ8" s="213"/>
      <c r="ER8" s="213"/>
      <c r="ES8" s="213"/>
      <c r="ET8" s="213"/>
      <c r="EU8" s="213"/>
      <c r="EV8" s="213"/>
      <c r="EW8" s="213"/>
      <c r="EX8" s="213"/>
      <c r="EY8" s="213"/>
      <c r="EZ8" s="213"/>
      <c r="FA8" s="213"/>
      <c r="FB8" s="213"/>
      <c r="FC8" s="213"/>
      <c r="FD8" s="213"/>
      <c r="FE8" s="213"/>
      <c r="FF8" s="213"/>
      <c r="FG8" s="213"/>
      <c r="FH8" s="213"/>
      <c r="FI8" s="213"/>
      <c r="FJ8" s="213"/>
      <c r="FK8" s="213"/>
      <c r="FL8" s="213"/>
      <c r="FM8" s="213"/>
      <c r="FN8" s="213"/>
      <c r="FO8" s="213"/>
      <c r="FP8" s="213"/>
      <c r="FQ8" s="213"/>
      <c r="FR8" s="213"/>
      <c r="FS8" s="213"/>
      <c r="FT8" s="213"/>
      <c r="FU8" s="213"/>
      <c r="FV8" s="213"/>
      <c r="FW8" s="213"/>
      <c r="FX8" s="213"/>
      <c r="FY8" s="213"/>
      <c r="FZ8" s="213"/>
      <c r="GA8" s="213"/>
      <c r="GB8" s="213"/>
      <c r="GC8" s="213"/>
      <c r="GD8" s="213"/>
      <c r="GE8" s="213"/>
      <c r="GF8" s="213"/>
      <c r="GG8" s="213"/>
      <c r="GH8" s="213"/>
      <c r="GI8" s="213"/>
      <c r="GJ8" s="213"/>
      <c r="GK8" s="213"/>
      <c r="GL8" s="213"/>
      <c r="GM8" s="213"/>
      <c r="GN8" s="213"/>
      <c r="GO8" s="213"/>
      <c r="GP8" s="213"/>
      <c r="GQ8" s="213"/>
      <c r="GR8" s="213"/>
      <c r="GS8" s="213"/>
      <c r="GT8" s="213"/>
      <c r="GU8" s="213"/>
      <c r="GV8" s="213"/>
      <c r="GW8" s="213"/>
      <c r="GX8" s="213"/>
      <c r="GY8" s="213"/>
      <c r="GZ8" s="213"/>
      <c r="HA8" s="213"/>
      <c r="HB8" s="213"/>
      <c r="HC8" s="213"/>
      <c r="HD8" s="213"/>
      <c r="HE8" s="213"/>
      <c r="HF8" s="213"/>
      <c r="HG8" s="213"/>
      <c r="HH8" s="213"/>
      <c r="HI8" s="213"/>
      <c r="HJ8" s="213"/>
      <c r="HK8" s="213"/>
      <c r="HL8" s="213"/>
      <c r="HM8" s="213"/>
      <c r="HN8" s="213"/>
      <c r="HO8" s="213"/>
      <c r="HP8" s="213"/>
      <c r="HQ8" s="213"/>
      <c r="HR8" s="213"/>
      <c r="HS8" s="213"/>
      <c r="HT8" s="213"/>
      <c r="HU8" s="213"/>
      <c r="HV8" s="213"/>
      <c r="HW8" s="213"/>
      <c r="HX8" s="213"/>
      <c r="HY8" s="213"/>
      <c r="HZ8" s="213"/>
      <c r="IA8" s="213"/>
      <c r="IB8" s="213"/>
      <c r="IC8" s="213"/>
      <c r="ID8" s="213"/>
      <c r="IE8" s="213"/>
      <c r="IF8" s="213"/>
      <c r="IG8" s="213"/>
      <c r="IH8" s="213"/>
      <c r="II8" s="213"/>
      <c r="IJ8" s="213"/>
      <c r="IK8" s="213"/>
      <c r="IL8" s="213"/>
      <c r="IM8" s="213"/>
      <c r="IN8" s="213"/>
      <c r="IO8" s="213"/>
      <c r="IP8" s="213"/>
      <c r="IQ8" s="213"/>
      <c r="IR8" s="213"/>
      <c r="IS8" s="213"/>
      <c r="IT8" s="213"/>
      <c r="IU8" s="213"/>
      <c r="IV8" s="213"/>
    </row>
    <row r="9" spans="1:256" ht="17.100000000000001" customHeight="1">
      <c r="A9" s="51"/>
      <c r="B9" s="58"/>
      <c r="C9" s="62"/>
      <c r="D9" s="62"/>
      <c r="E9" s="54"/>
      <c r="F9" s="54"/>
      <c r="G9" s="309"/>
      <c r="H9" s="309"/>
      <c r="I9" s="309"/>
      <c r="J9" s="309"/>
      <c r="K9" s="309"/>
      <c r="L9" s="309"/>
      <c r="M9" s="309"/>
      <c r="N9" s="309"/>
      <c r="O9" s="309"/>
      <c r="P9" s="309"/>
      <c r="Q9" s="65"/>
      <c r="R9" s="65"/>
      <c r="S9" s="65"/>
      <c r="T9" s="65"/>
      <c r="U9" s="66"/>
      <c r="V9" s="67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3"/>
      <c r="BW9" s="213"/>
      <c r="BX9" s="213"/>
      <c r="BY9" s="213"/>
      <c r="BZ9" s="213"/>
      <c r="CA9" s="213"/>
      <c r="CB9" s="213"/>
      <c r="CC9" s="213"/>
      <c r="CD9" s="213"/>
      <c r="CE9" s="213"/>
      <c r="CF9" s="213"/>
      <c r="CG9" s="213"/>
      <c r="CH9" s="213"/>
      <c r="CI9" s="213"/>
      <c r="CJ9" s="213"/>
      <c r="CK9" s="213"/>
      <c r="CL9" s="213"/>
      <c r="CM9" s="213"/>
      <c r="CN9" s="213"/>
      <c r="CO9" s="213"/>
      <c r="CP9" s="213"/>
      <c r="CQ9" s="213"/>
      <c r="CR9" s="213"/>
      <c r="CS9" s="213"/>
      <c r="CT9" s="213"/>
      <c r="CU9" s="213"/>
      <c r="CV9" s="213"/>
      <c r="CW9" s="213"/>
      <c r="CX9" s="213"/>
      <c r="CY9" s="213"/>
      <c r="CZ9" s="213"/>
      <c r="DA9" s="213"/>
      <c r="DB9" s="213"/>
      <c r="DC9" s="213"/>
      <c r="DD9" s="213"/>
      <c r="DE9" s="213"/>
      <c r="DF9" s="213"/>
      <c r="DG9" s="213"/>
      <c r="DH9" s="213"/>
      <c r="DI9" s="213"/>
      <c r="DJ9" s="213"/>
      <c r="DK9" s="213"/>
      <c r="DL9" s="213"/>
      <c r="DM9" s="213"/>
      <c r="DN9" s="213"/>
      <c r="DO9" s="213"/>
      <c r="DP9" s="213"/>
      <c r="DQ9" s="213"/>
      <c r="DR9" s="213"/>
      <c r="DS9" s="213"/>
      <c r="DT9" s="213"/>
      <c r="DU9" s="213"/>
      <c r="DV9" s="213"/>
      <c r="DW9" s="213"/>
      <c r="DX9" s="213"/>
      <c r="DY9" s="213"/>
      <c r="DZ9" s="213"/>
      <c r="EA9" s="213"/>
      <c r="EB9" s="213"/>
      <c r="EC9" s="213"/>
      <c r="ED9" s="213"/>
      <c r="EE9" s="213"/>
      <c r="EF9" s="213"/>
      <c r="EG9" s="213"/>
      <c r="EH9" s="213"/>
      <c r="EI9" s="213"/>
      <c r="EJ9" s="213"/>
      <c r="EK9" s="213"/>
      <c r="EL9" s="213"/>
      <c r="EM9" s="213"/>
      <c r="EN9" s="213"/>
      <c r="EO9" s="213"/>
      <c r="EP9" s="213"/>
      <c r="EQ9" s="213"/>
      <c r="ER9" s="213"/>
      <c r="ES9" s="213"/>
      <c r="ET9" s="213"/>
      <c r="EU9" s="213"/>
      <c r="EV9" s="213"/>
      <c r="EW9" s="213"/>
      <c r="EX9" s="213"/>
      <c r="EY9" s="213"/>
      <c r="EZ9" s="213"/>
      <c r="FA9" s="213"/>
      <c r="FB9" s="213"/>
      <c r="FC9" s="213"/>
      <c r="FD9" s="213"/>
      <c r="FE9" s="213"/>
      <c r="FF9" s="213"/>
      <c r="FG9" s="213"/>
      <c r="FH9" s="213"/>
      <c r="FI9" s="213"/>
      <c r="FJ9" s="213"/>
      <c r="FK9" s="213"/>
      <c r="FL9" s="213"/>
      <c r="FM9" s="213"/>
      <c r="FN9" s="213"/>
      <c r="FO9" s="213"/>
      <c r="FP9" s="213"/>
      <c r="FQ9" s="213"/>
      <c r="FR9" s="213"/>
      <c r="FS9" s="213"/>
      <c r="FT9" s="213"/>
      <c r="FU9" s="213"/>
      <c r="FV9" s="213"/>
      <c r="FW9" s="213"/>
      <c r="FX9" s="213"/>
      <c r="FY9" s="213"/>
      <c r="FZ9" s="213"/>
      <c r="GA9" s="213"/>
      <c r="GB9" s="213"/>
      <c r="GC9" s="213"/>
      <c r="GD9" s="213"/>
      <c r="GE9" s="213"/>
      <c r="GF9" s="213"/>
      <c r="GG9" s="213"/>
      <c r="GH9" s="213"/>
      <c r="GI9" s="213"/>
      <c r="GJ9" s="213"/>
      <c r="GK9" s="213"/>
      <c r="GL9" s="213"/>
      <c r="GM9" s="213"/>
      <c r="GN9" s="213"/>
      <c r="GO9" s="213"/>
      <c r="GP9" s="213"/>
      <c r="GQ9" s="213"/>
      <c r="GR9" s="213"/>
      <c r="GS9" s="213"/>
      <c r="GT9" s="213"/>
      <c r="GU9" s="213"/>
      <c r="GV9" s="213"/>
      <c r="GW9" s="213"/>
      <c r="GX9" s="213"/>
      <c r="GY9" s="213"/>
      <c r="GZ9" s="213"/>
      <c r="HA9" s="213"/>
      <c r="HB9" s="213"/>
      <c r="HC9" s="213"/>
      <c r="HD9" s="213"/>
      <c r="HE9" s="213"/>
      <c r="HF9" s="213"/>
      <c r="HG9" s="213"/>
      <c r="HH9" s="213"/>
      <c r="HI9" s="213"/>
      <c r="HJ9" s="213"/>
      <c r="HK9" s="213"/>
      <c r="HL9" s="213"/>
      <c r="HM9" s="213"/>
      <c r="HN9" s="213"/>
      <c r="HO9" s="213"/>
      <c r="HP9" s="213"/>
      <c r="HQ9" s="213"/>
      <c r="HR9" s="213"/>
      <c r="HS9" s="213"/>
      <c r="HT9" s="213"/>
      <c r="HU9" s="213"/>
      <c r="HV9" s="213"/>
      <c r="HW9" s="213"/>
      <c r="HX9" s="213"/>
      <c r="HY9" s="213"/>
      <c r="HZ9" s="213"/>
      <c r="IA9" s="213"/>
      <c r="IB9" s="213"/>
      <c r="IC9" s="213"/>
      <c r="ID9" s="213"/>
      <c r="IE9" s="213"/>
      <c r="IF9" s="213"/>
      <c r="IG9" s="213"/>
      <c r="IH9" s="213"/>
      <c r="II9" s="213"/>
      <c r="IJ9" s="213"/>
      <c r="IK9" s="213"/>
      <c r="IL9" s="213"/>
      <c r="IM9" s="213"/>
      <c r="IN9" s="213"/>
      <c r="IO9" s="213"/>
      <c r="IP9" s="213"/>
      <c r="IQ9" s="213"/>
      <c r="IR9" s="213"/>
      <c r="IS9" s="213"/>
      <c r="IT9" s="213"/>
      <c r="IU9" s="213"/>
      <c r="IV9" s="213"/>
    </row>
    <row r="10" spans="1:256" ht="17.100000000000001" customHeight="1">
      <c r="A10" s="68"/>
      <c r="B10" s="69"/>
      <c r="C10" s="70"/>
      <c r="D10" s="70"/>
      <c r="E10" s="70"/>
      <c r="F10" s="70"/>
      <c r="G10" s="71"/>
      <c r="H10" s="72"/>
      <c r="I10" s="73"/>
      <c r="J10" s="73"/>
      <c r="K10" s="73"/>
      <c r="L10" s="73"/>
      <c r="M10" s="73"/>
      <c r="N10" s="74"/>
      <c r="O10" s="74"/>
      <c r="P10" s="74"/>
      <c r="Q10" s="75"/>
      <c r="R10" s="68"/>
      <c r="S10" s="79"/>
      <c r="T10" s="67"/>
      <c r="U10" s="76"/>
      <c r="V10" s="77"/>
      <c r="W10" s="163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  <c r="DF10" s="76"/>
      <c r="DG10" s="76"/>
      <c r="DH10" s="76"/>
      <c r="DI10" s="76"/>
      <c r="DJ10" s="76"/>
      <c r="DK10" s="76"/>
      <c r="DL10" s="76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6"/>
      <c r="DX10" s="76"/>
      <c r="DY10" s="76"/>
      <c r="DZ10" s="76"/>
      <c r="EA10" s="76"/>
      <c r="EB10" s="76"/>
      <c r="EC10" s="76"/>
      <c r="ED10" s="76"/>
      <c r="EE10" s="76"/>
      <c r="EF10" s="76"/>
      <c r="EG10" s="76"/>
      <c r="EH10" s="76"/>
      <c r="EI10" s="76"/>
      <c r="EJ10" s="76"/>
      <c r="EK10" s="76"/>
      <c r="EL10" s="76"/>
      <c r="EM10" s="76"/>
      <c r="EN10" s="76"/>
      <c r="EO10" s="76"/>
      <c r="EP10" s="76"/>
      <c r="EQ10" s="76"/>
      <c r="ER10" s="76"/>
      <c r="ES10" s="76"/>
      <c r="ET10" s="76"/>
      <c r="EU10" s="76"/>
      <c r="EV10" s="76"/>
      <c r="EW10" s="76"/>
      <c r="EX10" s="76"/>
      <c r="EY10" s="76"/>
      <c r="EZ10" s="76"/>
      <c r="FA10" s="76"/>
      <c r="FB10" s="76"/>
      <c r="FC10" s="76"/>
      <c r="FD10" s="76"/>
      <c r="FE10" s="76"/>
      <c r="FF10" s="76"/>
      <c r="FG10" s="76"/>
      <c r="FH10" s="76"/>
      <c r="FI10" s="76"/>
      <c r="FJ10" s="76"/>
      <c r="FK10" s="76"/>
      <c r="FL10" s="76"/>
      <c r="FM10" s="76"/>
      <c r="FN10" s="76"/>
      <c r="FO10" s="76"/>
      <c r="FP10" s="76"/>
      <c r="FQ10" s="76"/>
      <c r="FR10" s="76"/>
      <c r="FS10" s="76"/>
      <c r="FT10" s="76"/>
      <c r="FU10" s="76"/>
      <c r="FV10" s="76"/>
      <c r="FW10" s="76"/>
      <c r="FX10" s="76"/>
      <c r="FY10" s="76"/>
      <c r="FZ10" s="76"/>
      <c r="GA10" s="76"/>
      <c r="GB10" s="76"/>
      <c r="GC10" s="76"/>
      <c r="GD10" s="76"/>
      <c r="GE10" s="76"/>
      <c r="GF10" s="76"/>
      <c r="GG10" s="76"/>
      <c r="GH10" s="76"/>
      <c r="GI10" s="76"/>
      <c r="GJ10" s="76"/>
      <c r="GK10" s="76"/>
      <c r="GL10" s="76"/>
      <c r="GM10" s="76"/>
      <c r="GN10" s="76"/>
      <c r="GO10" s="76"/>
      <c r="GP10" s="76"/>
      <c r="GQ10" s="76"/>
      <c r="GR10" s="76"/>
      <c r="GS10" s="76"/>
      <c r="GT10" s="76"/>
      <c r="GU10" s="76"/>
      <c r="GV10" s="76"/>
      <c r="GW10" s="76"/>
      <c r="GX10" s="76"/>
      <c r="GY10" s="76"/>
      <c r="GZ10" s="76"/>
      <c r="HA10" s="76"/>
      <c r="HB10" s="76"/>
      <c r="HC10" s="76"/>
      <c r="HD10" s="76"/>
      <c r="HE10" s="76"/>
      <c r="HF10" s="76"/>
      <c r="HG10" s="76"/>
      <c r="HH10" s="76"/>
      <c r="HI10" s="76"/>
      <c r="HJ10" s="76"/>
      <c r="HK10" s="76"/>
      <c r="HL10" s="76"/>
      <c r="HM10" s="76"/>
      <c r="HN10" s="76"/>
      <c r="HO10" s="76"/>
      <c r="HP10" s="76"/>
      <c r="HQ10" s="76"/>
      <c r="HR10" s="76"/>
      <c r="HS10" s="76"/>
      <c r="HT10" s="76"/>
      <c r="HU10" s="76"/>
      <c r="HV10" s="76"/>
      <c r="HW10" s="76"/>
      <c r="HX10" s="76"/>
      <c r="HY10" s="76"/>
      <c r="HZ10" s="76"/>
      <c r="IA10" s="76"/>
      <c r="IB10" s="76"/>
      <c r="IC10" s="76"/>
      <c r="ID10" s="76"/>
      <c r="IE10" s="76"/>
      <c r="IF10" s="76"/>
      <c r="IG10" s="76"/>
      <c r="IH10" s="76"/>
      <c r="II10" s="76"/>
      <c r="IJ10" s="76"/>
      <c r="IK10" s="76"/>
      <c r="IL10" s="76"/>
      <c r="IM10" s="76"/>
      <c r="IN10" s="76"/>
      <c r="IO10" s="76"/>
      <c r="IP10" s="76"/>
      <c r="IQ10" s="76"/>
      <c r="IR10" s="76"/>
      <c r="IS10" s="76"/>
      <c r="IT10" s="76"/>
      <c r="IU10" s="76"/>
      <c r="IV10" s="76"/>
    </row>
    <row r="11" spans="1:256" ht="17.100000000000001" customHeight="1">
      <c r="A11" s="57"/>
      <c r="B11" s="310" t="s">
        <v>28</v>
      </c>
      <c r="C11" s="311"/>
      <c r="D11" s="311"/>
      <c r="E11" s="311"/>
      <c r="F11" s="311"/>
      <c r="G11" s="312"/>
      <c r="H11" s="313" t="s">
        <v>30</v>
      </c>
      <c r="I11" s="313"/>
      <c r="J11" s="313"/>
      <c r="K11" s="313"/>
      <c r="L11" s="310" t="s">
        <v>48</v>
      </c>
      <c r="M11" s="311"/>
      <c r="N11" s="312"/>
      <c r="O11" s="310" t="s">
        <v>49</v>
      </c>
      <c r="P11" s="311"/>
      <c r="Q11" s="311"/>
      <c r="R11" s="312"/>
      <c r="S11" s="313" t="s">
        <v>50</v>
      </c>
      <c r="T11" s="313"/>
      <c r="U11" s="313"/>
      <c r="V11" s="313"/>
      <c r="W11" s="176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7"/>
      <c r="GK11" s="57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7"/>
      <c r="HA11" s="57"/>
      <c r="HB11" s="57"/>
      <c r="HC11" s="57"/>
      <c r="HD11" s="57"/>
      <c r="HE11" s="57"/>
      <c r="HF11" s="57"/>
      <c r="HG11" s="57"/>
      <c r="HH11" s="57"/>
      <c r="HI11" s="57"/>
      <c r="HJ11" s="57"/>
      <c r="HK11" s="57"/>
      <c r="HL11" s="57"/>
      <c r="HM11" s="57"/>
      <c r="HN11" s="57"/>
      <c r="HO11" s="57"/>
      <c r="HP11" s="57"/>
      <c r="HQ11" s="57"/>
      <c r="HR11" s="57"/>
      <c r="HS11" s="57"/>
      <c r="HT11" s="57"/>
      <c r="HU11" s="57"/>
      <c r="HV11" s="57"/>
      <c r="HW11" s="57"/>
      <c r="HX11" s="57"/>
      <c r="HY11" s="57"/>
      <c r="HZ11" s="57"/>
      <c r="IA11" s="57"/>
      <c r="IB11" s="57"/>
      <c r="IC11" s="57"/>
      <c r="ID11" s="57"/>
      <c r="IE11" s="57"/>
      <c r="IF11" s="57"/>
      <c r="IG11" s="57"/>
      <c r="IH11" s="57"/>
      <c r="II11" s="57"/>
      <c r="IJ11" s="57"/>
      <c r="IK11" s="57"/>
      <c r="IL11" s="57"/>
      <c r="IM11" s="57"/>
      <c r="IN11" s="57"/>
      <c r="IO11" s="57"/>
      <c r="IP11" s="57"/>
      <c r="IQ11" s="57"/>
      <c r="IR11" s="57"/>
      <c r="IS11" s="57"/>
      <c r="IT11" s="57"/>
      <c r="IU11" s="57"/>
      <c r="IV11" s="57"/>
    </row>
    <row r="12" spans="1:256" ht="17.100000000000001" customHeight="1">
      <c r="A12" s="57"/>
      <c r="B12" s="314" t="s">
        <v>125</v>
      </c>
      <c r="C12" s="306"/>
      <c r="D12" s="306"/>
      <c r="E12" s="306"/>
      <c r="F12" s="306"/>
      <c r="G12" s="306"/>
      <c r="H12" s="306" t="s">
        <v>51</v>
      </c>
      <c r="I12" s="306"/>
      <c r="J12" s="306"/>
      <c r="K12" s="306"/>
      <c r="L12" s="307" t="s">
        <v>52</v>
      </c>
      <c r="M12" s="307"/>
      <c r="N12" s="307"/>
      <c r="O12" s="306" t="s">
        <v>126</v>
      </c>
      <c r="P12" s="306"/>
      <c r="Q12" s="306"/>
      <c r="R12" s="306"/>
      <c r="S12" s="308">
        <v>42853</v>
      </c>
      <c r="T12" s="308"/>
      <c r="U12" s="308"/>
      <c r="V12" s="308"/>
      <c r="W12" s="81"/>
      <c r="X12" s="81"/>
      <c r="Y12" s="81"/>
      <c r="Z12" s="188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  <c r="EI12" s="57"/>
      <c r="EJ12" s="57"/>
      <c r="EK12" s="57"/>
      <c r="EL12" s="57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/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/>
      <c r="FO12" s="57"/>
      <c r="FP12" s="57"/>
      <c r="FQ12" s="57"/>
      <c r="FR12" s="57"/>
      <c r="FS12" s="57"/>
      <c r="FT12" s="57"/>
      <c r="FU12" s="57"/>
      <c r="FV12" s="57"/>
      <c r="FW12" s="57"/>
      <c r="FX12" s="57"/>
      <c r="FY12" s="57"/>
      <c r="FZ12" s="57"/>
      <c r="GA12" s="57"/>
      <c r="GB12" s="57"/>
      <c r="GC12" s="57"/>
      <c r="GD12" s="57"/>
      <c r="GE12" s="57"/>
      <c r="GF12" s="57"/>
      <c r="GG12" s="57"/>
      <c r="GH12" s="57"/>
      <c r="GI12" s="57"/>
      <c r="GJ12" s="57"/>
      <c r="GK12" s="57"/>
      <c r="GL12" s="57"/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/>
      <c r="GY12" s="57"/>
      <c r="GZ12" s="57"/>
      <c r="HA12" s="57"/>
      <c r="HB12" s="57"/>
      <c r="HC12" s="57"/>
      <c r="HD12" s="57"/>
      <c r="HE12" s="57"/>
      <c r="HF12" s="57"/>
      <c r="HG12" s="57"/>
      <c r="HH12" s="57"/>
      <c r="HI12" s="57"/>
      <c r="HJ12" s="57"/>
      <c r="HK12" s="57"/>
      <c r="HL12" s="57"/>
      <c r="HM12" s="57"/>
      <c r="HN12" s="57"/>
      <c r="HO12" s="57"/>
      <c r="HP12" s="57"/>
      <c r="HQ12" s="57"/>
      <c r="HR12" s="57"/>
      <c r="HS12" s="57"/>
      <c r="HT12" s="57"/>
      <c r="HU12" s="57"/>
      <c r="HV12" s="57"/>
      <c r="HW12" s="57"/>
      <c r="HX12" s="57"/>
      <c r="HY12" s="57"/>
      <c r="HZ12" s="57"/>
      <c r="IA12" s="57"/>
      <c r="IB12" s="57"/>
      <c r="IC12" s="57"/>
      <c r="ID12" s="57"/>
      <c r="IE12" s="57"/>
      <c r="IF12" s="57"/>
      <c r="IG12" s="57"/>
      <c r="IH12" s="57"/>
      <c r="II12" s="57"/>
      <c r="IJ12" s="57"/>
      <c r="IK12" s="57"/>
      <c r="IL12" s="57"/>
      <c r="IM12" s="57"/>
      <c r="IN12" s="57"/>
      <c r="IO12" s="57"/>
      <c r="IP12" s="57"/>
      <c r="IQ12" s="57"/>
      <c r="IR12" s="57"/>
      <c r="IS12" s="57"/>
      <c r="IT12" s="57"/>
      <c r="IU12" s="57"/>
      <c r="IV12" s="57"/>
    </row>
    <row r="13" spans="1:256" ht="17.100000000000001" customHeight="1">
      <c r="A13" s="57"/>
      <c r="B13" s="306"/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307"/>
      <c r="N13" s="307"/>
      <c r="O13" s="306"/>
      <c r="P13" s="306"/>
      <c r="Q13" s="306"/>
      <c r="R13" s="306"/>
      <c r="S13" s="308"/>
      <c r="T13" s="308"/>
      <c r="U13" s="308"/>
      <c r="V13" s="308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81"/>
      <c r="AI13" s="81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</row>
    <row r="14" spans="1:256" ht="17.100000000000001" customHeight="1">
      <c r="A14" s="57"/>
      <c r="B14" s="169" t="s">
        <v>53</v>
      </c>
      <c r="C14" s="105"/>
      <c r="D14" s="105"/>
      <c r="E14" s="105"/>
      <c r="F14" s="105"/>
      <c r="G14" s="105"/>
      <c r="H14" s="105"/>
      <c r="I14" s="105"/>
      <c r="J14" s="105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81"/>
      <c r="AJ14" s="81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57"/>
      <c r="DW14" s="57"/>
      <c r="DX14" s="57"/>
      <c r="DY14" s="57"/>
      <c r="DZ14" s="57"/>
      <c r="EA14" s="57"/>
      <c r="EB14" s="57"/>
      <c r="EC14" s="57"/>
      <c r="ED14" s="57"/>
      <c r="EE14" s="57"/>
      <c r="EF14" s="57"/>
      <c r="EG14" s="57"/>
      <c r="EH14" s="57"/>
      <c r="EI14" s="57"/>
      <c r="EJ14" s="57"/>
      <c r="EK14" s="57"/>
      <c r="EL14" s="57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EX14" s="57"/>
      <c r="EY14" s="57"/>
      <c r="EZ14" s="57"/>
      <c r="FA14" s="57"/>
      <c r="FB14" s="57"/>
      <c r="FC14" s="57"/>
      <c r="FD14" s="57"/>
      <c r="FE14" s="57"/>
      <c r="FF14" s="57"/>
      <c r="FG14" s="57"/>
      <c r="FH14" s="57"/>
      <c r="FI14" s="57"/>
      <c r="FJ14" s="57"/>
      <c r="FK14" s="57"/>
      <c r="FL14" s="57"/>
      <c r="FM14" s="57"/>
      <c r="FN14" s="57"/>
      <c r="FO14" s="57"/>
      <c r="FP14" s="57"/>
      <c r="FQ14" s="57"/>
      <c r="FR14" s="57"/>
      <c r="FS14" s="57"/>
      <c r="FT14" s="57"/>
      <c r="FU14" s="57"/>
      <c r="FV14" s="57"/>
      <c r="FW14" s="57"/>
      <c r="FX14" s="57"/>
      <c r="FY14" s="57"/>
      <c r="FZ14" s="57"/>
      <c r="GA14" s="57"/>
      <c r="GB14" s="57"/>
      <c r="GC14" s="57"/>
      <c r="GD14" s="57"/>
      <c r="GE14" s="57"/>
      <c r="GF14" s="57"/>
      <c r="GG14" s="57"/>
      <c r="GH14" s="57"/>
      <c r="GI14" s="57"/>
      <c r="GJ14" s="57"/>
      <c r="GK14" s="57"/>
      <c r="GL14" s="57"/>
      <c r="GM14" s="57"/>
      <c r="GN14" s="57"/>
      <c r="GO14" s="57"/>
      <c r="GP14" s="57"/>
      <c r="GQ14" s="57"/>
      <c r="GR14" s="57"/>
      <c r="GS14" s="57"/>
      <c r="GT14" s="57"/>
      <c r="GU14" s="57"/>
      <c r="GV14" s="57"/>
      <c r="GW14" s="57"/>
      <c r="GX14" s="57"/>
      <c r="GY14" s="57"/>
      <c r="GZ14" s="57"/>
      <c r="HA14" s="57"/>
      <c r="HB14" s="57"/>
      <c r="HC14" s="57"/>
      <c r="HD14" s="57"/>
      <c r="HE14" s="57"/>
      <c r="HF14" s="57"/>
      <c r="HG14" s="57"/>
      <c r="HH14" s="57"/>
      <c r="HI14" s="57"/>
      <c r="HJ14" s="57"/>
      <c r="HK14" s="57"/>
      <c r="HL14" s="57"/>
      <c r="HM14" s="57"/>
      <c r="HN14" s="57"/>
      <c r="HO14" s="57"/>
      <c r="HP14" s="57"/>
      <c r="HQ14" s="57"/>
      <c r="HR14" s="57"/>
      <c r="HS14" s="57"/>
      <c r="HT14" s="57"/>
      <c r="HU14" s="57"/>
      <c r="HV14" s="57"/>
      <c r="HW14" s="57"/>
      <c r="HX14" s="57"/>
      <c r="HY14" s="57"/>
      <c r="HZ14" s="57"/>
      <c r="IA14" s="57"/>
      <c r="IB14" s="57"/>
      <c r="IC14" s="57"/>
      <c r="ID14" s="57"/>
      <c r="IE14" s="57"/>
      <c r="IF14" s="57"/>
      <c r="IG14" s="57"/>
      <c r="IH14" s="57"/>
      <c r="II14" s="57"/>
      <c r="IJ14" s="57"/>
      <c r="IK14" s="57"/>
      <c r="IL14" s="57"/>
      <c r="IM14" s="57"/>
      <c r="IN14" s="57"/>
      <c r="IO14" s="57"/>
      <c r="IP14" s="57"/>
      <c r="IQ14" s="57"/>
      <c r="IR14" s="57"/>
      <c r="IS14" s="57"/>
      <c r="IT14" s="57"/>
      <c r="IU14" s="57"/>
      <c r="IV14" s="57"/>
    </row>
    <row r="15" spans="1:256" ht="17.100000000000001" customHeight="1">
      <c r="A15" s="57"/>
      <c r="B15" s="57"/>
      <c r="C15" s="57" t="s">
        <v>54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81"/>
      <c r="Q15" s="81"/>
      <c r="R15" s="81"/>
      <c r="S15" s="81"/>
      <c r="T15" s="85"/>
      <c r="U15" s="57"/>
      <c r="V15" s="81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81"/>
      <c r="AJ15" s="81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7"/>
      <c r="EF15" s="57"/>
      <c r="EG15" s="57"/>
      <c r="EH15" s="57"/>
      <c r="EI15" s="57"/>
      <c r="EJ15" s="57"/>
      <c r="EK15" s="57"/>
      <c r="EL15" s="57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EX15" s="57"/>
      <c r="EY15" s="57"/>
      <c r="EZ15" s="57"/>
      <c r="FA15" s="57"/>
      <c r="FB15" s="57"/>
      <c r="FC15" s="57"/>
      <c r="FD15" s="57"/>
      <c r="FE15" s="57"/>
      <c r="FF15" s="57"/>
      <c r="FG15" s="57"/>
      <c r="FH15" s="57"/>
      <c r="FI15" s="57"/>
      <c r="FJ15" s="57"/>
      <c r="FK15" s="57"/>
      <c r="FL15" s="57"/>
      <c r="FM15" s="57"/>
      <c r="FN15" s="57"/>
      <c r="FO15" s="57"/>
      <c r="FP15" s="57"/>
      <c r="FQ15" s="57"/>
      <c r="FR15" s="57"/>
      <c r="FS15" s="57"/>
      <c r="FT15" s="57"/>
      <c r="FU15" s="57"/>
      <c r="FV15" s="57"/>
      <c r="FW15" s="57"/>
      <c r="FX15" s="57"/>
      <c r="FY15" s="57"/>
      <c r="FZ15" s="57"/>
      <c r="GA15" s="57"/>
      <c r="GB15" s="57"/>
      <c r="GC15" s="57"/>
      <c r="GD15" s="57"/>
      <c r="GE15" s="57"/>
      <c r="GF15" s="57"/>
      <c r="GG15" s="57"/>
      <c r="GH15" s="57"/>
      <c r="GI15" s="57"/>
      <c r="GJ15" s="57"/>
      <c r="GK15" s="57"/>
      <c r="GL15" s="57"/>
      <c r="GM15" s="57"/>
      <c r="GN15" s="57"/>
      <c r="GO15" s="57"/>
      <c r="GP15" s="57"/>
      <c r="GQ15" s="57"/>
      <c r="GR15" s="57"/>
      <c r="GS15" s="57"/>
      <c r="GT15" s="57"/>
      <c r="GU15" s="57"/>
      <c r="GV15" s="57"/>
      <c r="GW15" s="57"/>
      <c r="GX15" s="57"/>
      <c r="GY15" s="57"/>
      <c r="GZ15" s="57"/>
      <c r="HA15" s="57"/>
      <c r="HB15" s="57"/>
      <c r="HC15" s="57"/>
      <c r="HD15" s="57"/>
      <c r="HE15" s="57"/>
      <c r="HF15" s="57"/>
      <c r="HG15" s="57"/>
      <c r="HH15" s="57"/>
      <c r="HI15" s="57"/>
      <c r="HJ15" s="57"/>
      <c r="HK15" s="57"/>
      <c r="HL15" s="57"/>
      <c r="HM15" s="57"/>
      <c r="HN15" s="57"/>
      <c r="HO15" s="57"/>
      <c r="HP15" s="57"/>
      <c r="HQ15" s="57"/>
      <c r="HR15" s="57"/>
      <c r="HS15" s="57"/>
      <c r="HT15" s="57"/>
      <c r="HU15" s="57"/>
      <c r="HV15" s="57"/>
      <c r="HW15" s="57"/>
      <c r="HX15" s="57"/>
      <c r="HY15" s="57"/>
      <c r="HZ15" s="57"/>
      <c r="IA15" s="57"/>
      <c r="IB15" s="57"/>
      <c r="IC15" s="57"/>
      <c r="ID15" s="57"/>
      <c r="IE15" s="57"/>
      <c r="IF15" s="57"/>
      <c r="IG15" s="57"/>
      <c r="IH15" s="57"/>
      <c r="II15" s="57"/>
      <c r="IJ15" s="57"/>
      <c r="IK15" s="57"/>
      <c r="IL15" s="57"/>
      <c r="IM15" s="57"/>
      <c r="IN15" s="57"/>
      <c r="IO15" s="57"/>
      <c r="IP15" s="57"/>
      <c r="IQ15" s="57"/>
      <c r="IR15" s="57"/>
      <c r="IS15" s="57"/>
      <c r="IT15" s="57"/>
      <c r="IU15" s="57"/>
      <c r="IV15" s="57"/>
    </row>
    <row r="16" spans="1:256" ht="17.100000000000001" customHeight="1">
      <c r="A16" s="57"/>
      <c r="B16" s="98" t="s">
        <v>55</v>
      </c>
      <c r="C16" s="101"/>
      <c r="D16" s="101"/>
      <c r="E16" s="101"/>
      <c r="F16" s="101"/>
      <c r="G16" s="101"/>
      <c r="H16" s="101"/>
      <c r="I16" s="57"/>
      <c r="J16" s="57"/>
      <c r="K16" s="57"/>
      <c r="L16" s="57"/>
      <c r="M16" s="57"/>
      <c r="N16" s="57"/>
      <c r="O16" s="57"/>
      <c r="P16" s="81"/>
      <c r="Q16" s="81"/>
      <c r="R16" s="85"/>
      <c r="S16" s="57"/>
      <c r="T16" s="81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81"/>
      <c r="AH16" s="81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57"/>
      <c r="DW16" s="57"/>
      <c r="DX16" s="57"/>
      <c r="DY16" s="57"/>
      <c r="DZ16" s="57"/>
      <c r="EA16" s="57"/>
      <c r="EB16" s="57"/>
      <c r="EC16" s="57"/>
      <c r="ED16" s="57"/>
      <c r="EE16" s="57"/>
      <c r="EF16" s="57"/>
      <c r="EG16" s="57"/>
      <c r="EH16" s="57"/>
      <c r="EI16" s="57"/>
      <c r="EJ16" s="57"/>
      <c r="EK16" s="57"/>
      <c r="EL16" s="57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EX16" s="57"/>
      <c r="EY16" s="57"/>
      <c r="EZ16" s="57"/>
      <c r="FA16" s="57"/>
      <c r="FB16" s="57"/>
      <c r="FC16" s="57"/>
      <c r="FD16" s="57"/>
      <c r="FE16" s="57"/>
      <c r="FF16" s="57"/>
      <c r="FG16" s="57"/>
      <c r="FH16" s="57"/>
      <c r="FI16" s="57"/>
      <c r="FJ16" s="57"/>
      <c r="FK16" s="57"/>
      <c r="FL16" s="57"/>
      <c r="FM16" s="57"/>
      <c r="FN16" s="57"/>
      <c r="FO16" s="57"/>
      <c r="FP16" s="57"/>
      <c r="FQ16" s="57"/>
      <c r="FR16" s="57"/>
      <c r="FS16" s="57"/>
      <c r="FT16" s="57"/>
      <c r="FU16" s="57"/>
      <c r="FV16" s="57"/>
      <c r="FW16" s="57"/>
      <c r="FX16" s="57"/>
      <c r="FY16" s="57"/>
      <c r="FZ16" s="57"/>
      <c r="GA16" s="57"/>
      <c r="GB16" s="57"/>
      <c r="GC16" s="57"/>
      <c r="GD16" s="57"/>
      <c r="GE16" s="57"/>
      <c r="GF16" s="57"/>
      <c r="GG16" s="57"/>
      <c r="GH16" s="57"/>
      <c r="GI16" s="57"/>
      <c r="GJ16" s="57"/>
      <c r="GK16" s="57"/>
      <c r="GL16" s="57"/>
      <c r="GM16" s="57"/>
      <c r="GN16" s="57"/>
      <c r="GO16" s="57"/>
      <c r="GP16" s="57"/>
      <c r="GQ16" s="57"/>
      <c r="GR16" s="57"/>
      <c r="GS16" s="57"/>
      <c r="GT16" s="57"/>
      <c r="GU16" s="57"/>
      <c r="GV16" s="57"/>
      <c r="GW16" s="57"/>
      <c r="GX16" s="57"/>
      <c r="GY16" s="57"/>
      <c r="GZ16" s="57"/>
      <c r="HA16" s="57"/>
      <c r="HB16" s="57"/>
      <c r="HC16" s="57"/>
      <c r="HD16" s="57"/>
      <c r="HE16" s="57"/>
      <c r="HF16" s="57"/>
      <c r="HG16" s="57"/>
      <c r="HH16" s="57"/>
      <c r="HI16" s="57"/>
      <c r="HJ16" s="57"/>
      <c r="HK16" s="57"/>
      <c r="HL16" s="57"/>
      <c r="HM16" s="57"/>
      <c r="HN16" s="57"/>
      <c r="HO16" s="57"/>
      <c r="HP16" s="57"/>
      <c r="HQ16" s="57"/>
      <c r="HR16" s="57"/>
      <c r="HS16" s="57"/>
      <c r="HT16" s="57"/>
      <c r="HU16" s="57"/>
      <c r="HV16" s="57"/>
      <c r="HW16" s="57"/>
      <c r="HX16" s="57"/>
      <c r="HY16" s="57"/>
      <c r="HZ16" s="57"/>
      <c r="IA16" s="57"/>
      <c r="IB16" s="57"/>
      <c r="IC16" s="57"/>
      <c r="ID16" s="57"/>
      <c r="IE16" s="57"/>
      <c r="IF16" s="57"/>
      <c r="IG16" s="57"/>
      <c r="IH16" s="57"/>
      <c r="II16" s="57"/>
      <c r="IJ16" s="57"/>
      <c r="IK16" s="57"/>
      <c r="IL16" s="57"/>
      <c r="IM16" s="57"/>
      <c r="IN16" s="57"/>
      <c r="IO16" s="57"/>
      <c r="IP16" s="57"/>
      <c r="IQ16" s="57"/>
      <c r="IR16" s="57"/>
      <c r="IS16" s="57"/>
      <c r="IT16" s="57"/>
      <c r="IU16" s="57"/>
      <c r="IV16" s="57"/>
    </row>
    <row r="17" spans="1:22" ht="17.100000000000001" customHeight="1">
      <c r="A17" s="51"/>
      <c r="B17" s="84"/>
      <c r="C17" s="78"/>
      <c r="D17" s="54"/>
      <c r="E17" s="86"/>
      <c r="F17" s="54"/>
      <c r="G17" s="54"/>
      <c r="H17" s="54"/>
      <c r="I17" s="80"/>
      <c r="J17" s="316"/>
      <c r="K17" s="317"/>
      <c r="L17" s="317"/>
      <c r="M17" s="317"/>
      <c r="N17" s="4"/>
      <c r="O17" s="81"/>
      <c r="P17" s="81"/>
      <c r="Q17" s="81"/>
      <c r="R17" s="85"/>
      <c r="S17" s="51"/>
      <c r="T17" s="82"/>
      <c r="U17" s="51"/>
      <c r="V17" s="4"/>
    </row>
    <row r="18" spans="1:22" ht="17.100000000000001" customHeight="1">
      <c r="A18" s="51"/>
      <c r="B18" s="84"/>
      <c r="C18" s="78"/>
      <c r="D18" s="54"/>
      <c r="E18" s="87"/>
      <c r="F18" s="54"/>
      <c r="G18" s="54"/>
      <c r="H18" s="54"/>
      <c r="I18" s="80"/>
      <c r="J18" s="316"/>
      <c r="K18" s="317"/>
      <c r="L18" s="317"/>
      <c r="M18" s="317"/>
      <c r="N18" s="4"/>
      <c r="O18" s="81"/>
      <c r="P18" s="81"/>
      <c r="Q18" s="81"/>
      <c r="R18" s="85"/>
      <c r="S18" s="51"/>
      <c r="T18" s="82"/>
      <c r="U18" s="51"/>
      <c r="V18" s="4"/>
    </row>
    <row r="19" spans="1:22" ht="17.100000000000001" customHeight="1">
      <c r="A19" s="51"/>
      <c r="B19" s="52"/>
      <c r="C19" s="78"/>
      <c r="D19" s="54"/>
      <c r="E19" s="53"/>
      <c r="F19" s="54"/>
      <c r="G19" s="54"/>
      <c r="H19" s="54"/>
      <c r="I19" s="80"/>
      <c r="J19" s="317"/>
      <c r="K19" s="317"/>
      <c r="L19" s="317"/>
      <c r="M19" s="317"/>
      <c r="N19" s="4"/>
      <c r="O19" s="81"/>
      <c r="P19" s="81"/>
      <c r="Q19" s="81"/>
      <c r="R19" s="85"/>
      <c r="S19" s="51"/>
      <c r="T19" s="82"/>
      <c r="U19" s="51"/>
      <c r="V19" s="4"/>
    </row>
    <row r="20" spans="1:22" ht="17.100000000000001" customHeight="1">
      <c r="A20" s="51"/>
      <c r="B20" s="52"/>
      <c r="C20" s="78"/>
      <c r="D20" s="54"/>
      <c r="E20" s="53"/>
      <c r="F20" s="54"/>
      <c r="G20" s="78"/>
      <c r="H20" s="88"/>
      <c r="I20" s="89"/>
      <c r="J20" s="89"/>
      <c r="K20" s="89"/>
      <c r="L20" s="63"/>
      <c r="M20" s="63"/>
      <c r="N20" s="4"/>
      <c r="O20" s="81"/>
      <c r="P20" s="85"/>
      <c r="Q20" s="51"/>
      <c r="R20" s="82"/>
      <c r="S20" s="51"/>
      <c r="T20" s="4"/>
      <c r="U20" s="4"/>
      <c r="V20" s="4"/>
    </row>
    <row r="21" spans="1:22" ht="17.100000000000001" customHeight="1">
      <c r="A21" s="51"/>
      <c r="B21" s="61"/>
      <c r="C21" s="62"/>
      <c r="D21" s="62"/>
      <c r="E21" s="62"/>
      <c r="F21" s="62"/>
      <c r="G21" s="62"/>
      <c r="H21" s="90"/>
      <c r="I21" s="91"/>
      <c r="J21" s="63"/>
      <c r="K21" s="63"/>
      <c r="L21" s="92"/>
      <c r="M21" s="6"/>
      <c r="N21" s="4"/>
      <c r="O21" s="93"/>
      <c r="P21" s="93"/>
      <c r="Q21" s="51"/>
      <c r="R21" s="51"/>
      <c r="S21" s="51"/>
      <c r="T21" s="4"/>
      <c r="U21" s="4"/>
      <c r="V21" s="4"/>
    </row>
    <row r="22" spans="1:22" ht="17.100000000000001" customHeight="1">
      <c r="A22" s="51"/>
      <c r="B22" s="61"/>
      <c r="C22" s="62"/>
      <c r="D22" s="62"/>
      <c r="E22" s="62"/>
      <c r="F22" s="54"/>
      <c r="G22" s="54"/>
      <c r="H22" s="54"/>
      <c r="I22" s="55"/>
      <c r="J22" s="94"/>
      <c r="K22" s="6"/>
      <c r="L22" s="6"/>
      <c r="M22" s="6"/>
      <c r="N22" s="4"/>
      <c r="O22" s="57"/>
      <c r="P22" s="57"/>
      <c r="Q22" s="57"/>
      <c r="R22" s="57"/>
      <c r="S22" s="51"/>
      <c r="T22" s="51"/>
      <c r="U22" s="51"/>
      <c r="V22" s="4"/>
    </row>
    <row r="23" spans="1:22" ht="17.100000000000001" customHeight="1">
      <c r="A23" s="51"/>
      <c r="B23" s="61"/>
      <c r="C23" s="53"/>
      <c r="D23" s="53"/>
      <c r="E23" s="53"/>
      <c r="F23" s="54"/>
      <c r="G23" s="54"/>
      <c r="H23" s="54"/>
      <c r="I23" s="95"/>
      <c r="J23" s="94"/>
      <c r="K23" s="6"/>
      <c r="L23" s="6"/>
      <c r="M23" s="6"/>
      <c r="N23" s="4"/>
      <c r="O23" s="57"/>
      <c r="P23" s="57"/>
      <c r="Q23" s="57"/>
      <c r="R23" s="57"/>
      <c r="S23" s="51"/>
      <c r="T23" s="51"/>
      <c r="U23" s="51"/>
      <c r="V23" s="76"/>
    </row>
    <row r="24" spans="1:22" ht="17.100000000000001" customHeight="1">
      <c r="A24" s="51"/>
      <c r="B24" s="61"/>
      <c r="C24" s="53"/>
      <c r="D24" s="53"/>
      <c r="E24" s="53"/>
      <c r="F24" s="54"/>
      <c r="G24" s="54"/>
      <c r="H24" s="54"/>
      <c r="I24" s="95"/>
      <c r="J24" s="94"/>
      <c r="K24" s="6"/>
      <c r="L24" s="6"/>
      <c r="M24" s="6"/>
      <c r="N24" s="4"/>
      <c r="O24" s="57"/>
      <c r="P24" s="57"/>
      <c r="Q24" s="57"/>
      <c r="R24" s="57"/>
      <c r="S24" s="51"/>
      <c r="T24" s="51"/>
      <c r="U24" s="51"/>
      <c r="V24" s="76"/>
    </row>
    <row r="25" spans="1:22" ht="17.100000000000001" customHeight="1">
      <c r="A25" s="51"/>
      <c r="B25" s="58"/>
      <c r="C25" s="54"/>
      <c r="D25" s="53"/>
      <c r="E25" s="53"/>
      <c r="F25" s="53"/>
      <c r="G25" s="53"/>
      <c r="H25" s="59"/>
      <c r="I25" s="6"/>
      <c r="J25" s="6"/>
      <c r="K25" s="6"/>
      <c r="L25" s="6"/>
      <c r="M25" s="6"/>
      <c r="N25" s="82"/>
      <c r="O25" s="51"/>
      <c r="P25" s="51"/>
      <c r="Q25" s="51"/>
      <c r="R25" s="51"/>
      <c r="S25" s="51"/>
      <c r="T25" s="51"/>
      <c r="U25" s="76"/>
      <c r="V25" s="76"/>
    </row>
    <row r="26" spans="1:22" ht="17.100000000000001" customHeight="1">
      <c r="A26" s="68"/>
      <c r="B26" s="52"/>
      <c r="C26" s="54"/>
      <c r="D26" s="53"/>
      <c r="E26" s="53"/>
      <c r="F26" s="53"/>
      <c r="G26" s="53"/>
      <c r="H26" s="96"/>
      <c r="I26" s="97"/>
      <c r="J26" s="96"/>
      <c r="K26" s="96"/>
      <c r="L26" s="96"/>
      <c r="M26" s="97"/>
      <c r="N26" s="96"/>
      <c r="O26" s="96"/>
      <c r="P26" s="96"/>
      <c r="Q26" s="96"/>
      <c r="R26" s="96"/>
      <c r="S26" s="96"/>
      <c r="T26" s="97"/>
      <c r="U26" s="4"/>
      <c r="V26" s="4"/>
    </row>
    <row r="27" spans="1:22" ht="17.100000000000001" customHeight="1">
      <c r="A27" s="5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07"/>
    </row>
    <row r="28" spans="1:22" ht="17.100000000000001" customHeight="1">
      <c r="A28" s="5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07"/>
    </row>
    <row r="29" spans="1:22" ht="17.100000000000001" customHeight="1">
      <c r="A29" s="51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0"/>
    </row>
    <row r="30" spans="1:22" ht="17.100000000000001" customHeight="1">
      <c r="A30" s="5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99"/>
      <c r="Q30" s="99"/>
      <c r="R30" s="99"/>
      <c r="S30" s="99"/>
      <c r="T30" s="99"/>
      <c r="U30" s="100"/>
      <c r="V30" s="100"/>
    </row>
    <row r="31" spans="1:22" ht="17.100000000000001" customHeight="1">
      <c r="A31" s="5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7"/>
      <c r="Q31" s="57"/>
      <c r="R31" s="57"/>
      <c r="S31" s="57"/>
      <c r="T31" s="51"/>
      <c r="U31" s="4"/>
      <c r="V31" s="4"/>
    </row>
    <row r="32" spans="1:22" ht="17.100000000000001" customHeight="1">
      <c r="A32" s="5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7"/>
      <c r="Q32" s="57"/>
      <c r="R32" s="57"/>
      <c r="S32" s="57"/>
      <c r="T32" s="51"/>
      <c r="U32" s="4"/>
      <c r="V32" s="4"/>
    </row>
    <row r="33" spans="1:22" ht="17.100000000000001" customHeight="1">
      <c r="A33" s="51"/>
      <c r="B33" s="98"/>
      <c r="C33" s="101"/>
      <c r="D33" s="101"/>
      <c r="E33" s="101"/>
      <c r="F33" s="101"/>
      <c r="G33" s="101"/>
      <c r="H33" s="101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1"/>
      <c r="U33" s="4"/>
      <c r="V33" s="4"/>
    </row>
    <row r="34" spans="1:22" ht="17.100000000000001" customHeight="1">
      <c r="A34" s="51"/>
      <c r="B34" s="52"/>
      <c r="C34" s="108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68"/>
      <c r="U34" s="4"/>
      <c r="V34" s="4"/>
    </row>
    <row r="35" spans="1:22" ht="17.100000000000001" customHeight="1">
      <c r="A35" s="51"/>
      <c r="B35" s="5"/>
      <c r="C35" s="5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68"/>
      <c r="T35" s="68"/>
      <c r="U35" s="4"/>
      <c r="V35" s="4"/>
    </row>
    <row r="36" spans="1:22" ht="17.100000000000001" customHeight="1">
      <c r="A36" s="51"/>
      <c r="B36" s="109"/>
      <c r="C36" s="106"/>
      <c r="D36" s="101"/>
      <c r="E36" s="101"/>
      <c r="F36" s="101"/>
      <c r="G36" s="101"/>
      <c r="H36" s="101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68"/>
      <c r="T36" s="68"/>
      <c r="U36" s="4"/>
      <c r="V36" s="4"/>
    </row>
    <row r="37" spans="1:22" ht="17.100000000000001" customHeight="1">
      <c r="A37" s="51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4"/>
      <c r="V37" s="4"/>
    </row>
    <row r="38" spans="1:22" ht="17.100000000000001" customHeight="1">
      <c r="A38" s="51"/>
      <c r="B38" s="52"/>
      <c r="C38" s="76"/>
      <c r="D38" s="76"/>
      <c r="E38" s="76"/>
      <c r="F38" s="318"/>
      <c r="G38" s="318"/>
      <c r="H38" s="318"/>
      <c r="I38" s="318"/>
      <c r="J38" s="110"/>
      <c r="K38" s="76"/>
      <c r="L38" s="319"/>
      <c r="M38" s="319"/>
      <c r="N38" s="319"/>
      <c r="O38" s="319"/>
      <c r="P38" s="56"/>
      <c r="Q38" s="56"/>
      <c r="R38" s="56"/>
      <c r="S38" s="56"/>
      <c r="T38" s="56"/>
      <c r="U38" s="4"/>
      <c r="V38" s="4"/>
    </row>
    <row r="39" spans="1:22" ht="17.100000000000001" customHeight="1">
      <c r="A39" s="102"/>
      <c r="B39" s="76"/>
      <c r="C39" s="76"/>
      <c r="D39" s="76"/>
      <c r="E39" s="76"/>
      <c r="F39" s="5"/>
      <c r="G39" s="5"/>
      <c r="H39" s="5"/>
      <c r="I39" s="106"/>
      <c r="J39" s="68"/>
      <c r="K39" s="76"/>
      <c r="L39" s="68"/>
      <c r="M39" s="68"/>
      <c r="N39" s="103"/>
      <c r="O39" s="111"/>
      <c r="P39" s="106"/>
      <c r="Q39" s="106"/>
      <c r="R39" s="106"/>
      <c r="S39" s="106"/>
      <c r="T39" s="106"/>
      <c r="U39" s="104"/>
      <c r="V39" s="104"/>
    </row>
    <row r="40" spans="1:22" ht="17.100000000000001" customHeight="1">
      <c r="A40" s="51"/>
      <c r="B40" s="52"/>
      <c r="C40" s="53"/>
      <c r="D40" s="53"/>
      <c r="E40" s="76"/>
      <c r="F40" s="5"/>
      <c r="G40" s="112"/>
      <c r="H40" s="112"/>
      <c r="I40" s="112"/>
      <c r="J40" s="76"/>
      <c r="K40" s="76"/>
      <c r="L40" s="68"/>
      <c r="M40" s="68"/>
      <c r="N40" s="68"/>
      <c r="O40" s="68"/>
      <c r="P40" s="315"/>
      <c r="Q40" s="315"/>
      <c r="R40" s="315"/>
      <c r="S40" s="315"/>
      <c r="T40" s="315"/>
      <c r="U40" s="104"/>
      <c r="V40" s="104"/>
    </row>
    <row r="41" spans="1:22" ht="17.100000000000001" customHeight="1">
      <c r="A41" s="51"/>
      <c r="B41" s="4"/>
      <c r="C41" s="4"/>
      <c r="D41" s="305"/>
      <c r="E41" s="305"/>
      <c r="F41" s="305"/>
      <c r="G41" s="305"/>
      <c r="H41" s="305"/>
      <c r="I41" s="4"/>
      <c r="J41" s="4"/>
      <c r="K41" s="68"/>
      <c r="L41" s="51"/>
      <c r="M41" s="51"/>
      <c r="N41" s="105"/>
      <c r="O41" s="105"/>
      <c r="P41" s="105"/>
      <c r="Q41" s="105"/>
      <c r="R41" s="105"/>
      <c r="S41" s="53"/>
      <c r="T41" s="104"/>
      <c r="U41" s="104"/>
      <c r="V41" s="104"/>
    </row>
    <row r="42" spans="1:22" ht="17.100000000000001" customHeight="1">
      <c r="A42" s="297"/>
      <c r="B42" s="297"/>
      <c r="C42" s="297"/>
      <c r="D42" s="297"/>
      <c r="E42" s="297"/>
      <c r="F42" s="297"/>
      <c r="G42" s="297"/>
      <c r="H42" s="297"/>
      <c r="I42" s="297"/>
      <c r="J42" s="297"/>
      <c r="K42" s="297"/>
      <c r="L42" s="297"/>
      <c r="M42" s="297"/>
      <c r="N42" s="297"/>
      <c r="O42" s="297"/>
      <c r="P42" s="297"/>
      <c r="Q42" s="297"/>
      <c r="R42" s="297"/>
      <c r="S42" s="297"/>
      <c r="T42" s="297"/>
      <c r="U42" s="113"/>
      <c r="V42" s="4"/>
    </row>
    <row r="43" spans="1:22" ht="17.100000000000001" customHeight="1"/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</sheetData>
  <mergeCells count="20">
    <mergeCell ref="P40:T40"/>
    <mergeCell ref="D41:H41"/>
    <mergeCell ref="J17:M17"/>
    <mergeCell ref="A42:T42"/>
    <mergeCell ref="J18:M18"/>
    <mergeCell ref="J19:M19"/>
    <mergeCell ref="F38:I38"/>
    <mergeCell ref="L38:O38"/>
    <mergeCell ref="H12:K13"/>
    <mergeCell ref="L12:N13"/>
    <mergeCell ref="O12:R13"/>
    <mergeCell ref="S12:V13"/>
    <mergeCell ref="A3:V3"/>
    <mergeCell ref="G8:P9"/>
    <mergeCell ref="B11:G11"/>
    <mergeCell ref="H11:K11"/>
    <mergeCell ref="L11:N11"/>
    <mergeCell ref="O11:R11"/>
    <mergeCell ref="S11:V11"/>
    <mergeCell ref="B12:G13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42"/>
  <sheetViews>
    <sheetView view="pageBreakPreview" zoomScaleNormal="100" zoomScaleSheetLayoutView="100" workbookViewId="0">
      <selection activeCell="P12" sqref="P12:S12"/>
    </sheetView>
  </sheetViews>
  <sheetFormatPr defaultRowHeight="15"/>
  <cols>
    <col min="1" max="114" width="4.42578125" customWidth="1"/>
  </cols>
  <sheetData>
    <row r="1" spans="1:23" ht="17.100000000000001" customHeight="1"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</row>
    <row r="2" spans="1:23" ht="17.100000000000001" customHeight="1"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</row>
    <row r="3" spans="1:23" ht="34.5" customHeight="1">
      <c r="A3" s="327" t="s">
        <v>56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</row>
    <row r="4" spans="1:23" ht="17.100000000000001" customHeight="1"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R4" s="114"/>
      <c r="S4" s="114"/>
      <c r="T4" s="114"/>
      <c r="U4" s="114"/>
      <c r="V4" s="114"/>
    </row>
    <row r="5" spans="1:23" s="203" customFormat="1" ht="17.100000000000001" customHeight="1">
      <c r="B5" s="204"/>
      <c r="C5" s="205" t="s">
        <v>60</v>
      </c>
      <c r="D5" s="205"/>
      <c r="E5" s="205"/>
      <c r="G5" s="206" t="str">
        <f>[2]Report!G5</f>
        <v>SPR15120012-1</v>
      </c>
      <c r="I5" s="206"/>
      <c r="J5" s="206"/>
      <c r="K5" s="206"/>
      <c r="L5" s="206"/>
      <c r="M5" s="207"/>
      <c r="N5" s="207"/>
      <c r="O5" s="204"/>
      <c r="P5" s="208"/>
      <c r="S5" s="209" t="s">
        <v>119</v>
      </c>
      <c r="T5" s="209"/>
      <c r="U5" s="209"/>
      <c r="V5" s="204"/>
    </row>
    <row r="6" spans="1:23" s="203" customFormat="1" ht="17.100000000000001" customHeight="1">
      <c r="B6" s="204"/>
      <c r="C6" s="210"/>
      <c r="D6" s="210"/>
      <c r="E6" s="210"/>
      <c r="F6" s="207"/>
      <c r="G6" s="207"/>
      <c r="H6" s="207"/>
      <c r="I6" s="207"/>
      <c r="J6" s="207"/>
      <c r="K6" s="207"/>
      <c r="L6" s="207"/>
      <c r="N6" s="207"/>
      <c r="O6" s="207"/>
      <c r="P6" s="204"/>
      <c r="Q6" s="204"/>
      <c r="R6" s="204"/>
      <c r="S6" s="204"/>
      <c r="T6" s="204"/>
      <c r="U6" s="204"/>
      <c r="V6" s="204"/>
    </row>
    <row r="7" spans="1:23" s="203" customFormat="1" ht="17.100000000000001" customHeight="1">
      <c r="B7" s="204"/>
      <c r="C7" s="204"/>
      <c r="D7" s="204"/>
      <c r="E7" s="204"/>
      <c r="F7" s="204"/>
      <c r="G7" s="204"/>
      <c r="L7" s="207"/>
      <c r="S7" s="204"/>
      <c r="T7" s="204"/>
      <c r="U7" s="204"/>
      <c r="V7" s="204"/>
    </row>
    <row r="8" spans="1:23" s="203" customFormat="1" ht="17.100000000000001" customHeight="1">
      <c r="B8" s="204"/>
      <c r="D8" s="218" t="s">
        <v>129</v>
      </c>
      <c r="E8" s="218"/>
      <c r="F8" s="219"/>
      <c r="G8" s="219"/>
      <c r="I8" s="217" t="s">
        <v>26</v>
      </c>
      <c r="J8" s="333">
        <f>'Data Record'!N17</f>
        <v>1.0000000000001563E-2</v>
      </c>
      <c r="K8" s="333"/>
      <c r="L8" s="218" t="s">
        <v>17</v>
      </c>
      <c r="S8" s="204"/>
      <c r="T8" s="204"/>
      <c r="U8" s="204"/>
      <c r="V8" s="204"/>
    </row>
    <row r="9" spans="1:23" s="203" customFormat="1" ht="17.100000000000001" customHeight="1">
      <c r="B9" s="204"/>
      <c r="C9" s="204"/>
      <c r="D9" s="204"/>
      <c r="E9" s="204"/>
      <c r="F9" s="204"/>
      <c r="G9" s="204"/>
      <c r="H9" s="204"/>
      <c r="I9" s="204"/>
      <c r="J9" s="207"/>
      <c r="K9" s="207"/>
      <c r="L9" s="207"/>
      <c r="Q9" s="320" t="s">
        <v>5</v>
      </c>
      <c r="R9" s="320"/>
      <c r="S9" s="218" t="s">
        <v>17</v>
      </c>
      <c r="T9" s="204"/>
      <c r="U9" s="204"/>
      <c r="V9" s="204"/>
    </row>
    <row r="10" spans="1:23" s="203" customFormat="1" ht="21" customHeight="1">
      <c r="B10" s="204"/>
      <c r="C10" s="204"/>
      <c r="D10" s="331" t="s">
        <v>120</v>
      </c>
      <c r="E10" s="331"/>
      <c r="F10" s="331"/>
      <c r="G10" s="331"/>
      <c r="H10" s="331" t="s">
        <v>128</v>
      </c>
      <c r="I10" s="331"/>
      <c r="J10" s="331"/>
      <c r="K10" s="331"/>
      <c r="L10" s="332" t="s">
        <v>57</v>
      </c>
      <c r="M10" s="332"/>
      <c r="N10" s="332"/>
      <c r="O10" s="332"/>
      <c r="P10" s="334" t="s">
        <v>127</v>
      </c>
      <c r="Q10" s="335"/>
      <c r="R10" s="335"/>
      <c r="S10" s="336"/>
      <c r="U10" s="214"/>
    </row>
    <row r="11" spans="1:23" s="203" customFormat="1" ht="21" customHeight="1">
      <c r="B11" s="204"/>
      <c r="C11" s="204"/>
      <c r="D11" s="331"/>
      <c r="E11" s="331"/>
      <c r="F11" s="331"/>
      <c r="G11" s="331"/>
      <c r="H11" s="331"/>
      <c r="I11" s="331"/>
      <c r="J11" s="331"/>
      <c r="K11" s="331"/>
      <c r="L11" s="332"/>
      <c r="M11" s="332"/>
      <c r="N11" s="332"/>
      <c r="O11" s="332"/>
      <c r="P11" s="337"/>
      <c r="Q11" s="338"/>
      <c r="R11" s="338"/>
      <c r="S11" s="339"/>
      <c r="U11" s="214"/>
    </row>
    <row r="12" spans="1:23" ht="23.1" customHeight="1">
      <c r="A12" s="203"/>
      <c r="B12" s="205"/>
      <c r="C12" s="204"/>
      <c r="D12" s="328">
        <f>'Data Record'!B22</f>
        <v>0</v>
      </c>
      <c r="E12" s="328"/>
      <c r="F12" s="328"/>
      <c r="G12" s="328"/>
      <c r="H12" s="329">
        <f>'Data Record'!Q22</f>
        <v>0</v>
      </c>
      <c r="I12" s="329"/>
      <c r="J12" s="329"/>
      <c r="K12" s="329"/>
      <c r="L12" s="330">
        <f>'Data Record'!T22</f>
        <v>0</v>
      </c>
      <c r="M12" s="330"/>
      <c r="N12" s="330"/>
      <c r="O12" s="330"/>
      <c r="P12" s="330">
        <f>'Uncertainty Budget'!P7</f>
        <v>0.61435603141283901</v>
      </c>
      <c r="Q12" s="330"/>
      <c r="R12" s="330"/>
      <c r="S12" s="330"/>
      <c r="T12" s="214"/>
      <c r="U12" s="214"/>
      <c r="V12" s="120"/>
      <c r="W12" s="120"/>
    </row>
    <row r="13" spans="1:23" ht="23.1" customHeight="1">
      <c r="A13" s="203"/>
      <c r="B13" s="205"/>
      <c r="C13" s="204"/>
      <c r="D13" s="323">
        <f>'Data Record'!B23</f>
        <v>1</v>
      </c>
      <c r="E13" s="323"/>
      <c r="F13" s="323"/>
      <c r="G13" s="323"/>
      <c r="H13" s="322">
        <f>'Data Record'!Q23</f>
        <v>1</v>
      </c>
      <c r="I13" s="322"/>
      <c r="J13" s="322"/>
      <c r="K13" s="322"/>
      <c r="L13" s="321">
        <f>'Data Record'!T23</f>
        <v>0</v>
      </c>
      <c r="M13" s="321"/>
      <c r="N13" s="321"/>
      <c r="O13" s="321"/>
      <c r="P13" s="321">
        <f>'Uncertainty Budget'!P8</f>
        <v>0.6144995253591875</v>
      </c>
      <c r="Q13" s="321"/>
      <c r="R13" s="321"/>
      <c r="S13" s="321"/>
      <c r="T13" s="214"/>
      <c r="U13" s="214"/>
      <c r="V13" s="120"/>
      <c r="W13" s="120"/>
    </row>
    <row r="14" spans="1:23" ht="23.1" customHeight="1">
      <c r="A14" s="203"/>
      <c r="B14" s="205"/>
      <c r="C14" s="204"/>
      <c r="D14" s="323">
        <f>'Data Record'!B24</f>
        <v>2</v>
      </c>
      <c r="E14" s="323"/>
      <c r="F14" s="323"/>
      <c r="G14" s="323"/>
      <c r="H14" s="322">
        <f>'Data Record'!Q24</f>
        <v>2</v>
      </c>
      <c r="I14" s="322"/>
      <c r="J14" s="322"/>
      <c r="K14" s="322"/>
      <c r="L14" s="321">
        <f>'Data Record'!T24</f>
        <v>0</v>
      </c>
      <c r="M14" s="321"/>
      <c r="N14" s="321"/>
      <c r="O14" s="321"/>
      <c r="P14" s="321">
        <f>'Uncertainty Budget'!P9</f>
        <v>0.61492980629228466</v>
      </c>
      <c r="Q14" s="321"/>
      <c r="R14" s="321"/>
      <c r="S14" s="321"/>
      <c r="T14" s="214"/>
      <c r="U14" s="214"/>
      <c r="V14" s="120"/>
      <c r="W14" s="120"/>
    </row>
    <row r="15" spans="1:23" ht="23.1" customHeight="1">
      <c r="A15" s="203"/>
      <c r="B15" s="205"/>
      <c r="C15" s="204"/>
      <c r="D15" s="323">
        <f>'Data Record'!B25</f>
        <v>3</v>
      </c>
      <c r="E15" s="323"/>
      <c r="F15" s="323"/>
      <c r="G15" s="323"/>
      <c r="H15" s="322">
        <f>'Data Record'!Q25</f>
        <v>3</v>
      </c>
      <c r="I15" s="322"/>
      <c r="J15" s="322"/>
      <c r="K15" s="322"/>
      <c r="L15" s="321">
        <f>'Data Record'!T25</f>
        <v>0</v>
      </c>
      <c r="M15" s="321"/>
      <c r="N15" s="321"/>
      <c r="O15" s="321"/>
      <c r="P15" s="321">
        <f>'Uncertainty Budget'!P10</f>
        <v>0.61564627289810936</v>
      </c>
      <c r="Q15" s="321"/>
      <c r="R15" s="321"/>
      <c r="S15" s="321"/>
      <c r="T15" s="214"/>
      <c r="U15" s="214"/>
      <c r="V15" s="120"/>
      <c r="W15" s="120"/>
    </row>
    <row r="16" spans="1:23" ht="23.1" customHeight="1">
      <c r="A16" s="203"/>
      <c r="B16" s="205"/>
      <c r="C16" s="204"/>
      <c r="D16" s="323">
        <f>'Data Record'!B26</f>
        <v>4</v>
      </c>
      <c r="E16" s="323"/>
      <c r="F16" s="323"/>
      <c r="G16" s="323"/>
      <c r="H16" s="322">
        <f>'Data Record'!Q26</f>
        <v>4</v>
      </c>
      <c r="I16" s="322"/>
      <c r="J16" s="322"/>
      <c r="K16" s="322"/>
      <c r="L16" s="321">
        <f>'Data Record'!T26</f>
        <v>0</v>
      </c>
      <c r="M16" s="321"/>
      <c r="N16" s="321"/>
      <c r="O16" s="321"/>
      <c r="P16" s="321">
        <f>'Uncertainty Budget'!P11</f>
        <v>0.61664792764321097</v>
      </c>
      <c r="Q16" s="321"/>
      <c r="R16" s="321"/>
      <c r="S16" s="321"/>
      <c r="T16" s="214"/>
      <c r="U16" s="214"/>
      <c r="V16" s="120"/>
      <c r="W16" s="120"/>
    </row>
    <row r="17" spans="1:24" ht="23.1" customHeight="1">
      <c r="A17" s="203"/>
      <c r="B17" s="205"/>
      <c r="C17" s="204"/>
      <c r="D17" s="323">
        <f>'Data Record'!B27</f>
        <v>5</v>
      </c>
      <c r="E17" s="323"/>
      <c r="F17" s="323"/>
      <c r="G17" s="323"/>
      <c r="H17" s="322">
        <f>'Data Record'!Q27</f>
        <v>5</v>
      </c>
      <c r="I17" s="322"/>
      <c r="J17" s="322"/>
      <c r="K17" s="322"/>
      <c r="L17" s="321">
        <f>'Data Record'!T27</f>
        <v>0</v>
      </c>
      <c r="M17" s="321"/>
      <c r="N17" s="321"/>
      <c r="O17" s="321"/>
      <c r="P17" s="321">
        <f>'Uncertainty Budget'!P12</f>
        <v>0.61793338368036621</v>
      </c>
      <c r="Q17" s="321"/>
      <c r="R17" s="321"/>
      <c r="S17" s="321"/>
      <c r="T17" s="214"/>
      <c r="U17" s="214"/>
      <c r="V17" s="120"/>
      <c r="W17" s="120"/>
    </row>
    <row r="18" spans="1:24" ht="23.1" customHeight="1">
      <c r="A18" s="203"/>
      <c r="B18" s="205"/>
      <c r="C18" s="204"/>
      <c r="D18" s="323">
        <f>'Data Record'!B28</f>
        <v>10</v>
      </c>
      <c r="E18" s="323"/>
      <c r="F18" s="323"/>
      <c r="G18" s="323"/>
      <c r="H18" s="322">
        <f>'Data Record'!Q28</f>
        <v>6</v>
      </c>
      <c r="I18" s="322"/>
      <c r="J18" s="322"/>
      <c r="K18" s="322"/>
      <c r="L18" s="321">
        <f>'Data Record'!T28</f>
        <v>4</v>
      </c>
      <c r="M18" s="321"/>
      <c r="N18" s="321"/>
      <c r="O18" s="321"/>
      <c r="P18" s="321">
        <f>'Uncertainty Budget'!P13</f>
        <v>0.62854328941343951</v>
      </c>
      <c r="Q18" s="321"/>
      <c r="R18" s="321"/>
      <c r="S18" s="321"/>
      <c r="T18" s="214"/>
      <c r="U18" s="214"/>
      <c r="V18" s="120"/>
      <c r="W18" s="120"/>
    </row>
    <row r="19" spans="1:24" ht="23.1" customHeight="1">
      <c r="A19" s="203"/>
      <c r="B19" s="205"/>
      <c r="C19" s="204"/>
      <c r="D19" s="323">
        <f>'Data Record'!B29</f>
        <v>30</v>
      </c>
      <c r="E19" s="323"/>
      <c r="F19" s="323"/>
      <c r="G19" s="323"/>
      <c r="H19" s="322">
        <f>'Data Record'!Q29</f>
        <v>7</v>
      </c>
      <c r="I19" s="322"/>
      <c r="J19" s="322"/>
      <c r="K19" s="322"/>
      <c r="L19" s="321">
        <f>'Data Record'!T29</f>
        <v>23</v>
      </c>
      <c r="M19" s="321"/>
      <c r="N19" s="321"/>
      <c r="O19" s="321"/>
      <c r="P19" s="321">
        <f>'Uncertainty Budget'!P14</f>
        <v>0.75162047160341061</v>
      </c>
      <c r="Q19" s="321"/>
      <c r="R19" s="321"/>
      <c r="S19" s="321"/>
      <c r="T19" s="214"/>
      <c r="U19" s="214"/>
      <c r="V19" s="120"/>
      <c r="W19" s="120"/>
    </row>
    <row r="20" spans="1:24" ht="23.1" customHeight="1">
      <c r="A20" s="203"/>
      <c r="B20" s="205"/>
      <c r="C20" s="204"/>
      <c r="D20" s="323">
        <f>'Data Record'!B30</f>
        <v>50</v>
      </c>
      <c r="E20" s="323"/>
      <c r="F20" s="323"/>
      <c r="G20" s="323"/>
      <c r="H20" s="322">
        <f>'Data Record'!Q30</f>
        <v>8</v>
      </c>
      <c r="I20" s="322"/>
      <c r="J20" s="322"/>
      <c r="K20" s="322"/>
      <c r="L20" s="321">
        <f>'Data Record'!T30</f>
        <v>42</v>
      </c>
      <c r="M20" s="321"/>
      <c r="N20" s="321"/>
      <c r="O20" s="321"/>
      <c r="P20" s="321">
        <f>'Uncertainty Budget'!P15</f>
        <v>0.92036224752358609</v>
      </c>
      <c r="Q20" s="321"/>
      <c r="R20" s="321"/>
      <c r="S20" s="321"/>
      <c r="T20" s="214"/>
      <c r="U20" s="214"/>
      <c r="V20" s="120"/>
      <c r="W20" s="120"/>
    </row>
    <row r="21" spans="1:24" ht="23.1" customHeight="1">
      <c r="A21" s="203"/>
      <c r="B21" s="205"/>
      <c r="C21" s="204"/>
      <c r="D21" s="323">
        <f>'Data Record'!B31</f>
        <v>75</v>
      </c>
      <c r="E21" s="323"/>
      <c r="F21" s="323"/>
      <c r="G21" s="323"/>
      <c r="H21" s="322">
        <f>'Data Record'!Q31</f>
        <v>9</v>
      </c>
      <c r="I21" s="322"/>
      <c r="J21" s="322"/>
      <c r="K21" s="322"/>
      <c r="L21" s="321">
        <f>'Data Record'!T31</f>
        <v>66</v>
      </c>
      <c r="M21" s="321"/>
      <c r="N21" s="321"/>
      <c r="O21" s="321"/>
      <c r="P21" s="321">
        <f>'Uncertainty Budget'!P16</f>
        <v>1.2154457344255782</v>
      </c>
      <c r="Q21" s="321"/>
      <c r="R21" s="321"/>
      <c r="S21" s="321"/>
      <c r="T21" s="214"/>
      <c r="U21" s="214"/>
      <c r="V21" s="120"/>
      <c r="W21" s="120"/>
    </row>
    <row r="22" spans="1:24" ht="23.1" customHeight="1">
      <c r="A22" s="203"/>
      <c r="B22" s="205"/>
      <c r="C22" s="204"/>
      <c r="D22" s="323">
        <f>'Data Record'!B32</f>
        <v>100</v>
      </c>
      <c r="E22" s="323"/>
      <c r="F22" s="323"/>
      <c r="G22" s="323"/>
      <c r="H22" s="322">
        <f>'Data Record'!Q32</f>
        <v>10</v>
      </c>
      <c r="I22" s="322"/>
      <c r="J22" s="322"/>
      <c r="K22" s="322"/>
      <c r="L22" s="321">
        <f>'Data Record'!T32</f>
        <v>90</v>
      </c>
      <c r="M22" s="321"/>
      <c r="N22" s="321"/>
      <c r="O22" s="321"/>
      <c r="P22" s="321">
        <f>'Uncertainty Budget'!P17</f>
        <v>1.4995888325359945</v>
      </c>
      <c r="Q22" s="321"/>
      <c r="R22" s="321"/>
      <c r="S22" s="321"/>
      <c r="T22" s="214"/>
      <c r="U22" s="214"/>
      <c r="V22" s="120"/>
      <c r="W22" s="120"/>
    </row>
    <row r="23" spans="1:24" ht="23.1" customHeight="1">
      <c r="A23" s="203"/>
      <c r="B23" s="205"/>
      <c r="C23" s="204"/>
      <c r="D23" s="323">
        <f>'Data Record'!B33</f>
        <v>150</v>
      </c>
      <c r="E23" s="323"/>
      <c r="F23" s="323"/>
      <c r="G23" s="323"/>
      <c r="H23" s="322">
        <f>'Data Record'!Q33</f>
        <v>11</v>
      </c>
      <c r="I23" s="322"/>
      <c r="J23" s="322"/>
      <c r="K23" s="322"/>
      <c r="L23" s="321">
        <f>'Data Record'!T33</f>
        <v>139</v>
      </c>
      <c r="M23" s="321"/>
      <c r="N23" s="321"/>
      <c r="O23" s="321"/>
      <c r="P23" s="321">
        <f>'Uncertainty Budget'!P18</f>
        <v>2.126436769182976</v>
      </c>
      <c r="Q23" s="321"/>
      <c r="R23" s="321"/>
      <c r="S23" s="321"/>
      <c r="T23" s="214"/>
      <c r="U23" s="214"/>
      <c r="V23" s="120"/>
      <c r="W23" s="120"/>
    </row>
    <row r="24" spans="1:24" ht="23.1" customHeight="1">
      <c r="A24" s="203"/>
      <c r="B24" s="205"/>
      <c r="C24" s="204"/>
      <c r="D24" s="323">
        <f>'Data Record'!B34</f>
        <v>200</v>
      </c>
      <c r="E24" s="323"/>
      <c r="F24" s="323"/>
      <c r="G24" s="323"/>
      <c r="H24" s="322">
        <f>'Data Record'!Q34</f>
        <v>12</v>
      </c>
      <c r="I24" s="322"/>
      <c r="J24" s="322"/>
      <c r="K24" s="322"/>
      <c r="L24" s="321">
        <f>'Data Record'!T34</f>
        <v>188</v>
      </c>
      <c r="M24" s="321"/>
      <c r="N24" s="321"/>
      <c r="O24" s="321"/>
      <c r="P24" s="321">
        <f>'Uncertainty Budget'!P19</f>
        <v>2.7729346668586818</v>
      </c>
      <c r="Q24" s="321"/>
      <c r="R24" s="321"/>
      <c r="S24" s="321"/>
      <c r="T24" s="214"/>
      <c r="U24" s="214"/>
      <c r="V24" s="120"/>
      <c r="W24" s="120"/>
    </row>
    <row r="25" spans="1:24" ht="23.1" customHeight="1">
      <c r="A25" s="203"/>
      <c r="B25" s="205"/>
      <c r="C25" s="204"/>
      <c r="D25" s="323">
        <f>'Data Record'!B35</f>
        <v>300</v>
      </c>
      <c r="E25" s="323"/>
      <c r="F25" s="323"/>
      <c r="G25" s="323"/>
      <c r="H25" s="322">
        <f>'Data Record'!Q35</f>
        <v>13</v>
      </c>
      <c r="I25" s="322"/>
      <c r="J25" s="322"/>
      <c r="K25" s="322"/>
      <c r="L25" s="321">
        <f>'Data Record'!T35</f>
        <v>287</v>
      </c>
      <c r="M25" s="321"/>
      <c r="N25" s="321"/>
      <c r="O25" s="321"/>
      <c r="P25" s="321">
        <f>'Uncertainty Budget'!P20</f>
        <v>4.0874727318152635</v>
      </c>
      <c r="Q25" s="321"/>
      <c r="R25" s="321"/>
      <c r="S25" s="321"/>
      <c r="T25" s="214"/>
      <c r="U25" s="214"/>
      <c r="V25" s="120"/>
      <c r="W25" s="120"/>
    </row>
    <row r="26" spans="1:24" ht="23.1" customHeight="1">
      <c r="A26" s="203"/>
      <c r="B26" s="205"/>
      <c r="C26" s="204"/>
      <c r="D26" s="324">
        <f>'Data Record'!B36</f>
        <v>400</v>
      </c>
      <c r="E26" s="324"/>
      <c r="F26" s="324"/>
      <c r="G26" s="324"/>
      <c r="H26" s="326">
        <f>'Data Record'!Q36</f>
        <v>14</v>
      </c>
      <c r="I26" s="326"/>
      <c r="J26" s="326"/>
      <c r="K26" s="326"/>
      <c r="L26" s="325">
        <f>'Data Record'!T36</f>
        <v>386</v>
      </c>
      <c r="M26" s="325"/>
      <c r="N26" s="325"/>
      <c r="O26" s="325"/>
      <c r="P26" s="325">
        <f>'Uncertainty Budget'!P21</f>
        <v>5.4165271776911323</v>
      </c>
      <c r="Q26" s="325"/>
      <c r="R26" s="325"/>
      <c r="S26" s="325"/>
      <c r="T26" s="214"/>
      <c r="U26" s="214"/>
      <c r="V26" s="120"/>
      <c r="W26" s="120"/>
    </row>
    <row r="27" spans="1:24" ht="15" customHeight="1">
      <c r="A27" s="203"/>
      <c r="B27" s="205"/>
      <c r="C27" s="215"/>
      <c r="D27" s="215"/>
      <c r="E27" s="216"/>
      <c r="F27" s="216"/>
      <c r="G27" s="21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04"/>
      <c r="S27" s="204"/>
      <c r="T27" s="214"/>
      <c r="U27" s="214"/>
      <c r="V27" s="120"/>
      <c r="W27" s="120"/>
    </row>
    <row r="28" spans="1:24" ht="21" customHeight="1">
      <c r="A28" s="185"/>
      <c r="B28" s="157" t="s">
        <v>110</v>
      </c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5"/>
      <c r="W28" s="185"/>
      <c r="X28" s="185"/>
    </row>
    <row r="29" spans="1:24" ht="21" customHeight="1">
      <c r="A29" s="186"/>
      <c r="B29" s="185"/>
      <c r="C29" s="115" t="s">
        <v>111</v>
      </c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5"/>
      <c r="X29" s="185"/>
    </row>
    <row r="30" spans="1:24" ht="21" customHeight="1">
      <c r="A30" s="185"/>
      <c r="B30" s="115" t="s">
        <v>112</v>
      </c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5"/>
      <c r="X30" s="185"/>
    </row>
    <row r="31" spans="1:24" ht="21" customHeight="1">
      <c r="A31" s="341" t="s">
        <v>113</v>
      </c>
      <c r="B31" s="341"/>
      <c r="C31" s="341"/>
      <c r="D31" s="341"/>
      <c r="E31" s="341"/>
      <c r="F31" s="341"/>
      <c r="G31" s="341"/>
      <c r="H31" s="341"/>
      <c r="I31" s="341"/>
      <c r="J31" s="341"/>
      <c r="K31" s="341"/>
      <c r="L31" s="341"/>
      <c r="M31" s="341"/>
      <c r="N31" s="341"/>
      <c r="O31" s="341"/>
      <c r="P31" s="341"/>
      <c r="Q31" s="341"/>
      <c r="R31" s="341"/>
      <c r="S31" s="341"/>
      <c r="T31" s="341"/>
      <c r="U31" s="341"/>
      <c r="V31" s="341"/>
      <c r="W31" s="185"/>
      <c r="X31" s="185"/>
    </row>
    <row r="32" spans="1:24" ht="17.100000000000001" customHeight="1">
      <c r="A32" s="203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120"/>
      <c r="W32" s="120"/>
    </row>
    <row r="33" spans="1:23" ht="17.100000000000001" customHeight="1">
      <c r="A33" s="340"/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121"/>
      <c r="W33" s="120"/>
    </row>
    <row r="34" spans="1:23" ht="17.100000000000001" customHeight="1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120"/>
      <c r="W34" s="120"/>
    </row>
    <row r="35" spans="1:23" ht="17.100000000000001" customHeight="1">
      <c r="A35" s="203"/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120"/>
      <c r="W35" s="120"/>
    </row>
    <row r="36" spans="1:23" ht="17.100000000000001" customHeight="1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120"/>
      <c r="W36" s="120"/>
    </row>
    <row r="37" spans="1:23" ht="17.100000000000001" customHeight="1">
      <c r="A37" s="203"/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120"/>
      <c r="W37" s="120"/>
    </row>
    <row r="38" spans="1:23" ht="17.100000000000001" customHeight="1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120"/>
      <c r="W38" s="120"/>
    </row>
    <row r="39" spans="1:23" ht="17.100000000000001" customHeight="1">
      <c r="A39" s="203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120"/>
      <c r="W39" s="120"/>
    </row>
    <row r="40" spans="1:23" ht="17.100000000000001" customHeight="1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120"/>
      <c r="W40" s="120"/>
    </row>
    <row r="41" spans="1:23" ht="17.100000000000001" customHeight="1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120"/>
      <c r="W41" s="120"/>
    </row>
    <row r="42" spans="1:23" ht="17.100000000000001" customHeight="1">
      <c r="A42" s="203"/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120"/>
      <c r="W42" s="120"/>
    </row>
    <row r="43" spans="1:23" ht="17.100000000000001" customHeight="1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120"/>
      <c r="W43" s="120"/>
    </row>
    <row r="44" spans="1:23" ht="17.100000000000001" customHeight="1">
      <c r="A44" s="203"/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120"/>
      <c r="W44" s="120"/>
    </row>
    <row r="45" spans="1:23" ht="17.100000000000001" customHeight="1">
      <c r="A45" s="203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120"/>
      <c r="W45" s="120"/>
    </row>
    <row r="46" spans="1:23" ht="17.100000000000001" customHeight="1">
      <c r="A46" s="203"/>
      <c r="B46" s="203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120"/>
      <c r="W46" s="120"/>
    </row>
    <row r="47" spans="1:23" ht="17.100000000000001" customHeight="1">
      <c r="A47" s="203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120"/>
      <c r="W47" s="120"/>
    </row>
    <row r="48" spans="1:23" ht="17.100000000000001" customHeight="1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120"/>
      <c r="W48" s="120"/>
    </row>
    <row r="49" spans="1:23" ht="17.100000000000001" customHeight="1">
      <c r="A49" s="203"/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120"/>
      <c r="W49" s="120"/>
    </row>
    <row r="50" spans="1:23" ht="17.100000000000001" customHeight="1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120"/>
      <c r="W50" s="120"/>
    </row>
    <row r="51" spans="1:23" ht="17.100000000000001" customHeight="1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120"/>
      <c r="W51" s="120"/>
    </row>
    <row r="52" spans="1:23" ht="17.100000000000001" customHeight="1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120"/>
      <c r="W52" s="120"/>
    </row>
    <row r="53" spans="1:23" ht="17.100000000000001" customHeight="1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120"/>
      <c r="W53" s="120"/>
    </row>
    <row r="54" spans="1:23" ht="17.100000000000001" customHeight="1">
      <c r="A54" s="203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120"/>
      <c r="W54" s="120"/>
    </row>
    <row r="55" spans="1:23" ht="17.100000000000001" customHeight="1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120"/>
      <c r="W55" s="120"/>
    </row>
    <row r="56" spans="1:23" ht="17.100000000000001" customHeight="1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120"/>
      <c r="W56" s="120"/>
    </row>
    <row r="57" spans="1:23" ht="17.100000000000001" customHeight="1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120"/>
      <c r="W57" s="120"/>
    </row>
    <row r="58" spans="1:23" ht="17.100000000000001" customHeight="1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120"/>
      <c r="W58" s="120"/>
    </row>
    <row r="59" spans="1:23" ht="17.100000000000001" customHeight="1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120"/>
      <c r="W59" s="120"/>
    </row>
    <row r="60" spans="1:23" ht="17.100000000000001" customHeight="1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120"/>
      <c r="W60" s="120"/>
    </row>
    <row r="61" spans="1:23" ht="17.100000000000001" customHeight="1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120"/>
      <c r="W61" s="120"/>
    </row>
    <row r="62" spans="1:23" ht="17.100000000000001" customHeight="1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120"/>
      <c r="W62" s="120"/>
    </row>
    <row r="63" spans="1:23" ht="17.100000000000001" customHeight="1">
      <c r="A63" s="203"/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120"/>
      <c r="W63" s="120"/>
    </row>
    <row r="64" spans="1:23" ht="17.100000000000001" customHeight="1">
      <c r="A64" s="203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120"/>
      <c r="W64" s="120"/>
    </row>
    <row r="65" spans="1:23" ht="17.100000000000001" customHeight="1">
      <c r="A65" s="203"/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120"/>
      <c r="W65" s="120"/>
    </row>
    <row r="66" spans="1:23" ht="17.100000000000001" customHeight="1">
      <c r="A66" s="203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120"/>
      <c r="W66" s="120"/>
    </row>
    <row r="67" spans="1:23" ht="17.100000000000001" customHeight="1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120"/>
      <c r="W67" s="120"/>
    </row>
    <row r="68" spans="1:23" ht="17.100000000000001" customHeight="1">
      <c r="A68" s="203"/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120"/>
      <c r="W68" s="120"/>
    </row>
    <row r="69" spans="1:23" ht="17.100000000000001" customHeight="1">
      <c r="A69" s="203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120"/>
      <c r="W69" s="120"/>
    </row>
    <row r="70" spans="1:23" ht="17.100000000000001" customHeight="1">
      <c r="A70" s="203"/>
      <c r="B70" s="203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120"/>
      <c r="W70" s="120"/>
    </row>
    <row r="71" spans="1:23" ht="17.100000000000001" customHeight="1">
      <c r="A71" s="203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120"/>
      <c r="W71" s="120"/>
    </row>
    <row r="72" spans="1:23" ht="17.100000000000001" customHeight="1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120"/>
      <c r="W72" s="120"/>
    </row>
    <row r="73" spans="1:23" ht="17.100000000000001" customHeight="1">
      <c r="A73" s="203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120"/>
      <c r="W73" s="120"/>
    </row>
    <row r="74" spans="1:23" ht="17.100000000000001" customHeight="1">
      <c r="A74" s="203"/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120"/>
      <c r="W74" s="120"/>
    </row>
    <row r="75" spans="1:23" ht="17.100000000000001" customHeight="1">
      <c r="A75" s="203"/>
      <c r="B75" s="203"/>
      <c r="C75" s="203"/>
      <c r="D75" s="203"/>
      <c r="E75" s="203"/>
      <c r="F75" s="203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120"/>
      <c r="W75" s="120"/>
    </row>
    <row r="76" spans="1:23" ht="17.100000000000001" customHeight="1">
      <c r="A76" s="203"/>
      <c r="B76" s="203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120"/>
      <c r="W76" s="120"/>
    </row>
    <row r="77" spans="1:23" ht="17.100000000000001" customHeight="1">
      <c r="A77" s="203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120"/>
      <c r="W77" s="120"/>
    </row>
    <row r="78" spans="1:23" ht="17.100000000000001" customHeight="1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120"/>
      <c r="W78" s="120"/>
    </row>
    <row r="79" spans="1:23" ht="17.100000000000001" customHeight="1">
      <c r="A79" s="203"/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120"/>
      <c r="W79" s="120"/>
    </row>
    <row r="80" spans="1:23" ht="17.100000000000001" customHeight="1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</row>
    <row r="81" spans="1:23" ht="17.100000000000001" customHeight="1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</row>
    <row r="82" spans="1:23" ht="17.100000000000001" customHeight="1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</row>
    <row r="83" spans="1:23" ht="17.100000000000001" customHeight="1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</row>
    <row r="84" spans="1:23" ht="17.100000000000001" customHeight="1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</row>
    <row r="85" spans="1:23" ht="17.100000000000001" customHeight="1"/>
    <row r="86" spans="1:23" ht="17.100000000000001" customHeight="1"/>
    <row r="87" spans="1:23" ht="17.100000000000001" customHeight="1"/>
    <row r="88" spans="1:23" ht="17.100000000000001" customHeight="1"/>
    <row r="89" spans="1:23" ht="17.100000000000001" customHeight="1"/>
    <row r="90" spans="1:23" ht="17.100000000000001" customHeight="1"/>
    <row r="91" spans="1:23" ht="17.100000000000001" customHeight="1"/>
    <row r="92" spans="1:23" ht="17.100000000000001" customHeight="1"/>
    <row r="93" spans="1:23" ht="17.100000000000001" customHeight="1"/>
    <row r="94" spans="1:23" ht="17.100000000000001" customHeight="1"/>
    <row r="95" spans="1:23" ht="17.100000000000001" customHeight="1"/>
    <row r="96" spans="1:23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  <row r="235" ht="17.100000000000001" customHeight="1"/>
    <row r="236" ht="17.100000000000001" customHeight="1"/>
    <row r="237" ht="17.100000000000001" customHeight="1"/>
    <row r="238" ht="17.100000000000001" customHeight="1"/>
    <row r="239" ht="17.100000000000001" customHeight="1"/>
    <row r="240" ht="17.100000000000001" customHeight="1"/>
    <row r="241" ht="17.100000000000001" customHeight="1"/>
    <row r="242" ht="17.100000000000001" customHeight="1"/>
  </sheetData>
  <mergeCells count="69">
    <mergeCell ref="D18:G18"/>
    <mergeCell ref="D19:G19"/>
    <mergeCell ref="D20:G20"/>
    <mergeCell ref="D21:G21"/>
    <mergeCell ref="A33:U33"/>
    <mergeCell ref="A31:V31"/>
    <mergeCell ref="P26:S26"/>
    <mergeCell ref="H18:K18"/>
    <mergeCell ref="D15:G15"/>
    <mergeCell ref="D16:G16"/>
    <mergeCell ref="H15:K15"/>
    <mergeCell ref="H16:K16"/>
    <mergeCell ref="D17:G17"/>
    <mergeCell ref="H17:K17"/>
    <mergeCell ref="L26:O26"/>
    <mergeCell ref="H26:K26"/>
    <mergeCell ref="A3:V3"/>
    <mergeCell ref="D12:G12"/>
    <mergeCell ref="H12:K12"/>
    <mergeCell ref="L12:O12"/>
    <mergeCell ref="P12:S12"/>
    <mergeCell ref="D10:G11"/>
    <mergeCell ref="H10:K11"/>
    <mergeCell ref="L10:O11"/>
    <mergeCell ref="J8:K8"/>
    <mergeCell ref="P10:S11"/>
    <mergeCell ref="D13:G13"/>
    <mergeCell ref="H13:K13"/>
    <mergeCell ref="D14:G14"/>
    <mergeCell ref="H14:K14"/>
    <mergeCell ref="D22:G22"/>
    <mergeCell ref="D25:G25"/>
    <mergeCell ref="D26:G26"/>
    <mergeCell ref="D23:G23"/>
    <mergeCell ref="D24:G24"/>
    <mergeCell ref="P25:S25"/>
    <mergeCell ref="H19:K19"/>
    <mergeCell ref="H20:K20"/>
    <mergeCell ref="H21:K21"/>
    <mergeCell ref="H22:K22"/>
    <mergeCell ref="H23:K23"/>
    <mergeCell ref="H24:K24"/>
    <mergeCell ref="H25:K25"/>
    <mergeCell ref="L19:O19"/>
    <mergeCell ref="L20:O20"/>
    <mergeCell ref="L25:O25"/>
    <mergeCell ref="L13:O13"/>
    <mergeCell ref="L14:O14"/>
    <mergeCell ref="L15:O15"/>
    <mergeCell ref="L16:O16"/>
    <mergeCell ref="L17:O17"/>
    <mergeCell ref="P23:S23"/>
    <mergeCell ref="P18:S18"/>
    <mergeCell ref="P24:S24"/>
    <mergeCell ref="L21:O21"/>
    <mergeCell ref="L22:O22"/>
    <mergeCell ref="L23:O23"/>
    <mergeCell ref="L24:O24"/>
    <mergeCell ref="L18:O18"/>
    <mergeCell ref="Q9:R9"/>
    <mergeCell ref="P19:S19"/>
    <mergeCell ref="P20:S20"/>
    <mergeCell ref="P21:S21"/>
    <mergeCell ref="P22:S22"/>
    <mergeCell ref="P13:S13"/>
    <mergeCell ref="P14:S14"/>
    <mergeCell ref="P15:S15"/>
    <mergeCell ref="P16:S16"/>
    <mergeCell ref="P17:S17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V117"/>
  <sheetViews>
    <sheetView tabSelected="1" topLeftCell="A3" workbookViewId="0">
      <selection activeCell="O21" sqref="O21"/>
    </sheetView>
  </sheetViews>
  <sheetFormatPr defaultColWidth="7.140625" defaultRowHeight="15"/>
  <cols>
    <col min="1" max="1" width="1.140625" style="16" customWidth="1"/>
    <col min="2" max="16" width="8.7109375" style="16" customWidth="1"/>
    <col min="17" max="17" width="1.42578125" style="16" customWidth="1"/>
    <col min="18" max="23" width="9.140625" customWidth="1"/>
    <col min="24" max="252" width="9.140625" style="16" customWidth="1"/>
    <col min="253" max="253" width="1.140625" style="16" customWidth="1"/>
    <col min="254" max="254" width="7.5703125" style="16" customWidth="1"/>
    <col min="255" max="16384" width="7.140625" style="16"/>
  </cols>
  <sheetData>
    <row r="1" spans="1:256">
      <c r="B1" s="17"/>
      <c r="C1" s="17"/>
      <c r="D1" s="17"/>
      <c r="E1" s="17"/>
      <c r="F1" s="17"/>
      <c r="G1" s="17"/>
    </row>
    <row r="2" spans="1:256" ht="23.25">
      <c r="B2" s="352" t="s">
        <v>81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</row>
    <row r="3" spans="1:256">
      <c r="B3" s="353"/>
      <c r="C3" s="353"/>
      <c r="D3" s="353"/>
      <c r="E3" s="353"/>
      <c r="F3" s="353"/>
      <c r="G3" s="353"/>
      <c r="H3" s="18"/>
      <c r="I3" s="18"/>
      <c r="P3" s="18"/>
    </row>
    <row r="4" spans="1:256" ht="18.75">
      <c r="B4" s="354" t="s">
        <v>8</v>
      </c>
      <c r="C4" s="355"/>
      <c r="D4" s="354" t="s">
        <v>10</v>
      </c>
      <c r="E4" s="355"/>
      <c r="F4" s="356" t="s">
        <v>82</v>
      </c>
      <c r="G4" s="357"/>
      <c r="H4" s="358" t="s">
        <v>19</v>
      </c>
      <c r="I4" s="359"/>
      <c r="J4" s="354" t="s">
        <v>20</v>
      </c>
      <c r="K4" s="355"/>
      <c r="L4" s="346" t="s">
        <v>11</v>
      </c>
      <c r="M4" s="346" t="s">
        <v>12</v>
      </c>
      <c r="N4" s="346" t="s">
        <v>114</v>
      </c>
      <c r="O4" s="346" t="s">
        <v>115</v>
      </c>
      <c r="P4" s="189" t="s">
        <v>116</v>
      </c>
      <c r="X4" s="19"/>
      <c r="Y4" s="19"/>
      <c r="Z4" s="19"/>
    </row>
    <row r="5" spans="1:256">
      <c r="B5" s="348" t="s">
        <v>117</v>
      </c>
      <c r="C5" s="349"/>
      <c r="D5" s="348" t="s">
        <v>117</v>
      </c>
      <c r="E5" s="349"/>
      <c r="F5" s="348" t="s">
        <v>117</v>
      </c>
      <c r="G5" s="349"/>
      <c r="H5" s="350" t="s">
        <v>117</v>
      </c>
      <c r="I5" s="351"/>
      <c r="J5" s="348" t="s">
        <v>117</v>
      </c>
      <c r="K5" s="349"/>
      <c r="L5" s="347"/>
      <c r="M5" s="347"/>
      <c r="N5" s="347"/>
      <c r="O5" s="347"/>
      <c r="P5" s="190" t="s">
        <v>118</v>
      </c>
      <c r="X5" s="19"/>
      <c r="Y5" s="19"/>
      <c r="Z5" s="19"/>
    </row>
    <row r="6" spans="1:256" ht="18.75">
      <c r="B6" s="344" t="s">
        <v>4</v>
      </c>
      <c r="C6" s="345"/>
      <c r="D6" s="20" t="s">
        <v>4</v>
      </c>
      <c r="E6" s="21" t="s">
        <v>12</v>
      </c>
      <c r="F6" s="20" t="s">
        <v>4</v>
      </c>
      <c r="G6" s="21" t="s">
        <v>12</v>
      </c>
      <c r="H6" s="20" t="s">
        <v>4</v>
      </c>
      <c r="I6" s="21" t="s">
        <v>12</v>
      </c>
      <c r="J6" s="20" t="s">
        <v>4</v>
      </c>
      <c r="K6" s="21" t="s">
        <v>12</v>
      </c>
      <c r="L6" s="20" t="s">
        <v>4</v>
      </c>
      <c r="M6" s="20" t="s">
        <v>4</v>
      </c>
      <c r="N6" s="20" t="s">
        <v>4</v>
      </c>
      <c r="O6" s="22" t="s">
        <v>4</v>
      </c>
      <c r="P6" s="191" t="s">
        <v>4</v>
      </c>
      <c r="Q6" s="23"/>
      <c r="X6" s="19"/>
      <c r="Y6" s="19"/>
      <c r="Z6" s="19"/>
    </row>
    <row r="7" spans="1:256" ht="18.75">
      <c r="A7" s="19"/>
      <c r="B7" s="342">
        <f>'Data Record'!B22</f>
        <v>0</v>
      </c>
      <c r="C7" s="343"/>
      <c r="D7" s="26">
        <f>'Data Record'!W22</f>
        <v>0</v>
      </c>
      <c r="E7" s="25">
        <f t="shared" ref="E7:E21" si="0">D7/1</f>
        <v>0</v>
      </c>
      <c r="F7" s="192">
        <f>'Cert of STD'!F5</f>
        <v>2.0999999999999998E-4</v>
      </c>
      <c r="G7" s="25">
        <f t="shared" ref="G7:G21" si="1">F7/2</f>
        <v>1.0499999999999999E-4</v>
      </c>
      <c r="H7" s="25">
        <f>((B7)*(11.5*10^-6)*1)</f>
        <v>0</v>
      </c>
      <c r="I7" s="25">
        <f t="shared" ref="I7:I21" si="2">H7/SQRT(3)</f>
        <v>0</v>
      </c>
      <c r="J7" s="26">
        <f>'Data Record'!M8/2</f>
        <v>5.0000000000000001E-4</v>
      </c>
      <c r="K7" s="27">
        <f t="shared" ref="K7:K21" si="3">(J7/SQRT(3))</f>
        <v>2.886751345948129E-4</v>
      </c>
      <c r="L7" s="25">
        <f>SQRT(E7^2+G7^2+I7^2+K7^2)</f>
        <v>3.0717801570641953E-4</v>
      </c>
      <c r="M7" s="28">
        <f>E7/1</f>
        <v>0</v>
      </c>
      <c r="N7" s="29" t="str">
        <f>IF(M7=0,"∞",(L7^4/(M7^4/3)))</f>
        <v>∞</v>
      </c>
      <c r="O7" s="24">
        <f>IF(N7="∞",2,_xlfn.T.INV.2T(0.0455,N7))</f>
        <v>2</v>
      </c>
      <c r="P7" s="193">
        <f>L7*O7*1000</f>
        <v>0.61435603141283901</v>
      </c>
      <c r="Q7" s="23"/>
      <c r="X7" s="19"/>
      <c r="Y7" s="19"/>
      <c r="Z7" s="19"/>
    </row>
    <row r="8" spans="1:256" ht="18.75">
      <c r="A8" s="19"/>
      <c r="B8" s="342">
        <f>'Data Record'!B23</f>
        <v>1</v>
      </c>
      <c r="C8" s="343"/>
      <c r="D8" s="26">
        <f>'Data Record'!W23</f>
        <v>0</v>
      </c>
      <c r="E8" s="25">
        <f t="shared" si="0"/>
        <v>0</v>
      </c>
      <c r="F8" s="192">
        <f>'Cert of STD'!F5</f>
        <v>2.0999999999999998E-4</v>
      </c>
      <c r="G8" s="25">
        <f t="shared" si="1"/>
        <v>1.0499999999999999E-4</v>
      </c>
      <c r="H8" s="25">
        <f t="shared" ref="H8:H21" si="4">((B8)*(11.5*10^-6)*1)</f>
        <v>1.15E-5</v>
      </c>
      <c r="I8" s="25">
        <f t="shared" si="2"/>
        <v>6.6395280956806965E-6</v>
      </c>
      <c r="J8" s="26">
        <f>J7</f>
        <v>5.0000000000000001E-4</v>
      </c>
      <c r="K8" s="27">
        <f t="shared" si="3"/>
        <v>2.886751345948129E-4</v>
      </c>
      <c r="L8" s="25">
        <f t="shared" ref="L8:L21" si="5">SQRT(E8^2+G8^2+I8^2+K8^2)</f>
        <v>3.0724976267959374E-4</v>
      </c>
      <c r="M8" s="28">
        <f t="shared" ref="M8:M21" si="6">E8/1</f>
        <v>0</v>
      </c>
      <c r="N8" s="29" t="str">
        <f t="shared" ref="N8:N21" si="7">IF(M8=0,"∞",(L8^4/(M8^4/3)))</f>
        <v>∞</v>
      </c>
      <c r="O8" s="24">
        <f t="shared" ref="O8:O21" si="8">IF(N8="∞",2,_xlfn.T.INV.2T(0.0455,N8))</f>
        <v>2</v>
      </c>
      <c r="P8" s="193">
        <f t="shared" ref="P8:P21" si="9">L8*O8*1000</f>
        <v>0.6144995253591875</v>
      </c>
      <c r="Q8" s="23"/>
      <c r="X8" s="19"/>
      <c r="Y8" s="19"/>
      <c r="Z8" s="19"/>
    </row>
    <row r="9" spans="1:256" ht="18.75">
      <c r="A9" s="19"/>
      <c r="B9" s="342">
        <f>'Data Record'!B24</f>
        <v>2</v>
      </c>
      <c r="C9" s="343"/>
      <c r="D9" s="26">
        <f>'Data Record'!W24</f>
        <v>0</v>
      </c>
      <c r="E9" s="25">
        <f t="shared" si="0"/>
        <v>0</v>
      </c>
      <c r="F9" s="192">
        <f>'Cert of STD'!F9</f>
        <v>2.0999999999999998E-4</v>
      </c>
      <c r="G9" s="25">
        <f t="shared" si="1"/>
        <v>1.0499999999999999E-4</v>
      </c>
      <c r="H9" s="25">
        <f t="shared" si="4"/>
        <v>2.3E-5</v>
      </c>
      <c r="I9" s="25">
        <f t="shared" si="2"/>
        <v>1.3279056191361393E-5</v>
      </c>
      <c r="J9" s="26">
        <f t="shared" ref="J9:J21" si="10">J8</f>
        <v>5.0000000000000001E-4</v>
      </c>
      <c r="K9" s="27">
        <f t="shared" si="3"/>
        <v>2.886751345948129E-4</v>
      </c>
      <c r="L9" s="25">
        <f t="shared" si="5"/>
        <v>3.0746490314614231E-4</v>
      </c>
      <c r="M9" s="28">
        <f t="shared" si="6"/>
        <v>0</v>
      </c>
      <c r="N9" s="29" t="str">
        <f t="shared" si="7"/>
        <v>∞</v>
      </c>
      <c r="O9" s="24">
        <f t="shared" si="8"/>
        <v>2</v>
      </c>
      <c r="P9" s="193">
        <f t="shared" si="9"/>
        <v>0.61492980629228466</v>
      </c>
      <c r="Q9" s="30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</row>
    <row r="10" spans="1:256" ht="18.75">
      <c r="A10" s="19"/>
      <c r="B10" s="342">
        <f>'Data Record'!B25</f>
        <v>3</v>
      </c>
      <c r="C10" s="343"/>
      <c r="D10" s="26">
        <f>'Data Record'!W25</f>
        <v>0</v>
      </c>
      <c r="E10" s="25">
        <f t="shared" si="0"/>
        <v>0</v>
      </c>
      <c r="F10" s="192">
        <f>'Cert of STD'!F10</f>
        <v>2.0999999999999998E-4</v>
      </c>
      <c r="G10" s="25">
        <f t="shared" si="1"/>
        <v>1.0499999999999999E-4</v>
      </c>
      <c r="H10" s="25">
        <f t="shared" si="4"/>
        <v>3.4499999999999998E-5</v>
      </c>
      <c r="I10" s="25">
        <f t="shared" si="2"/>
        <v>1.991858428704209E-5</v>
      </c>
      <c r="J10" s="26">
        <f t="shared" si="10"/>
        <v>5.0000000000000001E-4</v>
      </c>
      <c r="K10" s="27">
        <f t="shared" si="3"/>
        <v>2.886751345948129E-4</v>
      </c>
      <c r="L10" s="25">
        <f t="shared" si="5"/>
        <v>3.0782313644905468E-4</v>
      </c>
      <c r="M10" s="28">
        <f t="shared" si="6"/>
        <v>0</v>
      </c>
      <c r="N10" s="29" t="str">
        <f t="shared" si="7"/>
        <v>∞</v>
      </c>
      <c r="O10" s="24">
        <f t="shared" si="8"/>
        <v>2</v>
      </c>
      <c r="P10" s="193">
        <f t="shared" si="9"/>
        <v>0.61564627289810936</v>
      </c>
      <c r="Q10" s="30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</row>
    <row r="11" spans="1:256" ht="18.75">
      <c r="A11" s="19"/>
      <c r="B11" s="342">
        <f>'Data Record'!B26</f>
        <v>4</v>
      </c>
      <c r="C11" s="343"/>
      <c r="D11" s="26">
        <f>'Data Record'!W26</f>
        <v>0</v>
      </c>
      <c r="E11" s="25">
        <f t="shared" si="0"/>
        <v>0</v>
      </c>
      <c r="F11" s="192">
        <f>'Cert of STD'!F10</f>
        <v>2.0999999999999998E-4</v>
      </c>
      <c r="G11" s="25">
        <f t="shared" si="1"/>
        <v>1.0499999999999999E-4</v>
      </c>
      <c r="H11" s="25">
        <f t="shared" si="4"/>
        <v>4.6E-5</v>
      </c>
      <c r="I11" s="25">
        <f t="shared" si="2"/>
        <v>2.6558112382722786E-5</v>
      </c>
      <c r="J11" s="26">
        <f t="shared" si="10"/>
        <v>5.0000000000000001E-4</v>
      </c>
      <c r="K11" s="27">
        <f t="shared" si="3"/>
        <v>2.886751345948129E-4</v>
      </c>
      <c r="L11" s="25">
        <f t="shared" si="5"/>
        <v>3.0832396382160548E-4</v>
      </c>
      <c r="M11" s="28">
        <f t="shared" si="6"/>
        <v>0</v>
      </c>
      <c r="N11" s="29" t="str">
        <f t="shared" si="7"/>
        <v>∞</v>
      </c>
      <c r="O11" s="24">
        <f t="shared" si="8"/>
        <v>2</v>
      </c>
      <c r="P11" s="193">
        <f t="shared" si="9"/>
        <v>0.61664792764321097</v>
      </c>
      <c r="Q11" s="30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</row>
    <row r="12" spans="1:256" ht="18.75">
      <c r="A12" s="19"/>
      <c r="B12" s="342">
        <f>'Data Record'!B27</f>
        <v>5</v>
      </c>
      <c r="C12" s="343"/>
      <c r="D12" s="26">
        <f>'Data Record'!W27</f>
        <v>0</v>
      </c>
      <c r="E12" s="25">
        <f t="shared" si="0"/>
        <v>0</v>
      </c>
      <c r="F12" s="192">
        <f>'Cert of STD'!F10</f>
        <v>2.0999999999999998E-4</v>
      </c>
      <c r="G12" s="25">
        <f t="shared" si="1"/>
        <v>1.0499999999999999E-4</v>
      </c>
      <c r="H12" s="25">
        <f t="shared" si="4"/>
        <v>5.7500000000000002E-5</v>
      </c>
      <c r="I12" s="25">
        <f t="shared" si="2"/>
        <v>3.3197640478403482E-5</v>
      </c>
      <c r="J12" s="26">
        <f t="shared" si="10"/>
        <v>5.0000000000000001E-4</v>
      </c>
      <c r="K12" s="27">
        <f t="shared" si="3"/>
        <v>2.886751345948129E-4</v>
      </c>
      <c r="L12" s="25">
        <f t="shared" si="5"/>
        <v>3.0896669184018311E-4</v>
      </c>
      <c r="M12" s="28">
        <f t="shared" si="6"/>
        <v>0</v>
      </c>
      <c r="N12" s="29" t="str">
        <f t="shared" si="7"/>
        <v>∞</v>
      </c>
      <c r="O12" s="24">
        <f t="shared" si="8"/>
        <v>2</v>
      </c>
      <c r="P12" s="193">
        <f t="shared" si="9"/>
        <v>0.61793338368036621</v>
      </c>
      <c r="Q12" s="30"/>
      <c r="R12" s="19"/>
      <c r="S12" s="19"/>
      <c r="T12" s="19"/>
      <c r="U12" s="19"/>
      <c r="V12" s="19"/>
      <c r="W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</row>
    <row r="13" spans="1:256" ht="18.75">
      <c r="A13" s="19"/>
      <c r="B13" s="342">
        <f>'Data Record'!B28</f>
        <v>10</v>
      </c>
      <c r="C13" s="343"/>
      <c r="D13" s="26">
        <f>'Data Record'!W28</f>
        <v>0</v>
      </c>
      <c r="E13" s="25">
        <f t="shared" si="0"/>
        <v>0</v>
      </c>
      <c r="F13" s="192">
        <f>'Cert of STD'!F11</f>
        <v>2.0999999999999998E-4</v>
      </c>
      <c r="G13" s="25">
        <f t="shared" si="1"/>
        <v>1.0499999999999999E-4</v>
      </c>
      <c r="H13" s="25">
        <f t="shared" si="4"/>
        <v>1.15E-4</v>
      </c>
      <c r="I13" s="25">
        <f t="shared" si="2"/>
        <v>6.6395280956806963E-5</v>
      </c>
      <c r="J13" s="26">
        <f t="shared" si="10"/>
        <v>5.0000000000000001E-4</v>
      </c>
      <c r="K13" s="27">
        <f t="shared" si="3"/>
        <v>2.886751345948129E-4</v>
      </c>
      <c r="L13" s="25">
        <f t="shared" si="5"/>
        <v>3.1427164470671973E-4</v>
      </c>
      <c r="M13" s="28">
        <f t="shared" si="6"/>
        <v>0</v>
      </c>
      <c r="N13" s="29" t="str">
        <f t="shared" si="7"/>
        <v>∞</v>
      </c>
      <c r="O13" s="24">
        <f t="shared" si="8"/>
        <v>2</v>
      </c>
      <c r="P13" s="193">
        <f t="shared" si="9"/>
        <v>0.62854328941343951</v>
      </c>
      <c r="Q13" s="30"/>
      <c r="R13" s="19"/>
      <c r="S13" s="19"/>
      <c r="T13" s="19"/>
      <c r="U13" s="19"/>
      <c r="V13" s="19"/>
      <c r="W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</row>
    <row r="14" spans="1:256" ht="18.75">
      <c r="A14" s="19"/>
      <c r="B14" s="342">
        <f>'Data Record'!B29</f>
        <v>30</v>
      </c>
      <c r="C14" s="343"/>
      <c r="D14" s="26">
        <f>'Data Record'!W29</f>
        <v>0</v>
      </c>
      <c r="E14" s="25">
        <f t="shared" si="0"/>
        <v>0</v>
      </c>
      <c r="F14" s="192">
        <f>'Cert of STD'!F13</f>
        <v>2.7E-4</v>
      </c>
      <c r="G14" s="25">
        <f t="shared" si="1"/>
        <v>1.35E-4</v>
      </c>
      <c r="H14" s="25">
        <f t="shared" si="4"/>
        <v>3.4499999999999998E-4</v>
      </c>
      <c r="I14" s="25">
        <f t="shared" si="2"/>
        <v>1.9918584287042089E-4</v>
      </c>
      <c r="J14" s="26">
        <f t="shared" si="10"/>
        <v>5.0000000000000001E-4</v>
      </c>
      <c r="K14" s="27">
        <f t="shared" si="3"/>
        <v>2.886751345948129E-4</v>
      </c>
      <c r="L14" s="25">
        <f t="shared" si="5"/>
        <v>3.7581023580170533E-4</v>
      </c>
      <c r="M14" s="28">
        <f t="shared" si="6"/>
        <v>0</v>
      </c>
      <c r="N14" s="29" t="str">
        <f t="shared" si="7"/>
        <v>∞</v>
      </c>
      <c r="O14" s="24">
        <f t="shared" si="8"/>
        <v>2</v>
      </c>
      <c r="P14" s="193">
        <f t="shared" si="9"/>
        <v>0.75162047160341061</v>
      </c>
      <c r="Q14" s="30"/>
      <c r="R14" s="19"/>
      <c r="S14" s="19"/>
      <c r="T14" s="19"/>
      <c r="U14" s="19"/>
      <c r="V14" s="19"/>
      <c r="W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</row>
    <row r="15" spans="1:256" ht="18.75">
      <c r="A15" s="19"/>
      <c r="B15" s="342">
        <f>'Data Record'!B30</f>
        <v>50</v>
      </c>
      <c r="C15" s="343"/>
      <c r="D15" s="26">
        <f>'Data Record'!W30</f>
        <v>0</v>
      </c>
      <c r="E15" s="25">
        <f t="shared" si="0"/>
        <v>0</v>
      </c>
      <c r="F15" s="192">
        <f>'Cert of STD'!F15</f>
        <v>2.7E-4</v>
      </c>
      <c r="G15" s="25">
        <f t="shared" si="1"/>
        <v>1.35E-4</v>
      </c>
      <c r="H15" s="25">
        <f t="shared" si="4"/>
        <v>5.7499999999999999E-4</v>
      </c>
      <c r="I15" s="25">
        <f t="shared" si="2"/>
        <v>3.3197640478403484E-4</v>
      </c>
      <c r="J15" s="26">
        <f t="shared" si="10"/>
        <v>5.0000000000000001E-4</v>
      </c>
      <c r="K15" s="27">
        <f t="shared" si="3"/>
        <v>2.886751345948129E-4</v>
      </c>
      <c r="L15" s="25">
        <f t="shared" si="5"/>
        <v>4.6018112376179307E-4</v>
      </c>
      <c r="M15" s="28">
        <f t="shared" si="6"/>
        <v>0</v>
      </c>
      <c r="N15" s="29" t="str">
        <f t="shared" si="7"/>
        <v>∞</v>
      </c>
      <c r="O15" s="24">
        <f t="shared" si="8"/>
        <v>2</v>
      </c>
      <c r="P15" s="193">
        <f t="shared" si="9"/>
        <v>0.92036224752358609</v>
      </c>
      <c r="Q15" s="30"/>
      <c r="R15" s="19"/>
      <c r="S15" s="19"/>
      <c r="T15" s="19"/>
      <c r="U15" s="19"/>
      <c r="V15" s="19"/>
      <c r="W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</row>
    <row r="16" spans="1:256" ht="18.75">
      <c r="A16" s="19"/>
      <c r="B16" s="342">
        <f>'Data Record'!B31</f>
        <v>75</v>
      </c>
      <c r="C16" s="343"/>
      <c r="D16" s="26">
        <f>'Data Record'!W31</f>
        <v>0</v>
      </c>
      <c r="E16" s="25">
        <f t="shared" si="0"/>
        <v>0</v>
      </c>
      <c r="F16" s="192">
        <f>'Cert of STD'!F18</f>
        <v>3.8999999999999999E-4</v>
      </c>
      <c r="G16" s="25">
        <f t="shared" si="1"/>
        <v>1.95E-4</v>
      </c>
      <c r="H16" s="25">
        <f t="shared" si="4"/>
        <v>8.6249999999999999E-4</v>
      </c>
      <c r="I16" s="25">
        <f t="shared" si="2"/>
        <v>4.9796460717605221E-4</v>
      </c>
      <c r="J16" s="26">
        <f t="shared" si="10"/>
        <v>5.0000000000000001E-4</v>
      </c>
      <c r="K16" s="27">
        <f t="shared" si="3"/>
        <v>2.886751345948129E-4</v>
      </c>
      <c r="L16" s="25">
        <f t="shared" si="5"/>
        <v>6.0772286721278909E-4</v>
      </c>
      <c r="M16" s="28">
        <f t="shared" si="6"/>
        <v>0</v>
      </c>
      <c r="N16" s="29" t="str">
        <f t="shared" si="7"/>
        <v>∞</v>
      </c>
      <c r="O16" s="24">
        <f t="shared" si="8"/>
        <v>2</v>
      </c>
      <c r="P16" s="193">
        <f t="shared" si="9"/>
        <v>1.2154457344255782</v>
      </c>
      <c r="Q16" s="30"/>
      <c r="R16" s="19"/>
      <c r="S16" s="19"/>
      <c r="T16" s="19"/>
      <c r="U16" s="19"/>
      <c r="V16" s="19"/>
      <c r="W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</row>
    <row r="17" spans="1:256" ht="18.75">
      <c r="A17" s="19"/>
      <c r="B17" s="342">
        <f>'Data Record'!B32</f>
        <v>100</v>
      </c>
      <c r="C17" s="343"/>
      <c r="D17" s="26">
        <f>'Data Record'!W32</f>
        <v>0</v>
      </c>
      <c r="E17" s="25">
        <f t="shared" si="0"/>
        <v>0</v>
      </c>
      <c r="F17" s="192">
        <f>'Cert of STD'!F20</f>
        <v>3.8999999999999999E-4</v>
      </c>
      <c r="G17" s="25">
        <f t="shared" si="1"/>
        <v>1.95E-4</v>
      </c>
      <c r="H17" s="25">
        <f t="shared" si="4"/>
        <v>1.15E-3</v>
      </c>
      <c r="I17" s="25">
        <f t="shared" si="2"/>
        <v>6.6395280956806969E-4</v>
      </c>
      <c r="J17" s="26">
        <f t="shared" si="10"/>
        <v>5.0000000000000001E-4</v>
      </c>
      <c r="K17" s="27">
        <f t="shared" si="3"/>
        <v>2.886751345948129E-4</v>
      </c>
      <c r="L17" s="25">
        <f t="shared" si="5"/>
        <v>7.497944162679972E-4</v>
      </c>
      <c r="M17" s="28">
        <f t="shared" si="6"/>
        <v>0</v>
      </c>
      <c r="N17" s="29" t="str">
        <f t="shared" si="7"/>
        <v>∞</v>
      </c>
      <c r="O17" s="24">
        <f t="shared" si="8"/>
        <v>2</v>
      </c>
      <c r="P17" s="193">
        <f t="shared" si="9"/>
        <v>1.4995888325359945</v>
      </c>
      <c r="Q17" s="19"/>
      <c r="R17" s="19"/>
      <c r="S17" s="19"/>
      <c r="T17" s="19"/>
      <c r="U17" s="19"/>
      <c r="V17" s="19"/>
      <c r="W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</row>
    <row r="18" spans="1:256" ht="18.75">
      <c r="B18" s="342">
        <f>'Data Record'!B33</f>
        <v>150</v>
      </c>
      <c r="C18" s="343"/>
      <c r="D18" s="26">
        <f>'Data Record'!W33</f>
        <v>0</v>
      </c>
      <c r="E18" s="25">
        <f t="shared" si="0"/>
        <v>0</v>
      </c>
      <c r="F18" s="192">
        <f>'Cert of STD'!L6</f>
        <v>4.6999999999999999E-4</v>
      </c>
      <c r="G18" s="25">
        <f t="shared" si="1"/>
        <v>2.3499999999999999E-4</v>
      </c>
      <c r="H18" s="25">
        <f t="shared" si="4"/>
        <v>1.725E-3</v>
      </c>
      <c r="I18" s="25">
        <f t="shared" si="2"/>
        <v>9.9592921435210442E-4</v>
      </c>
      <c r="J18" s="26">
        <f t="shared" si="10"/>
        <v>5.0000000000000001E-4</v>
      </c>
      <c r="K18" s="27">
        <f t="shared" si="3"/>
        <v>2.886751345948129E-4</v>
      </c>
      <c r="L18" s="25">
        <f t="shared" si="5"/>
        <v>1.0632183845914879E-3</v>
      </c>
      <c r="M18" s="28">
        <f t="shared" si="6"/>
        <v>0</v>
      </c>
      <c r="N18" s="29" t="str">
        <f t="shared" si="7"/>
        <v>∞</v>
      </c>
      <c r="O18" s="24">
        <f t="shared" si="8"/>
        <v>2</v>
      </c>
      <c r="P18" s="193">
        <f t="shared" si="9"/>
        <v>2.126436769182976</v>
      </c>
      <c r="Q18" s="19"/>
      <c r="R18" s="19"/>
      <c r="S18" s="19"/>
      <c r="T18" s="19"/>
      <c r="U18" s="19"/>
      <c r="V18" s="19"/>
      <c r="W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</row>
    <row r="19" spans="1:256" ht="18.75">
      <c r="B19" s="342">
        <f>'Data Record'!B34</f>
        <v>200</v>
      </c>
      <c r="C19" s="343"/>
      <c r="D19" s="26">
        <f>'Data Record'!W34</f>
        <v>0</v>
      </c>
      <c r="E19" s="25">
        <f t="shared" si="0"/>
        <v>0</v>
      </c>
      <c r="F19" s="192">
        <f>'Cert of STD'!L8</f>
        <v>5.5000000000000003E-4</v>
      </c>
      <c r="G19" s="25">
        <f t="shared" si="1"/>
        <v>2.7500000000000002E-4</v>
      </c>
      <c r="H19" s="25">
        <f t="shared" si="4"/>
        <v>2.3E-3</v>
      </c>
      <c r="I19" s="25">
        <f t="shared" si="2"/>
        <v>1.3279056191361394E-3</v>
      </c>
      <c r="J19" s="26">
        <f t="shared" si="10"/>
        <v>5.0000000000000001E-4</v>
      </c>
      <c r="K19" s="27">
        <f t="shared" si="3"/>
        <v>2.886751345948129E-4</v>
      </c>
      <c r="L19" s="25">
        <f t="shared" si="5"/>
        <v>1.3864673334293409E-3</v>
      </c>
      <c r="M19" s="28">
        <f t="shared" si="6"/>
        <v>0</v>
      </c>
      <c r="N19" s="29" t="str">
        <f t="shared" si="7"/>
        <v>∞</v>
      </c>
      <c r="O19" s="24">
        <f t="shared" si="8"/>
        <v>2</v>
      </c>
      <c r="P19" s="193">
        <f t="shared" si="9"/>
        <v>2.7729346668586818</v>
      </c>
      <c r="Q19" s="19"/>
      <c r="R19" s="19"/>
      <c r="S19" s="19"/>
      <c r="T19" s="19"/>
      <c r="U19" s="19"/>
      <c r="V19" s="19"/>
      <c r="W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</row>
    <row r="20" spans="1:256" ht="18.75">
      <c r="A20" s="32"/>
      <c r="B20" s="342">
        <f>'Data Record'!B35</f>
        <v>300</v>
      </c>
      <c r="C20" s="343"/>
      <c r="D20" s="26">
        <f>'Data Record'!W35</f>
        <v>0</v>
      </c>
      <c r="E20" s="25">
        <f t="shared" si="0"/>
        <v>0</v>
      </c>
      <c r="F20" s="192">
        <f>'Cert of STD'!L10</f>
        <v>7.0999999999999991E-4</v>
      </c>
      <c r="G20" s="25">
        <f t="shared" si="1"/>
        <v>3.5499999999999996E-4</v>
      </c>
      <c r="H20" s="25">
        <f t="shared" si="4"/>
        <v>3.4499999999999999E-3</v>
      </c>
      <c r="I20" s="25">
        <f t="shared" si="2"/>
        <v>1.9918584287042088E-3</v>
      </c>
      <c r="J20" s="26">
        <f t="shared" si="10"/>
        <v>5.0000000000000001E-4</v>
      </c>
      <c r="K20" s="27">
        <f t="shared" si="3"/>
        <v>2.886751345948129E-4</v>
      </c>
      <c r="L20" s="25">
        <f t="shared" si="5"/>
        <v>2.0437363659076319E-3</v>
      </c>
      <c r="M20" s="28">
        <f t="shared" si="6"/>
        <v>0</v>
      </c>
      <c r="N20" s="29" t="str">
        <f t="shared" si="7"/>
        <v>∞</v>
      </c>
      <c r="O20" s="24">
        <f t="shared" si="8"/>
        <v>2</v>
      </c>
      <c r="P20" s="193">
        <f t="shared" si="9"/>
        <v>4.0874727318152635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2"/>
      <c r="IQ20" s="32"/>
      <c r="IR20" s="32"/>
      <c r="IS20" s="32"/>
      <c r="IT20" s="32"/>
      <c r="IU20" s="32"/>
      <c r="IV20" s="32"/>
    </row>
    <row r="21" spans="1:256" ht="18.75">
      <c r="A21" s="32"/>
      <c r="B21" s="342">
        <f>'Data Record'!B36</f>
        <v>400</v>
      </c>
      <c r="C21" s="343"/>
      <c r="D21" s="26">
        <f>'Data Record'!W36</f>
        <v>0</v>
      </c>
      <c r="E21" s="25">
        <f t="shared" si="0"/>
        <v>0</v>
      </c>
      <c r="F21" s="192">
        <f>'Cert of STD'!L11</f>
        <v>8.9000000000000006E-4</v>
      </c>
      <c r="G21" s="25">
        <f t="shared" si="1"/>
        <v>4.4500000000000003E-4</v>
      </c>
      <c r="H21" s="25">
        <f t="shared" si="4"/>
        <v>4.5999999999999999E-3</v>
      </c>
      <c r="I21" s="25">
        <f t="shared" si="2"/>
        <v>2.6558112382722788E-3</v>
      </c>
      <c r="J21" s="26">
        <f t="shared" si="10"/>
        <v>5.0000000000000001E-4</v>
      </c>
      <c r="K21" s="27">
        <f t="shared" si="3"/>
        <v>2.886751345948129E-4</v>
      </c>
      <c r="L21" s="25">
        <f t="shared" si="5"/>
        <v>2.7082635888455663E-3</v>
      </c>
      <c r="M21" s="28">
        <f t="shared" si="6"/>
        <v>0</v>
      </c>
      <c r="N21" s="29" t="str">
        <f t="shared" si="7"/>
        <v>∞</v>
      </c>
      <c r="O21" s="24">
        <f t="shared" si="8"/>
        <v>2</v>
      </c>
      <c r="P21" s="193">
        <f t="shared" si="9"/>
        <v>5.4165271776911323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  <c r="IV21" s="32"/>
    </row>
    <row r="22" spans="1:256" ht="12">
      <c r="A22" s="32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  <c r="IV22" s="32"/>
    </row>
    <row r="23" spans="1:256" ht="12">
      <c r="A23" s="32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/>
      <c r="IL23" s="32"/>
      <c r="IM23" s="32"/>
      <c r="IN23" s="32"/>
      <c r="IO23" s="32"/>
      <c r="IP23" s="32"/>
      <c r="IQ23" s="32"/>
      <c r="IR23" s="32"/>
      <c r="IS23" s="32"/>
      <c r="IT23" s="32"/>
      <c r="IU23" s="32"/>
      <c r="IV23" s="32"/>
    </row>
    <row r="24" spans="1:256" ht="12">
      <c r="A24" s="32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/>
      <c r="IL24" s="32"/>
      <c r="IM24" s="32"/>
      <c r="IN24" s="32"/>
      <c r="IO24" s="32"/>
      <c r="IP24" s="32"/>
      <c r="IQ24" s="32"/>
      <c r="IR24" s="32"/>
      <c r="IS24" s="32"/>
      <c r="IT24" s="32"/>
      <c r="IU24" s="32"/>
      <c r="IV24" s="32"/>
    </row>
    <row r="25" spans="1:256" ht="12">
      <c r="A25" s="32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  <c r="IV25" s="32"/>
    </row>
    <row r="26" spans="1:256" ht="12">
      <c r="A26" s="32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32"/>
      <c r="IU26" s="32"/>
      <c r="IV26" s="32"/>
    </row>
    <row r="27" spans="1:256" ht="12">
      <c r="A27" s="32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  <c r="IU27" s="32"/>
      <c r="IV27" s="32"/>
    </row>
    <row r="28" spans="1:256" ht="12">
      <c r="A28" s="32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  <c r="IO28" s="32"/>
      <c r="IP28" s="32"/>
      <c r="IQ28" s="32"/>
      <c r="IR28" s="32"/>
      <c r="IS28" s="32"/>
      <c r="IT28" s="32"/>
      <c r="IU28" s="32"/>
      <c r="IV28" s="32"/>
    </row>
    <row r="29" spans="1:256" ht="12">
      <c r="A29" s="32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</row>
    <row r="30" spans="1:256" ht="12">
      <c r="A30" s="32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  <c r="HQ30" s="32"/>
      <c r="HR30" s="32"/>
      <c r="HS30" s="32"/>
      <c r="HT30" s="32"/>
      <c r="HU30" s="32"/>
      <c r="HV30" s="32"/>
      <c r="HW30" s="32"/>
      <c r="HX30" s="32"/>
      <c r="HY30" s="32"/>
      <c r="HZ30" s="32"/>
      <c r="IA30" s="32"/>
      <c r="IB30" s="32"/>
      <c r="IC30" s="32"/>
      <c r="ID30" s="32"/>
      <c r="IE30" s="32"/>
      <c r="IF30" s="32"/>
      <c r="IG30" s="32"/>
      <c r="IH30" s="32"/>
      <c r="II30" s="32"/>
      <c r="IJ30" s="32"/>
      <c r="IK30" s="32"/>
      <c r="IL30" s="32"/>
      <c r="IM30" s="32"/>
      <c r="IN30" s="32"/>
      <c r="IO30" s="32"/>
      <c r="IP30" s="32"/>
      <c r="IQ30" s="32"/>
      <c r="IR30" s="32"/>
      <c r="IS30" s="32"/>
      <c r="IT30" s="32"/>
      <c r="IU30" s="32"/>
      <c r="IV30" s="32"/>
    </row>
    <row r="31" spans="1:256" ht="12">
      <c r="A31" s="32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  <c r="IV31" s="32"/>
    </row>
    <row r="32" spans="1:256" ht="12">
      <c r="A32" s="32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32"/>
      <c r="GK32" s="32"/>
      <c r="GL32" s="32"/>
      <c r="GM32" s="32"/>
      <c r="GN32" s="32"/>
      <c r="GO32" s="32"/>
      <c r="GP32" s="32"/>
      <c r="GQ32" s="32"/>
      <c r="GR32" s="32"/>
      <c r="GS32" s="32"/>
      <c r="GT32" s="32"/>
      <c r="GU32" s="32"/>
      <c r="GV32" s="32"/>
      <c r="GW32" s="32"/>
      <c r="GX32" s="32"/>
      <c r="GY32" s="32"/>
      <c r="GZ32" s="32"/>
      <c r="HA32" s="32"/>
      <c r="HB32" s="32"/>
      <c r="HC32" s="32"/>
      <c r="HD32" s="32"/>
      <c r="HE32" s="32"/>
      <c r="HF32" s="32"/>
      <c r="HG32" s="32"/>
      <c r="HH32" s="32"/>
      <c r="HI32" s="32"/>
      <c r="HJ32" s="32"/>
      <c r="HK32" s="32"/>
      <c r="HL32" s="32"/>
      <c r="HM32" s="32"/>
      <c r="HN32" s="32"/>
      <c r="HO32" s="32"/>
      <c r="HP32" s="32"/>
      <c r="HQ32" s="32"/>
      <c r="HR32" s="32"/>
      <c r="HS32" s="32"/>
      <c r="HT32" s="32"/>
      <c r="HU32" s="32"/>
      <c r="HV32" s="32"/>
      <c r="HW32" s="32"/>
      <c r="HX32" s="32"/>
      <c r="HY32" s="32"/>
      <c r="HZ32" s="32"/>
      <c r="IA32" s="32"/>
      <c r="IB32" s="32"/>
      <c r="IC32" s="32"/>
      <c r="ID32" s="32"/>
      <c r="IE32" s="32"/>
      <c r="IF32" s="32"/>
      <c r="IG32" s="32"/>
      <c r="IH32" s="32"/>
      <c r="II32" s="32"/>
      <c r="IJ32" s="32"/>
      <c r="IK32" s="32"/>
      <c r="IL32" s="32"/>
      <c r="IM32" s="32"/>
      <c r="IN32" s="32"/>
      <c r="IO32" s="32"/>
      <c r="IP32" s="32"/>
      <c r="IQ32" s="32"/>
      <c r="IR32" s="32"/>
      <c r="IS32" s="32"/>
      <c r="IT32" s="32"/>
      <c r="IU32" s="32"/>
      <c r="IV32" s="32"/>
    </row>
    <row r="33" spans="1:256" ht="12">
      <c r="A33" s="3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/>
      <c r="IT33" s="32"/>
      <c r="IU33" s="32"/>
      <c r="IV33" s="32"/>
    </row>
    <row r="34" spans="1:256" ht="12">
      <c r="A34" s="32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  <c r="IV34" s="32"/>
    </row>
    <row r="35" spans="1:256" ht="12">
      <c r="A35" s="32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  <c r="IO35" s="32"/>
      <c r="IP35" s="32"/>
      <c r="IQ35" s="32"/>
      <c r="IR35" s="32"/>
      <c r="IS35" s="32"/>
      <c r="IT35" s="32"/>
      <c r="IU35" s="32"/>
      <c r="IV35" s="32"/>
    </row>
    <row r="36" spans="1:256" ht="12">
      <c r="A36" s="32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32"/>
      <c r="GK36" s="32"/>
      <c r="GL36" s="32"/>
      <c r="GM36" s="32"/>
      <c r="GN36" s="32"/>
      <c r="GO36" s="32"/>
      <c r="GP36" s="32"/>
      <c r="GQ36" s="32"/>
      <c r="GR36" s="32"/>
      <c r="GS36" s="32"/>
      <c r="GT36" s="32"/>
      <c r="GU36" s="32"/>
      <c r="GV36" s="32"/>
      <c r="GW36" s="32"/>
      <c r="GX36" s="32"/>
      <c r="GY36" s="32"/>
      <c r="GZ36" s="32"/>
      <c r="HA36" s="32"/>
      <c r="HB36" s="32"/>
      <c r="HC36" s="32"/>
      <c r="HD36" s="32"/>
      <c r="HE36" s="32"/>
      <c r="HF36" s="32"/>
      <c r="HG36" s="32"/>
      <c r="HH36" s="32"/>
      <c r="HI36" s="32"/>
      <c r="HJ36" s="32"/>
      <c r="HK36" s="32"/>
      <c r="HL36" s="32"/>
      <c r="HM36" s="32"/>
      <c r="HN36" s="32"/>
      <c r="HO36" s="32"/>
      <c r="HP36" s="32"/>
      <c r="HQ36" s="32"/>
      <c r="HR36" s="32"/>
      <c r="HS36" s="32"/>
      <c r="HT36" s="32"/>
      <c r="HU36" s="32"/>
      <c r="HV36" s="32"/>
      <c r="HW36" s="32"/>
      <c r="HX36" s="32"/>
      <c r="HY36" s="32"/>
      <c r="HZ36" s="32"/>
      <c r="IA36" s="32"/>
      <c r="IB36" s="32"/>
      <c r="IC36" s="32"/>
      <c r="ID36" s="32"/>
      <c r="IE36" s="32"/>
      <c r="IF36" s="32"/>
      <c r="IG36" s="32"/>
      <c r="IH36" s="32"/>
      <c r="II36" s="32"/>
      <c r="IJ36" s="32"/>
      <c r="IK36" s="32"/>
      <c r="IL36" s="32"/>
      <c r="IM36" s="32"/>
      <c r="IN36" s="32"/>
      <c r="IO36" s="32"/>
      <c r="IP36" s="32"/>
      <c r="IQ36" s="32"/>
      <c r="IR36" s="32"/>
      <c r="IS36" s="32"/>
      <c r="IT36" s="32"/>
      <c r="IU36" s="32"/>
      <c r="IV36" s="32"/>
    </row>
    <row r="37" spans="1:256" ht="12">
      <c r="A37" s="32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32"/>
      <c r="GK37" s="32"/>
      <c r="GL37" s="32"/>
      <c r="GM37" s="32"/>
      <c r="GN37" s="32"/>
      <c r="GO37" s="32"/>
      <c r="GP37" s="32"/>
      <c r="GQ37" s="32"/>
      <c r="GR37" s="32"/>
      <c r="GS37" s="32"/>
      <c r="GT37" s="32"/>
      <c r="GU37" s="32"/>
      <c r="GV37" s="32"/>
      <c r="GW37" s="32"/>
      <c r="GX37" s="32"/>
      <c r="GY37" s="32"/>
      <c r="GZ37" s="32"/>
      <c r="HA37" s="32"/>
      <c r="HB37" s="32"/>
      <c r="HC37" s="32"/>
      <c r="HD37" s="32"/>
      <c r="HE37" s="32"/>
      <c r="HF37" s="32"/>
      <c r="HG37" s="32"/>
      <c r="HH37" s="32"/>
      <c r="HI37" s="32"/>
      <c r="HJ37" s="32"/>
      <c r="HK37" s="32"/>
      <c r="HL37" s="32"/>
      <c r="HM37" s="32"/>
      <c r="HN37" s="32"/>
      <c r="HO37" s="32"/>
      <c r="HP37" s="32"/>
      <c r="HQ37" s="32"/>
      <c r="HR37" s="32"/>
      <c r="HS37" s="32"/>
      <c r="HT37" s="32"/>
      <c r="HU37" s="32"/>
      <c r="HV37" s="32"/>
      <c r="HW37" s="32"/>
      <c r="HX37" s="32"/>
      <c r="HY37" s="32"/>
      <c r="HZ37" s="32"/>
      <c r="IA37" s="32"/>
      <c r="IB37" s="32"/>
      <c r="IC37" s="32"/>
      <c r="ID37" s="32"/>
      <c r="IE37" s="32"/>
      <c r="IF37" s="32"/>
      <c r="IG37" s="32"/>
      <c r="IH37" s="32"/>
      <c r="II37" s="32"/>
      <c r="IJ37" s="32"/>
      <c r="IK37" s="32"/>
      <c r="IL37" s="32"/>
      <c r="IM37" s="32"/>
      <c r="IN37" s="32"/>
      <c r="IO37" s="32"/>
      <c r="IP37" s="32"/>
      <c r="IQ37" s="32"/>
      <c r="IR37" s="32"/>
      <c r="IS37" s="32"/>
      <c r="IT37" s="32"/>
      <c r="IU37" s="32"/>
      <c r="IV37" s="32"/>
    </row>
    <row r="38" spans="1:256" ht="12">
      <c r="A38" s="3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32"/>
      <c r="GK38" s="32"/>
      <c r="GL38" s="32"/>
      <c r="GM38" s="32"/>
      <c r="GN38" s="32"/>
      <c r="GO38" s="32"/>
      <c r="GP38" s="32"/>
      <c r="GQ38" s="32"/>
      <c r="GR38" s="32"/>
      <c r="GS38" s="32"/>
      <c r="GT38" s="32"/>
      <c r="GU38" s="32"/>
      <c r="GV38" s="32"/>
      <c r="GW38" s="32"/>
      <c r="GX38" s="32"/>
      <c r="GY38" s="32"/>
      <c r="GZ38" s="32"/>
      <c r="HA38" s="32"/>
      <c r="HB38" s="32"/>
      <c r="HC38" s="32"/>
      <c r="HD38" s="32"/>
      <c r="HE38" s="32"/>
      <c r="HF38" s="32"/>
      <c r="HG38" s="32"/>
      <c r="HH38" s="32"/>
      <c r="HI38" s="32"/>
      <c r="HJ38" s="32"/>
      <c r="HK38" s="32"/>
      <c r="HL38" s="32"/>
      <c r="HM38" s="32"/>
      <c r="HN38" s="32"/>
      <c r="HO38" s="32"/>
      <c r="HP38" s="32"/>
      <c r="HQ38" s="32"/>
      <c r="HR38" s="32"/>
      <c r="HS38" s="32"/>
      <c r="HT38" s="32"/>
      <c r="HU38" s="32"/>
      <c r="HV38" s="32"/>
      <c r="HW38" s="32"/>
      <c r="HX38" s="32"/>
      <c r="HY38" s="32"/>
      <c r="HZ38" s="32"/>
      <c r="IA38" s="32"/>
      <c r="IB38" s="32"/>
      <c r="IC38" s="32"/>
      <c r="ID38" s="32"/>
      <c r="IE38" s="32"/>
      <c r="IF38" s="32"/>
      <c r="IG38" s="32"/>
      <c r="IH38" s="32"/>
      <c r="II38" s="32"/>
      <c r="IJ38" s="32"/>
      <c r="IK38" s="32"/>
      <c r="IL38" s="32"/>
      <c r="IM38" s="32"/>
      <c r="IN38" s="32"/>
      <c r="IO38" s="32"/>
      <c r="IP38" s="32"/>
      <c r="IQ38" s="32"/>
      <c r="IR38" s="32"/>
      <c r="IS38" s="32"/>
      <c r="IT38" s="32"/>
      <c r="IU38" s="32"/>
      <c r="IV38" s="32"/>
    </row>
    <row r="39" spans="1:256" ht="12">
      <c r="A39" s="32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2"/>
      <c r="GT39" s="32"/>
      <c r="GU39" s="32"/>
      <c r="GV39" s="32"/>
      <c r="GW39" s="32"/>
      <c r="GX39" s="32"/>
      <c r="GY39" s="32"/>
      <c r="GZ39" s="32"/>
      <c r="HA39" s="32"/>
      <c r="HB39" s="32"/>
      <c r="HC39" s="32"/>
      <c r="HD39" s="32"/>
      <c r="HE39" s="32"/>
      <c r="HF39" s="32"/>
      <c r="HG39" s="32"/>
      <c r="HH39" s="32"/>
      <c r="HI39" s="32"/>
      <c r="HJ39" s="32"/>
      <c r="HK39" s="32"/>
      <c r="HL39" s="32"/>
      <c r="HM39" s="32"/>
      <c r="HN39" s="32"/>
      <c r="HO39" s="32"/>
      <c r="HP39" s="32"/>
      <c r="HQ39" s="32"/>
      <c r="HR39" s="32"/>
      <c r="HS39" s="32"/>
      <c r="HT39" s="32"/>
      <c r="HU39" s="32"/>
      <c r="HV39" s="32"/>
      <c r="HW39" s="32"/>
      <c r="HX39" s="32"/>
      <c r="HY39" s="32"/>
      <c r="HZ39" s="32"/>
      <c r="IA39" s="32"/>
      <c r="IB39" s="32"/>
      <c r="IC39" s="32"/>
      <c r="ID39" s="32"/>
      <c r="IE39" s="32"/>
      <c r="IF39" s="32"/>
      <c r="IG39" s="32"/>
      <c r="IH39" s="32"/>
      <c r="II39" s="32"/>
      <c r="IJ39" s="32"/>
      <c r="IK39" s="32"/>
      <c r="IL39" s="32"/>
      <c r="IM39" s="32"/>
      <c r="IN39" s="32"/>
      <c r="IO39" s="32"/>
      <c r="IP39" s="32"/>
      <c r="IQ39" s="32"/>
      <c r="IR39" s="32"/>
      <c r="IS39" s="32"/>
      <c r="IT39" s="32"/>
      <c r="IU39" s="32"/>
      <c r="IV39" s="32"/>
    </row>
    <row r="40" spans="1:256" ht="12">
      <c r="A40" s="3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GV40" s="32"/>
      <c r="GW40" s="32"/>
      <c r="GX40" s="32"/>
      <c r="GY40" s="32"/>
      <c r="GZ40" s="32"/>
      <c r="HA40" s="32"/>
      <c r="HB40" s="32"/>
      <c r="HC40" s="32"/>
      <c r="HD40" s="32"/>
      <c r="HE40" s="32"/>
      <c r="HF40" s="32"/>
      <c r="HG40" s="32"/>
      <c r="HH40" s="32"/>
      <c r="HI40" s="32"/>
      <c r="HJ40" s="32"/>
      <c r="HK40" s="32"/>
      <c r="HL40" s="32"/>
      <c r="HM40" s="32"/>
      <c r="HN40" s="32"/>
      <c r="HO40" s="32"/>
      <c r="HP40" s="32"/>
      <c r="HQ40" s="32"/>
      <c r="HR40" s="32"/>
      <c r="HS40" s="32"/>
      <c r="HT40" s="32"/>
      <c r="HU40" s="32"/>
      <c r="HV40" s="32"/>
      <c r="HW40" s="32"/>
      <c r="HX40" s="32"/>
      <c r="HY40" s="32"/>
      <c r="HZ40" s="32"/>
      <c r="IA40" s="32"/>
      <c r="IB40" s="32"/>
      <c r="IC40" s="32"/>
      <c r="ID40" s="32"/>
      <c r="IE40" s="32"/>
      <c r="IF40" s="32"/>
      <c r="IG40" s="32"/>
      <c r="IH40" s="32"/>
      <c r="II40" s="32"/>
      <c r="IJ40" s="32"/>
      <c r="IK40" s="32"/>
      <c r="IL40" s="32"/>
      <c r="IM40" s="32"/>
      <c r="IN40" s="32"/>
      <c r="IO40" s="32"/>
      <c r="IP40" s="32"/>
      <c r="IQ40" s="32"/>
      <c r="IR40" s="32"/>
      <c r="IS40" s="32"/>
      <c r="IT40" s="32"/>
      <c r="IU40" s="32"/>
      <c r="IV40" s="32"/>
    </row>
    <row r="41" spans="1:256" ht="12">
      <c r="A41" s="3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2"/>
      <c r="IP41" s="32"/>
      <c r="IQ41" s="32"/>
      <c r="IR41" s="32"/>
      <c r="IS41" s="32"/>
      <c r="IT41" s="32"/>
      <c r="IU41" s="32"/>
      <c r="IV41" s="32"/>
    </row>
    <row r="42" spans="1:256" ht="12">
      <c r="A42" s="32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2"/>
      <c r="IQ42" s="32"/>
      <c r="IR42" s="32"/>
      <c r="IS42" s="32"/>
      <c r="IT42" s="32"/>
      <c r="IU42" s="32"/>
      <c r="IV42" s="32"/>
    </row>
    <row r="43" spans="1:256" ht="12">
      <c r="A43" s="32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2"/>
      <c r="IP43" s="32"/>
      <c r="IQ43" s="32"/>
      <c r="IR43" s="32"/>
      <c r="IS43" s="32"/>
      <c r="IT43" s="32"/>
      <c r="IU43" s="32"/>
      <c r="IV43" s="32"/>
    </row>
    <row r="44" spans="1:256" ht="12">
      <c r="A44" s="32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2"/>
      <c r="IP44" s="32"/>
      <c r="IQ44" s="32"/>
      <c r="IR44" s="32"/>
      <c r="IS44" s="32"/>
      <c r="IT44" s="32"/>
      <c r="IU44" s="32"/>
      <c r="IV44" s="32"/>
    </row>
    <row r="45" spans="1:256" ht="12">
      <c r="A45" s="32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2"/>
      <c r="IP45" s="32"/>
      <c r="IQ45" s="32"/>
      <c r="IR45" s="32"/>
      <c r="IS45" s="32"/>
      <c r="IT45" s="32"/>
      <c r="IU45" s="32"/>
      <c r="IV45" s="32"/>
    </row>
    <row r="46" spans="1:256" ht="12">
      <c r="A46" s="32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2"/>
      <c r="IP46" s="32"/>
      <c r="IQ46" s="32"/>
      <c r="IR46" s="32"/>
      <c r="IS46" s="32"/>
      <c r="IT46" s="32"/>
      <c r="IU46" s="32"/>
      <c r="IV46" s="32"/>
    </row>
    <row r="47" spans="1:256" ht="12">
      <c r="A47" s="32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2"/>
      <c r="IP47" s="32"/>
      <c r="IQ47" s="32"/>
      <c r="IR47" s="32"/>
      <c r="IS47" s="32"/>
      <c r="IT47" s="32"/>
      <c r="IU47" s="32"/>
      <c r="IV47" s="32"/>
    </row>
    <row r="48" spans="1:256" ht="12">
      <c r="A48" s="32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2"/>
      <c r="IP48" s="32"/>
      <c r="IQ48" s="32"/>
      <c r="IR48" s="32"/>
      <c r="IS48" s="32"/>
      <c r="IT48" s="32"/>
      <c r="IU48" s="32"/>
      <c r="IV48" s="32"/>
    </row>
    <row r="49" spans="1:256" ht="12">
      <c r="A49" s="32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2"/>
      <c r="IP49" s="32"/>
      <c r="IQ49" s="32"/>
      <c r="IR49" s="32"/>
      <c r="IS49" s="32"/>
      <c r="IT49" s="32"/>
      <c r="IU49" s="32"/>
      <c r="IV49" s="32"/>
    </row>
    <row r="50" spans="1:256" ht="12">
      <c r="A50" s="3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</row>
    <row r="51" spans="1:256" ht="12">
      <c r="A51" s="3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</row>
    <row r="52" spans="1:256" ht="12">
      <c r="A52" s="32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  <c r="IV52" s="32"/>
    </row>
    <row r="53" spans="1:256" ht="12">
      <c r="A53" s="32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2"/>
      <c r="IP53" s="32"/>
      <c r="IQ53" s="32"/>
      <c r="IR53" s="32"/>
      <c r="IS53" s="32"/>
      <c r="IT53" s="32"/>
      <c r="IU53" s="32"/>
      <c r="IV53" s="32"/>
    </row>
    <row r="54" spans="1:256" ht="12">
      <c r="A54" s="32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2"/>
      <c r="IP54" s="32"/>
      <c r="IQ54" s="32"/>
      <c r="IR54" s="32"/>
      <c r="IS54" s="32"/>
      <c r="IT54" s="32"/>
      <c r="IU54" s="32"/>
      <c r="IV54" s="32"/>
    </row>
    <row r="55" spans="1:256" ht="12">
      <c r="A55" s="3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2"/>
      <c r="IQ55" s="32"/>
      <c r="IR55" s="32"/>
      <c r="IS55" s="32"/>
      <c r="IT55" s="32"/>
      <c r="IU55" s="32"/>
      <c r="IV55" s="32"/>
    </row>
    <row r="56" spans="1:256" ht="12">
      <c r="A56" s="3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2"/>
      <c r="IQ56" s="32"/>
      <c r="IR56" s="32"/>
      <c r="IS56" s="32"/>
      <c r="IT56" s="32"/>
      <c r="IU56" s="32"/>
      <c r="IV56" s="32"/>
    </row>
    <row r="57" spans="1:256" ht="12">
      <c r="A57" s="32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2"/>
      <c r="IP57" s="32"/>
      <c r="IQ57" s="32"/>
      <c r="IR57" s="32"/>
      <c r="IS57" s="32"/>
      <c r="IT57" s="32"/>
      <c r="IU57" s="32"/>
      <c r="IV57" s="32"/>
    </row>
    <row r="58" spans="1:256" ht="12">
      <c r="A58" s="3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2"/>
      <c r="IP58" s="32"/>
      <c r="IQ58" s="32"/>
      <c r="IR58" s="32"/>
      <c r="IS58" s="32"/>
      <c r="IT58" s="32"/>
      <c r="IU58" s="32"/>
      <c r="IV58" s="32"/>
    </row>
    <row r="59" spans="1:256" ht="12">
      <c r="A59" s="3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2"/>
      <c r="IQ59" s="32"/>
      <c r="IR59" s="32"/>
      <c r="IS59" s="32"/>
      <c r="IT59" s="32"/>
      <c r="IU59" s="32"/>
      <c r="IV59" s="32"/>
    </row>
    <row r="60" spans="1:256" ht="12">
      <c r="A60" s="32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2"/>
      <c r="IP60" s="32"/>
      <c r="IQ60" s="32"/>
      <c r="IR60" s="32"/>
      <c r="IS60" s="32"/>
      <c r="IT60" s="32"/>
      <c r="IU60" s="32"/>
      <c r="IV60" s="32"/>
    </row>
    <row r="61" spans="1:256" ht="12">
      <c r="A61" s="32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2"/>
      <c r="IQ61" s="32"/>
      <c r="IR61" s="32"/>
      <c r="IS61" s="32"/>
      <c r="IT61" s="32"/>
      <c r="IU61" s="32"/>
      <c r="IV61" s="32"/>
    </row>
    <row r="62" spans="1:256" ht="12">
      <c r="A62" s="32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2"/>
      <c r="IQ62" s="32"/>
      <c r="IR62" s="32"/>
      <c r="IS62" s="32"/>
      <c r="IT62" s="32"/>
      <c r="IU62" s="32"/>
      <c r="IV62" s="32"/>
    </row>
    <row r="63" spans="1:256" ht="12">
      <c r="A63" s="32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2"/>
      <c r="IQ63" s="32"/>
      <c r="IR63" s="32"/>
      <c r="IS63" s="32"/>
      <c r="IT63" s="32"/>
      <c r="IU63" s="32"/>
      <c r="IV63" s="32"/>
    </row>
    <row r="64" spans="1:256" ht="12">
      <c r="A64" s="32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2"/>
      <c r="IP64" s="32"/>
      <c r="IQ64" s="32"/>
      <c r="IR64" s="32"/>
      <c r="IS64" s="32"/>
      <c r="IT64" s="32"/>
      <c r="IU64" s="32"/>
      <c r="IV64" s="32"/>
    </row>
    <row r="65" spans="1:256" ht="12">
      <c r="A65" s="32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2"/>
      <c r="IQ65" s="32"/>
      <c r="IR65" s="32"/>
      <c r="IS65" s="32"/>
      <c r="IT65" s="32"/>
      <c r="IU65" s="32"/>
      <c r="IV65" s="32"/>
    </row>
    <row r="66" spans="1:256" ht="12">
      <c r="A66" s="32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2"/>
      <c r="IP66" s="32"/>
      <c r="IQ66" s="32"/>
      <c r="IR66" s="32"/>
      <c r="IS66" s="32"/>
      <c r="IT66" s="32"/>
      <c r="IU66" s="32"/>
      <c r="IV66" s="32"/>
    </row>
    <row r="67" spans="1:256" ht="12">
      <c r="A67" s="3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2"/>
      <c r="IQ67" s="32"/>
      <c r="IR67" s="32"/>
      <c r="IS67" s="32"/>
      <c r="IT67" s="32"/>
      <c r="IU67" s="32"/>
      <c r="IV67" s="32"/>
    </row>
    <row r="68" spans="1:256" ht="12">
      <c r="A68" s="32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2"/>
      <c r="IP68" s="32"/>
      <c r="IQ68" s="32"/>
      <c r="IR68" s="32"/>
      <c r="IS68" s="32"/>
      <c r="IT68" s="32"/>
      <c r="IU68" s="32"/>
      <c r="IV68" s="32"/>
    </row>
    <row r="69" spans="1:256" ht="12">
      <c r="A69" s="32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2"/>
      <c r="IP69" s="32"/>
      <c r="IQ69" s="32"/>
      <c r="IR69" s="32"/>
      <c r="IS69" s="32"/>
      <c r="IT69" s="32"/>
      <c r="IU69" s="32"/>
      <c r="IV69" s="32"/>
    </row>
    <row r="70" spans="1:256" ht="12">
      <c r="A70" s="32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2"/>
      <c r="IP70" s="32"/>
      <c r="IQ70" s="32"/>
      <c r="IR70" s="32"/>
      <c r="IS70" s="32"/>
      <c r="IT70" s="32"/>
      <c r="IU70" s="32"/>
      <c r="IV70" s="32"/>
    </row>
    <row r="71" spans="1:256" ht="12">
      <c r="A71" s="3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2"/>
      <c r="IP71" s="32"/>
      <c r="IQ71" s="32"/>
      <c r="IR71" s="32"/>
      <c r="IS71" s="32"/>
      <c r="IT71" s="32"/>
      <c r="IU71" s="32"/>
      <c r="IV71" s="32"/>
    </row>
    <row r="72" spans="1:256" ht="12">
      <c r="A72" s="32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2"/>
      <c r="IP72" s="32"/>
      <c r="IQ72" s="32"/>
      <c r="IR72" s="32"/>
      <c r="IS72" s="32"/>
      <c r="IT72" s="32"/>
      <c r="IU72" s="32"/>
      <c r="IV72" s="32"/>
    </row>
    <row r="73" spans="1:256" ht="12">
      <c r="A73" s="32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2"/>
      <c r="IP73" s="32"/>
      <c r="IQ73" s="32"/>
      <c r="IR73" s="32"/>
      <c r="IS73" s="32"/>
      <c r="IT73" s="32"/>
      <c r="IU73" s="32"/>
      <c r="IV73" s="32"/>
    </row>
    <row r="74" spans="1:256" ht="12">
      <c r="A74" s="32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2"/>
      <c r="IP74" s="32"/>
      <c r="IQ74" s="32"/>
      <c r="IR74" s="32"/>
      <c r="IS74" s="32"/>
      <c r="IT74" s="32"/>
      <c r="IU74" s="32"/>
      <c r="IV74" s="32"/>
    </row>
    <row r="75" spans="1:256" ht="12">
      <c r="A75" s="32"/>
      <c r="B75" s="33"/>
      <c r="C75" s="33"/>
      <c r="D75" s="33"/>
      <c r="E75" s="33"/>
      <c r="F75" s="34"/>
      <c r="G75" s="35"/>
      <c r="H75" s="37"/>
      <c r="I75" s="37"/>
      <c r="J75" s="37"/>
      <c r="K75" s="38"/>
      <c r="L75" s="34"/>
      <c r="M75" s="35"/>
      <c r="N75" s="39"/>
      <c r="O75" s="40"/>
      <c r="P75" s="41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2"/>
      <c r="IP75" s="32"/>
      <c r="IQ75" s="32"/>
      <c r="IR75" s="32"/>
      <c r="IS75" s="32"/>
      <c r="IT75" s="32"/>
      <c r="IU75" s="32"/>
      <c r="IV75" s="32"/>
    </row>
    <row r="76" spans="1:256" ht="12">
      <c r="A76" s="32"/>
      <c r="B76" s="33"/>
      <c r="C76" s="33"/>
      <c r="D76" s="33"/>
      <c r="E76" s="33"/>
      <c r="F76" s="34"/>
      <c r="G76" s="35"/>
      <c r="H76" s="37"/>
      <c r="I76" s="37"/>
      <c r="J76" s="37"/>
      <c r="K76" s="38"/>
      <c r="L76" s="34"/>
      <c r="M76" s="35"/>
      <c r="N76" s="39"/>
      <c r="O76" s="40"/>
      <c r="P76" s="41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2"/>
      <c r="IP76" s="32"/>
      <c r="IQ76" s="32"/>
      <c r="IR76" s="32"/>
      <c r="IS76" s="32"/>
      <c r="IT76" s="32"/>
      <c r="IU76" s="32"/>
      <c r="IV76" s="32"/>
    </row>
    <row r="77" spans="1:256" ht="12">
      <c r="A77" s="32"/>
      <c r="B77" s="33"/>
      <c r="C77" s="33"/>
      <c r="D77" s="33"/>
      <c r="E77" s="33"/>
      <c r="F77" s="34"/>
      <c r="G77" s="35"/>
      <c r="H77" s="37"/>
      <c r="I77" s="37"/>
      <c r="J77" s="37"/>
      <c r="K77" s="38"/>
      <c r="L77" s="34"/>
      <c r="M77" s="35"/>
      <c r="N77" s="39"/>
      <c r="O77" s="40"/>
      <c r="P77" s="41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  <c r="GB77" s="32"/>
      <c r="GC77" s="32"/>
      <c r="GD77" s="32"/>
      <c r="GE77" s="32"/>
      <c r="GF77" s="32"/>
      <c r="GG77" s="32"/>
      <c r="GH77" s="32"/>
      <c r="GI77" s="32"/>
      <c r="GJ77" s="32"/>
      <c r="GK77" s="32"/>
      <c r="GL77" s="32"/>
      <c r="GM77" s="32"/>
      <c r="GN77" s="32"/>
      <c r="GO77" s="32"/>
      <c r="GP77" s="32"/>
      <c r="GQ77" s="32"/>
      <c r="GR77" s="32"/>
      <c r="GS77" s="32"/>
      <c r="GT77" s="32"/>
      <c r="GU77" s="32"/>
      <c r="GV77" s="32"/>
      <c r="GW77" s="32"/>
      <c r="GX77" s="32"/>
      <c r="GY77" s="32"/>
      <c r="GZ77" s="3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32"/>
      <c r="HM77" s="32"/>
      <c r="HN77" s="32"/>
      <c r="HO77" s="32"/>
      <c r="HP77" s="32"/>
      <c r="HQ77" s="32"/>
      <c r="HR77" s="32"/>
      <c r="HS77" s="32"/>
      <c r="HT77" s="32"/>
      <c r="HU77" s="32"/>
      <c r="HV77" s="32"/>
      <c r="HW77" s="32"/>
      <c r="HX77" s="32"/>
      <c r="HY77" s="32"/>
      <c r="HZ77" s="32"/>
      <c r="IA77" s="32"/>
      <c r="IB77" s="32"/>
      <c r="IC77" s="32"/>
      <c r="ID77" s="32"/>
      <c r="IE77" s="32"/>
      <c r="IF77" s="32"/>
      <c r="IG77" s="32"/>
      <c r="IH77" s="32"/>
      <c r="II77" s="32"/>
      <c r="IJ77" s="32"/>
      <c r="IK77" s="32"/>
      <c r="IL77" s="32"/>
      <c r="IM77" s="32"/>
      <c r="IN77" s="32"/>
      <c r="IO77" s="32"/>
      <c r="IP77" s="32"/>
      <c r="IQ77" s="32"/>
      <c r="IR77" s="32"/>
      <c r="IS77" s="32"/>
      <c r="IT77" s="32"/>
      <c r="IU77" s="32"/>
      <c r="IV77" s="32"/>
    </row>
    <row r="78" spans="1:256" ht="12">
      <c r="A78" s="32"/>
      <c r="B78" s="33"/>
      <c r="C78" s="33"/>
      <c r="D78" s="33"/>
      <c r="E78" s="33"/>
      <c r="F78" s="34"/>
      <c r="G78" s="35"/>
      <c r="H78" s="37"/>
      <c r="I78" s="37"/>
      <c r="J78" s="37"/>
      <c r="K78" s="38"/>
      <c r="L78" s="34"/>
      <c r="M78" s="35"/>
      <c r="N78" s="39"/>
      <c r="O78" s="40"/>
      <c r="P78" s="41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  <c r="GB78" s="32"/>
      <c r="GC78" s="32"/>
      <c r="GD78" s="32"/>
      <c r="GE78" s="32"/>
      <c r="GF78" s="32"/>
      <c r="GG78" s="32"/>
      <c r="GH78" s="32"/>
      <c r="GI78" s="32"/>
      <c r="GJ78" s="32"/>
      <c r="GK78" s="32"/>
      <c r="GL78" s="32"/>
      <c r="GM78" s="32"/>
      <c r="GN78" s="32"/>
      <c r="GO78" s="32"/>
      <c r="GP78" s="32"/>
      <c r="GQ78" s="32"/>
      <c r="GR78" s="32"/>
      <c r="GS78" s="32"/>
      <c r="GT78" s="32"/>
      <c r="GU78" s="32"/>
      <c r="GV78" s="32"/>
      <c r="GW78" s="32"/>
      <c r="GX78" s="32"/>
      <c r="GY78" s="32"/>
      <c r="GZ78" s="3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32"/>
      <c r="HM78" s="32"/>
      <c r="HN78" s="32"/>
      <c r="HO78" s="32"/>
      <c r="HP78" s="32"/>
      <c r="HQ78" s="32"/>
      <c r="HR78" s="32"/>
      <c r="HS78" s="32"/>
      <c r="HT78" s="32"/>
      <c r="HU78" s="32"/>
      <c r="HV78" s="32"/>
      <c r="HW78" s="32"/>
      <c r="HX78" s="32"/>
      <c r="HY78" s="32"/>
      <c r="HZ78" s="32"/>
      <c r="IA78" s="32"/>
      <c r="IB78" s="32"/>
      <c r="IC78" s="32"/>
      <c r="ID78" s="32"/>
      <c r="IE78" s="32"/>
      <c r="IF78" s="32"/>
      <c r="IG78" s="32"/>
      <c r="IH78" s="32"/>
      <c r="II78" s="32"/>
      <c r="IJ78" s="32"/>
      <c r="IK78" s="32"/>
      <c r="IL78" s="32"/>
      <c r="IM78" s="32"/>
      <c r="IN78" s="32"/>
      <c r="IO78" s="32"/>
      <c r="IP78" s="32"/>
      <c r="IQ78" s="32"/>
      <c r="IR78" s="32"/>
      <c r="IS78" s="32"/>
      <c r="IT78" s="32"/>
      <c r="IU78" s="32"/>
      <c r="IV78" s="32"/>
    </row>
    <row r="79" spans="1:256" ht="12">
      <c r="A79" s="32"/>
      <c r="B79" s="33"/>
      <c r="C79" s="33"/>
      <c r="D79" s="33"/>
      <c r="E79" s="33"/>
      <c r="F79" s="34"/>
      <c r="G79" s="35"/>
      <c r="H79" s="37"/>
      <c r="I79" s="37"/>
      <c r="J79" s="37"/>
      <c r="K79" s="38"/>
      <c r="L79" s="34"/>
      <c r="M79" s="35"/>
      <c r="N79" s="39"/>
      <c r="O79" s="40"/>
      <c r="P79" s="41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32"/>
      <c r="GG79" s="32"/>
      <c r="GH79" s="32"/>
      <c r="GI79" s="32"/>
      <c r="GJ79" s="32"/>
      <c r="GK79" s="32"/>
      <c r="GL79" s="32"/>
      <c r="GM79" s="32"/>
      <c r="GN79" s="32"/>
      <c r="GO79" s="32"/>
      <c r="GP79" s="32"/>
      <c r="GQ79" s="32"/>
      <c r="GR79" s="32"/>
      <c r="GS79" s="32"/>
      <c r="GT79" s="32"/>
      <c r="GU79" s="32"/>
      <c r="GV79" s="32"/>
      <c r="GW79" s="32"/>
      <c r="GX79" s="32"/>
      <c r="GY79" s="32"/>
      <c r="GZ79" s="3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32"/>
      <c r="HM79" s="32"/>
      <c r="HN79" s="32"/>
      <c r="HO79" s="32"/>
      <c r="HP79" s="32"/>
      <c r="HQ79" s="32"/>
      <c r="HR79" s="32"/>
      <c r="HS79" s="32"/>
      <c r="HT79" s="32"/>
      <c r="HU79" s="32"/>
      <c r="HV79" s="32"/>
      <c r="HW79" s="32"/>
      <c r="HX79" s="32"/>
      <c r="HY79" s="32"/>
      <c r="HZ79" s="32"/>
      <c r="IA79" s="32"/>
      <c r="IB79" s="32"/>
      <c r="IC79" s="32"/>
      <c r="ID79" s="32"/>
      <c r="IE79" s="32"/>
      <c r="IF79" s="32"/>
      <c r="IG79" s="32"/>
      <c r="IH79" s="32"/>
      <c r="II79" s="32"/>
      <c r="IJ79" s="32"/>
      <c r="IK79" s="32"/>
      <c r="IL79" s="32"/>
      <c r="IM79" s="32"/>
      <c r="IN79" s="32"/>
      <c r="IO79" s="32"/>
      <c r="IP79" s="32"/>
      <c r="IQ79" s="32"/>
      <c r="IR79" s="32"/>
      <c r="IS79" s="32"/>
      <c r="IT79" s="32"/>
      <c r="IU79" s="32"/>
      <c r="IV79" s="32"/>
    </row>
    <row r="80" spans="1:256" ht="12">
      <c r="A80" s="32"/>
      <c r="B80" s="33"/>
      <c r="C80" s="33"/>
      <c r="D80" s="33"/>
      <c r="E80" s="33"/>
      <c r="F80" s="34"/>
      <c r="G80" s="35"/>
      <c r="H80" s="37"/>
      <c r="I80" s="37"/>
      <c r="J80" s="37"/>
      <c r="K80" s="38"/>
      <c r="L80" s="34"/>
      <c r="M80" s="35"/>
      <c r="N80" s="39"/>
      <c r="O80" s="40"/>
      <c r="P80" s="41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32"/>
      <c r="GK80" s="32"/>
      <c r="GL80" s="32"/>
      <c r="GM80" s="32"/>
      <c r="GN80" s="32"/>
      <c r="GO80" s="32"/>
      <c r="GP80" s="32"/>
      <c r="GQ80" s="32"/>
      <c r="GR80" s="32"/>
      <c r="GS80" s="32"/>
      <c r="GT80" s="32"/>
      <c r="GU80" s="32"/>
      <c r="GV80" s="32"/>
      <c r="GW80" s="32"/>
      <c r="GX80" s="32"/>
      <c r="GY80" s="32"/>
      <c r="GZ80" s="3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32"/>
      <c r="HM80" s="32"/>
      <c r="HN80" s="32"/>
      <c r="HO80" s="32"/>
      <c r="HP80" s="32"/>
      <c r="HQ80" s="32"/>
      <c r="HR80" s="32"/>
      <c r="HS80" s="32"/>
      <c r="HT80" s="32"/>
      <c r="HU80" s="32"/>
      <c r="HV80" s="32"/>
      <c r="HW80" s="32"/>
      <c r="HX80" s="32"/>
      <c r="HY80" s="32"/>
      <c r="HZ80" s="32"/>
      <c r="IA80" s="32"/>
      <c r="IB80" s="32"/>
      <c r="IC80" s="32"/>
      <c r="ID80" s="32"/>
      <c r="IE80" s="32"/>
      <c r="IF80" s="32"/>
      <c r="IG80" s="32"/>
      <c r="IH80" s="32"/>
      <c r="II80" s="32"/>
      <c r="IJ80" s="32"/>
      <c r="IK80" s="32"/>
      <c r="IL80" s="32"/>
      <c r="IM80" s="32"/>
      <c r="IN80" s="32"/>
      <c r="IO80" s="32"/>
      <c r="IP80" s="32"/>
      <c r="IQ80" s="32"/>
      <c r="IR80" s="32"/>
      <c r="IS80" s="32"/>
      <c r="IT80" s="32"/>
      <c r="IU80" s="32"/>
      <c r="IV80" s="32"/>
    </row>
    <row r="81" spans="1:256" ht="12">
      <c r="A81" s="32"/>
      <c r="B81" s="33"/>
      <c r="C81" s="33"/>
      <c r="D81" s="33"/>
      <c r="E81" s="33"/>
      <c r="F81" s="34"/>
      <c r="G81" s="35"/>
      <c r="H81" s="37"/>
      <c r="I81" s="37"/>
      <c r="J81" s="37"/>
      <c r="K81" s="38"/>
      <c r="L81" s="34"/>
      <c r="M81" s="35"/>
      <c r="N81" s="39"/>
      <c r="O81" s="40"/>
      <c r="P81" s="41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32"/>
      <c r="GG81" s="32"/>
      <c r="GH81" s="32"/>
      <c r="GI81" s="32"/>
      <c r="GJ81" s="32"/>
      <c r="GK81" s="32"/>
      <c r="GL81" s="32"/>
      <c r="GM81" s="32"/>
      <c r="GN81" s="32"/>
      <c r="GO81" s="32"/>
      <c r="GP81" s="32"/>
      <c r="GQ81" s="32"/>
      <c r="GR81" s="32"/>
      <c r="GS81" s="32"/>
      <c r="GT81" s="32"/>
      <c r="GU81" s="32"/>
      <c r="GV81" s="32"/>
      <c r="GW81" s="32"/>
      <c r="GX81" s="32"/>
      <c r="GY81" s="32"/>
      <c r="GZ81" s="3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32"/>
      <c r="HM81" s="32"/>
      <c r="HN81" s="32"/>
      <c r="HO81" s="32"/>
      <c r="HP81" s="32"/>
      <c r="HQ81" s="32"/>
      <c r="HR81" s="32"/>
      <c r="HS81" s="32"/>
      <c r="HT81" s="32"/>
      <c r="HU81" s="32"/>
      <c r="HV81" s="32"/>
      <c r="HW81" s="32"/>
      <c r="HX81" s="32"/>
      <c r="HY81" s="32"/>
      <c r="HZ81" s="32"/>
      <c r="IA81" s="32"/>
      <c r="IB81" s="32"/>
      <c r="IC81" s="32"/>
      <c r="ID81" s="32"/>
      <c r="IE81" s="32"/>
      <c r="IF81" s="32"/>
      <c r="IG81" s="32"/>
      <c r="IH81" s="32"/>
      <c r="II81" s="32"/>
      <c r="IJ81" s="32"/>
      <c r="IK81" s="32"/>
      <c r="IL81" s="32"/>
      <c r="IM81" s="32"/>
      <c r="IN81" s="32"/>
      <c r="IO81" s="32"/>
      <c r="IP81" s="32"/>
      <c r="IQ81" s="32"/>
      <c r="IR81" s="32"/>
      <c r="IS81" s="32"/>
      <c r="IT81" s="32"/>
      <c r="IU81" s="32"/>
      <c r="IV81" s="32"/>
    </row>
    <row r="82" spans="1:256" ht="12">
      <c r="A82" s="32"/>
      <c r="B82" s="33"/>
      <c r="C82" s="33"/>
      <c r="D82" s="33"/>
      <c r="E82" s="33"/>
      <c r="F82" s="34"/>
      <c r="G82" s="35"/>
      <c r="H82" s="37"/>
      <c r="I82" s="37"/>
      <c r="J82" s="37"/>
      <c r="K82" s="38"/>
      <c r="L82" s="34"/>
      <c r="M82" s="35"/>
      <c r="N82" s="39"/>
      <c r="O82" s="40"/>
      <c r="P82" s="41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32"/>
      <c r="GG82" s="32"/>
      <c r="GH82" s="32"/>
      <c r="GI82" s="32"/>
      <c r="GJ82" s="32"/>
      <c r="GK82" s="32"/>
      <c r="GL82" s="32"/>
      <c r="GM82" s="32"/>
      <c r="GN82" s="32"/>
      <c r="GO82" s="32"/>
      <c r="GP82" s="32"/>
      <c r="GQ82" s="32"/>
      <c r="GR82" s="32"/>
      <c r="GS82" s="32"/>
      <c r="GT82" s="32"/>
      <c r="GU82" s="32"/>
      <c r="GV82" s="32"/>
      <c r="GW82" s="32"/>
      <c r="GX82" s="32"/>
      <c r="GY82" s="32"/>
      <c r="GZ82" s="3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32"/>
      <c r="HM82" s="32"/>
      <c r="HN82" s="32"/>
      <c r="HO82" s="32"/>
      <c r="HP82" s="32"/>
      <c r="HQ82" s="32"/>
      <c r="HR82" s="32"/>
      <c r="HS82" s="32"/>
      <c r="HT82" s="32"/>
      <c r="HU82" s="32"/>
      <c r="HV82" s="32"/>
      <c r="HW82" s="32"/>
      <c r="HX82" s="32"/>
      <c r="HY82" s="32"/>
      <c r="HZ82" s="32"/>
      <c r="IA82" s="32"/>
      <c r="IB82" s="32"/>
      <c r="IC82" s="32"/>
      <c r="ID82" s="32"/>
      <c r="IE82" s="32"/>
      <c r="IF82" s="32"/>
      <c r="IG82" s="32"/>
      <c r="IH82" s="32"/>
      <c r="II82" s="32"/>
      <c r="IJ82" s="32"/>
      <c r="IK82" s="32"/>
      <c r="IL82" s="32"/>
      <c r="IM82" s="32"/>
      <c r="IN82" s="32"/>
      <c r="IO82" s="32"/>
      <c r="IP82" s="32"/>
      <c r="IQ82" s="32"/>
      <c r="IR82" s="32"/>
      <c r="IS82" s="32"/>
      <c r="IT82" s="32"/>
      <c r="IU82" s="32"/>
      <c r="IV82" s="32"/>
    </row>
    <row r="83" spans="1:256" ht="12">
      <c r="A83" s="32"/>
      <c r="B83" s="33"/>
      <c r="C83" s="33"/>
      <c r="D83" s="33"/>
      <c r="E83" s="33"/>
      <c r="F83" s="34"/>
      <c r="G83" s="35"/>
      <c r="H83" s="37"/>
      <c r="I83" s="37"/>
      <c r="J83" s="37"/>
      <c r="K83" s="38"/>
      <c r="L83" s="34"/>
      <c r="M83" s="35"/>
      <c r="N83" s="39"/>
      <c r="O83" s="40"/>
      <c r="P83" s="41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32"/>
      <c r="GK83" s="32"/>
      <c r="GL83" s="32"/>
      <c r="GM83" s="32"/>
      <c r="GN83" s="32"/>
      <c r="GO83" s="32"/>
      <c r="GP83" s="32"/>
      <c r="GQ83" s="32"/>
      <c r="GR83" s="32"/>
      <c r="GS83" s="32"/>
      <c r="GT83" s="32"/>
      <c r="GU83" s="32"/>
      <c r="GV83" s="32"/>
      <c r="GW83" s="32"/>
      <c r="GX83" s="32"/>
      <c r="GY83" s="32"/>
      <c r="GZ83" s="3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32"/>
      <c r="HM83" s="32"/>
      <c r="HN83" s="32"/>
      <c r="HO83" s="32"/>
      <c r="HP83" s="32"/>
      <c r="HQ83" s="32"/>
      <c r="HR83" s="32"/>
      <c r="HS83" s="32"/>
      <c r="HT83" s="32"/>
      <c r="HU83" s="32"/>
      <c r="HV83" s="32"/>
      <c r="HW83" s="32"/>
      <c r="HX83" s="32"/>
      <c r="HY83" s="32"/>
      <c r="HZ83" s="32"/>
      <c r="IA83" s="32"/>
      <c r="IB83" s="32"/>
      <c r="IC83" s="32"/>
      <c r="ID83" s="32"/>
      <c r="IE83" s="32"/>
      <c r="IF83" s="32"/>
      <c r="IG83" s="32"/>
      <c r="IH83" s="32"/>
      <c r="II83" s="32"/>
      <c r="IJ83" s="32"/>
      <c r="IK83" s="32"/>
      <c r="IL83" s="32"/>
      <c r="IM83" s="32"/>
      <c r="IN83" s="32"/>
      <c r="IO83" s="32"/>
      <c r="IP83" s="32"/>
      <c r="IQ83" s="32"/>
      <c r="IR83" s="32"/>
      <c r="IS83" s="32"/>
      <c r="IT83" s="32"/>
      <c r="IU83" s="32"/>
      <c r="IV83" s="32"/>
    </row>
    <row r="84" spans="1:256" ht="12">
      <c r="A84" s="32"/>
      <c r="B84" s="33"/>
      <c r="C84" s="33"/>
      <c r="D84" s="33"/>
      <c r="E84" s="33"/>
      <c r="F84" s="34"/>
      <c r="G84" s="35"/>
      <c r="H84" s="37"/>
      <c r="I84" s="37"/>
      <c r="J84" s="37"/>
      <c r="K84" s="38"/>
      <c r="L84" s="34"/>
      <c r="M84" s="35"/>
      <c r="N84" s="39"/>
      <c r="O84" s="40"/>
      <c r="P84" s="41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  <c r="GB84" s="32"/>
      <c r="GC84" s="32"/>
      <c r="GD84" s="32"/>
      <c r="GE84" s="32"/>
      <c r="GF84" s="32"/>
      <c r="GG84" s="32"/>
      <c r="GH84" s="32"/>
      <c r="GI84" s="32"/>
      <c r="GJ84" s="32"/>
      <c r="GK84" s="32"/>
      <c r="GL84" s="32"/>
      <c r="GM84" s="32"/>
      <c r="GN84" s="32"/>
      <c r="GO84" s="32"/>
      <c r="GP84" s="32"/>
      <c r="GQ84" s="32"/>
      <c r="GR84" s="32"/>
      <c r="GS84" s="32"/>
      <c r="GT84" s="32"/>
      <c r="GU84" s="32"/>
      <c r="GV84" s="32"/>
      <c r="GW84" s="32"/>
      <c r="GX84" s="32"/>
      <c r="GY84" s="32"/>
      <c r="GZ84" s="3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32"/>
      <c r="HM84" s="32"/>
      <c r="HN84" s="32"/>
      <c r="HO84" s="32"/>
      <c r="HP84" s="32"/>
      <c r="HQ84" s="32"/>
      <c r="HR84" s="32"/>
      <c r="HS84" s="32"/>
      <c r="HT84" s="32"/>
      <c r="HU84" s="32"/>
      <c r="HV84" s="32"/>
      <c r="HW84" s="32"/>
      <c r="HX84" s="32"/>
      <c r="HY84" s="32"/>
      <c r="HZ84" s="32"/>
      <c r="IA84" s="32"/>
      <c r="IB84" s="32"/>
      <c r="IC84" s="32"/>
      <c r="ID84" s="32"/>
      <c r="IE84" s="32"/>
      <c r="IF84" s="32"/>
      <c r="IG84" s="32"/>
      <c r="IH84" s="32"/>
      <c r="II84" s="32"/>
      <c r="IJ84" s="32"/>
      <c r="IK84" s="32"/>
      <c r="IL84" s="32"/>
      <c r="IM84" s="32"/>
      <c r="IN84" s="32"/>
      <c r="IO84" s="32"/>
      <c r="IP84" s="32"/>
      <c r="IQ84" s="32"/>
      <c r="IR84" s="32"/>
      <c r="IS84" s="32"/>
      <c r="IT84" s="32"/>
      <c r="IU84" s="32"/>
      <c r="IV84" s="32"/>
    </row>
    <row r="85" spans="1:256" ht="12">
      <c r="A85" s="32"/>
      <c r="B85" s="33"/>
      <c r="C85" s="33"/>
      <c r="D85" s="33"/>
      <c r="E85" s="33"/>
      <c r="F85" s="34"/>
      <c r="G85" s="35"/>
      <c r="H85" s="37"/>
      <c r="I85" s="37"/>
      <c r="J85" s="37"/>
      <c r="K85" s="38"/>
      <c r="L85" s="34"/>
      <c r="M85" s="35"/>
      <c r="N85" s="39"/>
      <c r="O85" s="40"/>
      <c r="P85" s="41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  <c r="GB85" s="32"/>
      <c r="GC85" s="32"/>
      <c r="GD85" s="32"/>
      <c r="GE85" s="32"/>
      <c r="GF85" s="32"/>
      <c r="GG85" s="32"/>
      <c r="GH85" s="32"/>
      <c r="GI85" s="32"/>
      <c r="GJ85" s="32"/>
      <c r="GK85" s="32"/>
      <c r="GL85" s="32"/>
      <c r="GM85" s="32"/>
      <c r="GN85" s="32"/>
      <c r="GO85" s="32"/>
      <c r="GP85" s="32"/>
      <c r="GQ85" s="32"/>
      <c r="GR85" s="32"/>
      <c r="GS85" s="32"/>
      <c r="GT85" s="32"/>
      <c r="GU85" s="32"/>
      <c r="GV85" s="32"/>
      <c r="GW85" s="32"/>
      <c r="GX85" s="32"/>
      <c r="GY85" s="32"/>
      <c r="GZ85" s="3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32"/>
      <c r="HM85" s="32"/>
      <c r="HN85" s="32"/>
      <c r="HO85" s="32"/>
      <c r="HP85" s="32"/>
      <c r="HQ85" s="32"/>
      <c r="HR85" s="32"/>
      <c r="HS85" s="32"/>
      <c r="HT85" s="32"/>
      <c r="HU85" s="32"/>
      <c r="HV85" s="32"/>
      <c r="HW85" s="32"/>
      <c r="HX85" s="32"/>
      <c r="HY85" s="32"/>
      <c r="HZ85" s="32"/>
      <c r="IA85" s="32"/>
      <c r="IB85" s="32"/>
      <c r="IC85" s="32"/>
      <c r="ID85" s="32"/>
      <c r="IE85" s="32"/>
      <c r="IF85" s="32"/>
      <c r="IG85" s="32"/>
      <c r="IH85" s="32"/>
      <c r="II85" s="32"/>
      <c r="IJ85" s="32"/>
      <c r="IK85" s="32"/>
      <c r="IL85" s="32"/>
      <c r="IM85" s="32"/>
      <c r="IN85" s="32"/>
      <c r="IO85" s="32"/>
      <c r="IP85" s="32"/>
      <c r="IQ85" s="32"/>
      <c r="IR85" s="32"/>
      <c r="IS85" s="32"/>
      <c r="IT85" s="32"/>
      <c r="IU85" s="32"/>
      <c r="IV85" s="32"/>
    </row>
    <row r="86" spans="1:256" ht="12">
      <c r="A86" s="32"/>
      <c r="B86" s="33"/>
      <c r="C86" s="33"/>
      <c r="D86" s="33"/>
      <c r="E86" s="33"/>
      <c r="F86" s="34"/>
      <c r="G86" s="35"/>
      <c r="H86" s="37"/>
      <c r="I86" s="37"/>
      <c r="J86" s="37"/>
      <c r="K86" s="38"/>
      <c r="L86" s="34"/>
      <c r="M86" s="35"/>
      <c r="N86" s="39"/>
      <c r="O86" s="40"/>
      <c r="P86" s="41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  <c r="GB86" s="32"/>
      <c r="GC86" s="32"/>
      <c r="GD86" s="32"/>
      <c r="GE86" s="32"/>
      <c r="GF86" s="32"/>
      <c r="GG86" s="32"/>
      <c r="GH86" s="32"/>
      <c r="GI86" s="32"/>
      <c r="GJ86" s="32"/>
      <c r="GK86" s="32"/>
      <c r="GL86" s="32"/>
      <c r="GM86" s="32"/>
      <c r="GN86" s="32"/>
      <c r="GO86" s="32"/>
      <c r="GP86" s="32"/>
      <c r="GQ86" s="32"/>
      <c r="GR86" s="32"/>
      <c r="GS86" s="32"/>
      <c r="GT86" s="32"/>
      <c r="GU86" s="32"/>
      <c r="GV86" s="32"/>
      <c r="GW86" s="32"/>
      <c r="GX86" s="32"/>
      <c r="GY86" s="32"/>
      <c r="GZ86" s="3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32"/>
      <c r="HM86" s="32"/>
      <c r="HN86" s="32"/>
      <c r="HO86" s="32"/>
      <c r="HP86" s="32"/>
      <c r="HQ86" s="32"/>
      <c r="HR86" s="32"/>
      <c r="HS86" s="32"/>
      <c r="HT86" s="32"/>
      <c r="HU86" s="32"/>
      <c r="HV86" s="32"/>
      <c r="HW86" s="32"/>
      <c r="HX86" s="32"/>
      <c r="HY86" s="32"/>
      <c r="HZ86" s="32"/>
      <c r="IA86" s="32"/>
      <c r="IB86" s="32"/>
      <c r="IC86" s="32"/>
      <c r="ID86" s="32"/>
      <c r="IE86" s="32"/>
      <c r="IF86" s="32"/>
      <c r="IG86" s="32"/>
      <c r="IH86" s="32"/>
      <c r="II86" s="32"/>
      <c r="IJ86" s="32"/>
      <c r="IK86" s="32"/>
      <c r="IL86" s="32"/>
      <c r="IM86" s="32"/>
      <c r="IN86" s="32"/>
      <c r="IO86" s="32"/>
      <c r="IP86" s="32"/>
      <c r="IQ86" s="32"/>
      <c r="IR86" s="32"/>
      <c r="IS86" s="32"/>
      <c r="IT86" s="32"/>
      <c r="IU86" s="32"/>
      <c r="IV86" s="32"/>
    </row>
    <row r="87" spans="1:256" ht="12">
      <c r="A87" s="32"/>
      <c r="B87" s="33"/>
      <c r="C87" s="33"/>
      <c r="D87" s="33"/>
      <c r="E87" s="33"/>
      <c r="F87" s="34"/>
      <c r="G87" s="35"/>
      <c r="H87" s="37"/>
      <c r="I87" s="37"/>
      <c r="J87" s="37"/>
      <c r="K87" s="38"/>
      <c r="L87" s="34"/>
      <c r="M87" s="35"/>
      <c r="N87" s="39"/>
      <c r="O87" s="40"/>
      <c r="P87" s="41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32"/>
      <c r="GG87" s="32"/>
      <c r="GH87" s="32"/>
      <c r="GI87" s="32"/>
      <c r="GJ87" s="32"/>
      <c r="GK87" s="32"/>
      <c r="GL87" s="32"/>
      <c r="GM87" s="32"/>
      <c r="GN87" s="32"/>
      <c r="GO87" s="32"/>
      <c r="GP87" s="32"/>
      <c r="GQ87" s="32"/>
      <c r="GR87" s="32"/>
      <c r="GS87" s="32"/>
      <c r="GT87" s="32"/>
      <c r="GU87" s="32"/>
      <c r="GV87" s="32"/>
      <c r="GW87" s="32"/>
      <c r="GX87" s="32"/>
      <c r="GY87" s="32"/>
      <c r="GZ87" s="3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32"/>
      <c r="HM87" s="32"/>
      <c r="HN87" s="32"/>
      <c r="HO87" s="32"/>
      <c r="HP87" s="32"/>
      <c r="HQ87" s="32"/>
      <c r="HR87" s="32"/>
      <c r="HS87" s="32"/>
      <c r="HT87" s="32"/>
      <c r="HU87" s="32"/>
      <c r="HV87" s="32"/>
      <c r="HW87" s="32"/>
      <c r="HX87" s="32"/>
      <c r="HY87" s="32"/>
      <c r="HZ87" s="32"/>
      <c r="IA87" s="32"/>
      <c r="IB87" s="32"/>
      <c r="IC87" s="32"/>
      <c r="ID87" s="32"/>
      <c r="IE87" s="32"/>
      <c r="IF87" s="32"/>
      <c r="IG87" s="32"/>
      <c r="IH87" s="32"/>
      <c r="II87" s="32"/>
      <c r="IJ87" s="32"/>
      <c r="IK87" s="32"/>
      <c r="IL87" s="32"/>
      <c r="IM87" s="32"/>
      <c r="IN87" s="32"/>
      <c r="IO87" s="32"/>
      <c r="IP87" s="32"/>
      <c r="IQ87" s="32"/>
      <c r="IR87" s="32"/>
      <c r="IS87" s="32"/>
      <c r="IT87" s="32"/>
      <c r="IU87" s="32"/>
      <c r="IV87" s="32"/>
    </row>
    <row r="88" spans="1:256" ht="12">
      <c r="A88" s="32"/>
      <c r="B88" s="33"/>
      <c r="C88" s="33"/>
      <c r="D88" s="33"/>
      <c r="E88" s="33"/>
      <c r="F88" s="34"/>
      <c r="G88" s="35"/>
      <c r="H88" s="37"/>
      <c r="I88" s="37"/>
      <c r="J88" s="37"/>
      <c r="K88" s="38"/>
      <c r="L88" s="34"/>
      <c r="M88" s="35"/>
      <c r="N88" s="39"/>
      <c r="O88" s="40"/>
      <c r="P88" s="41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  <c r="GB88" s="32"/>
      <c r="GC88" s="32"/>
      <c r="GD88" s="32"/>
      <c r="GE88" s="32"/>
      <c r="GF88" s="32"/>
      <c r="GG88" s="32"/>
      <c r="GH88" s="32"/>
      <c r="GI88" s="32"/>
      <c r="GJ88" s="32"/>
      <c r="GK88" s="32"/>
      <c r="GL88" s="32"/>
      <c r="GM88" s="32"/>
      <c r="GN88" s="32"/>
      <c r="GO88" s="32"/>
      <c r="GP88" s="32"/>
      <c r="GQ88" s="32"/>
      <c r="GR88" s="32"/>
      <c r="GS88" s="32"/>
      <c r="GT88" s="32"/>
      <c r="GU88" s="32"/>
      <c r="GV88" s="32"/>
      <c r="GW88" s="32"/>
      <c r="GX88" s="32"/>
      <c r="GY88" s="32"/>
      <c r="GZ88" s="3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32"/>
      <c r="HM88" s="32"/>
      <c r="HN88" s="32"/>
      <c r="HO88" s="32"/>
      <c r="HP88" s="32"/>
      <c r="HQ88" s="32"/>
      <c r="HR88" s="32"/>
      <c r="HS88" s="32"/>
      <c r="HT88" s="32"/>
      <c r="HU88" s="32"/>
      <c r="HV88" s="32"/>
      <c r="HW88" s="32"/>
      <c r="HX88" s="32"/>
      <c r="HY88" s="32"/>
      <c r="HZ88" s="32"/>
      <c r="IA88" s="32"/>
      <c r="IB88" s="32"/>
      <c r="IC88" s="32"/>
      <c r="ID88" s="32"/>
      <c r="IE88" s="32"/>
      <c r="IF88" s="32"/>
      <c r="IG88" s="32"/>
      <c r="IH88" s="32"/>
      <c r="II88" s="32"/>
      <c r="IJ88" s="32"/>
      <c r="IK88" s="32"/>
      <c r="IL88" s="32"/>
      <c r="IM88" s="32"/>
      <c r="IN88" s="32"/>
      <c r="IO88" s="32"/>
      <c r="IP88" s="32"/>
      <c r="IQ88" s="32"/>
      <c r="IR88" s="32"/>
      <c r="IS88" s="32"/>
      <c r="IT88" s="32"/>
      <c r="IU88" s="32"/>
      <c r="IV88" s="32"/>
    </row>
    <row r="89" spans="1:256" ht="12">
      <c r="A89" s="32"/>
      <c r="B89" s="33"/>
      <c r="C89" s="33"/>
      <c r="D89" s="33"/>
      <c r="E89" s="33"/>
      <c r="F89" s="34"/>
      <c r="G89" s="35"/>
      <c r="H89" s="37"/>
      <c r="I89" s="37"/>
      <c r="J89" s="37"/>
      <c r="K89" s="38"/>
      <c r="L89" s="34"/>
      <c r="M89" s="35"/>
      <c r="N89" s="39"/>
      <c r="O89" s="40"/>
      <c r="P89" s="41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32"/>
      <c r="GG89" s="32"/>
      <c r="GH89" s="32"/>
      <c r="GI89" s="32"/>
      <c r="GJ89" s="32"/>
      <c r="GK89" s="32"/>
      <c r="GL89" s="32"/>
      <c r="GM89" s="32"/>
      <c r="GN89" s="32"/>
      <c r="GO89" s="32"/>
      <c r="GP89" s="32"/>
      <c r="GQ89" s="32"/>
      <c r="GR89" s="32"/>
      <c r="GS89" s="32"/>
      <c r="GT89" s="32"/>
      <c r="GU89" s="32"/>
      <c r="GV89" s="32"/>
      <c r="GW89" s="32"/>
      <c r="GX89" s="32"/>
      <c r="GY89" s="32"/>
      <c r="GZ89" s="3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32"/>
      <c r="HM89" s="32"/>
      <c r="HN89" s="32"/>
      <c r="HO89" s="32"/>
      <c r="HP89" s="32"/>
      <c r="HQ89" s="32"/>
      <c r="HR89" s="32"/>
      <c r="HS89" s="32"/>
      <c r="HT89" s="32"/>
      <c r="HU89" s="32"/>
      <c r="HV89" s="32"/>
      <c r="HW89" s="32"/>
      <c r="HX89" s="32"/>
      <c r="HY89" s="32"/>
      <c r="HZ89" s="32"/>
      <c r="IA89" s="32"/>
      <c r="IB89" s="32"/>
      <c r="IC89" s="32"/>
      <c r="ID89" s="32"/>
      <c r="IE89" s="32"/>
      <c r="IF89" s="32"/>
      <c r="IG89" s="32"/>
      <c r="IH89" s="32"/>
      <c r="II89" s="32"/>
      <c r="IJ89" s="32"/>
      <c r="IK89" s="32"/>
      <c r="IL89" s="32"/>
      <c r="IM89" s="32"/>
      <c r="IN89" s="32"/>
      <c r="IO89" s="32"/>
      <c r="IP89" s="32"/>
      <c r="IQ89" s="32"/>
      <c r="IR89" s="32"/>
      <c r="IS89" s="32"/>
      <c r="IT89" s="32"/>
      <c r="IU89" s="32"/>
      <c r="IV89" s="32"/>
    </row>
    <row r="90" spans="1:256" ht="12">
      <c r="A90" s="32"/>
      <c r="B90" s="33"/>
      <c r="C90" s="33"/>
      <c r="D90" s="33"/>
      <c r="E90" s="33"/>
      <c r="F90" s="34"/>
      <c r="G90" s="35"/>
      <c r="H90" s="37"/>
      <c r="I90" s="37"/>
      <c r="J90" s="37"/>
      <c r="K90" s="38"/>
      <c r="L90" s="34"/>
      <c r="M90" s="35"/>
      <c r="N90" s="39"/>
      <c r="O90" s="40"/>
      <c r="P90" s="41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32"/>
      <c r="GK90" s="32"/>
      <c r="GL90" s="32"/>
      <c r="GM90" s="32"/>
      <c r="GN90" s="32"/>
      <c r="GO90" s="32"/>
      <c r="GP90" s="32"/>
      <c r="GQ90" s="32"/>
      <c r="GR90" s="32"/>
      <c r="GS90" s="32"/>
      <c r="GT90" s="32"/>
      <c r="GU90" s="32"/>
      <c r="GV90" s="32"/>
      <c r="GW90" s="32"/>
      <c r="GX90" s="32"/>
      <c r="GY90" s="32"/>
      <c r="GZ90" s="3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32"/>
      <c r="HM90" s="32"/>
      <c r="HN90" s="32"/>
      <c r="HO90" s="32"/>
      <c r="HP90" s="32"/>
      <c r="HQ90" s="32"/>
      <c r="HR90" s="32"/>
      <c r="HS90" s="32"/>
      <c r="HT90" s="32"/>
      <c r="HU90" s="32"/>
      <c r="HV90" s="32"/>
      <c r="HW90" s="32"/>
      <c r="HX90" s="32"/>
      <c r="HY90" s="32"/>
      <c r="HZ90" s="32"/>
      <c r="IA90" s="32"/>
      <c r="IB90" s="32"/>
      <c r="IC90" s="32"/>
      <c r="ID90" s="32"/>
      <c r="IE90" s="32"/>
      <c r="IF90" s="32"/>
      <c r="IG90" s="32"/>
      <c r="IH90" s="32"/>
      <c r="II90" s="32"/>
      <c r="IJ90" s="32"/>
      <c r="IK90" s="32"/>
      <c r="IL90" s="32"/>
      <c r="IM90" s="32"/>
      <c r="IN90" s="32"/>
      <c r="IO90" s="32"/>
      <c r="IP90" s="32"/>
      <c r="IQ90" s="32"/>
      <c r="IR90" s="32"/>
      <c r="IS90" s="32"/>
      <c r="IT90" s="32"/>
      <c r="IU90" s="32"/>
      <c r="IV90" s="32"/>
    </row>
    <row r="91" spans="1:256" ht="12">
      <c r="A91" s="32"/>
      <c r="B91" s="42"/>
      <c r="C91" s="42"/>
      <c r="D91" s="42"/>
      <c r="E91" s="42"/>
      <c r="F91" s="42"/>
      <c r="G91" s="43"/>
      <c r="H91" s="43"/>
      <c r="I91" s="43"/>
      <c r="J91" s="43"/>
      <c r="K91" s="43"/>
      <c r="L91" s="43"/>
      <c r="M91" s="43"/>
      <c r="N91" s="39"/>
      <c r="O91" s="40"/>
      <c r="P91" s="41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32"/>
      <c r="GG91" s="32"/>
      <c r="GH91" s="32"/>
      <c r="GI91" s="32"/>
      <c r="GJ91" s="32"/>
      <c r="GK91" s="32"/>
      <c r="GL91" s="32"/>
      <c r="GM91" s="32"/>
      <c r="GN91" s="32"/>
      <c r="GO91" s="32"/>
      <c r="GP91" s="32"/>
      <c r="GQ91" s="32"/>
      <c r="GR91" s="32"/>
      <c r="GS91" s="32"/>
      <c r="GT91" s="32"/>
      <c r="GU91" s="32"/>
      <c r="GV91" s="32"/>
      <c r="GW91" s="32"/>
      <c r="GX91" s="32"/>
      <c r="GY91" s="32"/>
      <c r="GZ91" s="3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32"/>
      <c r="HM91" s="32"/>
      <c r="HN91" s="32"/>
      <c r="HO91" s="32"/>
      <c r="HP91" s="32"/>
      <c r="HQ91" s="32"/>
      <c r="HR91" s="32"/>
      <c r="HS91" s="32"/>
      <c r="HT91" s="32"/>
      <c r="HU91" s="32"/>
      <c r="HV91" s="32"/>
      <c r="HW91" s="32"/>
      <c r="HX91" s="32"/>
      <c r="HY91" s="32"/>
      <c r="HZ91" s="32"/>
      <c r="IA91" s="32"/>
      <c r="IB91" s="32"/>
      <c r="IC91" s="32"/>
      <c r="ID91" s="32"/>
      <c r="IE91" s="32"/>
      <c r="IF91" s="32"/>
      <c r="IG91" s="32"/>
      <c r="IH91" s="32"/>
      <c r="II91" s="32"/>
      <c r="IJ91" s="32"/>
      <c r="IK91" s="32"/>
      <c r="IL91" s="32"/>
      <c r="IM91" s="32"/>
      <c r="IN91" s="32"/>
      <c r="IO91" s="32"/>
      <c r="IP91" s="32"/>
      <c r="IQ91" s="32"/>
      <c r="IR91" s="32"/>
      <c r="IS91" s="32"/>
      <c r="IT91" s="32"/>
      <c r="IU91" s="32"/>
      <c r="IV91" s="32"/>
    </row>
    <row r="92" spans="1:256" ht="12">
      <c r="A92" s="32"/>
      <c r="B92" s="33"/>
      <c r="C92" s="33"/>
      <c r="D92" s="33"/>
      <c r="E92" s="33"/>
      <c r="F92" s="34"/>
      <c r="G92" s="38"/>
      <c r="H92" s="36"/>
      <c r="I92" s="36"/>
      <c r="J92" s="36"/>
      <c r="K92" s="38"/>
      <c r="L92" s="36"/>
      <c r="M92" s="38"/>
      <c r="N92" s="39"/>
      <c r="O92" s="40"/>
      <c r="P92" s="41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32"/>
      <c r="GG92" s="32"/>
      <c r="GH92" s="32"/>
      <c r="GI92" s="32"/>
      <c r="GJ92" s="32"/>
      <c r="GK92" s="32"/>
      <c r="GL92" s="32"/>
      <c r="GM92" s="32"/>
      <c r="GN92" s="32"/>
      <c r="GO92" s="32"/>
      <c r="GP92" s="32"/>
      <c r="GQ92" s="32"/>
      <c r="GR92" s="32"/>
      <c r="GS92" s="32"/>
      <c r="GT92" s="32"/>
      <c r="GU92" s="32"/>
      <c r="GV92" s="32"/>
      <c r="GW92" s="32"/>
      <c r="GX92" s="32"/>
      <c r="GY92" s="32"/>
      <c r="GZ92" s="3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32"/>
      <c r="HM92" s="32"/>
      <c r="HN92" s="32"/>
      <c r="HO92" s="32"/>
      <c r="HP92" s="32"/>
      <c r="HQ92" s="32"/>
      <c r="HR92" s="32"/>
      <c r="HS92" s="32"/>
      <c r="HT92" s="32"/>
      <c r="HU92" s="32"/>
      <c r="HV92" s="32"/>
      <c r="HW92" s="32"/>
      <c r="HX92" s="32"/>
      <c r="HY92" s="32"/>
      <c r="HZ92" s="32"/>
      <c r="IA92" s="32"/>
      <c r="IB92" s="32"/>
      <c r="IC92" s="32"/>
      <c r="ID92" s="32"/>
      <c r="IE92" s="32"/>
      <c r="IF92" s="32"/>
      <c r="IG92" s="32"/>
      <c r="IH92" s="32"/>
      <c r="II92" s="32"/>
      <c r="IJ92" s="32"/>
      <c r="IK92" s="32"/>
      <c r="IL92" s="32"/>
      <c r="IM92" s="32"/>
      <c r="IN92" s="32"/>
      <c r="IO92" s="32"/>
      <c r="IP92" s="32"/>
      <c r="IQ92" s="32"/>
      <c r="IR92" s="32"/>
      <c r="IS92" s="32"/>
      <c r="IT92" s="32"/>
      <c r="IU92" s="32"/>
      <c r="IV92" s="32"/>
    </row>
    <row r="93" spans="1:256" ht="12">
      <c r="A93" s="32"/>
      <c r="B93" s="42"/>
      <c r="C93" s="42"/>
      <c r="D93" s="42"/>
      <c r="E93" s="42"/>
      <c r="F93" s="42"/>
      <c r="G93" s="43"/>
      <c r="H93" s="43"/>
      <c r="I93" s="43"/>
      <c r="J93" s="43"/>
      <c r="K93" s="43"/>
      <c r="L93" s="43"/>
      <c r="M93" s="43"/>
      <c r="N93" s="39"/>
      <c r="O93" s="40"/>
      <c r="P93" s="41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32"/>
      <c r="GK93" s="32"/>
      <c r="GL93" s="32"/>
      <c r="GM93" s="32"/>
      <c r="GN93" s="32"/>
      <c r="GO93" s="32"/>
      <c r="GP93" s="32"/>
      <c r="GQ93" s="32"/>
      <c r="GR93" s="32"/>
      <c r="GS93" s="32"/>
      <c r="GT93" s="32"/>
      <c r="GU93" s="32"/>
      <c r="GV93" s="32"/>
      <c r="GW93" s="32"/>
      <c r="GX93" s="32"/>
      <c r="GY93" s="32"/>
      <c r="GZ93" s="3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32"/>
      <c r="HM93" s="32"/>
      <c r="HN93" s="32"/>
      <c r="HO93" s="32"/>
      <c r="HP93" s="32"/>
      <c r="HQ93" s="32"/>
      <c r="HR93" s="32"/>
      <c r="HS93" s="32"/>
      <c r="HT93" s="32"/>
      <c r="HU93" s="32"/>
      <c r="HV93" s="32"/>
      <c r="HW93" s="32"/>
      <c r="HX93" s="32"/>
      <c r="HY93" s="32"/>
      <c r="HZ93" s="32"/>
      <c r="IA93" s="32"/>
      <c r="IB93" s="32"/>
      <c r="IC93" s="32"/>
      <c r="ID93" s="32"/>
      <c r="IE93" s="32"/>
      <c r="IF93" s="32"/>
      <c r="IG93" s="32"/>
      <c r="IH93" s="32"/>
      <c r="II93" s="32"/>
      <c r="IJ93" s="32"/>
      <c r="IK93" s="32"/>
      <c r="IL93" s="32"/>
      <c r="IM93" s="32"/>
      <c r="IN93" s="32"/>
      <c r="IO93" s="32"/>
      <c r="IP93" s="32"/>
      <c r="IQ93" s="32"/>
      <c r="IR93" s="32"/>
      <c r="IS93" s="32"/>
      <c r="IT93" s="32"/>
      <c r="IU93" s="32"/>
      <c r="IV93" s="32"/>
    </row>
    <row r="94" spans="1:256" ht="12">
      <c r="A94" s="32"/>
      <c r="B94" s="33"/>
      <c r="C94" s="33"/>
      <c r="D94" s="33"/>
      <c r="E94" s="33"/>
      <c r="F94" s="34"/>
      <c r="G94" s="38"/>
      <c r="H94" s="37"/>
      <c r="I94" s="37"/>
      <c r="J94" s="37"/>
      <c r="K94" s="38"/>
      <c r="L94" s="34"/>
      <c r="M94" s="35"/>
      <c r="N94" s="39"/>
      <c r="O94" s="40"/>
      <c r="P94" s="41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32"/>
      <c r="GG94" s="32"/>
      <c r="GH94" s="32"/>
      <c r="GI94" s="32"/>
      <c r="GJ94" s="32"/>
      <c r="GK94" s="32"/>
      <c r="GL94" s="32"/>
      <c r="GM94" s="32"/>
      <c r="GN94" s="32"/>
      <c r="GO94" s="32"/>
      <c r="GP94" s="32"/>
      <c r="GQ94" s="32"/>
      <c r="GR94" s="32"/>
      <c r="GS94" s="32"/>
      <c r="GT94" s="32"/>
      <c r="GU94" s="32"/>
      <c r="GV94" s="32"/>
      <c r="GW94" s="32"/>
      <c r="GX94" s="32"/>
      <c r="GY94" s="32"/>
      <c r="GZ94" s="3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32"/>
      <c r="HM94" s="32"/>
      <c r="HN94" s="32"/>
      <c r="HO94" s="32"/>
      <c r="HP94" s="32"/>
      <c r="HQ94" s="32"/>
      <c r="HR94" s="32"/>
      <c r="HS94" s="32"/>
      <c r="HT94" s="32"/>
      <c r="HU94" s="32"/>
      <c r="HV94" s="32"/>
      <c r="HW94" s="32"/>
      <c r="HX94" s="32"/>
      <c r="HY94" s="32"/>
      <c r="HZ94" s="32"/>
      <c r="IA94" s="32"/>
      <c r="IB94" s="32"/>
      <c r="IC94" s="32"/>
      <c r="ID94" s="32"/>
      <c r="IE94" s="32"/>
      <c r="IF94" s="32"/>
      <c r="IG94" s="32"/>
      <c r="IH94" s="32"/>
      <c r="II94" s="32"/>
      <c r="IJ94" s="32"/>
      <c r="IK94" s="32"/>
      <c r="IL94" s="32"/>
      <c r="IM94" s="32"/>
      <c r="IN94" s="32"/>
      <c r="IO94" s="32"/>
      <c r="IP94" s="32"/>
      <c r="IQ94" s="32"/>
      <c r="IR94" s="32"/>
      <c r="IS94" s="32"/>
      <c r="IT94" s="32"/>
      <c r="IU94" s="32"/>
      <c r="IV94" s="32"/>
    </row>
    <row r="95" spans="1:256" ht="12">
      <c r="A95" s="32"/>
      <c r="B95" s="33"/>
      <c r="C95" s="33"/>
      <c r="D95" s="33"/>
      <c r="E95" s="33"/>
      <c r="F95" s="34"/>
      <c r="G95" s="35"/>
      <c r="H95" s="37"/>
      <c r="I95" s="37"/>
      <c r="J95" s="37"/>
      <c r="K95" s="38"/>
      <c r="L95" s="34"/>
      <c r="M95" s="35"/>
      <c r="N95" s="39"/>
      <c r="O95" s="40"/>
      <c r="P95" s="41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32"/>
      <c r="GG95" s="32"/>
      <c r="GH95" s="32"/>
      <c r="GI95" s="32"/>
      <c r="GJ95" s="32"/>
      <c r="GK95" s="32"/>
      <c r="GL95" s="32"/>
      <c r="GM95" s="32"/>
      <c r="GN95" s="32"/>
      <c r="GO95" s="32"/>
      <c r="GP95" s="32"/>
      <c r="GQ95" s="32"/>
      <c r="GR95" s="32"/>
      <c r="GS95" s="32"/>
      <c r="GT95" s="32"/>
      <c r="GU95" s="32"/>
      <c r="GV95" s="32"/>
      <c r="GW95" s="32"/>
      <c r="GX95" s="32"/>
      <c r="GY95" s="32"/>
      <c r="GZ95" s="3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32"/>
      <c r="HM95" s="32"/>
      <c r="HN95" s="32"/>
      <c r="HO95" s="32"/>
      <c r="HP95" s="32"/>
      <c r="HQ95" s="32"/>
      <c r="HR95" s="32"/>
      <c r="HS95" s="32"/>
      <c r="HT95" s="32"/>
      <c r="HU95" s="32"/>
      <c r="HV95" s="32"/>
      <c r="HW95" s="32"/>
      <c r="HX95" s="32"/>
      <c r="HY95" s="32"/>
      <c r="HZ95" s="32"/>
      <c r="IA95" s="32"/>
      <c r="IB95" s="32"/>
      <c r="IC95" s="32"/>
      <c r="ID95" s="32"/>
      <c r="IE95" s="32"/>
      <c r="IF95" s="32"/>
      <c r="IG95" s="32"/>
      <c r="IH95" s="32"/>
      <c r="II95" s="32"/>
      <c r="IJ95" s="32"/>
      <c r="IK95" s="32"/>
      <c r="IL95" s="32"/>
      <c r="IM95" s="32"/>
      <c r="IN95" s="32"/>
      <c r="IO95" s="32"/>
      <c r="IP95" s="32"/>
      <c r="IQ95" s="32"/>
      <c r="IR95" s="32"/>
      <c r="IS95" s="32"/>
      <c r="IT95" s="32"/>
      <c r="IU95" s="32"/>
      <c r="IV95" s="32"/>
    </row>
    <row r="96" spans="1:256" ht="12">
      <c r="A96" s="32"/>
      <c r="B96" s="33"/>
      <c r="C96" s="33"/>
      <c r="D96" s="33"/>
      <c r="E96" s="33"/>
      <c r="F96" s="34"/>
      <c r="G96" s="44"/>
      <c r="H96" s="34"/>
      <c r="I96" s="34"/>
      <c r="J96" s="37"/>
      <c r="K96" s="38"/>
      <c r="L96" s="34"/>
      <c r="M96" s="44"/>
      <c r="N96" s="39"/>
      <c r="O96" s="40"/>
      <c r="P96" s="41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32"/>
      <c r="GG96" s="32"/>
      <c r="GH96" s="32"/>
      <c r="GI96" s="32"/>
      <c r="GJ96" s="32"/>
      <c r="GK96" s="32"/>
      <c r="GL96" s="32"/>
      <c r="GM96" s="32"/>
      <c r="GN96" s="32"/>
      <c r="GO96" s="32"/>
      <c r="GP96" s="32"/>
      <c r="GQ96" s="32"/>
      <c r="GR96" s="32"/>
      <c r="GS96" s="32"/>
      <c r="GT96" s="32"/>
      <c r="GU96" s="32"/>
      <c r="GV96" s="32"/>
      <c r="GW96" s="32"/>
      <c r="GX96" s="32"/>
      <c r="GY96" s="32"/>
      <c r="GZ96" s="3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32"/>
      <c r="HM96" s="32"/>
      <c r="HN96" s="32"/>
      <c r="HO96" s="32"/>
      <c r="HP96" s="32"/>
      <c r="HQ96" s="32"/>
      <c r="HR96" s="32"/>
      <c r="HS96" s="32"/>
      <c r="HT96" s="32"/>
      <c r="HU96" s="32"/>
      <c r="HV96" s="32"/>
      <c r="HW96" s="32"/>
      <c r="HX96" s="32"/>
      <c r="HY96" s="32"/>
      <c r="HZ96" s="32"/>
      <c r="IA96" s="32"/>
      <c r="IB96" s="32"/>
      <c r="IC96" s="32"/>
      <c r="ID96" s="32"/>
      <c r="IE96" s="32"/>
      <c r="IF96" s="32"/>
      <c r="IG96" s="32"/>
      <c r="IH96" s="32"/>
      <c r="II96" s="32"/>
      <c r="IJ96" s="32"/>
      <c r="IK96" s="32"/>
      <c r="IL96" s="32"/>
      <c r="IM96" s="32"/>
      <c r="IN96" s="32"/>
      <c r="IO96" s="32"/>
      <c r="IP96" s="32"/>
      <c r="IQ96" s="32"/>
      <c r="IR96" s="32"/>
      <c r="IS96" s="32"/>
      <c r="IT96" s="32"/>
      <c r="IU96" s="32"/>
      <c r="IV96" s="32"/>
    </row>
    <row r="97" spans="1:256" ht="12">
      <c r="A97" s="32"/>
      <c r="B97" s="33"/>
      <c r="C97" s="33"/>
      <c r="D97" s="33"/>
      <c r="E97" s="33"/>
      <c r="F97" s="34"/>
      <c r="G97" s="44"/>
      <c r="H97" s="34"/>
      <c r="I97" s="34"/>
      <c r="J97" s="37"/>
      <c r="K97" s="38"/>
      <c r="L97" s="34"/>
      <c r="M97" s="44"/>
      <c r="N97" s="39"/>
      <c r="O97" s="40"/>
      <c r="P97" s="41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32"/>
      <c r="GG97" s="32"/>
      <c r="GH97" s="32"/>
      <c r="GI97" s="32"/>
      <c r="GJ97" s="32"/>
      <c r="GK97" s="32"/>
      <c r="GL97" s="32"/>
      <c r="GM97" s="32"/>
      <c r="GN97" s="32"/>
      <c r="GO97" s="32"/>
      <c r="GP97" s="32"/>
      <c r="GQ97" s="32"/>
      <c r="GR97" s="32"/>
      <c r="GS97" s="32"/>
      <c r="GT97" s="32"/>
      <c r="GU97" s="32"/>
      <c r="GV97" s="32"/>
      <c r="GW97" s="32"/>
      <c r="GX97" s="32"/>
      <c r="GY97" s="32"/>
      <c r="GZ97" s="3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32"/>
      <c r="HM97" s="32"/>
      <c r="HN97" s="32"/>
      <c r="HO97" s="32"/>
      <c r="HP97" s="32"/>
      <c r="HQ97" s="32"/>
      <c r="HR97" s="32"/>
      <c r="HS97" s="32"/>
      <c r="HT97" s="32"/>
      <c r="HU97" s="32"/>
      <c r="HV97" s="32"/>
      <c r="HW97" s="32"/>
      <c r="HX97" s="32"/>
      <c r="HY97" s="32"/>
      <c r="HZ97" s="32"/>
      <c r="IA97" s="32"/>
      <c r="IB97" s="32"/>
      <c r="IC97" s="32"/>
      <c r="ID97" s="32"/>
      <c r="IE97" s="32"/>
      <c r="IF97" s="32"/>
      <c r="IG97" s="32"/>
      <c r="IH97" s="32"/>
      <c r="II97" s="32"/>
      <c r="IJ97" s="32"/>
      <c r="IK97" s="32"/>
      <c r="IL97" s="32"/>
      <c r="IM97" s="32"/>
      <c r="IN97" s="32"/>
      <c r="IO97" s="32"/>
      <c r="IP97" s="32"/>
      <c r="IQ97" s="32"/>
      <c r="IR97" s="32"/>
      <c r="IS97" s="32"/>
      <c r="IT97" s="32"/>
      <c r="IU97" s="32"/>
      <c r="IV97" s="32"/>
    </row>
    <row r="98" spans="1:256" ht="12">
      <c r="A98" s="32"/>
      <c r="B98" s="33"/>
      <c r="C98" s="33"/>
      <c r="D98" s="33"/>
      <c r="E98" s="33"/>
      <c r="F98" s="34"/>
      <c r="G98" s="44"/>
      <c r="H98" s="34"/>
      <c r="I98" s="34"/>
      <c r="J98" s="37"/>
      <c r="K98" s="38"/>
      <c r="L98" s="34"/>
      <c r="M98" s="44"/>
      <c r="N98" s="39"/>
      <c r="O98" s="40"/>
      <c r="P98" s="41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  <c r="GB98" s="32"/>
      <c r="GC98" s="32"/>
      <c r="GD98" s="32"/>
      <c r="GE98" s="32"/>
      <c r="GF98" s="32"/>
      <c r="GG98" s="32"/>
      <c r="GH98" s="32"/>
      <c r="GI98" s="32"/>
      <c r="GJ98" s="32"/>
      <c r="GK98" s="32"/>
      <c r="GL98" s="32"/>
      <c r="GM98" s="32"/>
      <c r="GN98" s="32"/>
      <c r="GO98" s="32"/>
      <c r="GP98" s="32"/>
      <c r="GQ98" s="32"/>
      <c r="GR98" s="32"/>
      <c r="GS98" s="32"/>
      <c r="GT98" s="32"/>
      <c r="GU98" s="32"/>
      <c r="GV98" s="32"/>
      <c r="GW98" s="32"/>
      <c r="GX98" s="32"/>
      <c r="GY98" s="32"/>
      <c r="GZ98" s="3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32"/>
      <c r="HM98" s="32"/>
      <c r="HN98" s="32"/>
      <c r="HO98" s="32"/>
      <c r="HP98" s="32"/>
      <c r="HQ98" s="32"/>
      <c r="HR98" s="32"/>
      <c r="HS98" s="32"/>
      <c r="HT98" s="32"/>
      <c r="HU98" s="32"/>
      <c r="HV98" s="32"/>
      <c r="HW98" s="32"/>
      <c r="HX98" s="32"/>
      <c r="HY98" s="32"/>
      <c r="HZ98" s="32"/>
      <c r="IA98" s="32"/>
      <c r="IB98" s="32"/>
      <c r="IC98" s="32"/>
      <c r="ID98" s="32"/>
      <c r="IE98" s="32"/>
      <c r="IF98" s="32"/>
      <c r="IG98" s="32"/>
      <c r="IH98" s="32"/>
      <c r="II98" s="32"/>
      <c r="IJ98" s="32"/>
      <c r="IK98" s="32"/>
      <c r="IL98" s="32"/>
      <c r="IM98" s="32"/>
      <c r="IN98" s="32"/>
      <c r="IO98" s="32"/>
      <c r="IP98" s="32"/>
      <c r="IQ98" s="32"/>
      <c r="IR98" s="32"/>
      <c r="IS98" s="32"/>
      <c r="IT98" s="32"/>
      <c r="IU98" s="32"/>
      <c r="IV98" s="32"/>
    </row>
    <row r="99" spans="1:256" ht="12">
      <c r="A99" s="32"/>
      <c r="B99" s="33"/>
      <c r="C99" s="33"/>
      <c r="D99" s="33"/>
      <c r="E99" s="33"/>
      <c r="F99" s="34"/>
      <c r="G99" s="44"/>
      <c r="H99" s="34"/>
      <c r="I99" s="34"/>
      <c r="J99" s="37"/>
      <c r="K99" s="38"/>
      <c r="L99" s="34"/>
      <c r="M99" s="44"/>
      <c r="N99" s="39"/>
      <c r="O99" s="40"/>
      <c r="P99" s="41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32"/>
      <c r="GG99" s="32"/>
      <c r="GH99" s="32"/>
      <c r="GI99" s="32"/>
      <c r="GJ99" s="32"/>
      <c r="GK99" s="32"/>
      <c r="GL99" s="32"/>
      <c r="GM99" s="32"/>
      <c r="GN99" s="32"/>
      <c r="GO99" s="32"/>
      <c r="GP99" s="32"/>
      <c r="GQ99" s="32"/>
      <c r="GR99" s="32"/>
      <c r="GS99" s="32"/>
      <c r="GT99" s="32"/>
      <c r="GU99" s="32"/>
      <c r="GV99" s="32"/>
      <c r="GW99" s="32"/>
      <c r="GX99" s="32"/>
      <c r="GY99" s="32"/>
      <c r="GZ99" s="3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32"/>
      <c r="HM99" s="32"/>
      <c r="HN99" s="32"/>
      <c r="HO99" s="32"/>
      <c r="HP99" s="32"/>
      <c r="HQ99" s="32"/>
      <c r="HR99" s="32"/>
      <c r="HS99" s="32"/>
      <c r="HT99" s="32"/>
      <c r="HU99" s="32"/>
      <c r="HV99" s="32"/>
      <c r="HW99" s="32"/>
      <c r="HX99" s="32"/>
      <c r="HY99" s="32"/>
      <c r="HZ99" s="32"/>
      <c r="IA99" s="32"/>
      <c r="IB99" s="32"/>
      <c r="IC99" s="32"/>
      <c r="ID99" s="32"/>
      <c r="IE99" s="32"/>
      <c r="IF99" s="32"/>
      <c r="IG99" s="32"/>
      <c r="IH99" s="32"/>
      <c r="II99" s="32"/>
      <c r="IJ99" s="32"/>
      <c r="IK99" s="32"/>
      <c r="IL99" s="32"/>
      <c r="IM99" s="32"/>
      <c r="IN99" s="32"/>
      <c r="IO99" s="32"/>
      <c r="IP99" s="32"/>
      <c r="IQ99" s="32"/>
      <c r="IR99" s="32"/>
      <c r="IS99" s="32"/>
      <c r="IT99" s="32"/>
      <c r="IU99" s="32"/>
      <c r="IV99" s="32"/>
    </row>
    <row r="100" spans="1:256" ht="12">
      <c r="A100" s="32"/>
      <c r="B100" s="33"/>
      <c r="C100" s="33"/>
      <c r="D100" s="33"/>
      <c r="E100" s="33"/>
      <c r="F100" s="34"/>
      <c r="G100" s="44"/>
      <c r="H100" s="34"/>
      <c r="I100" s="34"/>
      <c r="J100" s="37"/>
      <c r="K100" s="38"/>
      <c r="L100" s="34"/>
      <c r="M100" s="44"/>
      <c r="N100" s="39"/>
      <c r="O100" s="40"/>
      <c r="P100" s="41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32"/>
      <c r="GK100" s="32"/>
      <c r="GL100" s="32"/>
      <c r="GM100" s="32"/>
      <c r="GN100" s="32"/>
      <c r="GO100" s="32"/>
      <c r="GP100" s="32"/>
      <c r="GQ100" s="32"/>
      <c r="GR100" s="32"/>
      <c r="GS100" s="32"/>
      <c r="GT100" s="32"/>
      <c r="GU100" s="32"/>
      <c r="GV100" s="32"/>
      <c r="GW100" s="32"/>
      <c r="GX100" s="32"/>
      <c r="GY100" s="32"/>
      <c r="GZ100" s="3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32"/>
      <c r="HM100" s="32"/>
      <c r="HN100" s="32"/>
      <c r="HO100" s="32"/>
      <c r="HP100" s="32"/>
      <c r="HQ100" s="32"/>
      <c r="HR100" s="32"/>
      <c r="HS100" s="32"/>
      <c r="HT100" s="32"/>
      <c r="HU100" s="32"/>
      <c r="HV100" s="32"/>
      <c r="HW100" s="32"/>
      <c r="HX100" s="32"/>
      <c r="HY100" s="32"/>
      <c r="HZ100" s="32"/>
      <c r="IA100" s="32"/>
      <c r="IB100" s="32"/>
      <c r="IC100" s="32"/>
      <c r="ID100" s="32"/>
      <c r="IE100" s="32"/>
      <c r="IF100" s="32"/>
      <c r="IG100" s="32"/>
      <c r="IH100" s="32"/>
      <c r="II100" s="32"/>
      <c r="IJ100" s="32"/>
      <c r="IK100" s="32"/>
      <c r="IL100" s="32"/>
      <c r="IM100" s="32"/>
      <c r="IN100" s="32"/>
      <c r="IO100" s="32"/>
      <c r="IP100" s="32"/>
      <c r="IQ100" s="32"/>
      <c r="IR100" s="32"/>
      <c r="IS100" s="32"/>
      <c r="IT100" s="32"/>
      <c r="IU100" s="32"/>
      <c r="IV100" s="32"/>
    </row>
    <row r="101" spans="1:256" ht="12">
      <c r="A101" s="32"/>
      <c r="B101" s="33"/>
      <c r="C101" s="33"/>
      <c r="D101" s="33"/>
      <c r="E101" s="33"/>
      <c r="F101" s="34"/>
      <c r="G101" s="44"/>
      <c r="H101" s="34"/>
      <c r="I101" s="34"/>
      <c r="J101" s="37"/>
      <c r="K101" s="38"/>
      <c r="L101" s="34"/>
      <c r="M101" s="44"/>
      <c r="N101" s="39"/>
      <c r="O101" s="40"/>
      <c r="P101" s="41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32"/>
      <c r="GG101" s="32"/>
      <c r="GH101" s="32"/>
      <c r="GI101" s="32"/>
      <c r="GJ101" s="32"/>
      <c r="GK101" s="32"/>
      <c r="GL101" s="32"/>
      <c r="GM101" s="32"/>
      <c r="GN101" s="32"/>
      <c r="GO101" s="32"/>
      <c r="GP101" s="32"/>
      <c r="GQ101" s="32"/>
      <c r="GR101" s="32"/>
      <c r="GS101" s="32"/>
      <c r="GT101" s="32"/>
      <c r="GU101" s="32"/>
      <c r="GV101" s="32"/>
      <c r="GW101" s="32"/>
      <c r="GX101" s="32"/>
      <c r="GY101" s="32"/>
      <c r="GZ101" s="32"/>
      <c r="HA101" s="32"/>
      <c r="HB101" s="32"/>
      <c r="HC101" s="32"/>
      <c r="HD101" s="32"/>
      <c r="HE101" s="32"/>
      <c r="HF101" s="32"/>
      <c r="HG101" s="32"/>
      <c r="HH101" s="32"/>
      <c r="HI101" s="32"/>
      <c r="HJ101" s="32"/>
      <c r="HK101" s="32"/>
      <c r="HL101" s="32"/>
      <c r="HM101" s="32"/>
      <c r="HN101" s="32"/>
      <c r="HO101" s="32"/>
      <c r="HP101" s="32"/>
      <c r="HQ101" s="32"/>
      <c r="HR101" s="32"/>
      <c r="HS101" s="32"/>
      <c r="HT101" s="32"/>
      <c r="HU101" s="32"/>
      <c r="HV101" s="32"/>
      <c r="HW101" s="32"/>
      <c r="HX101" s="32"/>
      <c r="HY101" s="32"/>
      <c r="HZ101" s="32"/>
      <c r="IA101" s="32"/>
      <c r="IB101" s="32"/>
      <c r="IC101" s="32"/>
      <c r="ID101" s="32"/>
      <c r="IE101" s="32"/>
      <c r="IF101" s="32"/>
      <c r="IG101" s="32"/>
      <c r="IH101" s="32"/>
      <c r="II101" s="32"/>
      <c r="IJ101" s="32"/>
      <c r="IK101" s="32"/>
      <c r="IL101" s="32"/>
      <c r="IM101" s="32"/>
      <c r="IN101" s="32"/>
      <c r="IO101" s="32"/>
      <c r="IP101" s="32"/>
      <c r="IQ101" s="32"/>
      <c r="IR101" s="32"/>
      <c r="IS101" s="32"/>
      <c r="IT101" s="32"/>
      <c r="IU101" s="32"/>
      <c r="IV101" s="32"/>
    </row>
    <row r="102" spans="1:256" ht="12">
      <c r="A102" s="32"/>
      <c r="B102" s="33"/>
      <c r="C102" s="33"/>
      <c r="D102" s="33"/>
      <c r="E102" s="33"/>
      <c r="F102" s="34"/>
      <c r="G102" s="44"/>
      <c r="H102" s="34"/>
      <c r="I102" s="34"/>
      <c r="J102" s="37"/>
      <c r="K102" s="38"/>
      <c r="L102" s="34"/>
      <c r="M102" s="44"/>
      <c r="N102" s="39"/>
      <c r="O102" s="40"/>
      <c r="P102" s="41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32"/>
      <c r="GK102" s="32"/>
      <c r="GL102" s="32"/>
      <c r="GM102" s="32"/>
      <c r="GN102" s="32"/>
      <c r="GO102" s="32"/>
      <c r="GP102" s="32"/>
      <c r="GQ102" s="32"/>
      <c r="GR102" s="32"/>
      <c r="GS102" s="32"/>
      <c r="GT102" s="32"/>
      <c r="GU102" s="32"/>
      <c r="GV102" s="32"/>
      <c r="GW102" s="32"/>
      <c r="GX102" s="32"/>
      <c r="GY102" s="32"/>
      <c r="GZ102" s="32"/>
      <c r="HA102" s="32"/>
      <c r="HB102" s="32"/>
      <c r="HC102" s="32"/>
      <c r="HD102" s="32"/>
      <c r="HE102" s="32"/>
      <c r="HF102" s="32"/>
      <c r="HG102" s="32"/>
      <c r="HH102" s="32"/>
      <c r="HI102" s="32"/>
      <c r="HJ102" s="32"/>
      <c r="HK102" s="32"/>
      <c r="HL102" s="32"/>
      <c r="HM102" s="32"/>
      <c r="HN102" s="32"/>
      <c r="HO102" s="32"/>
      <c r="HP102" s="32"/>
      <c r="HQ102" s="32"/>
      <c r="HR102" s="32"/>
      <c r="HS102" s="32"/>
      <c r="HT102" s="32"/>
      <c r="HU102" s="32"/>
      <c r="HV102" s="32"/>
      <c r="HW102" s="32"/>
      <c r="HX102" s="32"/>
      <c r="HY102" s="32"/>
      <c r="HZ102" s="32"/>
      <c r="IA102" s="32"/>
      <c r="IB102" s="32"/>
      <c r="IC102" s="32"/>
      <c r="ID102" s="32"/>
      <c r="IE102" s="32"/>
      <c r="IF102" s="32"/>
      <c r="IG102" s="32"/>
      <c r="IH102" s="32"/>
      <c r="II102" s="32"/>
      <c r="IJ102" s="32"/>
      <c r="IK102" s="32"/>
      <c r="IL102" s="32"/>
      <c r="IM102" s="32"/>
      <c r="IN102" s="32"/>
      <c r="IO102" s="32"/>
      <c r="IP102" s="32"/>
      <c r="IQ102" s="32"/>
      <c r="IR102" s="32"/>
      <c r="IS102" s="32"/>
      <c r="IT102" s="32"/>
      <c r="IU102" s="32"/>
      <c r="IV102" s="32"/>
    </row>
    <row r="103" spans="1:256" ht="12">
      <c r="A103" s="32"/>
      <c r="B103" s="33"/>
      <c r="C103" s="33"/>
      <c r="D103" s="33"/>
      <c r="E103" s="33"/>
      <c r="F103" s="34"/>
      <c r="G103" s="44"/>
      <c r="H103" s="34"/>
      <c r="I103" s="34"/>
      <c r="J103" s="37"/>
      <c r="K103" s="38"/>
      <c r="L103" s="34"/>
      <c r="M103" s="44"/>
      <c r="N103" s="39"/>
      <c r="O103" s="40"/>
      <c r="P103" s="41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32"/>
      <c r="GK103" s="32"/>
      <c r="GL103" s="32"/>
      <c r="GM103" s="32"/>
      <c r="GN103" s="32"/>
      <c r="GO103" s="32"/>
      <c r="GP103" s="32"/>
      <c r="GQ103" s="32"/>
      <c r="GR103" s="32"/>
      <c r="GS103" s="32"/>
      <c r="GT103" s="32"/>
      <c r="GU103" s="32"/>
      <c r="GV103" s="32"/>
      <c r="GW103" s="32"/>
      <c r="GX103" s="32"/>
      <c r="GY103" s="32"/>
      <c r="GZ103" s="32"/>
      <c r="HA103" s="32"/>
      <c r="HB103" s="32"/>
      <c r="HC103" s="32"/>
      <c r="HD103" s="32"/>
      <c r="HE103" s="32"/>
      <c r="HF103" s="32"/>
      <c r="HG103" s="32"/>
      <c r="HH103" s="32"/>
      <c r="HI103" s="32"/>
      <c r="HJ103" s="32"/>
      <c r="HK103" s="32"/>
      <c r="HL103" s="32"/>
      <c r="HM103" s="32"/>
      <c r="HN103" s="32"/>
      <c r="HO103" s="32"/>
      <c r="HP103" s="32"/>
      <c r="HQ103" s="32"/>
      <c r="HR103" s="32"/>
      <c r="HS103" s="32"/>
      <c r="HT103" s="32"/>
      <c r="HU103" s="32"/>
      <c r="HV103" s="32"/>
      <c r="HW103" s="32"/>
      <c r="HX103" s="32"/>
      <c r="HY103" s="32"/>
      <c r="HZ103" s="32"/>
      <c r="IA103" s="32"/>
      <c r="IB103" s="32"/>
      <c r="IC103" s="32"/>
      <c r="ID103" s="32"/>
      <c r="IE103" s="32"/>
      <c r="IF103" s="32"/>
      <c r="IG103" s="32"/>
      <c r="IH103" s="32"/>
      <c r="II103" s="32"/>
      <c r="IJ103" s="32"/>
      <c r="IK103" s="32"/>
      <c r="IL103" s="32"/>
      <c r="IM103" s="32"/>
      <c r="IN103" s="32"/>
      <c r="IO103" s="32"/>
      <c r="IP103" s="32"/>
      <c r="IQ103" s="32"/>
      <c r="IR103" s="32"/>
      <c r="IS103" s="32"/>
      <c r="IT103" s="32"/>
      <c r="IU103" s="32"/>
      <c r="IV103" s="32"/>
    </row>
    <row r="104" spans="1:256" ht="12">
      <c r="A104" s="32"/>
      <c r="B104" s="33"/>
      <c r="C104" s="33"/>
      <c r="D104" s="33"/>
      <c r="E104" s="33"/>
      <c r="F104" s="34"/>
      <c r="G104" s="44"/>
      <c r="H104" s="34"/>
      <c r="I104" s="34"/>
      <c r="J104" s="37"/>
      <c r="K104" s="38"/>
      <c r="L104" s="34"/>
      <c r="M104" s="44"/>
      <c r="N104" s="39"/>
      <c r="O104" s="40"/>
      <c r="P104" s="41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32"/>
      <c r="GK104" s="32"/>
      <c r="GL104" s="32"/>
      <c r="GM104" s="32"/>
      <c r="GN104" s="32"/>
      <c r="GO104" s="32"/>
      <c r="GP104" s="32"/>
      <c r="GQ104" s="32"/>
      <c r="GR104" s="32"/>
      <c r="GS104" s="32"/>
      <c r="GT104" s="32"/>
      <c r="GU104" s="32"/>
      <c r="GV104" s="32"/>
      <c r="GW104" s="32"/>
      <c r="GX104" s="32"/>
      <c r="GY104" s="32"/>
      <c r="GZ104" s="32"/>
      <c r="HA104" s="32"/>
      <c r="HB104" s="32"/>
      <c r="HC104" s="32"/>
      <c r="HD104" s="32"/>
      <c r="HE104" s="32"/>
      <c r="HF104" s="32"/>
      <c r="HG104" s="32"/>
      <c r="HH104" s="32"/>
      <c r="HI104" s="32"/>
      <c r="HJ104" s="32"/>
      <c r="HK104" s="32"/>
      <c r="HL104" s="32"/>
      <c r="HM104" s="32"/>
      <c r="HN104" s="32"/>
      <c r="HO104" s="32"/>
      <c r="HP104" s="32"/>
      <c r="HQ104" s="32"/>
      <c r="HR104" s="32"/>
      <c r="HS104" s="32"/>
      <c r="HT104" s="32"/>
      <c r="HU104" s="32"/>
      <c r="HV104" s="32"/>
      <c r="HW104" s="32"/>
      <c r="HX104" s="32"/>
      <c r="HY104" s="32"/>
      <c r="HZ104" s="32"/>
      <c r="IA104" s="32"/>
      <c r="IB104" s="32"/>
      <c r="IC104" s="32"/>
      <c r="ID104" s="32"/>
      <c r="IE104" s="32"/>
      <c r="IF104" s="32"/>
      <c r="IG104" s="32"/>
      <c r="IH104" s="32"/>
      <c r="II104" s="32"/>
      <c r="IJ104" s="32"/>
      <c r="IK104" s="32"/>
      <c r="IL104" s="32"/>
      <c r="IM104" s="32"/>
      <c r="IN104" s="32"/>
      <c r="IO104" s="32"/>
      <c r="IP104" s="32"/>
      <c r="IQ104" s="32"/>
      <c r="IR104" s="32"/>
      <c r="IS104" s="32"/>
      <c r="IT104" s="32"/>
      <c r="IU104" s="32"/>
      <c r="IV104" s="32"/>
    </row>
    <row r="105" spans="1:256" ht="12">
      <c r="A105" s="32"/>
      <c r="B105" s="33"/>
      <c r="C105" s="33"/>
      <c r="D105" s="33"/>
      <c r="E105" s="33"/>
      <c r="F105" s="34"/>
      <c r="G105" s="44"/>
      <c r="H105" s="34"/>
      <c r="I105" s="34"/>
      <c r="J105" s="37"/>
      <c r="K105" s="38"/>
      <c r="L105" s="34"/>
      <c r="M105" s="44"/>
      <c r="N105" s="39"/>
      <c r="O105" s="40"/>
      <c r="P105" s="41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32"/>
      <c r="GK105" s="32"/>
      <c r="GL105" s="32"/>
      <c r="GM105" s="32"/>
      <c r="GN105" s="32"/>
      <c r="GO105" s="32"/>
      <c r="GP105" s="32"/>
      <c r="GQ105" s="32"/>
      <c r="GR105" s="32"/>
      <c r="GS105" s="32"/>
      <c r="GT105" s="32"/>
      <c r="GU105" s="32"/>
      <c r="GV105" s="32"/>
      <c r="GW105" s="32"/>
      <c r="GX105" s="32"/>
      <c r="GY105" s="32"/>
      <c r="GZ105" s="32"/>
      <c r="HA105" s="32"/>
      <c r="HB105" s="32"/>
      <c r="HC105" s="32"/>
      <c r="HD105" s="32"/>
      <c r="HE105" s="32"/>
      <c r="HF105" s="32"/>
      <c r="HG105" s="32"/>
      <c r="HH105" s="32"/>
      <c r="HI105" s="32"/>
      <c r="HJ105" s="32"/>
      <c r="HK105" s="32"/>
      <c r="HL105" s="32"/>
      <c r="HM105" s="32"/>
      <c r="HN105" s="32"/>
      <c r="HO105" s="32"/>
      <c r="HP105" s="32"/>
      <c r="HQ105" s="32"/>
      <c r="HR105" s="32"/>
      <c r="HS105" s="32"/>
      <c r="HT105" s="32"/>
      <c r="HU105" s="32"/>
      <c r="HV105" s="32"/>
      <c r="HW105" s="32"/>
      <c r="HX105" s="32"/>
      <c r="HY105" s="32"/>
      <c r="HZ105" s="32"/>
      <c r="IA105" s="32"/>
      <c r="IB105" s="32"/>
      <c r="IC105" s="32"/>
      <c r="ID105" s="32"/>
      <c r="IE105" s="32"/>
      <c r="IF105" s="32"/>
      <c r="IG105" s="32"/>
      <c r="IH105" s="32"/>
      <c r="II105" s="32"/>
      <c r="IJ105" s="32"/>
      <c r="IK105" s="32"/>
      <c r="IL105" s="32"/>
      <c r="IM105" s="32"/>
      <c r="IN105" s="32"/>
      <c r="IO105" s="32"/>
      <c r="IP105" s="32"/>
      <c r="IQ105" s="32"/>
      <c r="IR105" s="32"/>
      <c r="IS105" s="32"/>
      <c r="IT105" s="32"/>
      <c r="IU105" s="32"/>
      <c r="IV105" s="32"/>
    </row>
    <row r="106" spans="1:256" ht="12">
      <c r="A106" s="32"/>
      <c r="B106" s="33"/>
      <c r="C106" s="33"/>
      <c r="D106" s="33"/>
      <c r="E106" s="33"/>
      <c r="F106" s="34"/>
      <c r="G106" s="44"/>
      <c r="H106" s="34"/>
      <c r="I106" s="34"/>
      <c r="J106" s="37"/>
      <c r="K106" s="38"/>
      <c r="L106" s="34"/>
      <c r="M106" s="44"/>
      <c r="N106" s="39"/>
      <c r="O106" s="40"/>
      <c r="P106" s="41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32"/>
      <c r="GK106" s="32"/>
      <c r="GL106" s="32"/>
      <c r="GM106" s="32"/>
      <c r="GN106" s="32"/>
      <c r="GO106" s="32"/>
      <c r="GP106" s="32"/>
      <c r="GQ106" s="32"/>
      <c r="GR106" s="32"/>
      <c r="GS106" s="32"/>
      <c r="GT106" s="32"/>
      <c r="GU106" s="32"/>
      <c r="GV106" s="32"/>
      <c r="GW106" s="32"/>
      <c r="GX106" s="32"/>
      <c r="GY106" s="32"/>
      <c r="GZ106" s="32"/>
      <c r="HA106" s="32"/>
      <c r="HB106" s="32"/>
      <c r="HC106" s="32"/>
      <c r="HD106" s="32"/>
      <c r="HE106" s="32"/>
      <c r="HF106" s="32"/>
      <c r="HG106" s="32"/>
      <c r="HH106" s="32"/>
      <c r="HI106" s="32"/>
      <c r="HJ106" s="32"/>
      <c r="HK106" s="32"/>
      <c r="HL106" s="32"/>
      <c r="HM106" s="32"/>
      <c r="HN106" s="32"/>
      <c r="HO106" s="32"/>
      <c r="HP106" s="32"/>
      <c r="HQ106" s="32"/>
      <c r="HR106" s="32"/>
      <c r="HS106" s="32"/>
      <c r="HT106" s="32"/>
      <c r="HU106" s="32"/>
      <c r="HV106" s="32"/>
      <c r="HW106" s="32"/>
      <c r="HX106" s="32"/>
      <c r="HY106" s="32"/>
      <c r="HZ106" s="32"/>
      <c r="IA106" s="32"/>
      <c r="IB106" s="32"/>
      <c r="IC106" s="32"/>
      <c r="ID106" s="32"/>
      <c r="IE106" s="32"/>
      <c r="IF106" s="32"/>
      <c r="IG106" s="32"/>
      <c r="IH106" s="32"/>
      <c r="II106" s="32"/>
      <c r="IJ106" s="32"/>
      <c r="IK106" s="32"/>
      <c r="IL106" s="32"/>
      <c r="IM106" s="32"/>
      <c r="IN106" s="32"/>
      <c r="IO106" s="32"/>
      <c r="IP106" s="32"/>
      <c r="IQ106" s="32"/>
      <c r="IR106" s="32"/>
      <c r="IS106" s="32"/>
      <c r="IT106" s="32"/>
      <c r="IU106" s="32"/>
      <c r="IV106" s="32"/>
    </row>
    <row r="107" spans="1:256" ht="12">
      <c r="A107" s="32"/>
      <c r="B107" s="33"/>
      <c r="C107" s="33"/>
      <c r="D107" s="33"/>
      <c r="E107" s="33"/>
      <c r="F107" s="34"/>
      <c r="G107" s="44"/>
      <c r="H107" s="34"/>
      <c r="I107" s="34"/>
      <c r="J107" s="37"/>
      <c r="K107" s="38"/>
      <c r="L107" s="34"/>
      <c r="M107" s="44"/>
      <c r="N107" s="39"/>
      <c r="O107" s="40"/>
      <c r="P107" s="41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32"/>
      <c r="GK107" s="32"/>
      <c r="GL107" s="32"/>
      <c r="GM107" s="32"/>
      <c r="GN107" s="32"/>
      <c r="GO107" s="32"/>
      <c r="GP107" s="32"/>
      <c r="GQ107" s="32"/>
      <c r="GR107" s="32"/>
      <c r="GS107" s="32"/>
      <c r="GT107" s="32"/>
      <c r="GU107" s="32"/>
      <c r="GV107" s="32"/>
      <c r="GW107" s="32"/>
      <c r="GX107" s="32"/>
      <c r="GY107" s="32"/>
      <c r="GZ107" s="32"/>
      <c r="HA107" s="32"/>
      <c r="HB107" s="32"/>
      <c r="HC107" s="32"/>
      <c r="HD107" s="32"/>
      <c r="HE107" s="32"/>
      <c r="HF107" s="32"/>
      <c r="HG107" s="32"/>
      <c r="HH107" s="32"/>
      <c r="HI107" s="32"/>
      <c r="HJ107" s="32"/>
      <c r="HK107" s="32"/>
      <c r="HL107" s="32"/>
      <c r="HM107" s="32"/>
      <c r="HN107" s="32"/>
      <c r="HO107" s="32"/>
      <c r="HP107" s="32"/>
      <c r="HQ107" s="32"/>
      <c r="HR107" s="32"/>
      <c r="HS107" s="32"/>
      <c r="HT107" s="32"/>
      <c r="HU107" s="32"/>
      <c r="HV107" s="32"/>
      <c r="HW107" s="32"/>
      <c r="HX107" s="32"/>
      <c r="HY107" s="32"/>
      <c r="HZ107" s="32"/>
      <c r="IA107" s="32"/>
      <c r="IB107" s="32"/>
      <c r="IC107" s="32"/>
      <c r="ID107" s="32"/>
      <c r="IE107" s="32"/>
      <c r="IF107" s="32"/>
      <c r="IG107" s="32"/>
      <c r="IH107" s="32"/>
      <c r="II107" s="32"/>
      <c r="IJ107" s="32"/>
      <c r="IK107" s="32"/>
      <c r="IL107" s="32"/>
      <c r="IM107" s="32"/>
      <c r="IN107" s="32"/>
      <c r="IO107" s="32"/>
      <c r="IP107" s="32"/>
      <c r="IQ107" s="32"/>
      <c r="IR107" s="32"/>
      <c r="IS107" s="32"/>
      <c r="IT107" s="32"/>
      <c r="IU107" s="32"/>
      <c r="IV107" s="32"/>
    </row>
    <row r="108" spans="1:256" ht="12">
      <c r="A108" s="32"/>
      <c r="B108" s="33"/>
      <c r="C108" s="33"/>
      <c r="D108" s="33"/>
      <c r="E108" s="33"/>
      <c r="F108" s="34"/>
      <c r="G108" s="44"/>
      <c r="H108" s="34"/>
      <c r="I108" s="34"/>
      <c r="J108" s="37"/>
      <c r="K108" s="38"/>
      <c r="L108" s="34"/>
      <c r="M108" s="44"/>
      <c r="N108" s="39"/>
      <c r="O108" s="40"/>
      <c r="P108" s="41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32"/>
      <c r="GK108" s="32"/>
      <c r="GL108" s="32"/>
      <c r="GM108" s="32"/>
      <c r="GN108" s="32"/>
      <c r="GO108" s="32"/>
      <c r="GP108" s="32"/>
      <c r="GQ108" s="32"/>
      <c r="GR108" s="32"/>
      <c r="GS108" s="32"/>
      <c r="GT108" s="32"/>
      <c r="GU108" s="32"/>
      <c r="GV108" s="32"/>
      <c r="GW108" s="32"/>
      <c r="GX108" s="32"/>
      <c r="GY108" s="32"/>
      <c r="GZ108" s="32"/>
      <c r="HA108" s="32"/>
      <c r="HB108" s="32"/>
      <c r="HC108" s="32"/>
      <c r="HD108" s="32"/>
      <c r="HE108" s="32"/>
      <c r="HF108" s="32"/>
      <c r="HG108" s="32"/>
      <c r="HH108" s="32"/>
      <c r="HI108" s="32"/>
      <c r="HJ108" s="32"/>
      <c r="HK108" s="32"/>
      <c r="HL108" s="32"/>
      <c r="HM108" s="32"/>
      <c r="HN108" s="32"/>
      <c r="HO108" s="32"/>
      <c r="HP108" s="32"/>
      <c r="HQ108" s="32"/>
      <c r="HR108" s="32"/>
      <c r="HS108" s="32"/>
      <c r="HT108" s="32"/>
      <c r="HU108" s="32"/>
      <c r="HV108" s="32"/>
      <c r="HW108" s="32"/>
      <c r="HX108" s="32"/>
      <c r="HY108" s="32"/>
      <c r="HZ108" s="32"/>
      <c r="IA108" s="32"/>
      <c r="IB108" s="32"/>
      <c r="IC108" s="32"/>
      <c r="ID108" s="32"/>
      <c r="IE108" s="32"/>
      <c r="IF108" s="32"/>
      <c r="IG108" s="32"/>
      <c r="IH108" s="32"/>
      <c r="II108" s="32"/>
      <c r="IJ108" s="32"/>
      <c r="IK108" s="32"/>
      <c r="IL108" s="32"/>
      <c r="IM108" s="32"/>
      <c r="IN108" s="32"/>
      <c r="IO108" s="32"/>
      <c r="IP108" s="32"/>
      <c r="IQ108" s="32"/>
      <c r="IR108" s="32"/>
      <c r="IS108" s="32"/>
      <c r="IT108" s="32"/>
      <c r="IU108" s="32"/>
      <c r="IV108" s="32"/>
    </row>
    <row r="109" spans="1:256" ht="12">
      <c r="A109" s="32"/>
      <c r="B109" s="45"/>
      <c r="C109" s="45"/>
      <c r="D109" s="45"/>
      <c r="E109" s="45"/>
      <c r="F109" s="43"/>
      <c r="G109" s="41"/>
      <c r="H109" s="41"/>
      <c r="I109" s="41"/>
      <c r="J109" s="46"/>
      <c r="K109" s="41"/>
      <c r="L109" s="41"/>
      <c r="M109" s="41"/>
      <c r="N109" s="39"/>
      <c r="O109" s="40"/>
      <c r="P109" s="41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32"/>
      <c r="GK109" s="32"/>
      <c r="GL109" s="32"/>
      <c r="GM109" s="32"/>
      <c r="GN109" s="32"/>
      <c r="GO109" s="32"/>
      <c r="GP109" s="32"/>
      <c r="GQ109" s="32"/>
      <c r="GR109" s="32"/>
      <c r="GS109" s="32"/>
      <c r="GT109" s="32"/>
      <c r="GU109" s="32"/>
      <c r="GV109" s="32"/>
      <c r="GW109" s="32"/>
      <c r="GX109" s="32"/>
      <c r="GY109" s="32"/>
      <c r="GZ109" s="32"/>
      <c r="HA109" s="32"/>
      <c r="HB109" s="32"/>
      <c r="HC109" s="32"/>
      <c r="HD109" s="32"/>
      <c r="HE109" s="32"/>
      <c r="HF109" s="32"/>
      <c r="HG109" s="32"/>
      <c r="HH109" s="32"/>
      <c r="HI109" s="32"/>
      <c r="HJ109" s="32"/>
      <c r="HK109" s="32"/>
      <c r="HL109" s="32"/>
      <c r="HM109" s="32"/>
      <c r="HN109" s="32"/>
      <c r="HO109" s="32"/>
      <c r="HP109" s="32"/>
      <c r="HQ109" s="32"/>
      <c r="HR109" s="32"/>
      <c r="HS109" s="32"/>
      <c r="HT109" s="32"/>
      <c r="HU109" s="32"/>
      <c r="HV109" s="32"/>
      <c r="HW109" s="32"/>
      <c r="HX109" s="32"/>
      <c r="HY109" s="32"/>
      <c r="HZ109" s="32"/>
      <c r="IA109" s="32"/>
      <c r="IB109" s="32"/>
      <c r="IC109" s="32"/>
      <c r="ID109" s="32"/>
      <c r="IE109" s="32"/>
      <c r="IF109" s="32"/>
      <c r="IG109" s="32"/>
      <c r="IH109" s="32"/>
      <c r="II109" s="32"/>
      <c r="IJ109" s="32"/>
      <c r="IK109" s="32"/>
      <c r="IL109" s="32"/>
      <c r="IM109" s="32"/>
      <c r="IN109" s="32"/>
      <c r="IO109" s="32"/>
      <c r="IP109" s="32"/>
      <c r="IQ109" s="32"/>
      <c r="IR109" s="32"/>
      <c r="IS109" s="32"/>
      <c r="IT109" s="32"/>
      <c r="IU109" s="32"/>
      <c r="IV109" s="32"/>
    </row>
    <row r="110" spans="1:256" ht="12">
      <c r="A110" s="32"/>
      <c r="B110" s="45"/>
      <c r="C110" s="45"/>
      <c r="D110" s="45"/>
      <c r="E110" s="45"/>
      <c r="F110" s="43"/>
      <c r="G110" s="41"/>
      <c r="H110" s="41"/>
      <c r="I110" s="41"/>
      <c r="J110" s="46"/>
      <c r="K110" s="41"/>
      <c r="L110" s="41"/>
      <c r="M110" s="41"/>
      <c r="N110" s="39"/>
      <c r="O110" s="40"/>
      <c r="P110" s="41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32"/>
      <c r="GK110" s="32"/>
      <c r="GL110" s="32"/>
      <c r="GM110" s="32"/>
      <c r="GN110" s="32"/>
      <c r="GO110" s="32"/>
      <c r="GP110" s="32"/>
      <c r="GQ110" s="32"/>
      <c r="GR110" s="32"/>
      <c r="GS110" s="32"/>
      <c r="GT110" s="32"/>
      <c r="GU110" s="32"/>
      <c r="GV110" s="32"/>
      <c r="GW110" s="32"/>
      <c r="GX110" s="32"/>
      <c r="GY110" s="32"/>
      <c r="GZ110" s="32"/>
      <c r="HA110" s="32"/>
      <c r="HB110" s="32"/>
      <c r="HC110" s="32"/>
      <c r="HD110" s="32"/>
      <c r="HE110" s="32"/>
      <c r="HF110" s="32"/>
      <c r="HG110" s="32"/>
      <c r="HH110" s="32"/>
      <c r="HI110" s="32"/>
      <c r="HJ110" s="32"/>
      <c r="HK110" s="32"/>
      <c r="HL110" s="32"/>
      <c r="HM110" s="32"/>
      <c r="HN110" s="32"/>
      <c r="HO110" s="32"/>
      <c r="HP110" s="32"/>
      <c r="HQ110" s="32"/>
      <c r="HR110" s="32"/>
      <c r="HS110" s="32"/>
      <c r="HT110" s="32"/>
      <c r="HU110" s="32"/>
      <c r="HV110" s="32"/>
      <c r="HW110" s="32"/>
      <c r="HX110" s="32"/>
      <c r="HY110" s="32"/>
      <c r="HZ110" s="32"/>
      <c r="IA110" s="32"/>
      <c r="IB110" s="32"/>
      <c r="IC110" s="32"/>
      <c r="ID110" s="32"/>
      <c r="IE110" s="32"/>
      <c r="IF110" s="32"/>
      <c r="IG110" s="32"/>
      <c r="IH110" s="32"/>
      <c r="II110" s="32"/>
      <c r="IJ110" s="32"/>
      <c r="IK110" s="32"/>
      <c r="IL110" s="32"/>
      <c r="IM110" s="32"/>
      <c r="IN110" s="32"/>
      <c r="IO110" s="32"/>
      <c r="IP110" s="32"/>
      <c r="IQ110" s="32"/>
      <c r="IR110" s="32"/>
      <c r="IS110" s="32"/>
      <c r="IT110" s="32"/>
      <c r="IU110" s="32"/>
      <c r="IV110" s="32"/>
    </row>
    <row r="111" spans="1:256" ht="12">
      <c r="A111" s="32"/>
      <c r="B111" s="45"/>
      <c r="C111" s="45"/>
      <c r="D111" s="45"/>
      <c r="E111" s="45"/>
      <c r="F111" s="43"/>
      <c r="G111" s="41"/>
      <c r="H111" s="41"/>
      <c r="I111" s="41"/>
      <c r="J111" s="46"/>
      <c r="K111" s="41"/>
      <c r="L111" s="41"/>
      <c r="M111" s="41"/>
      <c r="N111" s="39"/>
      <c r="O111" s="40"/>
      <c r="P111" s="41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32"/>
      <c r="GK111" s="32"/>
      <c r="GL111" s="32"/>
      <c r="GM111" s="32"/>
      <c r="GN111" s="32"/>
      <c r="GO111" s="32"/>
      <c r="GP111" s="32"/>
      <c r="GQ111" s="32"/>
      <c r="GR111" s="32"/>
      <c r="GS111" s="32"/>
      <c r="GT111" s="32"/>
      <c r="GU111" s="32"/>
      <c r="GV111" s="32"/>
      <c r="GW111" s="32"/>
      <c r="GX111" s="32"/>
      <c r="GY111" s="32"/>
      <c r="GZ111" s="32"/>
      <c r="HA111" s="32"/>
      <c r="HB111" s="32"/>
      <c r="HC111" s="32"/>
      <c r="HD111" s="32"/>
      <c r="HE111" s="32"/>
      <c r="HF111" s="32"/>
      <c r="HG111" s="32"/>
      <c r="HH111" s="32"/>
      <c r="HI111" s="32"/>
      <c r="HJ111" s="32"/>
      <c r="HK111" s="32"/>
      <c r="HL111" s="32"/>
      <c r="HM111" s="32"/>
      <c r="HN111" s="32"/>
      <c r="HO111" s="32"/>
      <c r="HP111" s="32"/>
      <c r="HQ111" s="32"/>
      <c r="HR111" s="32"/>
      <c r="HS111" s="32"/>
      <c r="HT111" s="32"/>
      <c r="HU111" s="32"/>
      <c r="HV111" s="32"/>
      <c r="HW111" s="32"/>
      <c r="HX111" s="32"/>
      <c r="HY111" s="32"/>
      <c r="HZ111" s="32"/>
      <c r="IA111" s="32"/>
      <c r="IB111" s="32"/>
      <c r="IC111" s="32"/>
      <c r="ID111" s="32"/>
      <c r="IE111" s="32"/>
      <c r="IF111" s="32"/>
      <c r="IG111" s="32"/>
      <c r="IH111" s="32"/>
      <c r="II111" s="32"/>
      <c r="IJ111" s="32"/>
      <c r="IK111" s="32"/>
      <c r="IL111" s="32"/>
      <c r="IM111" s="32"/>
      <c r="IN111" s="32"/>
      <c r="IO111" s="32"/>
      <c r="IP111" s="32"/>
      <c r="IQ111" s="32"/>
      <c r="IR111" s="32"/>
      <c r="IS111" s="32"/>
      <c r="IT111" s="32"/>
      <c r="IU111" s="32"/>
      <c r="IV111" s="32"/>
    </row>
    <row r="112" spans="1:256" ht="12">
      <c r="A112" s="32"/>
      <c r="B112" s="45"/>
      <c r="C112" s="45"/>
      <c r="D112" s="45"/>
      <c r="E112" s="45"/>
      <c r="F112" s="43"/>
      <c r="G112" s="41"/>
      <c r="H112" s="41"/>
      <c r="I112" s="41"/>
      <c r="J112" s="46"/>
      <c r="K112" s="41"/>
      <c r="L112" s="41"/>
      <c r="M112" s="41"/>
      <c r="N112" s="39"/>
      <c r="O112" s="40"/>
      <c r="P112" s="41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32"/>
      <c r="GK112" s="32"/>
      <c r="GL112" s="32"/>
      <c r="GM112" s="32"/>
      <c r="GN112" s="32"/>
      <c r="GO112" s="32"/>
      <c r="GP112" s="32"/>
      <c r="GQ112" s="32"/>
      <c r="GR112" s="32"/>
      <c r="GS112" s="32"/>
      <c r="GT112" s="32"/>
      <c r="GU112" s="32"/>
      <c r="GV112" s="32"/>
      <c r="GW112" s="32"/>
      <c r="GX112" s="32"/>
      <c r="GY112" s="32"/>
      <c r="GZ112" s="32"/>
      <c r="HA112" s="32"/>
      <c r="HB112" s="32"/>
      <c r="HC112" s="32"/>
      <c r="HD112" s="32"/>
      <c r="HE112" s="32"/>
      <c r="HF112" s="32"/>
      <c r="HG112" s="32"/>
      <c r="HH112" s="32"/>
      <c r="HI112" s="32"/>
      <c r="HJ112" s="32"/>
      <c r="HK112" s="32"/>
      <c r="HL112" s="32"/>
      <c r="HM112" s="32"/>
      <c r="HN112" s="32"/>
      <c r="HO112" s="32"/>
      <c r="HP112" s="32"/>
      <c r="HQ112" s="32"/>
      <c r="HR112" s="32"/>
      <c r="HS112" s="32"/>
      <c r="HT112" s="32"/>
      <c r="HU112" s="32"/>
      <c r="HV112" s="32"/>
      <c r="HW112" s="32"/>
      <c r="HX112" s="32"/>
      <c r="HY112" s="32"/>
      <c r="HZ112" s="32"/>
      <c r="IA112" s="32"/>
      <c r="IB112" s="32"/>
      <c r="IC112" s="32"/>
      <c r="ID112" s="32"/>
      <c r="IE112" s="32"/>
      <c r="IF112" s="32"/>
      <c r="IG112" s="32"/>
      <c r="IH112" s="32"/>
      <c r="II112" s="32"/>
      <c r="IJ112" s="32"/>
      <c r="IK112" s="32"/>
      <c r="IL112" s="32"/>
      <c r="IM112" s="32"/>
      <c r="IN112" s="32"/>
      <c r="IO112" s="32"/>
      <c r="IP112" s="32"/>
      <c r="IQ112" s="32"/>
      <c r="IR112" s="32"/>
      <c r="IS112" s="32"/>
      <c r="IT112" s="32"/>
      <c r="IU112" s="32"/>
      <c r="IV112" s="32"/>
    </row>
    <row r="113" spans="1:256" ht="12">
      <c r="A113" s="32"/>
      <c r="B113" s="45"/>
      <c r="C113" s="45"/>
      <c r="D113" s="45"/>
      <c r="E113" s="45"/>
      <c r="F113" s="43"/>
      <c r="G113" s="41"/>
      <c r="H113" s="41"/>
      <c r="I113" s="41"/>
      <c r="J113" s="46"/>
      <c r="K113" s="41"/>
      <c r="L113" s="41"/>
      <c r="M113" s="41"/>
      <c r="N113" s="39"/>
      <c r="O113" s="40"/>
      <c r="P113" s="41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32"/>
      <c r="GK113" s="32"/>
      <c r="GL113" s="32"/>
      <c r="GM113" s="32"/>
      <c r="GN113" s="32"/>
      <c r="GO113" s="32"/>
      <c r="GP113" s="32"/>
      <c r="GQ113" s="32"/>
      <c r="GR113" s="32"/>
      <c r="GS113" s="32"/>
      <c r="GT113" s="32"/>
      <c r="GU113" s="32"/>
      <c r="GV113" s="32"/>
      <c r="GW113" s="32"/>
      <c r="GX113" s="32"/>
      <c r="GY113" s="32"/>
      <c r="GZ113" s="32"/>
      <c r="HA113" s="32"/>
      <c r="HB113" s="32"/>
      <c r="HC113" s="32"/>
      <c r="HD113" s="32"/>
      <c r="HE113" s="32"/>
      <c r="HF113" s="32"/>
      <c r="HG113" s="32"/>
      <c r="HH113" s="32"/>
      <c r="HI113" s="32"/>
      <c r="HJ113" s="32"/>
      <c r="HK113" s="32"/>
      <c r="HL113" s="32"/>
      <c r="HM113" s="32"/>
      <c r="HN113" s="32"/>
      <c r="HO113" s="32"/>
      <c r="HP113" s="32"/>
      <c r="HQ113" s="32"/>
      <c r="HR113" s="32"/>
      <c r="HS113" s="32"/>
      <c r="HT113" s="32"/>
      <c r="HU113" s="32"/>
      <c r="HV113" s="32"/>
      <c r="HW113" s="32"/>
      <c r="HX113" s="32"/>
      <c r="HY113" s="32"/>
      <c r="HZ113" s="32"/>
      <c r="IA113" s="32"/>
      <c r="IB113" s="32"/>
      <c r="IC113" s="32"/>
      <c r="ID113" s="32"/>
      <c r="IE113" s="32"/>
      <c r="IF113" s="32"/>
      <c r="IG113" s="32"/>
      <c r="IH113" s="32"/>
      <c r="II113" s="32"/>
      <c r="IJ113" s="32"/>
      <c r="IK113" s="32"/>
      <c r="IL113" s="32"/>
      <c r="IM113" s="32"/>
      <c r="IN113" s="32"/>
      <c r="IO113" s="32"/>
      <c r="IP113" s="32"/>
      <c r="IQ113" s="32"/>
      <c r="IR113" s="32"/>
      <c r="IS113" s="32"/>
      <c r="IT113" s="32"/>
      <c r="IU113" s="32"/>
      <c r="IV113" s="32"/>
    </row>
    <row r="114" spans="1:256" ht="12">
      <c r="A114" s="32"/>
      <c r="B114" s="45"/>
      <c r="C114" s="45"/>
      <c r="D114" s="45"/>
      <c r="E114" s="45"/>
      <c r="F114" s="43"/>
      <c r="G114" s="41"/>
      <c r="H114" s="41"/>
      <c r="I114" s="41"/>
      <c r="J114" s="46"/>
      <c r="K114" s="41"/>
      <c r="L114" s="41"/>
      <c r="M114" s="41"/>
      <c r="N114" s="39"/>
      <c r="O114" s="40"/>
      <c r="P114" s="41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32"/>
      <c r="GK114" s="32"/>
      <c r="GL114" s="32"/>
      <c r="GM114" s="32"/>
      <c r="GN114" s="32"/>
      <c r="GO114" s="32"/>
      <c r="GP114" s="32"/>
      <c r="GQ114" s="32"/>
      <c r="GR114" s="32"/>
      <c r="GS114" s="32"/>
      <c r="GT114" s="32"/>
      <c r="GU114" s="32"/>
      <c r="GV114" s="32"/>
      <c r="GW114" s="32"/>
      <c r="GX114" s="32"/>
      <c r="GY114" s="32"/>
      <c r="GZ114" s="32"/>
      <c r="HA114" s="32"/>
      <c r="HB114" s="32"/>
      <c r="HC114" s="32"/>
      <c r="HD114" s="32"/>
      <c r="HE114" s="32"/>
      <c r="HF114" s="32"/>
      <c r="HG114" s="32"/>
      <c r="HH114" s="32"/>
      <c r="HI114" s="32"/>
      <c r="HJ114" s="32"/>
      <c r="HK114" s="32"/>
      <c r="HL114" s="32"/>
      <c r="HM114" s="32"/>
      <c r="HN114" s="32"/>
      <c r="HO114" s="32"/>
      <c r="HP114" s="32"/>
      <c r="HQ114" s="32"/>
      <c r="HR114" s="32"/>
      <c r="HS114" s="32"/>
      <c r="HT114" s="32"/>
      <c r="HU114" s="32"/>
      <c r="HV114" s="32"/>
      <c r="HW114" s="32"/>
      <c r="HX114" s="32"/>
      <c r="HY114" s="32"/>
      <c r="HZ114" s="32"/>
      <c r="IA114" s="32"/>
      <c r="IB114" s="32"/>
      <c r="IC114" s="32"/>
      <c r="ID114" s="32"/>
      <c r="IE114" s="32"/>
      <c r="IF114" s="32"/>
      <c r="IG114" s="32"/>
      <c r="IH114" s="32"/>
      <c r="II114" s="32"/>
      <c r="IJ114" s="32"/>
      <c r="IK114" s="32"/>
      <c r="IL114" s="32"/>
      <c r="IM114" s="32"/>
      <c r="IN114" s="32"/>
      <c r="IO114" s="32"/>
      <c r="IP114" s="32"/>
      <c r="IQ114" s="32"/>
      <c r="IR114" s="32"/>
      <c r="IS114" s="32"/>
      <c r="IT114" s="32"/>
      <c r="IU114" s="32"/>
      <c r="IV114" s="32"/>
    </row>
    <row r="115" spans="1:256" ht="12">
      <c r="A115" s="32"/>
      <c r="B115" s="45"/>
      <c r="C115" s="45"/>
      <c r="D115" s="45"/>
      <c r="E115" s="45"/>
      <c r="F115" s="43"/>
      <c r="G115" s="41"/>
      <c r="H115" s="41"/>
      <c r="I115" s="41"/>
      <c r="J115" s="46"/>
      <c r="K115" s="41"/>
      <c r="L115" s="41"/>
      <c r="M115" s="41"/>
      <c r="N115" s="39"/>
      <c r="O115" s="40"/>
      <c r="P115" s="41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32"/>
      <c r="GK115" s="32"/>
      <c r="GL115" s="32"/>
      <c r="GM115" s="32"/>
      <c r="GN115" s="32"/>
      <c r="GO115" s="32"/>
      <c r="GP115" s="32"/>
      <c r="GQ115" s="32"/>
      <c r="GR115" s="32"/>
      <c r="GS115" s="32"/>
      <c r="GT115" s="32"/>
      <c r="GU115" s="32"/>
      <c r="GV115" s="32"/>
      <c r="GW115" s="32"/>
      <c r="GX115" s="32"/>
      <c r="GY115" s="32"/>
      <c r="GZ115" s="32"/>
      <c r="HA115" s="32"/>
      <c r="HB115" s="32"/>
      <c r="HC115" s="32"/>
      <c r="HD115" s="32"/>
      <c r="HE115" s="32"/>
      <c r="HF115" s="32"/>
      <c r="HG115" s="32"/>
      <c r="HH115" s="32"/>
      <c r="HI115" s="32"/>
      <c r="HJ115" s="32"/>
      <c r="HK115" s="32"/>
      <c r="HL115" s="32"/>
      <c r="HM115" s="32"/>
      <c r="HN115" s="32"/>
      <c r="HO115" s="32"/>
      <c r="HP115" s="32"/>
      <c r="HQ115" s="32"/>
      <c r="HR115" s="32"/>
      <c r="HS115" s="32"/>
      <c r="HT115" s="32"/>
      <c r="HU115" s="32"/>
      <c r="HV115" s="32"/>
      <c r="HW115" s="32"/>
      <c r="HX115" s="32"/>
      <c r="HY115" s="32"/>
      <c r="HZ115" s="32"/>
      <c r="IA115" s="32"/>
      <c r="IB115" s="32"/>
      <c r="IC115" s="32"/>
      <c r="ID115" s="32"/>
      <c r="IE115" s="32"/>
      <c r="IF115" s="32"/>
      <c r="IG115" s="32"/>
      <c r="IH115" s="32"/>
      <c r="II115" s="32"/>
      <c r="IJ115" s="32"/>
      <c r="IK115" s="32"/>
      <c r="IL115" s="32"/>
      <c r="IM115" s="32"/>
      <c r="IN115" s="32"/>
      <c r="IO115" s="32"/>
      <c r="IP115" s="32"/>
      <c r="IQ115" s="32"/>
      <c r="IR115" s="32"/>
      <c r="IS115" s="32"/>
      <c r="IT115" s="32"/>
      <c r="IU115" s="32"/>
      <c r="IV115" s="32"/>
    </row>
    <row r="116" spans="1:256" ht="12">
      <c r="A116" s="32"/>
      <c r="B116" s="45"/>
      <c r="C116" s="45"/>
      <c r="D116" s="45"/>
      <c r="E116" s="45"/>
      <c r="F116" s="43"/>
      <c r="G116" s="41"/>
      <c r="H116" s="41"/>
      <c r="I116" s="41"/>
      <c r="J116" s="46"/>
      <c r="K116" s="41"/>
      <c r="L116" s="41"/>
      <c r="M116" s="41"/>
      <c r="N116" s="39"/>
      <c r="O116" s="40"/>
      <c r="P116" s="41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32"/>
      <c r="GK116" s="32"/>
      <c r="GL116" s="32"/>
      <c r="GM116" s="32"/>
      <c r="GN116" s="32"/>
      <c r="GO116" s="32"/>
      <c r="GP116" s="32"/>
      <c r="GQ116" s="32"/>
      <c r="GR116" s="32"/>
      <c r="GS116" s="32"/>
      <c r="GT116" s="32"/>
      <c r="GU116" s="32"/>
      <c r="GV116" s="32"/>
      <c r="GW116" s="32"/>
      <c r="GX116" s="32"/>
      <c r="GY116" s="32"/>
      <c r="GZ116" s="32"/>
      <c r="HA116" s="32"/>
      <c r="HB116" s="32"/>
      <c r="HC116" s="32"/>
      <c r="HD116" s="32"/>
      <c r="HE116" s="32"/>
      <c r="HF116" s="32"/>
      <c r="HG116" s="32"/>
      <c r="HH116" s="32"/>
      <c r="HI116" s="32"/>
      <c r="HJ116" s="32"/>
      <c r="HK116" s="32"/>
      <c r="HL116" s="32"/>
      <c r="HM116" s="32"/>
      <c r="HN116" s="32"/>
      <c r="HO116" s="32"/>
      <c r="HP116" s="32"/>
      <c r="HQ116" s="32"/>
      <c r="HR116" s="32"/>
      <c r="HS116" s="32"/>
      <c r="HT116" s="32"/>
      <c r="HU116" s="32"/>
      <c r="HV116" s="32"/>
      <c r="HW116" s="32"/>
      <c r="HX116" s="32"/>
      <c r="HY116" s="32"/>
      <c r="HZ116" s="32"/>
      <c r="IA116" s="32"/>
      <c r="IB116" s="32"/>
      <c r="IC116" s="32"/>
      <c r="ID116" s="32"/>
      <c r="IE116" s="32"/>
      <c r="IF116" s="32"/>
      <c r="IG116" s="32"/>
      <c r="IH116" s="32"/>
      <c r="II116" s="32"/>
      <c r="IJ116" s="32"/>
      <c r="IK116" s="32"/>
      <c r="IL116" s="32"/>
      <c r="IM116" s="32"/>
      <c r="IN116" s="32"/>
      <c r="IO116" s="32"/>
      <c r="IP116" s="32"/>
      <c r="IQ116" s="32"/>
      <c r="IR116" s="32"/>
      <c r="IS116" s="32"/>
      <c r="IT116" s="32"/>
      <c r="IU116" s="32"/>
      <c r="IV116" s="32"/>
    </row>
    <row r="117" spans="1:256" ht="12">
      <c r="A117" s="32"/>
      <c r="B117" s="45"/>
      <c r="C117" s="45"/>
      <c r="D117" s="45"/>
      <c r="E117" s="45"/>
      <c r="F117" s="43"/>
      <c r="G117" s="41"/>
      <c r="H117" s="41"/>
      <c r="I117" s="41"/>
      <c r="J117" s="46"/>
      <c r="K117" s="41"/>
      <c r="L117" s="41"/>
      <c r="M117" s="41"/>
      <c r="N117" s="39"/>
      <c r="O117" s="40"/>
      <c r="P117" s="41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32"/>
      <c r="GK117" s="32"/>
      <c r="GL117" s="32"/>
      <c r="GM117" s="32"/>
      <c r="GN117" s="32"/>
      <c r="GO117" s="32"/>
      <c r="GP117" s="32"/>
      <c r="GQ117" s="32"/>
      <c r="GR117" s="32"/>
      <c r="GS117" s="32"/>
      <c r="GT117" s="32"/>
      <c r="GU117" s="32"/>
      <c r="GV117" s="32"/>
      <c r="GW117" s="32"/>
      <c r="GX117" s="32"/>
      <c r="GY117" s="32"/>
      <c r="GZ117" s="32"/>
      <c r="HA117" s="32"/>
      <c r="HB117" s="32"/>
      <c r="HC117" s="32"/>
      <c r="HD117" s="32"/>
      <c r="HE117" s="32"/>
      <c r="HF117" s="32"/>
      <c r="HG117" s="32"/>
      <c r="HH117" s="32"/>
      <c r="HI117" s="32"/>
      <c r="HJ117" s="32"/>
      <c r="HK117" s="32"/>
      <c r="HL117" s="32"/>
      <c r="HM117" s="32"/>
      <c r="HN117" s="32"/>
      <c r="HO117" s="32"/>
      <c r="HP117" s="32"/>
      <c r="HQ117" s="32"/>
      <c r="HR117" s="32"/>
      <c r="HS117" s="32"/>
      <c r="HT117" s="32"/>
      <c r="HU117" s="32"/>
      <c r="HV117" s="32"/>
      <c r="HW117" s="32"/>
      <c r="HX117" s="32"/>
      <c r="HY117" s="32"/>
      <c r="HZ117" s="32"/>
      <c r="IA117" s="32"/>
      <c r="IB117" s="32"/>
      <c r="IC117" s="32"/>
      <c r="ID117" s="32"/>
      <c r="IE117" s="32"/>
      <c r="IF117" s="32"/>
      <c r="IG117" s="32"/>
      <c r="IH117" s="32"/>
      <c r="II117" s="32"/>
      <c r="IJ117" s="32"/>
      <c r="IK117" s="32"/>
      <c r="IL117" s="32"/>
      <c r="IM117" s="32"/>
      <c r="IN117" s="32"/>
      <c r="IO117" s="32"/>
      <c r="IP117" s="32"/>
      <c r="IQ117" s="32"/>
      <c r="IR117" s="32"/>
      <c r="IS117" s="32"/>
      <c r="IT117" s="32"/>
      <c r="IU117" s="32"/>
      <c r="IV117" s="32"/>
    </row>
  </sheetData>
  <mergeCells count="32"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B11:C11"/>
    <mergeCell ref="O4:O5"/>
    <mergeCell ref="B5:C5"/>
    <mergeCell ref="D5:E5"/>
    <mergeCell ref="F5:G5"/>
    <mergeCell ref="H5:I5"/>
    <mergeCell ref="J5:K5"/>
    <mergeCell ref="B6:C6"/>
    <mergeCell ref="B7:C7"/>
    <mergeCell ref="B8:C8"/>
    <mergeCell ref="B9:C9"/>
    <mergeCell ref="B10:C10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  <mergeCell ref="B17:C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S51"/>
  <sheetViews>
    <sheetView topLeftCell="A13" workbookViewId="0">
      <selection activeCell="X10" sqref="X10"/>
    </sheetView>
  </sheetViews>
  <sheetFormatPr defaultRowHeight="23.25"/>
  <cols>
    <col min="1" max="1" width="1.5703125" customWidth="1"/>
    <col min="2" max="2" width="4.28515625" style="7" customWidth="1"/>
    <col min="3" max="3" width="2.85546875" style="7" customWidth="1"/>
    <col min="4" max="4" width="4.5703125" style="7" customWidth="1"/>
    <col min="5" max="5" width="2.7109375" style="7" customWidth="1"/>
    <col min="6" max="6" width="7" style="7" customWidth="1"/>
    <col min="7" max="7" width="3.140625" style="7" customWidth="1"/>
    <col min="8" max="8" width="1.5703125" customWidth="1"/>
    <col min="9" max="10" width="5.5703125" style="7" customWidth="1"/>
    <col min="11" max="11" width="2.7109375" style="7" customWidth="1"/>
    <col min="12" max="12" width="7" style="7" customWidth="1"/>
    <col min="13" max="13" width="3.140625" style="7" customWidth="1"/>
    <col min="14" max="14" width="1.5703125" style="7" customWidth="1"/>
    <col min="15" max="16" width="5.5703125" style="7" customWidth="1"/>
    <col min="17" max="17" width="2.7109375" style="7" customWidth="1"/>
    <col min="18" max="18" width="7" style="7" customWidth="1"/>
    <col min="19" max="19" width="3.140625" style="7" customWidth="1"/>
  </cols>
  <sheetData>
    <row r="1" spans="2:19" ht="26.25">
      <c r="B1" s="142"/>
      <c r="C1" s="142"/>
      <c r="D1" s="142"/>
      <c r="E1" s="142"/>
      <c r="F1" s="142"/>
      <c r="G1" s="142"/>
      <c r="N1" s="8"/>
      <c r="O1" s="8"/>
      <c r="P1" s="8"/>
      <c r="Q1" s="8"/>
      <c r="R1" s="8"/>
      <c r="S1" s="8"/>
    </row>
    <row r="2" spans="2:19">
      <c r="B2" s="360" t="s">
        <v>24</v>
      </c>
      <c r="C2" s="361"/>
      <c r="D2" s="361"/>
      <c r="E2" s="361"/>
      <c r="F2" s="361"/>
      <c r="G2" s="362"/>
      <c r="I2" s="360" t="s">
        <v>24</v>
      </c>
      <c r="J2" s="361"/>
      <c r="K2" s="361"/>
      <c r="L2" s="361"/>
      <c r="M2" s="362"/>
      <c r="O2" s="360" t="s">
        <v>13</v>
      </c>
      <c r="P2" s="361"/>
      <c r="Q2" s="361"/>
      <c r="R2" s="361"/>
      <c r="S2" s="362"/>
    </row>
    <row r="3" spans="2:19" ht="26.25">
      <c r="B3" s="363" t="s">
        <v>83</v>
      </c>
      <c r="C3" s="364"/>
      <c r="D3" s="364"/>
      <c r="E3" s="364"/>
      <c r="F3" s="364"/>
      <c r="G3" s="365"/>
      <c r="I3" s="366" t="s">
        <v>15</v>
      </c>
      <c r="J3" s="367"/>
      <c r="K3" s="367"/>
      <c r="L3" s="367"/>
      <c r="M3" s="368"/>
      <c r="O3" s="366" t="s">
        <v>14</v>
      </c>
      <c r="P3" s="367"/>
      <c r="Q3" s="367"/>
      <c r="R3" s="367"/>
      <c r="S3" s="368"/>
    </row>
    <row r="4" spans="2:19" ht="26.25">
      <c r="B4" s="369" t="s">
        <v>18</v>
      </c>
      <c r="C4" s="370"/>
      <c r="D4" s="371"/>
      <c r="E4" s="372">
        <v>42488</v>
      </c>
      <c r="F4" s="373"/>
      <c r="G4" s="374"/>
      <c r="I4" s="375" t="s">
        <v>18</v>
      </c>
      <c r="J4" s="376"/>
      <c r="K4" s="377">
        <v>42530</v>
      </c>
      <c r="L4" s="378"/>
      <c r="M4" s="379"/>
      <c r="O4" s="375" t="s">
        <v>18</v>
      </c>
      <c r="P4" s="376"/>
      <c r="Q4" s="377">
        <v>42337</v>
      </c>
      <c r="R4" s="378"/>
      <c r="S4" s="379"/>
    </row>
    <row r="5" spans="2:19">
      <c r="B5" s="143">
        <v>1</v>
      </c>
      <c r="C5" s="144" t="s">
        <v>17</v>
      </c>
      <c r="D5" s="145">
        <v>0.21</v>
      </c>
      <c r="E5" s="146" t="s">
        <v>84</v>
      </c>
      <c r="F5" s="147">
        <f t="shared" ref="F5:F20" si="0">D5/1000</f>
        <v>2.0999999999999998E-4</v>
      </c>
      <c r="G5" s="148" t="s">
        <v>17</v>
      </c>
      <c r="I5" s="9">
        <v>125</v>
      </c>
      <c r="J5" s="10">
        <v>0.42</v>
      </c>
      <c r="K5" s="11" t="s">
        <v>16</v>
      </c>
      <c r="L5" s="12">
        <f t="shared" ref="L5:L12" si="1">J5/1000</f>
        <v>4.1999999999999996E-4</v>
      </c>
      <c r="M5" s="13" t="s">
        <v>17</v>
      </c>
      <c r="O5" s="14">
        <v>1.0049999999999999</v>
      </c>
      <c r="P5" s="10">
        <v>0.06</v>
      </c>
      <c r="Q5" s="11" t="s">
        <v>16</v>
      </c>
      <c r="R5" s="12">
        <f>P5/1000</f>
        <v>5.9999999999999995E-5</v>
      </c>
      <c r="S5" s="13" t="s">
        <v>17</v>
      </c>
    </row>
    <row r="6" spans="2:19">
      <c r="B6" s="149">
        <v>1.01</v>
      </c>
      <c r="C6" s="144" t="s">
        <v>17</v>
      </c>
      <c r="D6" s="145">
        <v>0.21</v>
      </c>
      <c r="E6" s="146" t="s">
        <v>84</v>
      </c>
      <c r="F6" s="147">
        <f t="shared" si="0"/>
        <v>2.0999999999999998E-4</v>
      </c>
      <c r="G6" s="148" t="s">
        <v>17</v>
      </c>
      <c r="I6" s="9">
        <v>150</v>
      </c>
      <c r="J6" s="10">
        <v>0.47</v>
      </c>
      <c r="K6" s="11" t="s">
        <v>16</v>
      </c>
      <c r="L6" s="12">
        <f t="shared" si="1"/>
        <v>4.6999999999999999E-4</v>
      </c>
      <c r="M6" s="13" t="s">
        <v>17</v>
      </c>
      <c r="O6" s="15">
        <v>1.01</v>
      </c>
      <c r="P6" s="10">
        <v>0.06</v>
      </c>
      <c r="Q6" s="11" t="s">
        <v>16</v>
      </c>
      <c r="R6" s="12">
        <f t="shared" ref="R6:R51" si="2">P6/1000</f>
        <v>5.9999999999999995E-5</v>
      </c>
      <c r="S6" s="13" t="s">
        <v>17</v>
      </c>
    </row>
    <row r="7" spans="2:19">
      <c r="B7" s="149">
        <v>1.05</v>
      </c>
      <c r="C7" s="144" t="s">
        <v>17</v>
      </c>
      <c r="D7" s="145">
        <v>0.21</v>
      </c>
      <c r="E7" s="146" t="s">
        <v>84</v>
      </c>
      <c r="F7" s="147">
        <f t="shared" si="0"/>
        <v>2.0999999999999998E-4</v>
      </c>
      <c r="G7" s="148" t="s">
        <v>17</v>
      </c>
      <c r="I7" s="9">
        <v>175</v>
      </c>
      <c r="J7" s="10">
        <v>0.51</v>
      </c>
      <c r="K7" s="11" t="s">
        <v>16</v>
      </c>
      <c r="L7" s="12">
        <f t="shared" si="1"/>
        <v>5.1000000000000004E-4</v>
      </c>
      <c r="M7" s="13" t="s">
        <v>17</v>
      </c>
      <c r="O7" s="15">
        <v>1.02</v>
      </c>
      <c r="P7" s="10">
        <v>0.06</v>
      </c>
      <c r="Q7" s="11" t="s">
        <v>16</v>
      </c>
      <c r="R7" s="12">
        <f t="shared" si="2"/>
        <v>5.9999999999999995E-5</v>
      </c>
      <c r="S7" s="13" t="s">
        <v>17</v>
      </c>
    </row>
    <row r="8" spans="2:19">
      <c r="B8" s="149">
        <v>1.1000000000000001</v>
      </c>
      <c r="C8" s="144" t="s">
        <v>17</v>
      </c>
      <c r="D8" s="145">
        <v>0.21</v>
      </c>
      <c r="E8" s="146" t="s">
        <v>84</v>
      </c>
      <c r="F8" s="147">
        <f t="shared" si="0"/>
        <v>2.0999999999999998E-4</v>
      </c>
      <c r="G8" s="148" t="s">
        <v>17</v>
      </c>
      <c r="I8" s="9">
        <v>200</v>
      </c>
      <c r="J8" s="10">
        <v>0.55000000000000004</v>
      </c>
      <c r="K8" s="11" t="s">
        <v>16</v>
      </c>
      <c r="L8" s="12">
        <f t="shared" si="1"/>
        <v>5.5000000000000003E-4</v>
      </c>
      <c r="M8" s="13" t="s">
        <v>17</v>
      </c>
      <c r="O8" s="15">
        <v>1.03</v>
      </c>
      <c r="P8" s="10">
        <v>0.06</v>
      </c>
      <c r="Q8" s="11" t="s">
        <v>16</v>
      </c>
      <c r="R8" s="12">
        <f t="shared" si="2"/>
        <v>5.9999999999999995E-5</v>
      </c>
      <c r="S8" s="13" t="s">
        <v>17</v>
      </c>
    </row>
    <row r="9" spans="2:19">
      <c r="B9" s="143">
        <v>2</v>
      </c>
      <c r="C9" s="144" t="s">
        <v>17</v>
      </c>
      <c r="D9" s="145">
        <v>0.21</v>
      </c>
      <c r="E9" s="146" t="s">
        <v>84</v>
      </c>
      <c r="F9" s="147">
        <f t="shared" si="0"/>
        <v>2.0999999999999998E-4</v>
      </c>
      <c r="G9" s="148" t="s">
        <v>17</v>
      </c>
      <c r="I9" s="9">
        <v>250</v>
      </c>
      <c r="J9" s="10">
        <v>0.63</v>
      </c>
      <c r="K9" s="11" t="s">
        <v>16</v>
      </c>
      <c r="L9" s="12">
        <f t="shared" si="1"/>
        <v>6.3000000000000003E-4</v>
      </c>
      <c r="M9" s="13" t="s">
        <v>17</v>
      </c>
      <c r="O9" s="15">
        <v>1.04</v>
      </c>
      <c r="P9" s="10">
        <v>0.06</v>
      </c>
      <c r="Q9" s="11" t="s">
        <v>16</v>
      </c>
      <c r="R9" s="12">
        <f t="shared" si="2"/>
        <v>5.9999999999999995E-5</v>
      </c>
      <c r="S9" s="13" t="s">
        <v>17</v>
      </c>
    </row>
    <row r="10" spans="2:19">
      <c r="B10" s="143">
        <v>5</v>
      </c>
      <c r="C10" s="144" t="s">
        <v>17</v>
      </c>
      <c r="D10" s="145">
        <v>0.21</v>
      </c>
      <c r="E10" s="146" t="s">
        <v>84</v>
      </c>
      <c r="F10" s="147">
        <f t="shared" si="0"/>
        <v>2.0999999999999998E-4</v>
      </c>
      <c r="G10" s="148" t="s">
        <v>17</v>
      </c>
      <c r="I10" s="9">
        <v>300</v>
      </c>
      <c r="J10" s="10">
        <v>0.71</v>
      </c>
      <c r="K10" s="11" t="s">
        <v>16</v>
      </c>
      <c r="L10" s="12">
        <f t="shared" si="1"/>
        <v>7.0999999999999991E-4</v>
      </c>
      <c r="M10" s="13" t="s">
        <v>17</v>
      </c>
      <c r="O10" s="15">
        <v>1.05</v>
      </c>
      <c r="P10" s="10">
        <v>0.06</v>
      </c>
      <c r="Q10" s="11" t="s">
        <v>16</v>
      </c>
      <c r="R10" s="12">
        <f t="shared" si="2"/>
        <v>5.9999999999999995E-5</v>
      </c>
      <c r="S10" s="13" t="s">
        <v>17</v>
      </c>
    </row>
    <row r="11" spans="2:19">
      <c r="B11" s="143">
        <v>10</v>
      </c>
      <c r="C11" s="144" t="s">
        <v>17</v>
      </c>
      <c r="D11" s="145">
        <v>0.21</v>
      </c>
      <c r="E11" s="146" t="s">
        <v>84</v>
      </c>
      <c r="F11" s="147">
        <f t="shared" si="0"/>
        <v>2.0999999999999998E-4</v>
      </c>
      <c r="G11" s="148" t="s">
        <v>17</v>
      </c>
      <c r="I11" s="9">
        <v>400</v>
      </c>
      <c r="J11" s="10">
        <v>0.89</v>
      </c>
      <c r="K11" s="11" t="s">
        <v>16</v>
      </c>
      <c r="L11" s="12">
        <f t="shared" si="1"/>
        <v>8.9000000000000006E-4</v>
      </c>
      <c r="M11" s="13" t="s">
        <v>17</v>
      </c>
      <c r="O11" s="15">
        <v>1.06</v>
      </c>
      <c r="P11" s="10">
        <v>0.06</v>
      </c>
      <c r="Q11" s="11" t="s">
        <v>16</v>
      </c>
      <c r="R11" s="12">
        <f t="shared" si="2"/>
        <v>5.9999999999999995E-5</v>
      </c>
      <c r="S11" s="13" t="s">
        <v>17</v>
      </c>
    </row>
    <row r="12" spans="2:19">
      <c r="B12" s="143">
        <v>20</v>
      </c>
      <c r="C12" s="144" t="s">
        <v>17</v>
      </c>
      <c r="D12" s="145">
        <v>0.23</v>
      </c>
      <c r="E12" s="146" t="s">
        <v>84</v>
      </c>
      <c r="F12" s="147">
        <f t="shared" si="0"/>
        <v>2.3000000000000001E-4</v>
      </c>
      <c r="G12" s="148" t="s">
        <v>17</v>
      </c>
      <c r="I12" s="9">
        <v>500</v>
      </c>
      <c r="J12" s="10">
        <v>1.1000000000000001</v>
      </c>
      <c r="K12" s="11" t="s">
        <v>16</v>
      </c>
      <c r="L12" s="12">
        <f t="shared" si="1"/>
        <v>1.1000000000000001E-3</v>
      </c>
      <c r="M12" s="13" t="s">
        <v>17</v>
      </c>
      <c r="O12" s="15">
        <v>1.07</v>
      </c>
      <c r="P12" s="10">
        <v>0.06</v>
      </c>
      <c r="Q12" s="11" t="s">
        <v>16</v>
      </c>
      <c r="R12" s="12">
        <f t="shared" si="2"/>
        <v>5.9999999999999995E-5</v>
      </c>
      <c r="S12" s="13" t="s">
        <v>17</v>
      </c>
    </row>
    <row r="13" spans="2:19">
      <c r="B13" s="143">
        <v>30</v>
      </c>
      <c r="C13" s="144" t="s">
        <v>17</v>
      </c>
      <c r="D13" s="145">
        <v>0.27</v>
      </c>
      <c r="E13" s="146" t="s">
        <v>84</v>
      </c>
      <c r="F13" s="147">
        <f t="shared" si="0"/>
        <v>2.7E-4</v>
      </c>
      <c r="G13" s="148" t="s">
        <v>17</v>
      </c>
      <c r="I13" s="19"/>
      <c r="J13" s="19"/>
      <c r="K13" s="19"/>
      <c r="L13" s="19"/>
      <c r="M13" s="19"/>
      <c r="O13" s="15">
        <v>1.08</v>
      </c>
      <c r="P13" s="10">
        <v>0.06</v>
      </c>
      <c r="Q13" s="11" t="s">
        <v>16</v>
      </c>
      <c r="R13" s="12">
        <f t="shared" si="2"/>
        <v>5.9999999999999995E-5</v>
      </c>
      <c r="S13" s="13" t="s">
        <v>17</v>
      </c>
    </row>
    <row r="14" spans="2:19">
      <c r="B14" s="143">
        <v>40</v>
      </c>
      <c r="C14" s="144" t="s">
        <v>17</v>
      </c>
      <c r="D14" s="145">
        <v>0.27</v>
      </c>
      <c r="E14" s="150" t="s">
        <v>84</v>
      </c>
      <c r="F14" s="147">
        <f t="shared" si="0"/>
        <v>2.7E-4</v>
      </c>
      <c r="G14" s="148" t="s">
        <v>17</v>
      </c>
      <c r="I14" s="19"/>
      <c r="J14" s="19"/>
      <c r="K14" s="19"/>
      <c r="L14" s="19"/>
      <c r="M14" s="19"/>
      <c r="O14" s="15">
        <v>1.0900000000000001</v>
      </c>
      <c r="P14" s="10">
        <v>0.06</v>
      </c>
      <c r="Q14" s="11" t="s">
        <v>16</v>
      </c>
      <c r="R14" s="12">
        <f t="shared" si="2"/>
        <v>5.9999999999999995E-5</v>
      </c>
      <c r="S14" s="13" t="s">
        <v>17</v>
      </c>
    </row>
    <row r="15" spans="2:19">
      <c r="B15" s="143">
        <v>50</v>
      </c>
      <c r="C15" s="144" t="s">
        <v>17</v>
      </c>
      <c r="D15" s="145">
        <v>0.27</v>
      </c>
      <c r="E15" s="150" t="s">
        <v>84</v>
      </c>
      <c r="F15" s="147">
        <f t="shared" si="0"/>
        <v>2.7E-4</v>
      </c>
      <c r="G15" s="148" t="s">
        <v>17</v>
      </c>
      <c r="I15" s="19"/>
      <c r="J15" s="19"/>
      <c r="K15" s="19"/>
      <c r="L15" s="19"/>
      <c r="M15" s="19"/>
      <c r="O15" s="15">
        <v>1.1000000000000001</v>
      </c>
      <c r="P15" s="10">
        <v>0.06</v>
      </c>
      <c r="Q15" s="11" t="s">
        <v>16</v>
      </c>
      <c r="R15" s="12">
        <f t="shared" si="2"/>
        <v>5.9999999999999995E-5</v>
      </c>
      <c r="S15" s="13" t="s">
        <v>17</v>
      </c>
    </row>
    <row r="16" spans="2:19">
      <c r="B16" s="143">
        <v>60</v>
      </c>
      <c r="C16" s="144" t="s">
        <v>17</v>
      </c>
      <c r="D16" s="145">
        <v>0.32</v>
      </c>
      <c r="E16" s="150" t="s">
        <v>84</v>
      </c>
      <c r="F16" s="147">
        <f t="shared" si="0"/>
        <v>3.2000000000000003E-4</v>
      </c>
      <c r="G16" s="148" t="s">
        <v>17</v>
      </c>
      <c r="I16" s="19"/>
      <c r="J16" s="19"/>
      <c r="K16" s="19"/>
      <c r="L16" s="19"/>
      <c r="M16" s="19"/>
      <c r="O16" s="15">
        <v>1.2</v>
      </c>
      <c r="P16" s="10">
        <v>0.06</v>
      </c>
      <c r="Q16" s="11" t="s">
        <v>16</v>
      </c>
      <c r="R16" s="12">
        <f t="shared" si="2"/>
        <v>5.9999999999999995E-5</v>
      </c>
      <c r="S16" s="13" t="s">
        <v>17</v>
      </c>
    </row>
    <row r="17" spans="2:19">
      <c r="B17" s="143">
        <v>70</v>
      </c>
      <c r="C17" s="144" t="s">
        <v>17</v>
      </c>
      <c r="D17" s="145">
        <v>0.32</v>
      </c>
      <c r="E17" s="150" t="s">
        <v>84</v>
      </c>
      <c r="F17" s="147">
        <f t="shared" si="0"/>
        <v>3.2000000000000003E-4</v>
      </c>
      <c r="G17" s="148" t="s">
        <v>17</v>
      </c>
      <c r="I17" s="19"/>
      <c r="J17" s="19"/>
      <c r="K17" s="19"/>
      <c r="L17" s="19"/>
      <c r="M17" s="19"/>
      <c r="O17" s="15">
        <v>1.3</v>
      </c>
      <c r="P17" s="10">
        <v>0.06</v>
      </c>
      <c r="Q17" s="11" t="s">
        <v>16</v>
      </c>
      <c r="R17" s="12">
        <f t="shared" si="2"/>
        <v>5.9999999999999995E-5</v>
      </c>
      <c r="S17" s="13" t="s">
        <v>17</v>
      </c>
    </row>
    <row r="18" spans="2:19" ht="26.25">
      <c r="B18" s="143">
        <v>80</v>
      </c>
      <c r="C18" s="144" t="s">
        <v>17</v>
      </c>
      <c r="D18" s="145">
        <v>0.39</v>
      </c>
      <c r="E18" s="150" t="s">
        <v>84</v>
      </c>
      <c r="F18" s="147">
        <f t="shared" si="0"/>
        <v>3.8999999999999999E-4</v>
      </c>
      <c r="G18" s="148" t="s">
        <v>17</v>
      </c>
      <c r="I18" s="151"/>
      <c r="J18" s="151"/>
      <c r="K18" s="151"/>
      <c r="L18" s="151"/>
      <c r="M18" s="151"/>
      <c r="O18" s="15">
        <v>1.4</v>
      </c>
      <c r="P18" s="10">
        <v>0.06</v>
      </c>
      <c r="Q18" s="11" t="s">
        <v>16</v>
      </c>
      <c r="R18" s="12">
        <f t="shared" si="2"/>
        <v>5.9999999999999995E-5</v>
      </c>
      <c r="S18" s="13" t="s">
        <v>17</v>
      </c>
    </row>
    <row r="19" spans="2:19" ht="26.25">
      <c r="B19" s="143">
        <v>90</v>
      </c>
      <c r="C19" s="144" t="s">
        <v>17</v>
      </c>
      <c r="D19" s="145">
        <v>0.39</v>
      </c>
      <c r="E19" s="150" t="s">
        <v>84</v>
      </c>
      <c r="F19" s="147">
        <f t="shared" si="0"/>
        <v>3.8999999999999999E-4</v>
      </c>
      <c r="G19" s="148" t="s">
        <v>17</v>
      </c>
      <c r="I19" s="151"/>
      <c r="J19" s="151"/>
      <c r="K19" s="151"/>
      <c r="L19" s="151"/>
      <c r="M19" s="151"/>
      <c r="O19" s="15">
        <v>1.5</v>
      </c>
      <c r="P19" s="10">
        <v>0.06</v>
      </c>
      <c r="Q19" s="11" t="s">
        <v>16</v>
      </c>
      <c r="R19" s="12">
        <f t="shared" si="2"/>
        <v>5.9999999999999995E-5</v>
      </c>
      <c r="S19" s="13" t="s">
        <v>17</v>
      </c>
    </row>
    <row r="20" spans="2:19">
      <c r="B20" s="143">
        <v>100</v>
      </c>
      <c r="C20" s="144" t="s">
        <v>17</v>
      </c>
      <c r="D20" s="145">
        <v>0.39</v>
      </c>
      <c r="E20" s="150" t="s">
        <v>84</v>
      </c>
      <c r="F20" s="147">
        <f t="shared" si="0"/>
        <v>3.8999999999999999E-4</v>
      </c>
      <c r="G20" s="148" t="s">
        <v>17</v>
      </c>
      <c r="O20" s="15">
        <v>1.6</v>
      </c>
      <c r="P20" s="10">
        <v>0.06</v>
      </c>
      <c r="Q20" s="11" t="s">
        <v>16</v>
      </c>
      <c r="R20" s="12">
        <f t="shared" si="2"/>
        <v>5.9999999999999995E-5</v>
      </c>
      <c r="S20" s="13" t="s">
        <v>17</v>
      </c>
    </row>
    <row r="21" spans="2:19">
      <c r="O21" s="15">
        <v>1.7</v>
      </c>
      <c r="P21" s="10">
        <v>0.06</v>
      </c>
      <c r="Q21" s="11" t="s">
        <v>16</v>
      </c>
      <c r="R21" s="12">
        <f t="shared" si="2"/>
        <v>5.9999999999999995E-5</v>
      </c>
      <c r="S21" s="13" t="s">
        <v>17</v>
      </c>
    </row>
    <row r="22" spans="2:19">
      <c r="O22" s="15">
        <v>1.8</v>
      </c>
      <c r="P22" s="10">
        <v>0.06</v>
      </c>
      <c r="Q22" s="11" t="s">
        <v>16</v>
      </c>
      <c r="R22" s="12">
        <f t="shared" si="2"/>
        <v>5.9999999999999995E-5</v>
      </c>
      <c r="S22" s="13" t="s">
        <v>17</v>
      </c>
    </row>
    <row r="23" spans="2:19">
      <c r="O23" s="15">
        <v>1.9</v>
      </c>
      <c r="P23" s="10">
        <v>0.06</v>
      </c>
      <c r="Q23" s="11" t="s">
        <v>16</v>
      </c>
      <c r="R23" s="12">
        <f t="shared" si="2"/>
        <v>5.9999999999999995E-5</v>
      </c>
      <c r="S23" s="13" t="s">
        <v>17</v>
      </c>
    </row>
    <row r="24" spans="2:19">
      <c r="O24" s="9">
        <v>1</v>
      </c>
      <c r="P24" s="10">
        <v>0.06</v>
      </c>
      <c r="Q24" s="11" t="s">
        <v>16</v>
      </c>
      <c r="R24" s="12">
        <f t="shared" si="2"/>
        <v>5.9999999999999995E-5</v>
      </c>
      <c r="S24" s="13" t="s">
        <v>17</v>
      </c>
    </row>
    <row r="25" spans="2:19">
      <c r="O25" s="9">
        <v>2</v>
      </c>
      <c r="P25" s="10">
        <v>0.06</v>
      </c>
      <c r="Q25" s="11" t="s">
        <v>16</v>
      </c>
      <c r="R25" s="12">
        <f t="shared" si="2"/>
        <v>5.9999999999999995E-5</v>
      </c>
      <c r="S25" s="13" t="s">
        <v>17</v>
      </c>
    </row>
    <row r="26" spans="2:19">
      <c r="O26" s="9">
        <v>3</v>
      </c>
      <c r="P26" s="10">
        <v>0.06</v>
      </c>
      <c r="Q26" s="11" t="s">
        <v>16</v>
      </c>
      <c r="R26" s="12">
        <f t="shared" si="2"/>
        <v>5.9999999999999995E-5</v>
      </c>
      <c r="S26" s="13" t="s">
        <v>17</v>
      </c>
    </row>
    <row r="27" spans="2:19">
      <c r="O27" s="9">
        <v>4</v>
      </c>
      <c r="P27" s="10">
        <v>0.06</v>
      </c>
      <c r="Q27" s="11" t="s">
        <v>16</v>
      </c>
      <c r="R27" s="12">
        <f t="shared" si="2"/>
        <v>5.9999999999999995E-5</v>
      </c>
      <c r="S27" s="13" t="s">
        <v>17</v>
      </c>
    </row>
    <row r="28" spans="2:19">
      <c r="O28" s="9">
        <v>5</v>
      </c>
      <c r="P28" s="10">
        <v>0.06</v>
      </c>
      <c r="Q28" s="11" t="s">
        <v>16</v>
      </c>
      <c r="R28" s="12">
        <f t="shared" si="2"/>
        <v>5.9999999999999995E-5</v>
      </c>
      <c r="S28" s="13" t="s">
        <v>17</v>
      </c>
    </row>
    <row r="29" spans="2:19">
      <c r="O29" s="9">
        <v>6</v>
      </c>
      <c r="P29" s="10">
        <v>0.06</v>
      </c>
      <c r="Q29" s="11" t="s">
        <v>16</v>
      </c>
      <c r="R29" s="12">
        <f t="shared" si="2"/>
        <v>5.9999999999999995E-5</v>
      </c>
      <c r="S29" s="13" t="s">
        <v>17</v>
      </c>
    </row>
    <row r="30" spans="2:19">
      <c r="O30" s="9">
        <v>7</v>
      </c>
      <c r="P30" s="10">
        <v>0.06</v>
      </c>
      <c r="Q30" s="11" t="s">
        <v>16</v>
      </c>
      <c r="R30" s="12">
        <f t="shared" si="2"/>
        <v>5.9999999999999995E-5</v>
      </c>
      <c r="S30" s="13" t="s">
        <v>17</v>
      </c>
    </row>
    <row r="31" spans="2:19">
      <c r="O31" s="9">
        <v>8</v>
      </c>
      <c r="P31" s="10">
        <v>0.06</v>
      </c>
      <c r="Q31" s="11" t="s">
        <v>16</v>
      </c>
      <c r="R31" s="12">
        <f t="shared" si="2"/>
        <v>5.9999999999999995E-5</v>
      </c>
      <c r="S31" s="13" t="s">
        <v>17</v>
      </c>
    </row>
    <row r="32" spans="2:19">
      <c r="O32" s="9">
        <v>9</v>
      </c>
      <c r="P32" s="10">
        <v>0.06</v>
      </c>
      <c r="Q32" s="11" t="s">
        <v>16</v>
      </c>
      <c r="R32" s="12">
        <f t="shared" si="2"/>
        <v>5.9999999999999995E-5</v>
      </c>
      <c r="S32" s="13" t="s">
        <v>17</v>
      </c>
    </row>
    <row r="33" spans="15:19">
      <c r="O33" s="9">
        <v>10</v>
      </c>
      <c r="P33" s="10">
        <v>0.06</v>
      </c>
      <c r="Q33" s="11" t="s">
        <v>16</v>
      </c>
      <c r="R33" s="12">
        <f t="shared" si="2"/>
        <v>5.9999999999999995E-5</v>
      </c>
      <c r="S33" s="13" t="s">
        <v>17</v>
      </c>
    </row>
    <row r="34" spans="15:19">
      <c r="O34" s="9">
        <v>11</v>
      </c>
      <c r="P34" s="10">
        <v>7.0000000000000007E-2</v>
      </c>
      <c r="Q34" s="11" t="s">
        <v>16</v>
      </c>
      <c r="R34" s="12">
        <f t="shared" si="2"/>
        <v>7.0000000000000007E-5</v>
      </c>
      <c r="S34" s="13" t="s">
        <v>17</v>
      </c>
    </row>
    <row r="35" spans="15:19">
      <c r="O35" s="9">
        <v>12</v>
      </c>
      <c r="P35" s="10">
        <v>7.0000000000000007E-2</v>
      </c>
      <c r="Q35" s="11" t="s">
        <v>16</v>
      </c>
      <c r="R35" s="12">
        <f t="shared" si="2"/>
        <v>7.0000000000000007E-5</v>
      </c>
      <c r="S35" s="13" t="s">
        <v>17</v>
      </c>
    </row>
    <row r="36" spans="15:19">
      <c r="O36" s="9">
        <v>13</v>
      </c>
      <c r="P36" s="10">
        <v>7.0000000000000007E-2</v>
      </c>
      <c r="Q36" s="11" t="s">
        <v>16</v>
      </c>
      <c r="R36" s="12">
        <f t="shared" si="2"/>
        <v>7.0000000000000007E-5</v>
      </c>
      <c r="S36" s="13" t="s">
        <v>17</v>
      </c>
    </row>
    <row r="37" spans="15:19">
      <c r="O37" s="9">
        <v>14</v>
      </c>
      <c r="P37" s="10">
        <v>7.0000000000000007E-2</v>
      </c>
      <c r="Q37" s="11" t="s">
        <v>16</v>
      </c>
      <c r="R37" s="12">
        <f t="shared" si="2"/>
        <v>7.0000000000000007E-5</v>
      </c>
      <c r="S37" s="13" t="s">
        <v>17</v>
      </c>
    </row>
    <row r="38" spans="15:19">
      <c r="O38" s="9">
        <v>15</v>
      </c>
      <c r="P38" s="10">
        <v>7.0000000000000007E-2</v>
      </c>
      <c r="Q38" s="11" t="s">
        <v>16</v>
      </c>
      <c r="R38" s="12">
        <f t="shared" si="2"/>
        <v>7.0000000000000007E-5</v>
      </c>
      <c r="S38" s="13" t="s">
        <v>17</v>
      </c>
    </row>
    <row r="39" spans="15:19">
      <c r="O39" s="9">
        <v>16</v>
      </c>
      <c r="P39" s="10">
        <v>7.0000000000000007E-2</v>
      </c>
      <c r="Q39" s="11" t="s">
        <v>16</v>
      </c>
      <c r="R39" s="12">
        <f t="shared" si="2"/>
        <v>7.0000000000000007E-5</v>
      </c>
      <c r="S39" s="13" t="s">
        <v>17</v>
      </c>
    </row>
    <row r="40" spans="15:19">
      <c r="O40" s="9">
        <v>17</v>
      </c>
      <c r="P40" s="10">
        <v>7.0000000000000007E-2</v>
      </c>
      <c r="Q40" s="11" t="s">
        <v>16</v>
      </c>
      <c r="R40" s="12">
        <f t="shared" si="2"/>
        <v>7.0000000000000007E-5</v>
      </c>
      <c r="S40" s="13" t="s">
        <v>17</v>
      </c>
    </row>
    <row r="41" spans="15:19">
      <c r="O41" s="9">
        <v>18</v>
      </c>
      <c r="P41" s="10">
        <v>7.0000000000000007E-2</v>
      </c>
      <c r="Q41" s="11" t="s">
        <v>16</v>
      </c>
      <c r="R41" s="12">
        <f t="shared" si="2"/>
        <v>7.0000000000000007E-5</v>
      </c>
      <c r="S41" s="13" t="s">
        <v>17</v>
      </c>
    </row>
    <row r="42" spans="15:19">
      <c r="O42" s="9">
        <v>19</v>
      </c>
      <c r="P42" s="10">
        <v>7.0000000000000007E-2</v>
      </c>
      <c r="Q42" s="11" t="s">
        <v>16</v>
      </c>
      <c r="R42" s="12">
        <f t="shared" si="2"/>
        <v>7.0000000000000007E-5</v>
      </c>
      <c r="S42" s="13" t="s">
        <v>17</v>
      </c>
    </row>
    <row r="43" spans="15:19">
      <c r="O43" s="9">
        <v>20</v>
      </c>
      <c r="P43" s="10">
        <v>7.0000000000000007E-2</v>
      </c>
      <c r="Q43" s="11" t="s">
        <v>16</v>
      </c>
      <c r="R43" s="12">
        <f t="shared" si="2"/>
        <v>7.0000000000000007E-5</v>
      </c>
      <c r="S43" s="13" t="s">
        <v>17</v>
      </c>
    </row>
    <row r="44" spans="15:19">
      <c r="O44" s="9">
        <v>21</v>
      </c>
      <c r="P44" s="10">
        <v>7.0000000000000007E-2</v>
      </c>
      <c r="Q44" s="11" t="s">
        <v>16</v>
      </c>
      <c r="R44" s="12">
        <f t="shared" si="2"/>
        <v>7.0000000000000007E-5</v>
      </c>
      <c r="S44" s="13" t="s">
        <v>17</v>
      </c>
    </row>
    <row r="45" spans="15:19">
      <c r="O45" s="9">
        <v>22</v>
      </c>
      <c r="P45" s="10">
        <v>7.0000000000000007E-2</v>
      </c>
      <c r="Q45" s="11" t="s">
        <v>16</v>
      </c>
      <c r="R45" s="12">
        <f t="shared" si="2"/>
        <v>7.0000000000000007E-5</v>
      </c>
      <c r="S45" s="13" t="s">
        <v>17</v>
      </c>
    </row>
    <row r="46" spans="15:19">
      <c r="O46" s="9">
        <v>23</v>
      </c>
      <c r="P46" s="10">
        <v>7.0000000000000007E-2</v>
      </c>
      <c r="Q46" s="11" t="s">
        <v>16</v>
      </c>
      <c r="R46" s="12">
        <f t="shared" si="2"/>
        <v>7.0000000000000007E-5</v>
      </c>
      <c r="S46" s="13" t="s">
        <v>17</v>
      </c>
    </row>
    <row r="47" spans="15:19">
      <c r="O47" s="9">
        <v>24</v>
      </c>
      <c r="P47" s="10">
        <v>7.0000000000000007E-2</v>
      </c>
      <c r="Q47" s="11" t="s">
        <v>16</v>
      </c>
      <c r="R47" s="12">
        <f t="shared" si="2"/>
        <v>7.0000000000000007E-5</v>
      </c>
      <c r="S47" s="13" t="s">
        <v>17</v>
      </c>
    </row>
    <row r="48" spans="15:19">
      <c r="O48" s="9">
        <v>25</v>
      </c>
      <c r="P48" s="10">
        <v>7.0000000000000007E-2</v>
      </c>
      <c r="Q48" s="11" t="s">
        <v>16</v>
      </c>
      <c r="R48" s="12">
        <f t="shared" si="2"/>
        <v>7.0000000000000007E-5</v>
      </c>
      <c r="S48" s="13" t="s">
        <v>17</v>
      </c>
    </row>
    <row r="49" spans="15:19">
      <c r="O49" s="9">
        <v>50</v>
      </c>
      <c r="P49" s="10">
        <v>0.09</v>
      </c>
      <c r="Q49" s="11" t="s">
        <v>16</v>
      </c>
      <c r="R49" s="12">
        <f t="shared" si="2"/>
        <v>8.9999999999999992E-5</v>
      </c>
      <c r="S49" s="13" t="s">
        <v>17</v>
      </c>
    </row>
    <row r="50" spans="15:19">
      <c r="O50" s="9">
        <v>75</v>
      </c>
      <c r="P50" s="10">
        <v>0.1</v>
      </c>
      <c r="Q50" s="11" t="s">
        <v>16</v>
      </c>
      <c r="R50" s="12">
        <f t="shared" si="2"/>
        <v>1E-4</v>
      </c>
      <c r="S50" s="13" t="s">
        <v>17</v>
      </c>
    </row>
    <row r="51" spans="15:19">
      <c r="O51" s="9">
        <v>100</v>
      </c>
      <c r="P51" s="10">
        <v>0.12</v>
      </c>
      <c r="Q51" s="11" t="s">
        <v>16</v>
      </c>
      <c r="R51" s="12">
        <f t="shared" si="2"/>
        <v>1.1999999999999999E-4</v>
      </c>
      <c r="S51" s="13" t="s">
        <v>17</v>
      </c>
    </row>
  </sheetData>
  <mergeCells count="12">
    <mergeCell ref="Q4:S4"/>
    <mergeCell ref="B4:D4"/>
    <mergeCell ref="E4:G4"/>
    <mergeCell ref="I4:J4"/>
    <mergeCell ref="K4:M4"/>
    <mergeCell ref="O4:P4"/>
    <mergeCell ref="B2:G2"/>
    <mergeCell ref="I2:M2"/>
    <mergeCell ref="O2:S2"/>
    <mergeCell ref="B3:G3"/>
    <mergeCell ref="I3:M3"/>
    <mergeCell ref="O3:S3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</vt:lpstr>
      <vt:lpstr>Cert of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ภควดี ลักษมีวงศ์</cp:lastModifiedBy>
  <cp:lastPrinted>2016-08-12T13:01:54Z</cp:lastPrinted>
  <dcterms:created xsi:type="dcterms:W3CDTF">2013-11-02T07:33:54Z</dcterms:created>
  <dcterms:modified xsi:type="dcterms:W3CDTF">2017-08-22T05:06:51Z</dcterms:modified>
</cp:coreProperties>
</file>