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proecho\01_Dimension 1-10\01_External Micrometer\"/>
    </mc:Choice>
  </mc:AlternateContent>
  <bookViews>
    <workbookView xWindow="240" yWindow="135" windowWidth="19440" windowHeight="7935" tabRatio="500" activeTab="4"/>
  </bookViews>
  <sheets>
    <sheet name="Data" sheetId="11" r:id="rId1"/>
    <sheet name="Certificate" sheetId="14" r:id="rId2"/>
    <sheet name="Report" sheetId="9" r:id="rId3"/>
    <sheet name="Result" sheetId="10" r:id="rId4"/>
    <sheet name="Uncertainty Budget 50 to 75mm" sheetId="15" r:id="rId5"/>
    <sheet name="Uncert of STD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t.no">[7]Cert.!#REF!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ge__2__of__2">'[16]Cert. (LIG)'!#REF!</definedName>
    <definedName name="PartName">[15]Onsite!$C$5:$C$7</definedName>
    <definedName name="Pinij">#REF!</definedName>
    <definedName name="Plate">#REF!</definedName>
    <definedName name="post">[17]CERT!#REF!</definedName>
    <definedName name="PPPL">[18]Eq.List!$A$2:$H$216</definedName>
    <definedName name="_xlnm.Print_Area" localSheetId="1">Certificate!$A$1:$AD$38</definedName>
    <definedName name="_xlnm.Print_Area" localSheetId="0">Data!$A$1:$AF$56</definedName>
    <definedName name="_xlnm.Print_Area" localSheetId="2">Report!$A$1:$V$18</definedName>
    <definedName name="_xlnm.Print_Area" localSheetId="3">Result!$A$1:$V$32</definedName>
    <definedName name="pui">#REF!</definedName>
    <definedName name="QWE">[19]Eq.List!$A$2:$H$210</definedName>
    <definedName name="sfrg">#REF!</definedName>
    <definedName name="SM_99014">#REF!</definedName>
    <definedName name="SN">[3]E4402B!#REF!</definedName>
    <definedName name="standard">[10]Equip.List!$A$2:$A$182</definedName>
    <definedName name="std">[20]Equip.List!$A$2:$H$188</definedName>
    <definedName name="std.">[21]Equip.List!$A$2:$A$184</definedName>
    <definedName name="std.list">#REF!</definedName>
    <definedName name="STD.TABLE">[12]Sheet2!$A$2:$H$182</definedName>
    <definedName name="std_list">#REF!</definedName>
    <definedName name="stds">#REF!</definedName>
    <definedName name="uilfykukf">#REF!</definedName>
    <definedName name="UIO">[22]Eq.List!$A$2:$H$210</definedName>
    <definedName name="unit">#REF!</definedName>
    <definedName name="UUU">#REF!</definedName>
    <definedName name="vbtb">#REF!</definedName>
    <definedName name="vjsoj">[7]Cert.!#REF!</definedName>
    <definedName name="XXX">#REF!</definedName>
    <definedName name="ZXC">#REF!</definedName>
  </definedNames>
  <calcPr calcId="162913" concurrentCalc="0"/>
</workbook>
</file>

<file path=xl/calcChain.xml><?xml version="1.0" encoding="utf-8"?>
<calcChain xmlns="http://schemas.openxmlformats.org/spreadsheetml/2006/main">
  <c r="O8" i="15" l="1"/>
  <c r="O9" i="15"/>
  <c r="O10" i="15"/>
  <c r="O11" i="15"/>
  <c r="O12" i="15"/>
  <c r="O13" i="15"/>
  <c r="O14" i="15"/>
  <c r="O15" i="15"/>
  <c r="O16" i="15"/>
  <c r="O17" i="15"/>
  <c r="O7" i="15"/>
  <c r="N7" i="15"/>
  <c r="Y42" i="11"/>
  <c r="R42" i="11"/>
  <c r="N8" i="15"/>
  <c r="N9" i="15"/>
  <c r="N10" i="15"/>
  <c r="N11" i="15"/>
  <c r="N12" i="15"/>
  <c r="N13" i="15"/>
  <c r="N14" i="15"/>
  <c r="N15" i="15"/>
  <c r="N16" i="15"/>
  <c r="N17" i="15"/>
  <c r="U43" i="11"/>
  <c r="D8" i="15"/>
  <c r="E8" i="15"/>
  <c r="J15" i="3"/>
  <c r="J5" i="3"/>
  <c r="F8" i="15"/>
  <c r="G8" i="15"/>
  <c r="B8" i="15"/>
  <c r="H8" i="15"/>
  <c r="I8" i="15"/>
  <c r="J8" i="15"/>
  <c r="K8" i="15"/>
  <c r="L8" i="15"/>
  <c r="M8" i="15"/>
  <c r="P8" i="15"/>
  <c r="P13" i="10"/>
  <c r="U44" i="11"/>
  <c r="D9" i="15"/>
  <c r="E9" i="15"/>
  <c r="J6" i="3"/>
  <c r="F9" i="15"/>
  <c r="G9" i="15"/>
  <c r="B9" i="15"/>
  <c r="H9" i="15"/>
  <c r="I9" i="15"/>
  <c r="J9" i="15"/>
  <c r="K9" i="15"/>
  <c r="L9" i="15"/>
  <c r="M9" i="15"/>
  <c r="P9" i="15"/>
  <c r="P14" i="10"/>
  <c r="U45" i="11"/>
  <c r="D10" i="15"/>
  <c r="E10" i="15"/>
  <c r="J7" i="3"/>
  <c r="F10" i="15"/>
  <c r="G10" i="15"/>
  <c r="B10" i="15"/>
  <c r="H10" i="15"/>
  <c r="I10" i="15"/>
  <c r="J10" i="15"/>
  <c r="K10" i="15"/>
  <c r="L10" i="15"/>
  <c r="M10" i="15"/>
  <c r="P10" i="15"/>
  <c r="P15" i="10"/>
  <c r="U46" i="11"/>
  <c r="D11" i="15"/>
  <c r="E11" i="15"/>
  <c r="J8" i="3"/>
  <c r="F11" i="15"/>
  <c r="G11" i="15"/>
  <c r="B11" i="15"/>
  <c r="H11" i="15"/>
  <c r="I11" i="15"/>
  <c r="J11" i="15"/>
  <c r="K11" i="15"/>
  <c r="L11" i="15"/>
  <c r="M11" i="15"/>
  <c r="P11" i="15"/>
  <c r="P16" i="10"/>
  <c r="U47" i="11"/>
  <c r="D12" i="15"/>
  <c r="E12" i="15"/>
  <c r="J12" i="3"/>
  <c r="F12" i="15"/>
  <c r="G12" i="15"/>
  <c r="B12" i="15"/>
  <c r="H12" i="15"/>
  <c r="I12" i="15"/>
  <c r="J12" i="15"/>
  <c r="K12" i="15"/>
  <c r="L12" i="15"/>
  <c r="M12" i="15"/>
  <c r="P12" i="15"/>
  <c r="P17" i="10"/>
  <c r="U48" i="11"/>
  <c r="D13" i="15"/>
  <c r="E13" i="15"/>
  <c r="J10" i="3"/>
  <c r="F13" i="15"/>
  <c r="G13" i="15"/>
  <c r="B13" i="15"/>
  <c r="H13" i="15"/>
  <c r="I13" i="15"/>
  <c r="J13" i="15"/>
  <c r="K13" i="15"/>
  <c r="L13" i="15"/>
  <c r="M13" i="15"/>
  <c r="P13" i="15"/>
  <c r="P18" i="10"/>
  <c r="U49" i="11"/>
  <c r="D14" i="15"/>
  <c r="E14" i="15"/>
  <c r="J11" i="3"/>
  <c r="F14" i="15"/>
  <c r="G14" i="15"/>
  <c r="B14" i="15"/>
  <c r="H14" i="15"/>
  <c r="I14" i="15"/>
  <c r="J14" i="15"/>
  <c r="K14" i="15"/>
  <c r="L14" i="15"/>
  <c r="M14" i="15"/>
  <c r="P14" i="15"/>
  <c r="P19" i="10"/>
  <c r="U50" i="11"/>
  <c r="D15" i="15"/>
  <c r="E15" i="15"/>
  <c r="F15" i="15"/>
  <c r="G15" i="15"/>
  <c r="B15" i="15"/>
  <c r="H15" i="15"/>
  <c r="I15" i="15"/>
  <c r="J15" i="15"/>
  <c r="K15" i="15"/>
  <c r="L15" i="15"/>
  <c r="M15" i="15"/>
  <c r="P15" i="15"/>
  <c r="P20" i="10"/>
  <c r="U51" i="11"/>
  <c r="D16" i="15"/>
  <c r="E16" i="15"/>
  <c r="J13" i="3"/>
  <c r="F16" i="15"/>
  <c r="G16" i="15"/>
  <c r="B16" i="15"/>
  <c r="H16" i="15"/>
  <c r="I16" i="15"/>
  <c r="J16" i="15"/>
  <c r="K16" i="15"/>
  <c r="L16" i="15"/>
  <c r="M16" i="15"/>
  <c r="P16" i="15"/>
  <c r="P21" i="10"/>
  <c r="U52" i="11"/>
  <c r="D17" i="15"/>
  <c r="E17" i="15"/>
  <c r="J16" i="3"/>
  <c r="F17" i="15"/>
  <c r="G17" i="15"/>
  <c r="B17" i="15"/>
  <c r="H17" i="15"/>
  <c r="I17" i="15"/>
  <c r="J17" i="15"/>
  <c r="K17" i="15"/>
  <c r="L17" i="15"/>
  <c r="M17" i="15"/>
  <c r="P17" i="15"/>
  <c r="P22" i="10"/>
  <c r="U42" i="11"/>
  <c r="D7" i="15"/>
  <c r="E7" i="15"/>
  <c r="F7" i="15"/>
  <c r="G7" i="15"/>
  <c r="B7" i="15"/>
  <c r="H7" i="15"/>
  <c r="I7" i="15"/>
  <c r="J7" i="15"/>
  <c r="K7" i="15"/>
  <c r="L7" i="15"/>
  <c r="M7" i="15"/>
  <c r="P7" i="15"/>
  <c r="P12" i="10"/>
  <c r="I7" i="10"/>
  <c r="H7" i="10"/>
  <c r="G7" i="10"/>
  <c r="AA20" i="14"/>
  <c r="AA19" i="14"/>
  <c r="J16" i="14"/>
  <c r="J15" i="14"/>
  <c r="J14" i="14"/>
  <c r="J13" i="14"/>
  <c r="J12" i="14"/>
  <c r="J7" i="14"/>
  <c r="J5" i="14"/>
  <c r="I27" i="10"/>
  <c r="P26" i="10"/>
  <c r="I26" i="10"/>
  <c r="H5" i="9"/>
  <c r="S34" i="11"/>
  <c r="S33" i="11"/>
  <c r="S32" i="11"/>
  <c r="P26" i="11"/>
  <c r="P25" i="11"/>
  <c r="S24" i="11"/>
  <c r="P24" i="11"/>
  <c r="P23" i="11"/>
  <c r="T24" i="11"/>
  <c r="Z33" i="11"/>
  <c r="H37" i="14"/>
  <c r="AA21" i="14"/>
  <c r="P7" i="10"/>
  <c r="E13" i="10"/>
  <c r="E14" i="10"/>
  <c r="E15" i="10"/>
  <c r="E16" i="10"/>
  <c r="E17" i="10"/>
  <c r="E18" i="10"/>
  <c r="E19" i="10"/>
  <c r="E20" i="10"/>
  <c r="E21" i="10"/>
  <c r="E22" i="10"/>
  <c r="E12" i="10"/>
  <c r="F5" i="10"/>
  <c r="V37" i="14"/>
  <c r="H35" i="14"/>
  <c r="E13" i="3"/>
  <c r="R49" i="11"/>
  <c r="R47" i="11"/>
  <c r="R51" i="11"/>
  <c r="R48" i="11"/>
  <c r="R46" i="11"/>
  <c r="R44" i="11"/>
  <c r="R43" i="11"/>
  <c r="Y43" i="11"/>
  <c r="M13" i="10"/>
  <c r="I13" i="10"/>
  <c r="Y44" i="11"/>
  <c r="M14" i="10"/>
  <c r="I14" i="10"/>
  <c r="Y51" i="11"/>
  <c r="M21" i="10"/>
  <c r="I21" i="10"/>
  <c r="Y46" i="11"/>
  <c r="M16" i="10"/>
  <c r="I16" i="10"/>
  <c r="Y48" i="11"/>
  <c r="M18" i="10"/>
  <c r="I18" i="10"/>
  <c r="Y49" i="11"/>
  <c r="M19" i="10"/>
  <c r="I19" i="10"/>
  <c r="Y47" i="11"/>
  <c r="M17" i="10"/>
  <c r="I17" i="10"/>
  <c r="M12" i="10"/>
  <c r="I12" i="10"/>
  <c r="R45" i="11"/>
  <c r="R50" i="11"/>
  <c r="Y50" i="11"/>
  <c r="M20" i="10"/>
  <c r="I20" i="10"/>
  <c r="Y45" i="11"/>
  <c r="M15" i="10"/>
  <c r="I15" i="10"/>
  <c r="R52" i="11"/>
  <c r="Y52" i="11"/>
  <c r="M22" i="10"/>
  <c r="I22" i="10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V36" i="3"/>
  <c r="P36" i="3"/>
  <c r="V35" i="3"/>
  <c r="P35" i="3"/>
  <c r="V34" i="3"/>
  <c r="P34" i="3"/>
  <c r="V33" i="3"/>
  <c r="P33" i="3"/>
  <c r="V32" i="3"/>
  <c r="P32" i="3"/>
  <c r="V31" i="3"/>
  <c r="P31" i="3"/>
  <c r="V30" i="3"/>
  <c r="P30" i="3"/>
  <c r="V29" i="3"/>
  <c r="P29" i="3"/>
  <c r="V28" i="3"/>
  <c r="P28" i="3"/>
  <c r="V27" i="3"/>
  <c r="P27" i="3"/>
  <c r="V26" i="3"/>
  <c r="P26" i="3"/>
  <c r="V25" i="3"/>
  <c r="P25" i="3"/>
  <c r="V24" i="3"/>
  <c r="P24" i="3"/>
  <c r="V23" i="3"/>
  <c r="P23" i="3"/>
  <c r="V22" i="3"/>
  <c r="P22" i="3"/>
  <c r="V21" i="3"/>
  <c r="P21" i="3"/>
  <c r="V20" i="3"/>
  <c r="P20" i="3"/>
  <c r="V19" i="3"/>
  <c r="P19" i="3"/>
  <c r="V18" i="3"/>
  <c r="P18" i="3"/>
  <c r="V17" i="3"/>
  <c r="P17" i="3"/>
  <c r="J17" i="3"/>
  <c r="V16" i="3"/>
  <c r="P16" i="3"/>
  <c r="V15" i="3"/>
  <c r="P15" i="3"/>
  <c r="V14" i="3"/>
  <c r="P14" i="3"/>
  <c r="J14" i="3"/>
  <c r="D14" i="3"/>
  <c r="V13" i="3"/>
  <c r="P13" i="3"/>
  <c r="D13" i="3"/>
  <c r="AB12" i="3"/>
  <c r="V12" i="3"/>
  <c r="P12" i="3"/>
  <c r="D12" i="3"/>
  <c r="AB11" i="3"/>
  <c r="V11" i="3"/>
  <c r="P11" i="3"/>
  <c r="D11" i="3"/>
  <c r="AB10" i="3"/>
  <c r="V10" i="3"/>
  <c r="P10" i="3"/>
  <c r="D10" i="3"/>
  <c r="AB9" i="3"/>
  <c r="V9" i="3"/>
  <c r="P9" i="3"/>
  <c r="J9" i="3"/>
  <c r="D9" i="3"/>
  <c r="AB8" i="3"/>
  <c r="V8" i="3"/>
  <c r="P8" i="3"/>
  <c r="D8" i="3"/>
  <c r="AB7" i="3"/>
  <c r="V7" i="3"/>
  <c r="P7" i="3"/>
  <c r="D7" i="3"/>
  <c r="AB6" i="3"/>
  <c r="V6" i="3"/>
  <c r="P6" i="3"/>
  <c r="D6" i="3"/>
  <c r="AB5" i="3"/>
  <c r="V5" i="3"/>
  <c r="P5" i="3"/>
  <c r="D5" i="3"/>
</calcChain>
</file>

<file path=xl/comments1.xml><?xml version="1.0" encoding="utf-8"?>
<comments xmlns="http://schemas.openxmlformats.org/spreadsheetml/2006/main">
  <authors>
    <author>Nathaphol Boonmee</author>
  </authors>
  <commentList>
    <comment ref="Q37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F4" authorId="0" shapeId="0">
      <text>
        <r>
          <rPr>
            <sz val="9"/>
            <color indexed="81"/>
            <rFont val="Tahoma"/>
            <family val="2"/>
          </rPr>
          <t>Certificate of Calibration Gauge Block</t>
        </r>
      </text>
    </comment>
    <comment ref="H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P6" authorId="0" shapeId="0">
      <text>
        <r>
          <rPr>
            <sz val="9"/>
            <color indexed="81"/>
            <rFont val="Tahoma"/>
            <family val="2"/>
          </rPr>
          <t xml:space="preserve">Unit of Uncertainty is 
</t>
        </r>
        <r>
          <rPr>
            <sz val="9"/>
            <color indexed="81"/>
            <rFont val="Calibri"/>
            <family val="2"/>
          </rPr>
          <t>µ</t>
        </r>
        <r>
          <rPr>
            <sz val="9"/>
            <color indexed="81"/>
            <rFont val="Tahoma"/>
            <family val="2"/>
          </rPr>
          <t>m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Y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C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O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U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AA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H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J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N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P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T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V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Z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AB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<sst xmlns="http://schemas.openxmlformats.org/spreadsheetml/2006/main" count="459" uniqueCount="159">
  <si>
    <t>Nominal Value</t>
  </si>
  <si>
    <t>Temperature Effect</t>
  </si>
  <si>
    <t>Repeatability</t>
  </si>
  <si>
    <t>Uc</t>
  </si>
  <si>
    <t>Ui</t>
  </si>
  <si>
    <r>
      <t>V</t>
    </r>
    <r>
      <rPr>
        <vertAlign val="subscript"/>
        <sz val="12"/>
        <rFont val="Cordia New"/>
        <family val="2"/>
      </rPr>
      <t>eff</t>
    </r>
  </si>
  <si>
    <r>
      <t>K</t>
    </r>
    <r>
      <rPr>
        <vertAlign val="subscript"/>
        <sz val="12"/>
        <rFont val="Cordia New"/>
        <family val="2"/>
      </rPr>
      <t>95</t>
    </r>
  </si>
  <si>
    <t>mm.</t>
  </si>
  <si>
    <t>Value</t>
  </si>
  <si>
    <t>Due Date</t>
  </si>
  <si>
    <t>mm</t>
  </si>
  <si>
    <t>SP-SD-008</t>
  </si>
  <si>
    <t>SP-SD-009</t>
  </si>
  <si>
    <t>SP-SD-010</t>
  </si>
  <si>
    <t>SP-SD-011</t>
  </si>
  <si>
    <t>SP-SD-012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</si>
  <si>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</si>
  <si>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Digital</t>
  </si>
  <si>
    <t>Analog</t>
  </si>
  <si>
    <t>Certificate of Calibration</t>
  </si>
  <si>
    <t xml:space="preserve">Resolution of UUC </t>
  </si>
  <si>
    <t>Average</t>
  </si>
  <si>
    <t>Error</t>
  </si>
  <si>
    <t xml:space="preserve">UUC Reading </t>
  </si>
  <si>
    <t>Uncertainty of  STD</t>
  </si>
  <si>
    <t>Uncertainty Budget External Micrometer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</si>
  <si>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</si>
  <si>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</si>
  <si>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</si>
  <si>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</si>
  <si>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</si>
  <si>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</si>
  <si>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</si>
  <si>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</si>
  <si>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</si>
  <si>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</si>
  <si>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</si>
  <si>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</si>
  <si>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</si>
  <si>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</si>
  <si>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</si>
  <si>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</si>
  <si>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</si>
  <si>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</si>
  <si>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</si>
  <si>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</si>
  <si>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</si>
  <si>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</si>
  <si>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</si>
  <si>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</si>
  <si>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</si>
  <si>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Result of Calibration</t>
  </si>
  <si>
    <t>Scale Range</t>
  </si>
  <si>
    <t xml:space="preserve">Flatness on measuring faces </t>
  </si>
  <si>
    <t>Parallelism between measuring faces</t>
  </si>
  <si>
    <t>≤</t>
  </si>
  <si>
    <t>µm</t>
  </si>
  <si>
    <t>Measurement Uncertainty</t>
  </si>
  <si>
    <t>- End of Certificate -</t>
  </si>
  <si>
    <t>SP METROLOGY SYSTEM THAILAND</t>
  </si>
  <si>
    <t>Location</t>
  </si>
  <si>
    <t>Equipment Name :</t>
  </si>
  <si>
    <t>Model :</t>
  </si>
  <si>
    <t>Referance Standard :</t>
  </si>
  <si>
    <t xml:space="preserve">1. Flatness Measurement </t>
  </si>
  <si>
    <t>Measuring Positions</t>
  </si>
  <si>
    <t>Reading</t>
  </si>
  <si>
    <t xml:space="preserve">Anvil </t>
  </si>
  <si>
    <t xml:space="preserve"> Spindle</t>
  </si>
  <si>
    <t xml:space="preserve">2. PARALLELISM OF MEASURING FACES </t>
  </si>
  <si>
    <t>2.1 External Micrometer of length 0-50 mm.</t>
  </si>
  <si>
    <t>Max</t>
  </si>
  <si>
    <t>(mm)</t>
  </si>
  <si>
    <t xml:space="preserve"> (mm)</t>
  </si>
  <si>
    <t>P = Parallelism of measuring faces</t>
  </si>
  <si>
    <t>l = Wavelength</t>
  </si>
  <si>
    <t>2.2 External Micrometer of length 50-175 mm.</t>
  </si>
  <si>
    <t>12.00 - 12.12</t>
  </si>
  <si>
    <t>12.00 - 12.25</t>
  </si>
  <si>
    <t>12.00 - 12.37</t>
  </si>
  <si>
    <t>3.  Instrument Error</t>
  </si>
  <si>
    <t>Calibrated By :</t>
  </si>
  <si>
    <t>Ms. Arunkamon Raramanus</t>
  </si>
  <si>
    <t>Certificate No. :</t>
  </si>
  <si>
    <t>of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</si>
  <si>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</si>
  <si>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</si>
  <si>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</si>
  <si>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</si>
  <si>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</si>
  <si>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</si>
  <si>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</si>
  <si>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</si>
  <si>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Customer Name :</t>
  </si>
  <si>
    <t>Manufacturer :</t>
  </si>
  <si>
    <t>Serial No. :</t>
  </si>
  <si>
    <t>Range :</t>
  </si>
  <si>
    <t>to</t>
  </si>
  <si>
    <t>Resolution :</t>
  </si>
  <si>
    <t>Overall Inspection</t>
  </si>
  <si>
    <t>Good</t>
  </si>
  <si>
    <t>Not Good</t>
  </si>
  <si>
    <t>Due Date :</t>
  </si>
  <si>
    <t xml:space="preserve">Resolution </t>
  </si>
  <si>
    <t>External Micrometer</t>
  </si>
  <si>
    <r>
      <t>P = (l / 2) x (n</t>
    </r>
    <r>
      <rPr>
        <vertAlign val="subscript"/>
        <sz val="9"/>
        <rFont val="Gulim"/>
        <family val="2"/>
      </rPr>
      <t xml:space="preserve">Anvil </t>
    </r>
    <r>
      <rPr>
        <sz val="9"/>
        <rFont val="Gulim"/>
        <family val="2"/>
      </rPr>
      <t>+ n</t>
    </r>
    <r>
      <rPr>
        <vertAlign val="subscript"/>
        <sz val="9"/>
        <rFont val="Gulim"/>
        <family val="2"/>
      </rPr>
      <t>Spindle</t>
    </r>
    <r>
      <rPr>
        <sz val="9"/>
        <rFont val="Gulim"/>
        <family val="2"/>
      </rPr>
      <t>)</t>
    </r>
  </si>
  <si>
    <r>
      <t>n</t>
    </r>
    <r>
      <rPr>
        <vertAlign val="subscript"/>
        <sz val="9"/>
        <rFont val="Gulim"/>
        <family val="2"/>
      </rPr>
      <t>Anvil</t>
    </r>
    <r>
      <rPr>
        <sz val="9"/>
        <rFont val="Gulim"/>
        <family val="2"/>
      </rPr>
      <t xml:space="preserve"> = Number of fringes (Anvil)</t>
    </r>
  </si>
  <si>
    <r>
      <t>n</t>
    </r>
    <r>
      <rPr>
        <vertAlign val="subscript"/>
        <sz val="9"/>
        <rFont val="Gulim"/>
        <family val="2"/>
      </rPr>
      <t>Spindle</t>
    </r>
    <r>
      <rPr>
        <sz val="9"/>
        <rFont val="Gulim"/>
        <family val="2"/>
      </rPr>
      <t xml:space="preserve"> = Number of fringes (Spindle)</t>
    </r>
  </si>
  <si>
    <t>SPR16010011-1</t>
  </si>
  <si>
    <t>SCG</t>
  </si>
  <si>
    <t>Mitutoyo</t>
  </si>
  <si>
    <t>123-456</t>
  </si>
  <si>
    <t>N/A</t>
  </si>
  <si>
    <t>Mr.Sombut Srikampa</t>
  </si>
  <si>
    <t>Mr. Natthaphol Boonmee</t>
  </si>
  <si>
    <t>Page</t>
  </si>
  <si>
    <r>
      <t>Page :</t>
    </r>
    <r>
      <rPr>
        <sz val="10"/>
        <rFont val="Gulim"/>
        <family val="2"/>
      </rPr>
      <t xml:space="preserve"> 2 of 3</t>
    </r>
  </si>
  <si>
    <t>-National Institute of Metrology (Thailand) (NIMT)</t>
  </si>
  <si>
    <t>-Thailand Institute of Scientific And Technological Research (TISTR)</t>
  </si>
  <si>
    <t>Gauge Block Set</t>
  </si>
  <si>
    <t>MTL142959-2</t>
  </si>
  <si>
    <r>
      <t>Page :</t>
    </r>
    <r>
      <rPr>
        <sz val="10.5"/>
        <rFont val="Gulim"/>
        <family val="2"/>
      </rPr>
      <t xml:space="preserve"> 1 of 3</t>
    </r>
  </si>
  <si>
    <t>50% ± 15 %</t>
  </si>
  <si>
    <t>Calibration Procedure</t>
  </si>
  <si>
    <t>SP-CPD-04-01</t>
  </si>
  <si>
    <t>This certifies that the above instrument was calibrated in compliance with the calibration system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</si>
  <si>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</si>
  <si>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</si>
  <si>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</si>
  <si>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</si>
  <si>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</si>
  <si>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Date of Issue </t>
  </si>
  <si>
    <t xml:space="preserve">Calibrated by </t>
  </si>
  <si>
    <t>Norminal 
Value</t>
  </si>
  <si>
    <t>X1</t>
  </si>
  <si>
    <t>X2</t>
  </si>
  <si>
    <t>X3</t>
  </si>
  <si>
    <t>X4</t>
  </si>
  <si>
    <r>
      <t xml:space="preserve">   Page :</t>
    </r>
    <r>
      <rPr>
        <sz val="10"/>
        <rFont val="Gulim"/>
        <family val="2"/>
      </rPr>
      <t xml:space="preserve"> 3 of 3</t>
    </r>
  </si>
  <si>
    <t>UUC 
Reading</t>
  </si>
  <si>
    <t xml:space="preserve">The reported uncertainty of measurement is the expanded uncertainty obtained by multiplying the </t>
  </si>
  <si>
    <t>standard uncertainty with the coverage factor k = 2.00, providing a level of confidence approximately 95 %</t>
  </si>
  <si>
    <t>Reference Standards</t>
  </si>
  <si>
    <t>20 °C ± 1 °C</t>
  </si>
  <si>
    <t>ID No:</t>
  </si>
  <si>
    <t xml:space="preserve">Size of Optical </t>
  </si>
  <si>
    <t>Number of</t>
  </si>
  <si>
    <t>Paralllelism</t>
  </si>
  <si>
    <t xml:space="preserve">Paralllelism </t>
  </si>
  <si>
    <t>Fringes (n)</t>
  </si>
  <si>
    <t>Anvil</t>
  </si>
  <si>
    <t>Spindle</t>
  </si>
  <si>
    <t>Size of Gauge</t>
  </si>
  <si>
    <t>Block</t>
  </si>
  <si>
    <t>Unit : mm</t>
  </si>
  <si>
    <t>Normal 
Value</t>
  </si>
  <si>
    <t>Uncertainty 
(± ) µm</t>
  </si>
  <si>
    <r>
      <t>U</t>
    </r>
    <r>
      <rPr>
        <b/>
        <vertAlign val="subscript"/>
        <sz val="10"/>
        <color rgb="FF0070C0"/>
        <rFont val="Gulim"/>
        <family val="2"/>
      </rPr>
      <t>95</t>
    </r>
    <r>
      <rPr>
        <b/>
        <strike/>
        <vertAlign val="subscript"/>
        <sz val="10"/>
        <color rgb="FF0070C0"/>
        <rFont val="Gulim"/>
        <family val="2"/>
      </rPr>
      <t>%</t>
    </r>
  </si>
  <si>
    <t>(µm)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</si>
</sst>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0"/>
    <numFmt numFmtId="167" formatCode="0.0000"/>
    <numFmt numFmtId="168" formatCode="0.000000"/>
    <numFmt numFmtId="169" formatCode="0.0000000"/>
    <numFmt numFmtId="170" formatCode="0.0E+00"/>
    <numFmt numFmtId="171" formatCode="[$-409]d\-mmm\-yyyy;@"/>
    <numFmt numFmtId="172" formatCode="0.0"/>
    <numFmt numFmtId="173" formatCode="[$-809]dd\ mmmm\ yyyy;@"/>
    <numFmt numFmtId="174" formatCode="dd\ mmmm\ yyyy"/>
    <numFmt numFmtId="175" formatCode="[$-1010409]d\ mmmm\ yyyy;@"/>
    <numFmt numFmtId="176" formatCode="0.0\ &quot;μm&quot;"/>
    <numFmt numFmtId="177" formatCode="B1d\-mmm\-yy"/>
    <numFmt numFmtId="178" formatCode="[$-409]d\-mmm\-yy;@"/>
    <numFmt numFmtId="179" formatCode="[$-409]dd\-mmm\-yy;@"/>
    <numFmt numFmtId="180" formatCode="_-[$€]* #,##0.00_-;\-[$€]* #,##0.00_-;_-[$€]* &quot;-&quot;??_-;_-@_-"/>
    <numFmt numFmtId="181" formatCode="_(* #,##0_);_(* \(#,##0\);_(* &quot;-&quot;_);_(@_)"/>
    <numFmt numFmtId="182" formatCode="_(&quot;$&quot;* #,##0_);_(&quot;$&quot;* \(#,##0\);_(&quot;$&quot;* &quot;-&quot;_);_(@_)"/>
    <numFmt numFmtId="183" formatCode="_(&quot;$&quot;* #,##0.00_);_(&quot;$&quot;* \(#,##0.00\);_(&quot;$&quot;* &quot;-&quot;??_);_(@_)"/>
  </numFmts>
  <fonts count="70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b/>
      <sz val="24"/>
      <name val="Arial"/>
      <family val="2"/>
    </font>
    <font>
      <sz val="16"/>
      <name val="Angsana New"/>
      <family val="1"/>
    </font>
    <font>
      <sz val="12"/>
      <name val="Cordia New"/>
      <family val="2"/>
    </font>
    <font>
      <vertAlign val="subscript"/>
      <sz val="12"/>
      <name val="Cordia New"/>
      <family val="2"/>
    </font>
    <font>
      <sz val="8"/>
      <name val="Arial"/>
      <family val="2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10"/>
      <color rgb="FFFF0000"/>
      <name val="Gulim"/>
      <family val="2"/>
    </font>
    <font>
      <sz val="10"/>
      <name val="Gulim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b/>
      <sz val="12"/>
      <name val="Angsana New"/>
      <family val="1"/>
    </font>
    <font>
      <b/>
      <sz val="18"/>
      <color rgb="FF002060"/>
      <name val="Angsana New"/>
      <family val="1"/>
    </font>
    <font>
      <b/>
      <sz val="18"/>
      <color rgb="FFFF0000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sz val="9"/>
      <name val="Angsana New"/>
      <family val="1"/>
    </font>
    <font>
      <sz val="12"/>
      <name val="Angsana New"/>
      <family val="1"/>
    </font>
    <font>
      <b/>
      <sz val="12"/>
      <name val="Cordia New"/>
      <family val="2"/>
    </font>
    <font>
      <sz val="12"/>
      <name val="Shruti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6"/>
      <name val="Cordia New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4"/>
      <color indexed="10"/>
      <name val="Cordia New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b/>
      <sz val="10"/>
      <name val="Gulim"/>
      <family val="2"/>
    </font>
    <font>
      <sz val="10"/>
      <color theme="1"/>
      <name val="Gulim"/>
      <family val="2"/>
    </font>
    <font>
      <sz val="14"/>
      <color theme="1"/>
      <name val="Cordia New"/>
      <family val="2"/>
    </font>
    <font>
      <sz val="11"/>
      <name val="Gill Sans MT"/>
      <family val="2"/>
    </font>
    <font>
      <b/>
      <sz val="14"/>
      <color theme="0"/>
      <name val="Cordia New"/>
      <family val="2"/>
    </font>
    <font>
      <b/>
      <sz val="12"/>
      <name val="Gulim"/>
      <family val="2"/>
    </font>
    <font>
      <sz val="9"/>
      <name val="Gulim"/>
      <family val="2"/>
    </font>
    <font>
      <sz val="9"/>
      <color theme="1"/>
      <name val="Gulim"/>
      <family val="2"/>
    </font>
    <font>
      <sz val="9"/>
      <color rgb="FFFF0000"/>
      <name val="Gulim"/>
      <family val="2"/>
    </font>
    <font>
      <b/>
      <sz val="9"/>
      <color theme="1"/>
      <name val="Gulim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1"/>
      <name val="Calibri"/>
      <family val="2"/>
      <scheme val="minor"/>
    </font>
    <font>
      <sz val="10"/>
      <color rgb="FF0070C0"/>
      <name val="Gulim"/>
      <family val="2"/>
    </font>
    <font>
      <sz val="14"/>
      <color rgb="FF0070C0"/>
      <name val="Cordia New"/>
      <family val="2"/>
    </font>
    <font>
      <vertAlign val="subscript"/>
      <sz val="9"/>
      <name val="Gulim"/>
      <family val="2"/>
    </font>
    <font>
      <b/>
      <sz val="26"/>
      <name val="Gulim"/>
      <family val="2"/>
    </font>
    <font>
      <b/>
      <sz val="18"/>
      <name val="Gulim"/>
      <family val="2"/>
    </font>
    <font>
      <u/>
      <sz val="10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b/>
      <sz val="12"/>
      <name val="Arial"/>
      <family val="2"/>
    </font>
    <font>
      <b/>
      <sz val="10"/>
      <color rgb="FF0070C0"/>
      <name val="Gulim"/>
      <family val="2"/>
    </font>
    <font>
      <b/>
      <vertAlign val="subscript"/>
      <sz val="10"/>
      <color rgb="FF0070C0"/>
      <name val="Gulim"/>
      <family val="2"/>
    </font>
    <font>
      <b/>
      <strike/>
      <vertAlign val="subscript"/>
      <sz val="10"/>
      <color rgb="FF0070C0"/>
      <name val="Gulim"/>
      <family val="2"/>
    </font>
    <font>
      <sz val="9"/>
      <color indexed="8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indexed="26"/>
      </patternFill>
    </fill>
    <fill>
      <patternFill patternType="solid">
        <fgColor rgb="FF0BF31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9">
    <xf numFmtId="0" fontId="0" fillId="0" borderId="0"/>
    <xf numFmtId="0" fontId="3" fillId="0" borderId="0"/>
    <xf numFmtId="0" fontId="3" fillId="0" borderId="0"/>
    <xf numFmtId="164" fontId="20" fillId="0" borderId="0" applyFont="0" applyFill="0" applyBorder="0" applyAlignment="0" applyProtection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0" fillId="0" borderId="0"/>
    <xf numFmtId="0" fontId="21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 applyNumberFormat="0" applyAlignment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80" fontId="20" fillId="0" borderId="0" applyFont="0" applyFill="0" applyBorder="0" applyAlignment="0" applyProtection="0"/>
    <xf numFmtId="38" fontId="9" fillId="2" borderId="0" applyNumberFormat="0" applyBorder="0" applyAlignment="0" applyProtection="0"/>
    <xf numFmtId="0" fontId="65" fillId="0" borderId="15" applyNumberFormat="0" applyAlignment="0" applyProtection="0">
      <alignment horizontal="left" vertical="center"/>
    </xf>
    <xf numFmtId="0" fontId="65" fillId="0" borderId="6">
      <alignment horizontal="left" vertical="center"/>
    </xf>
    <xf numFmtId="10" fontId="9" fillId="2" borderId="1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10" fontId="3" fillId="0" borderId="0" applyFont="0" applyFill="0" applyBorder="0" applyAlignment="0" applyProtection="0"/>
    <xf numFmtId="18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0" fontId="20" fillId="0" borderId="0"/>
    <xf numFmtId="164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0" fontId="20" fillId="0" borderId="0"/>
    <xf numFmtId="183" fontId="20" fillId="0" borderId="0" applyFont="0" applyFill="0" applyBorder="0" applyAlignment="0" applyProtection="0"/>
    <xf numFmtId="182" fontId="20" fillId="0" borderId="0" applyFont="0" applyFill="0" applyBorder="0" applyAlignment="0" applyProtection="0"/>
  </cellStyleXfs>
  <cellXfs count="59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6" fillId="0" borderId="0" xfId="1" applyFont="1" applyAlignment="1" applyProtection="1">
      <alignment horizontal="center" vertical="center"/>
      <protection locked="0"/>
    </xf>
    <xf numFmtId="0" fontId="9" fillId="2" borderId="0" xfId="0" applyFont="1" applyFill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7" fillId="8" borderId="1" xfId="0" applyNumberFormat="1" applyFont="1" applyFill="1" applyBorder="1" applyAlignment="1">
      <alignment horizontal="center" vertical="center"/>
    </xf>
    <xf numFmtId="166" fontId="7" fillId="8" borderId="1" xfId="0" applyNumberFormat="1" applyFont="1" applyFill="1" applyBorder="1" applyAlignment="1">
      <alignment horizontal="center" vertical="center"/>
    </xf>
    <xf numFmtId="168" fontId="11" fillId="8" borderId="1" xfId="0" applyNumberFormat="1" applyFont="1" applyFill="1" applyBorder="1" applyAlignment="1">
      <alignment horizontal="center" vertical="center"/>
    </xf>
    <xf numFmtId="169" fontId="7" fillId="8" borderId="1" xfId="0" applyNumberFormat="1" applyFont="1" applyFill="1" applyBorder="1" applyAlignment="1">
      <alignment horizontal="center" vertical="center"/>
    </xf>
    <xf numFmtId="167" fontId="7" fillId="8" borderId="5" xfId="0" applyNumberFormat="1" applyFont="1" applyFill="1" applyBorder="1" applyAlignment="1">
      <alignment horizontal="center" vertical="center"/>
    </xf>
    <xf numFmtId="170" fontId="7" fillId="8" borderId="5" xfId="0" applyNumberFormat="1" applyFont="1" applyFill="1" applyBorder="1" applyAlignment="1">
      <alignment horizontal="center" vertical="center"/>
    </xf>
    <xf numFmtId="2" fontId="9" fillId="2" borderId="0" xfId="0" applyNumberFormat="1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vertical="center"/>
    </xf>
    <xf numFmtId="0" fontId="12" fillId="2" borderId="0" xfId="0" applyFont="1" applyFill="1" applyAlignment="1">
      <alignment horizontal="center" vertical="center"/>
    </xf>
    <xf numFmtId="165" fontId="13" fillId="2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4" fillId="8" borderId="0" xfId="2" applyFont="1" applyFill="1" applyBorder="1" applyAlignment="1">
      <alignment horizontal="center" vertical="center"/>
    </xf>
    <xf numFmtId="165" fontId="15" fillId="8" borderId="0" xfId="2" applyNumberFormat="1" applyFont="1" applyFill="1" applyBorder="1" applyAlignment="1">
      <alignment horizontal="center" vertical="center"/>
    </xf>
    <xf numFmtId="0" fontId="16" fillId="8" borderId="0" xfId="2" applyFont="1" applyFill="1" applyBorder="1" applyAlignment="1">
      <alignment horizontal="center" vertical="center"/>
    </xf>
    <xf numFmtId="2" fontId="15" fillId="8" borderId="0" xfId="2" applyNumberFormat="1" applyFont="1" applyFill="1" applyBorder="1" applyAlignment="1">
      <alignment horizontal="center" vertical="center"/>
    </xf>
    <xf numFmtId="0" fontId="15" fillId="8" borderId="0" xfId="2" applyFont="1" applyFill="1" applyBorder="1" applyAlignment="1">
      <alignment horizontal="center" vertical="center"/>
    </xf>
    <xf numFmtId="2" fontId="16" fillId="8" borderId="0" xfId="2" applyNumberFormat="1" applyFont="1" applyFill="1" applyBorder="1" applyAlignment="1">
      <alignment horizontal="center" vertical="center"/>
    </xf>
    <xf numFmtId="170" fontId="9" fillId="8" borderId="0" xfId="0" applyNumberFormat="1" applyFont="1" applyFill="1" applyBorder="1" applyAlignment="1">
      <alignment horizontal="center" vertical="center"/>
    </xf>
    <xf numFmtId="2" fontId="9" fillId="8" borderId="0" xfId="0" applyNumberFormat="1" applyFont="1" applyFill="1" applyBorder="1" applyAlignment="1">
      <alignment horizontal="center" vertical="center"/>
    </xf>
    <xf numFmtId="165" fontId="9" fillId="8" borderId="0" xfId="0" applyNumberFormat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2" fontId="1" fillId="8" borderId="0" xfId="0" applyNumberFormat="1" applyFont="1" applyFill="1" applyBorder="1" applyAlignment="1">
      <alignment horizontal="center" vertical="center"/>
    </xf>
    <xf numFmtId="165" fontId="16" fillId="8" borderId="0" xfId="2" applyNumberFormat="1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horizontal="center" vertical="center"/>
    </xf>
    <xf numFmtId="165" fontId="17" fillId="8" borderId="0" xfId="0" applyNumberFormat="1" applyFont="1" applyFill="1" applyBorder="1" applyAlignment="1">
      <alignment horizontal="center" vertical="center"/>
    </xf>
    <xf numFmtId="0" fontId="4" fillId="0" borderId="0" xfId="1" applyFont="1" applyAlignment="1" applyProtection="1">
      <alignment horizontal="center" vertical="center"/>
      <protection locked="0"/>
    </xf>
    <xf numFmtId="0" fontId="6" fillId="0" borderId="0" xfId="20" applyFont="1" applyAlignment="1" applyProtection="1">
      <alignment horizontal="center" vertical="center"/>
      <protection locked="0"/>
    </xf>
    <xf numFmtId="0" fontId="6" fillId="2" borderId="0" xfId="20" applyFont="1" applyFill="1" applyAlignment="1" applyProtection="1">
      <alignment horizontal="center" vertical="center"/>
      <protection locked="0"/>
    </xf>
    <xf numFmtId="172" fontId="25" fillId="0" borderId="1" xfId="1" applyNumberFormat="1" applyFont="1" applyBorder="1" applyAlignment="1" applyProtection="1">
      <alignment horizontal="center" vertical="center"/>
      <protection locked="0"/>
    </xf>
    <xf numFmtId="0" fontId="25" fillId="5" borderId="2" xfId="1" applyFont="1" applyFill="1" applyBorder="1" applyAlignment="1" applyProtection="1">
      <alignment horizontal="right" vertical="center"/>
      <protection locked="0"/>
    </xf>
    <xf numFmtId="0" fontId="25" fillId="5" borderId="3" xfId="1" applyFont="1" applyFill="1" applyBorder="1" applyAlignment="1" applyProtection="1">
      <alignment horizontal="center" vertical="center"/>
      <protection locked="0"/>
    </xf>
    <xf numFmtId="0" fontId="25" fillId="4" borderId="2" xfId="1" applyFont="1" applyFill="1" applyBorder="1" applyAlignment="1" applyProtection="1">
      <alignment horizontal="center" vertical="center"/>
      <protection locked="0"/>
    </xf>
    <xf numFmtId="0" fontId="25" fillId="4" borderId="3" xfId="1" applyFont="1" applyFill="1" applyBorder="1" applyAlignment="1" applyProtection="1">
      <alignment horizontal="left" vertical="center"/>
      <protection locked="0"/>
    </xf>
    <xf numFmtId="0" fontId="25" fillId="5" borderId="3" xfId="1" applyFont="1" applyFill="1" applyBorder="1" applyAlignment="1" applyProtection="1">
      <alignment horizontal="left" vertical="center"/>
      <protection locked="0"/>
    </xf>
    <xf numFmtId="166" fontId="25" fillId="12" borderId="2" xfId="1" applyNumberFormat="1" applyFont="1" applyFill="1" applyBorder="1" applyAlignment="1" applyProtection="1">
      <alignment horizontal="right" vertical="center"/>
      <protection locked="0"/>
    </xf>
    <xf numFmtId="0" fontId="25" fillId="12" borderId="3" xfId="1" applyFont="1" applyFill="1" applyBorder="1" applyAlignment="1" applyProtection="1">
      <alignment horizontal="left" vertical="center"/>
      <protection locked="0"/>
    </xf>
    <xf numFmtId="165" fontId="25" fillId="0" borderId="1" xfId="1" applyNumberFormat="1" applyFont="1" applyBorder="1" applyAlignment="1" applyProtection="1">
      <alignment horizontal="center" vertical="center"/>
      <protection locked="0"/>
    </xf>
    <xf numFmtId="1" fontId="25" fillId="0" borderId="1" xfId="1" applyNumberFormat="1" applyFont="1" applyBorder="1" applyAlignment="1" applyProtection="1">
      <alignment horizontal="center" vertical="center"/>
      <protection locked="0"/>
    </xf>
    <xf numFmtId="2" fontId="25" fillId="0" borderId="1" xfId="1" applyNumberFormat="1" applyFont="1" applyBorder="1" applyAlignment="1" applyProtection="1">
      <alignment horizontal="center" vertical="center"/>
      <protection locked="0"/>
    </xf>
    <xf numFmtId="0" fontId="25" fillId="5" borderId="3" xfId="1" applyFont="1" applyFill="1" applyBorder="1" applyAlignment="1" applyProtection="1">
      <alignment horizontal="right" vertical="center"/>
      <protection locked="0"/>
    </xf>
    <xf numFmtId="0" fontId="25" fillId="13" borderId="1" xfId="1" applyFont="1" applyFill="1" applyBorder="1" applyAlignment="1" applyProtection="1">
      <alignment horizontal="center" vertical="center"/>
      <protection locked="0"/>
    </xf>
    <xf numFmtId="0" fontId="6" fillId="13" borderId="1" xfId="1" applyFont="1" applyFill="1" applyBorder="1" applyAlignment="1" applyProtection="1">
      <alignment horizontal="center" vertical="center"/>
      <protection locked="0"/>
    </xf>
    <xf numFmtId="0" fontId="4" fillId="0" borderId="0" xfId="1" applyFont="1" applyBorder="1" applyAlignment="1" applyProtection="1">
      <alignment horizontal="center" vertical="center"/>
      <protection locked="0"/>
    </xf>
    <xf numFmtId="0" fontId="6" fillId="14" borderId="1" xfId="1" applyFont="1" applyFill="1" applyBorder="1" applyAlignment="1" applyProtection="1">
      <alignment horizontal="center" vertical="center"/>
      <protection locked="0"/>
    </xf>
    <xf numFmtId="0" fontId="27" fillId="0" borderId="0" xfId="1" applyFont="1" applyBorder="1" applyAlignment="1" applyProtection="1">
      <alignment horizontal="center" vertical="center"/>
      <protection locked="0"/>
    </xf>
    <xf numFmtId="0" fontId="28" fillId="0" borderId="0" xfId="1" applyFont="1" applyBorder="1" applyAlignment="1" applyProtection="1">
      <alignment horizontal="center" vertical="center"/>
      <protection locked="0"/>
    </xf>
    <xf numFmtId="2" fontId="7" fillId="8" borderId="8" xfId="0" applyNumberFormat="1" applyFont="1" applyFill="1" applyBorder="1" applyAlignment="1">
      <alignment horizontal="center" vertical="center"/>
    </xf>
    <xf numFmtId="2" fontId="10" fillId="8" borderId="8" xfId="0" applyNumberFormat="1" applyFont="1" applyFill="1" applyBorder="1" applyAlignment="1">
      <alignment horizontal="center" vertical="center"/>
    </xf>
    <xf numFmtId="165" fontId="7" fillId="8" borderId="8" xfId="0" applyNumberFormat="1" applyFont="1" applyFill="1" applyBorder="1" applyAlignment="1">
      <alignment horizontal="center" vertical="center"/>
    </xf>
    <xf numFmtId="166" fontId="7" fillId="8" borderId="8" xfId="0" applyNumberFormat="1" applyFont="1" applyFill="1" applyBorder="1" applyAlignment="1">
      <alignment horizontal="center" vertical="center"/>
    </xf>
    <xf numFmtId="167" fontId="7" fillId="8" borderId="8" xfId="0" applyNumberFormat="1" applyFont="1" applyFill="1" applyBorder="1" applyAlignment="1">
      <alignment horizontal="center" vertical="center"/>
    </xf>
    <xf numFmtId="168" fontId="11" fillId="8" borderId="8" xfId="0" applyNumberFormat="1" applyFont="1" applyFill="1" applyBorder="1" applyAlignment="1">
      <alignment horizontal="center" vertical="center"/>
    </xf>
    <xf numFmtId="169" fontId="7" fillId="8" borderId="8" xfId="0" applyNumberFormat="1" applyFont="1" applyFill="1" applyBorder="1" applyAlignment="1">
      <alignment horizontal="center" vertical="center"/>
    </xf>
    <xf numFmtId="170" fontId="7" fillId="8" borderId="8" xfId="0" applyNumberFormat="1" applyFont="1" applyFill="1" applyBorder="1" applyAlignment="1">
      <alignment horizontal="center" vertical="center"/>
    </xf>
    <xf numFmtId="2" fontId="7" fillId="8" borderId="0" xfId="0" applyNumberFormat="1" applyFont="1" applyFill="1" applyBorder="1" applyAlignment="1">
      <alignment horizontal="center" vertical="center"/>
    </xf>
    <xf numFmtId="2" fontId="10" fillId="8" borderId="0" xfId="0" applyNumberFormat="1" applyFont="1" applyFill="1" applyBorder="1" applyAlignment="1">
      <alignment horizontal="center" vertical="center"/>
    </xf>
    <xf numFmtId="165" fontId="7" fillId="8" borderId="0" xfId="0" applyNumberFormat="1" applyFont="1" applyFill="1" applyBorder="1" applyAlignment="1">
      <alignment horizontal="center" vertical="center"/>
    </xf>
    <xf numFmtId="166" fontId="7" fillId="8" borderId="0" xfId="0" applyNumberFormat="1" applyFont="1" applyFill="1" applyBorder="1" applyAlignment="1">
      <alignment horizontal="center" vertical="center"/>
    </xf>
    <xf numFmtId="167" fontId="7" fillId="8" borderId="0" xfId="0" applyNumberFormat="1" applyFont="1" applyFill="1" applyBorder="1" applyAlignment="1">
      <alignment horizontal="center" vertical="center"/>
    </xf>
    <xf numFmtId="168" fontId="11" fillId="8" borderId="0" xfId="0" applyNumberFormat="1" applyFont="1" applyFill="1" applyBorder="1" applyAlignment="1">
      <alignment horizontal="center" vertical="center"/>
    </xf>
    <xf numFmtId="169" fontId="7" fillId="8" borderId="0" xfId="0" applyNumberFormat="1" applyFont="1" applyFill="1" applyBorder="1" applyAlignment="1">
      <alignment horizontal="center" vertical="center"/>
    </xf>
    <xf numFmtId="170" fontId="7" fillId="8" borderId="0" xfId="0" applyNumberFormat="1" applyFont="1" applyFill="1" applyBorder="1" applyAlignment="1">
      <alignment horizontal="center" vertical="center"/>
    </xf>
    <xf numFmtId="0" fontId="30" fillId="0" borderId="0" xfId="9" applyFont="1" applyAlignment="1">
      <alignment vertical="center"/>
    </xf>
    <xf numFmtId="0" fontId="31" fillId="0" borderId="0" xfId="9" applyFont="1" applyAlignment="1">
      <alignment horizontal="center" vertical="center"/>
    </xf>
    <xf numFmtId="0" fontId="32" fillId="0" borderId="0" xfId="9" applyFont="1" applyAlignment="1">
      <alignment vertical="center"/>
    </xf>
    <xf numFmtId="0" fontId="33" fillId="0" borderId="0" xfId="9" applyFont="1" applyAlignment="1">
      <alignment vertical="center"/>
    </xf>
    <xf numFmtId="0" fontId="34" fillId="0" borderId="0" xfId="9" applyFont="1" applyBorder="1" applyAlignment="1">
      <alignment vertical="center"/>
    </xf>
    <xf numFmtId="0" fontId="35" fillId="0" borderId="0" xfId="9" applyFont="1" applyBorder="1" applyAlignment="1">
      <alignment vertical="center"/>
    </xf>
    <xf numFmtId="0" fontId="35" fillId="0" borderId="0" xfId="9" applyFont="1" applyAlignment="1">
      <alignment vertical="center"/>
    </xf>
    <xf numFmtId="0" fontId="36" fillId="0" borderId="0" xfId="9" applyFont="1" applyAlignment="1">
      <alignment horizontal="center" vertical="center"/>
    </xf>
    <xf numFmtId="0" fontId="15" fillId="0" borderId="0" xfId="9" applyFont="1" applyBorder="1" applyAlignment="1">
      <alignment vertical="center"/>
    </xf>
    <xf numFmtId="0" fontId="15" fillId="0" borderId="0" xfId="9" applyFont="1" applyAlignment="1">
      <alignment vertical="center"/>
    </xf>
    <xf numFmtId="0" fontId="34" fillId="0" borderId="0" xfId="9" applyFont="1" applyAlignment="1">
      <alignment vertical="center"/>
    </xf>
    <xf numFmtId="0" fontId="35" fillId="0" borderId="0" xfId="9" applyFont="1" applyBorder="1" applyAlignment="1">
      <alignment horizontal="center" vertical="center"/>
    </xf>
    <xf numFmtId="0" fontId="36" fillId="0" borderId="0" xfId="9" applyFont="1" applyBorder="1" applyAlignment="1">
      <alignment vertical="center"/>
    </xf>
    <xf numFmtId="0" fontId="20" fillId="0" borderId="0" xfId="9" applyFont="1" applyBorder="1" applyAlignment="1">
      <alignment vertical="center"/>
    </xf>
    <xf numFmtId="0" fontId="20" fillId="0" borderId="0" xfId="9" applyFont="1" applyAlignment="1">
      <alignment vertical="center"/>
    </xf>
    <xf numFmtId="0" fontId="34" fillId="0" borderId="0" xfId="4" applyFont="1" applyBorder="1" applyAlignment="1">
      <alignment vertical="center"/>
    </xf>
    <xf numFmtId="0" fontId="35" fillId="0" borderId="0" xfId="4" applyFont="1" applyBorder="1" applyAlignment="1">
      <alignment vertical="center"/>
    </xf>
    <xf numFmtId="0" fontId="20" fillId="0" borderId="0" xfId="4" applyFont="1" applyBorder="1" applyAlignment="1">
      <alignment vertical="center"/>
    </xf>
    <xf numFmtId="0" fontId="37" fillId="0" borderId="0" xfId="17" applyFont="1" applyBorder="1" applyAlignment="1">
      <alignment horizontal="left" vertical="center"/>
    </xf>
    <xf numFmtId="0" fontId="38" fillId="0" borderId="0" xfId="17" applyFont="1" applyBorder="1" applyAlignment="1">
      <alignment horizontal="left" vertical="center"/>
    </xf>
    <xf numFmtId="0" fontId="15" fillId="0" borderId="0" xfId="17" applyFont="1" applyBorder="1" applyAlignment="1">
      <alignment horizontal="left" vertical="center"/>
    </xf>
    <xf numFmtId="0" fontId="32" fillId="0" borderId="0" xfId="17" applyFont="1" applyBorder="1" applyAlignment="1">
      <alignment horizontal="left" vertical="center"/>
    </xf>
    <xf numFmtId="0" fontId="33" fillId="0" borderId="0" xfId="9" applyFont="1" applyBorder="1" applyAlignment="1">
      <alignment vertical="center"/>
    </xf>
    <xf numFmtId="0" fontId="34" fillId="0" borderId="11" xfId="9" applyFont="1" applyBorder="1" applyAlignment="1">
      <alignment vertical="center"/>
    </xf>
    <xf numFmtId="0" fontId="35" fillId="0" borderId="11" xfId="9" applyFont="1" applyBorder="1" applyAlignment="1">
      <alignment vertical="center"/>
    </xf>
    <xf numFmtId="0" fontId="35" fillId="0" borderId="11" xfId="9" applyFont="1" applyBorder="1" applyAlignment="1">
      <alignment horizontal="center" vertical="center"/>
    </xf>
    <xf numFmtId="0" fontId="39" fillId="0" borderId="11" xfId="9" applyFont="1" applyBorder="1" applyAlignment="1">
      <alignment vertical="center"/>
    </xf>
    <xf numFmtId="0" fontId="20" fillId="0" borderId="11" xfId="9" applyFont="1" applyBorder="1" applyAlignment="1">
      <alignment vertical="center"/>
    </xf>
    <xf numFmtId="0" fontId="15" fillId="0" borderId="11" xfId="9" applyFont="1" applyBorder="1" applyAlignment="1">
      <alignment vertical="center"/>
    </xf>
    <xf numFmtId="0" fontId="33" fillId="0" borderId="11" xfId="9" applyFont="1" applyBorder="1" applyAlignment="1">
      <alignment vertical="center"/>
    </xf>
    <xf numFmtId="0" fontId="32" fillId="0" borderId="0" xfId="9" applyFont="1" applyBorder="1" applyAlignment="1">
      <alignment vertical="center"/>
    </xf>
    <xf numFmtId="164" fontId="32" fillId="0" borderId="0" xfId="3" applyFont="1" applyFill="1" applyBorder="1" applyAlignment="1" applyProtection="1">
      <alignment vertical="center"/>
      <protection locked="0"/>
    </xf>
    <xf numFmtId="0" fontId="35" fillId="0" borderId="0" xfId="4" applyFont="1" applyBorder="1" applyAlignment="1">
      <alignment horizontal="center" vertical="center"/>
    </xf>
    <xf numFmtId="0" fontId="33" fillId="0" borderId="0" xfId="17" applyFont="1" applyBorder="1" applyAlignment="1">
      <alignment horizontal="left" vertical="center"/>
    </xf>
    <xf numFmtId="0" fontId="36" fillId="0" borderId="0" xfId="4" applyFont="1" applyBorder="1" applyAlignment="1">
      <alignment horizontal="center" vertical="center"/>
    </xf>
    <xf numFmtId="0" fontId="15" fillId="0" borderId="0" xfId="4" applyFont="1" applyBorder="1" applyAlignment="1">
      <alignment vertical="center"/>
    </xf>
    <xf numFmtId="0" fontId="33" fillId="0" borderId="0" xfId="4" applyFont="1" applyBorder="1" applyAlignment="1">
      <alignment vertical="center"/>
    </xf>
    <xf numFmtId="0" fontId="32" fillId="0" borderId="0" xfId="4" applyFont="1" applyBorder="1" applyAlignment="1">
      <alignment vertical="center"/>
    </xf>
    <xf numFmtId="0" fontId="34" fillId="0" borderId="0" xfId="4" applyFont="1" applyBorder="1" applyAlignment="1">
      <alignment horizontal="left" vertical="center"/>
    </xf>
    <xf numFmtId="1" fontId="35" fillId="0" borderId="0" xfId="4" applyNumberFormat="1" applyFont="1" applyBorder="1" applyAlignment="1">
      <alignment horizontal="left" vertical="center"/>
    </xf>
    <xf numFmtId="1" fontId="40" fillId="0" borderId="0" xfId="4" applyNumberFormat="1" applyFont="1" applyBorder="1" applyAlignment="1">
      <alignment horizontal="left" vertical="center"/>
    </xf>
    <xf numFmtId="0" fontId="35" fillId="0" borderId="0" xfId="9" applyFont="1" applyAlignment="1">
      <alignment horizontal="left" vertical="center"/>
    </xf>
    <xf numFmtId="0" fontId="35" fillId="0" borderId="0" xfId="4" applyFont="1" applyBorder="1" applyAlignment="1">
      <alignment horizontal="left" vertical="center"/>
    </xf>
    <xf numFmtId="0" fontId="39" fillId="0" borderId="0" xfId="9" applyFont="1" applyAlignment="1">
      <alignment vertical="center"/>
    </xf>
    <xf numFmtId="174" fontId="20" fillId="0" borderId="0" xfId="4" applyNumberFormat="1" applyFont="1" applyBorder="1" applyAlignment="1">
      <alignment horizontal="left" vertical="center"/>
    </xf>
    <xf numFmtId="0" fontId="39" fillId="0" borderId="0" xfId="4" applyFont="1" applyBorder="1" applyAlignment="1">
      <alignment vertical="center"/>
    </xf>
    <xf numFmtId="0" fontId="36" fillId="0" borderId="0" xfId="9" applyFont="1" applyAlignment="1">
      <alignment vertical="center"/>
    </xf>
    <xf numFmtId="0" fontId="41" fillId="0" borderId="0" xfId="9" applyFont="1" applyAlignment="1">
      <alignment vertical="center"/>
    </xf>
    <xf numFmtId="0" fontId="42" fillId="0" borderId="0" xfId="4" applyFont="1" applyBorder="1" applyAlignment="1">
      <alignment horizontal="left" vertical="center"/>
    </xf>
    <xf numFmtId="0" fontId="36" fillId="0" borderId="0" xfId="9" applyFont="1" applyBorder="1" applyAlignment="1">
      <alignment horizontal="center" vertical="center"/>
    </xf>
    <xf numFmtId="0" fontId="43" fillId="0" borderId="0" xfId="9" applyFont="1" applyAlignment="1">
      <alignment vertical="center"/>
    </xf>
    <xf numFmtId="0" fontId="43" fillId="0" borderId="0" xfId="9" applyFont="1" applyBorder="1" applyAlignment="1">
      <alignment vertical="center"/>
    </xf>
    <xf numFmtId="0" fontId="15" fillId="0" borderId="0" xfId="9" quotePrefix="1" applyFont="1" applyAlignment="1">
      <alignment vertical="center"/>
    </xf>
    <xf numFmtId="0" fontId="33" fillId="0" borderId="0" xfId="9" applyFont="1" applyAlignment="1">
      <alignment horizontal="center" vertical="center"/>
    </xf>
    <xf numFmtId="0" fontId="32" fillId="0" borderId="0" xfId="5" applyFont="1" applyBorder="1" applyAlignment="1">
      <alignment vertical="center"/>
    </xf>
    <xf numFmtId="0" fontId="33" fillId="0" borderId="0" xfId="9" applyFont="1" applyAlignment="1">
      <alignment horizontal="right" vertical="center"/>
    </xf>
    <xf numFmtId="2" fontId="33" fillId="0" borderId="0" xfId="4" applyNumberFormat="1" applyFont="1" applyBorder="1" applyAlignment="1">
      <alignment vertical="center"/>
    </xf>
    <xf numFmtId="0" fontId="45" fillId="0" borderId="0" xfId="9" applyFont="1" applyBorder="1" applyAlignment="1">
      <alignment vertical="center"/>
    </xf>
    <xf numFmtId="0" fontId="32" fillId="0" borderId="0" xfId="19" applyFont="1" applyBorder="1" applyAlignment="1">
      <alignment vertical="center"/>
    </xf>
    <xf numFmtId="0" fontId="15" fillId="0" borderId="0" xfId="9" quotePrefix="1" applyFont="1" applyBorder="1" applyAlignment="1">
      <alignment vertical="center"/>
    </xf>
    <xf numFmtId="0" fontId="20" fillId="0" borderId="0" xfId="9" quotePrefix="1" applyFont="1" applyBorder="1" applyAlignment="1">
      <alignment vertical="center"/>
    </xf>
    <xf numFmtId="174" fontId="33" fillId="0" borderId="0" xfId="9" applyNumberFormat="1" applyFont="1" applyBorder="1" applyAlignment="1">
      <alignment vertical="center"/>
    </xf>
    <xf numFmtId="1" fontId="33" fillId="0" borderId="0" xfId="4" applyNumberFormat="1" applyFont="1" applyBorder="1" applyAlignment="1">
      <alignment vertical="center"/>
    </xf>
    <xf numFmtId="174" fontId="20" fillId="0" borderId="0" xfId="9" applyNumberFormat="1" applyFont="1" applyBorder="1" applyAlignment="1">
      <alignment vertical="center"/>
    </xf>
    <xf numFmtId="0" fontId="32" fillId="0" borderId="0" xfId="9" quotePrefix="1" applyFont="1" applyBorder="1" applyAlignment="1">
      <alignment vertical="center" shrinkToFit="1"/>
    </xf>
    <xf numFmtId="0" fontId="15" fillId="0" borderId="0" xfId="4" applyNumberFormat="1" applyFont="1" applyBorder="1" applyAlignment="1">
      <alignment vertical="center"/>
    </xf>
    <xf numFmtId="0" fontId="15" fillId="0" borderId="0" xfId="4" applyNumberFormat="1" applyFont="1" applyAlignment="1">
      <alignment vertical="center"/>
    </xf>
    <xf numFmtId="0" fontId="40" fillId="0" borderId="0" xfId="4" applyNumberFormat="1" applyFont="1" applyBorder="1" applyAlignment="1">
      <alignment horizontal="center" vertical="center"/>
    </xf>
    <xf numFmtId="0" fontId="40" fillId="0" borderId="0" xfId="9" applyNumberFormat="1" applyFont="1" applyAlignment="1">
      <alignment vertical="center"/>
    </xf>
    <xf numFmtId="0" fontId="40" fillId="0" borderId="0" xfId="4" applyNumberFormat="1" applyFont="1" applyBorder="1" applyAlignment="1">
      <alignment horizontal="left" vertical="center"/>
    </xf>
    <xf numFmtId="0" fontId="40" fillId="0" borderId="0" xfId="4" applyNumberFormat="1" applyFont="1" applyBorder="1" applyAlignment="1">
      <alignment vertical="center"/>
    </xf>
    <xf numFmtId="0" fontId="46" fillId="0" borderId="0" xfId="0" applyFont="1" applyAlignment="1">
      <alignment vertical="center"/>
    </xf>
    <xf numFmtId="0" fontId="46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46" fillId="0" borderId="0" xfId="0" applyFont="1" applyAlignment="1">
      <alignment horizontal="left" vertical="center"/>
    </xf>
    <xf numFmtId="0" fontId="46" fillId="0" borderId="0" xfId="0" applyFont="1" applyAlignment="1">
      <alignment horizontal="left"/>
    </xf>
    <xf numFmtId="0" fontId="49" fillId="0" borderId="0" xfId="0" applyFont="1" applyFill="1" applyAlignment="1">
      <alignment vertical="center"/>
    </xf>
    <xf numFmtId="0" fontId="47" fillId="0" borderId="0" xfId="12" applyFont="1" applyFill="1" applyAlignment="1">
      <alignment vertical="center"/>
    </xf>
    <xf numFmtId="0" fontId="15" fillId="0" borderId="0" xfId="17" applyFont="1" applyFill="1" applyBorder="1" applyAlignment="1">
      <alignment horizontal="left" vertical="center"/>
    </xf>
    <xf numFmtId="0" fontId="47" fillId="0" borderId="0" xfId="0" applyFont="1" applyFill="1" applyAlignment="1">
      <alignment vertical="center"/>
    </xf>
    <xf numFmtId="0" fontId="47" fillId="0" borderId="0" xfId="0" applyFont="1" applyFill="1" applyBorder="1" applyAlignment="1">
      <alignment vertical="center"/>
    </xf>
    <xf numFmtId="0" fontId="47" fillId="0" borderId="0" xfId="0" applyFont="1"/>
    <xf numFmtId="0" fontId="47" fillId="0" borderId="0" xfId="0" applyFont="1" applyFill="1" applyBorder="1" applyAlignment="1">
      <alignment horizontal="left" vertical="center"/>
    </xf>
    <xf numFmtId="0" fontId="47" fillId="0" borderId="0" xfId="0" applyFont="1" applyFill="1" applyBorder="1" applyAlignment="1">
      <alignment horizontal="center" vertical="center"/>
    </xf>
    <xf numFmtId="0" fontId="41" fillId="0" borderId="0" xfId="18" applyFont="1" applyFill="1" applyAlignment="1">
      <alignment vertical="center"/>
    </xf>
    <xf numFmtId="0" fontId="47" fillId="0" borderId="0" xfId="18" applyFont="1" applyFill="1" applyAlignment="1"/>
    <xf numFmtId="0" fontId="47" fillId="0" borderId="0" xfId="18" applyFont="1" applyFill="1" applyBorder="1" applyAlignment="1"/>
    <xf numFmtId="174" fontId="42" fillId="0" borderId="0" xfId="18" applyNumberFormat="1" applyFont="1" applyFill="1" applyBorder="1" applyAlignment="1">
      <alignment vertical="center"/>
    </xf>
    <xf numFmtId="0" fontId="42" fillId="0" borderId="0" xfId="18" applyFont="1" applyFill="1" applyAlignment="1">
      <alignment vertical="center"/>
    </xf>
    <xf numFmtId="174" fontId="47" fillId="0" borderId="0" xfId="18" applyNumberFormat="1" applyFont="1" applyFill="1" applyBorder="1" applyAlignment="1"/>
    <xf numFmtId="0" fontId="47" fillId="0" borderId="0" xfId="18" applyFont="1" applyFill="1" applyAlignment="1">
      <alignment horizontal="center"/>
    </xf>
    <xf numFmtId="0" fontId="47" fillId="0" borderId="0" xfId="18" applyFont="1" applyFill="1" applyAlignment="1">
      <alignment horizontal="left"/>
    </xf>
    <xf numFmtId="0" fontId="41" fillId="0" borderId="0" xfId="0" applyFont="1" applyFill="1" applyAlignment="1">
      <alignment vertical="center"/>
    </xf>
    <xf numFmtId="0" fontId="47" fillId="0" borderId="0" xfId="0" applyFont="1" applyFill="1" applyBorder="1" applyAlignment="1"/>
    <xf numFmtId="0" fontId="47" fillId="0" borderId="8" xfId="0" applyFont="1" applyFill="1" applyBorder="1" applyAlignment="1"/>
    <xf numFmtId="0" fontId="41" fillId="0" borderId="0" xfId="0" applyFont="1" applyFill="1" applyBorder="1" applyAlignment="1">
      <alignment horizontal="right" vertical="center"/>
    </xf>
    <xf numFmtId="0" fontId="47" fillId="0" borderId="0" xfId="0" applyFont="1" applyFill="1" applyAlignment="1"/>
    <xf numFmtId="0" fontId="47" fillId="0" borderId="0" xfId="0" applyFont="1" applyFill="1" applyBorder="1" applyAlignment="1">
      <alignment horizontal="center"/>
    </xf>
    <xf numFmtId="0" fontId="41" fillId="0" borderId="0" xfId="0" applyFont="1" applyFill="1" applyAlignment="1">
      <alignment horizontal="left" vertical="center"/>
    </xf>
    <xf numFmtId="0" fontId="41" fillId="0" borderId="0" xfId="0" applyFont="1" applyFill="1" applyAlignment="1">
      <alignment horizontal="center" vertical="center"/>
    </xf>
    <xf numFmtId="0" fontId="41" fillId="0" borderId="0" xfId="18" applyFont="1" applyFill="1" applyBorder="1" applyAlignment="1">
      <alignment vertical="center"/>
    </xf>
    <xf numFmtId="0" fontId="52" fillId="0" borderId="0" xfId="0" applyFont="1"/>
    <xf numFmtId="0" fontId="20" fillId="0" borderId="0" xfId="0" applyFont="1" applyAlignment="1">
      <alignment vertical="center"/>
    </xf>
    <xf numFmtId="0" fontId="41" fillId="0" borderId="0" xfId="13" applyFont="1" applyFill="1" applyAlignment="1">
      <alignment vertical="center"/>
    </xf>
    <xf numFmtId="0" fontId="41" fillId="0" borderId="7" xfId="18" applyFont="1" applyFill="1" applyBorder="1" applyAlignment="1">
      <alignment vertical="center"/>
    </xf>
    <xf numFmtId="0" fontId="41" fillId="0" borderId="8" xfId="18" applyFont="1" applyFill="1" applyBorder="1" applyAlignment="1">
      <alignment vertical="center"/>
    </xf>
    <xf numFmtId="0" fontId="41" fillId="0" borderId="9" xfId="18" applyFont="1" applyFill="1" applyBorder="1" applyAlignment="1">
      <alignment vertical="center"/>
    </xf>
    <xf numFmtId="0" fontId="41" fillId="0" borderId="12" xfId="18" applyFont="1" applyFill="1" applyBorder="1" applyAlignment="1">
      <alignment vertical="center"/>
    </xf>
    <xf numFmtId="0" fontId="41" fillId="0" borderId="13" xfId="18" applyFont="1" applyFill="1" applyBorder="1" applyAlignment="1">
      <alignment vertical="center"/>
    </xf>
    <xf numFmtId="0" fontId="41" fillId="0" borderId="10" xfId="18" applyFont="1" applyFill="1" applyBorder="1" applyAlignment="1">
      <alignment vertical="center"/>
    </xf>
    <xf numFmtId="0" fontId="41" fillId="0" borderId="11" xfId="18" applyFont="1" applyFill="1" applyBorder="1" applyAlignment="1">
      <alignment vertical="center"/>
    </xf>
    <xf numFmtId="0" fontId="41" fillId="0" borderId="14" xfId="18" applyFont="1" applyFill="1" applyBorder="1" applyAlignment="1">
      <alignment vertical="center"/>
    </xf>
    <xf numFmtId="0" fontId="41" fillId="0" borderId="0" xfId="12" applyFont="1" applyFill="1" applyAlignment="1">
      <alignment vertical="center"/>
    </xf>
    <xf numFmtId="0" fontId="15" fillId="0" borderId="0" xfId="0" applyFont="1" applyBorder="1" applyAlignment="1">
      <alignment vertical="center"/>
    </xf>
    <xf numFmtId="0" fontId="41" fillId="0" borderId="0" xfId="0" applyFont="1"/>
    <xf numFmtId="9" fontId="15" fillId="0" borderId="0" xfId="4" applyNumberFormat="1" applyFont="1" applyFill="1" applyBorder="1" applyAlignment="1" applyProtection="1">
      <alignment horizontal="center" vertical="center" shrinkToFit="1"/>
    </xf>
    <xf numFmtId="176" fontId="15" fillId="0" borderId="0" xfId="18" applyNumberFormat="1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40" fillId="0" borderId="0" xfId="0" applyFont="1" applyBorder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53" fillId="0" borderId="8" xfId="0" applyFont="1" applyBorder="1" applyAlignment="1">
      <alignment horizontal="center" vertical="center" shrinkToFit="1"/>
    </xf>
    <xf numFmtId="0" fontId="53" fillId="0" borderId="0" xfId="0" applyFont="1" applyBorder="1" applyAlignment="1">
      <alignment horizontal="center" vertical="center" shrinkToFit="1"/>
    </xf>
    <xf numFmtId="0" fontId="53" fillId="0" borderId="11" xfId="0" applyFont="1" applyBorder="1" applyAlignment="1">
      <alignment horizontal="center" vertical="center" shrinkToFit="1"/>
    </xf>
    <xf numFmtId="0" fontId="15" fillId="0" borderId="0" xfId="0" applyFont="1" applyBorder="1" applyAlignment="1">
      <alignment vertical="center" shrinkToFit="1"/>
    </xf>
    <xf numFmtId="0" fontId="15" fillId="0" borderId="8" xfId="0" applyFont="1" applyBorder="1" applyAlignment="1">
      <alignment vertical="center"/>
    </xf>
    <xf numFmtId="0" fontId="15" fillId="0" borderId="7" xfId="0" applyFont="1" applyBorder="1" applyAlignment="1">
      <alignment horizontal="center" vertical="center" shrinkToFit="1"/>
    </xf>
    <xf numFmtId="0" fontId="41" fillId="0" borderId="8" xfId="0" applyFont="1" applyBorder="1" applyAlignment="1">
      <alignment shrinkToFit="1"/>
    </xf>
    <xf numFmtId="0" fontId="41" fillId="0" borderId="9" xfId="0" applyFont="1" applyBorder="1" applyAlignment="1">
      <alignment shrinkToFit="1"/>
    </xf>
    <xf numFmtId="0" fontId="41" fillId="0" borderId="12" xfId="0" applyFont="1" applyBorder="1" applyAlignment="1">
      <alignment shrinkToFit="1"/>
    </xf>
    <xf numFmtId="0" fontId="15" fillId="0" borderId="0" xfId="0" applyFont="1" applyBorder="1"/>
    <xf numFmtId="0" fontId="41" fillId="0" borderId="13" xfId="0" applyFont="1" applyBorder="1" applyAlignment="1">
      <alignment shrinkToFit="1"/>
    </xf>
    <xf numFmtId="0" fontId="15" fillId="0" borderId="10" xfId="0" applyFont="1" applyBorder="1"/>
    <xf numFmtId="0" fontId="15" fillId="0" borderId="11" xfId="0" applyFont="1" applyBorder="1"/>
    <xf numFmtId="0" fontId="41" fillId="0" borderId="11" xfId="0" applyFont="1" applyBorder="1" applyAlignment="1">
      <alignment shrinkToFit="1"/>
    </xf>
    <xf numFmtId="0" fontId="41" fillId="0" borderId="14" xfId="0" applyFont="1" applyBorder="1" applyAlignment="1">
      <alignment shrinkToFit="1"/>
    </xf>
    <xf numFmtId="2" fontId="15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0" xfId="0" applyFont="1" applyBorder="1" applyAlignment="1">
      <alignment shrinkToFit="1"/>
    </xf>
    <xf numFmtId="0" fontId="40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172" fontId="15" fillId="0" borderId="0" xfId="0" quotePrefix="1" applyNumberFormat="1" applyFont="1" applyBorder="1" applyAlignment="1">
      <alignment horizontal="center" vertical="center" shrinkToFit="1"/>
    </xf>
    <xf numFmtId="0" fontId="41" fillId="0" borderId="0" xfId="0" applyFont="1" applyBorder="1" applyAlignment="1">
      <alignment horizontal="center" vertical="center" shrinkToFit="1"/>
    </xf>
    <xf numFmtId="165" fontId="53" fillId="0" borderId="0" xfId="0" applyNumberFormat="1" applyFont="1" applyBorder="1" applyAlignment="1">
      <alignment vertical="center"/>
    </xf>
    <xf numFmtId="165" fontId="53" fillId="0" borderId="8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0" fillId="0" borderId="0" xfId="9" applyFont="1" applyAlignment="1">
      <alignment horizontal="center" vertical="center"/>
    </xf>
    <xf numFmtId="0" fontId="46" fillId="0" borderId="0" xfId="0" applyFont="1" applyBorder="1" applyAlignment="1"/>
    <xf numFmtId="0" fontId="46" fillId="0" borderId="0" xfId="0" applyFont="1" applyAlignment="1"/>
    <xf numFmtId="0" fontId="47" fillId="0" borderId="0" xfId="18" applyFont="1" applyFill="1" applyBorder="1" applyAlignment="1">
      <alignment horizontal="center"/>
    </xf>
    <xf numFmtId="0" fontId="40" fillId="0" borderId="0" xfId="9" applyFont="1" applyBorder="1" applyAlignment="1">
      <alignment vertical="center"/>
    </xf>
    <xf numFmtId="0" fontId="40" fillId="0" borderId="0" xfId="9" applyFont="1" applyAlignment="1">
      <alignment vertical="center"/>
    </xf>
    <xf numFmtId="0" fontId="40" fillId="0" borderId="0" xfId="9" applyFont="1" applyBorder="1" applyAlignment="1">
      <alignment horizontal="center" vertical="center"/>
    </xf>
    <xf numFmtId="0" fontId="40" fillId="0" borderId="0" xfId="4" applyFont="1" applyBorder="1" applyAlignment="1">
      <alignment vertical="center"/>
    </xf>
    <xf numFmtId="0" fontId="40" fillId="0" borderId="11" xfId="9" applyFont="1" applyBorder="1" applyAlignment="1">
      <alignment vertical="center"/>
    </xf>
    <xf numFmtId="0" fontId="40" fillId="0" borderId="11" xfId="9" applyFont="1" applyBorder="1" applyAlignment="1">
      <alignment horizontal="center" vertical="center"/>
    </xf>
    <xf numFmtId="0" fontId="15" fillId="0" borderId="11" xfId="17" applyFont="1" applyBorder="1" applyAlignment="1">
      <alignment horizontal="left" vertical="center"/>
    </xf>
    <xf numFmtId="0" fontId="40" fillId="0" borderId="0" xfId="4" applyFont="1" applyBorder="1" applyAlignment="1">
      <alignment horizontal="center" vertical="center"/>
    </xf>
    <xf numFmtId="0" fontId="40" fillId="0" borderId="0" xfId="17" applyFont="1" applyFill="1" applyBorder="1" applyAlignment="1">
      <alignment horizontal="left"/>
    </xf>
    <xf numFmtId="0" fontId="32" fillId="0" borderId="0" xfId="9" applyFont="1" applyAlignment="1">
      <alignment horizontal="left" vertical="center"/>
    </xf>
    <xf numFmtId="0" fontId="40" fillId="0" borderId="0" xfId="9" applyFont="1" applyAlignment="1">
      <alignment horizontal="left" vertical="center"/>
    </xf>
    <xf numFmtId="0" fontId="15" fillId="0" borderId="0" xfId="5" applyFont="1" applyBorder="1" applyAlignment="1">
      <alignment vertical="center"/>
    </xf>
    <xf numFmtId="0" fontId="32" fillId="0" borderId="0" xfId="9" applyFont="1" applyBorder="1" applyAlignment="1">
      <alignment horizontal="center" vertical="center"/>
    </xf>
    <xf numFmtId="0" fontId="15" fillId="0" borderId="0" xfId="9" applyFont="1" applyAlignment="1">
      <alignment horizontal="left" vertical="center"/>
    </xf>
    <xf numFmtId="0" fontId="15" fillId="0" borderId="8" xfId="9" applyFont="1" applyBorder="1" applyAlignment="1">
      <alignment vertical="center"/>
    </xf>
    <xf numFmtId="0" fontId="58" fillId="0" borderId="8" xfId="9" applyFont="1" applyBorder="1" applyAlignment="1">
      <alignment vertical="center"/>
    </xf>
    <xf numFmtId="0" fontId="15" fillId="0" borderId="8" xfId="0" quotePrefix="1" applyFont="1" applyFill="1" applyBorder="1" applyAlignment="1">
      <alignment vertical="center"/>
    </xf>
    <xf numFmtId="0" fontId="41" fillId="8" borderId="8" xfId="0" applyFont="1" applyFill="1" applyBorder="1" applyAlignment="1"/>
    <xf numFmtId="177" fontId="15" fillId="0" borderId="8" xfId="0" quotePrefix="1" applyNumberFormat="1" applyFont="1" applyFill="1" applyBorder="1" applyAlignment="1"/>
    <xf numFmtId="173" fontId="20" fillId="0" borderId="0" xfId="4" quotePrefix="1" applyNumberFormat="1" applyFont="1" applyBorder="1" applyAlignment="1">
      <alignment vertical="center"/>
    </xf>
    <xf numFmtId="173" fontId="20" fillId="0" borderId="0" xfId="4" applyNumberFormat="1" applyFont="1" applyBorder="1" applyAlignment="1">
      <alignment vertical="center"/>
    </xf>
    <xf numFmtId="0" fontId="15" fillId="0" borderId="0" xfId="9" applyFont="1" applyAlignment="1">
      <alignment horizontal="center" vertical="center"/>
    </xf>
    <xf numFmtId="0" fontId="15" fillId="0" borderId="0" xfId="9" applyFont="1" applyBorder="1" applyAlignment="1">
      <alignment horizontal="center" vertical="center"/>
    </xf>
    <xf numFmtId="1" fontId="15" fillId="0" borderId="0" xfId="4" quotePrefix="1" applyNumberFormat="1" applyFont="1" applyBorder="1" applyAlignment="1">
      <alignment horizontal="left" vertical="center"/>
    </xf>
    <xf numFmtId="0" fontId="20" fillId="0" borderId="0" xfId="9" applyFont="1" applyBorder="1" applyAlignment="1">
      <alignment horizontal="center" vertical="center"/>
    </xf>
    <xf numFmtId="0" fontId="40" fillId="0" borderId="0" xfId="9" applyFont="1" applyAlignment="1">
      <alignment horizontal="center" vertical="center"/>
    </xf>
    <xf numFmtId="0" fontId="60" fillId="0" borderId="0" xfId="9" applyFont="1" applyBorder="1" applyAlignment="1">
      <alignment vertical="center"/>
    </xf>
    <xf numFmtId="0" fontId="60" fillId="0" borderId="0" xfId="9" applyFont="1" applyAlignment="1">
      <alignment vertical="center"/>
    </xf>
    <xf numFmtId="0" fontId="60" fillId="0" borderId="0" xfId="9" applyFont="1" applyAlignment="1">
      <alignment horizontal="center" vertical="center"/>
    </xf>
    <xf numFmtId="0" fontId="61" fillId="0" borderId="0" xfId="9" applyFont="1" applyBorder="1" applyAlignment="1">
      <alignment vertical="center"/>
    </xf>
    <xf numFmtId="0" fontId="61" fillId="0" borderId="0" xfId="9" applyFont="1" applyAlignment="1">
      <alignment vertical="center"/>
    </xf>
    <xf numFmtId="0" fontId="60" fillId="0" borderId="0" xfId="9" applyFont="1" applyBorder="1" applyAlignment="1">
      <alignment horizontal="center" vertical="center"/>
    </xf>
    <xf numFmtId="0" fontId="60" fillId="0" borderId="0" xfId="4" applyFont="1" applyBorder="1" applyAlignment="1">
      <alignment vertical="center"/>
    </xf>
    <xf numFmtId="0" fontId="61" fillId="0" borderId="0" xfId="4" applyFont="1" applyBorder="1" applyAlignment="1">
      <alignment vertical="center"/>
    </xf>
    <xf numFmtId="0" fontId="62" fillId="0" borderId="0" xfId="17" applyFont="1" applyBorder="1" applyAlignment="1">
      <alignment horizontal="left" vertical="center"/>
    </xf>
    <xf numFmtId="0" fontId="61" fillId="0" borderId="0" xfId="17" applyFont="1" applyBorder="1" applyAlignment="1">
      <alignment horizontal="left" vertical="center"/>
    </xf>
    <xf numFmtId="0" fontId="61" fillId="0" borderId="0" xfId="4" applyFont="1" applyBorder="1" applyAlignment="1">
      <alignment horizontal="left" vertical="center"/>
    </xf>
    <xf numFmtId="0" fontId="61" fillId="0" borderId="0" xfId="17" applyFont="1" applyFill="1" applyBorder="1" applyAlignment="1">
      <alignment horizontal="left" vertical="center"/>
    </xf>
    <xf numFmtId="164" fontId="32" fillId="0" borderId="11" xfId="3" applyFont="1" applyFill="1" applyBorder="1" applyAlignment="1" applyProtection="1">
      <alignment vertical="center"/>
      <protection locked="0"/>
    </xf>
    <xf numFmtId="0" fontId="32" fillId="0" borderId="11" xfId="9" applyFont="1" applyBorder="1" applyAlignment="1">
      <alignment horizontal="left" vertical="center"/>
    </xf>
    <xf numFmtId="0" fontId="60" fillId="0" borderId="0" xfId="4" applyFont="1" applyBorder="1" applyAlignment="1">
      <alignment horizontal="left" vertical="center"/>
    </xf>
    <xf numFmtId="1" fontId="15" fillId="0" borderId="0" xfId="4" quotePrefix="1" applyNumberFormat="1" applyFont="1" applyBorder="1" applyAlignment="1">
      <alignment vertical="center"/>
    </xf>
    <xf numFmtId="1" fontId="61" fillId="0" borderId="0" xfId="4" applyNumberFormat="1" applyFont="1" applyBorder="1" applyAlignment="1">
      <alignment horizontal="left" vertical="center"/>
    </xf>
    <xf numFmtId="1" fontId="61" fillId="0" borderId="0" xfId="4" quotePrefix="1" applyNumberFormat="1" applyFont="1" applyBorder="1" applyAlignment="1">
      <alignment horizontal="left" vertical="center"/>
    </xf>
    <xf numFmtId="173" fontId="15" fillId="0" borderId="0" xfId="4" quotePrefix="1" applyNumberFormat="1" applyFont="1" applyBorder="1" applyAlignment="1">
      <alignment vertical="center"/>
    </xf>
    <xf numFmtId="0" fontId="63" fillId="0" borderId="0" xfId="4" applyFont="1" applyBorder="1" applyAlignment="1">
      <alignment horizontal="left" vertical="center"/>
    </xf>
    <xf numFmtId="9" fontId="63" fillId="0" borderId="0" xfId="4" applyNumberFormat="1" applyFont="1" applyBorder="1" applyAlignment="1">
      <alignment horizontal="left" vertical="center"/>
    </xf>
    <xf numFmtId="173" fontId="15" fillId="0" borderId="0" xfId="4" applyNumberFormat="1" applyFont="1" applyBorder="1" applyAlignment="1">
      <alignment vertical="center"/>
    </xf>
    <xf numFmtId="0" fontId="52" fillId="0" borderId="0" xfId="23" applyFont="1"/>
    <xf numFmtId="174" fontId="61" fillId="0" borderId="0" xfId="9" applyNumberFormat="1" applyFont="1" applyAlignment="1">
      <alignment vertical="center"/>
    </xf>
    <xf numFmtId="0" fontId="61" fillId="0" borderId="11" xfId="9" applyFont="1" applyBorder="1" applyAlignment="1">
      <alignment vertical="center"/>
    </xf>
    <xf numFmtId="0" fontId="32" fillId="0" borderId="11" xfId="9" applyFont="1" applyBorder="1" applyAlignment="1">
      <alignment vertical="center"/>
    </xf>
    <xf numFmtId="0" fontId="61" fillId="0" borderId="0" xfId="9" applyFont="1" applyBorder="1" applyAlignment="1">
      <alignment horizontal="left" vertical="center"/>
    </xf>
    <xf numFmtId="0" fontId="61" fillId="0" borderId="0" xfId="9" applyFont="1" applyAlignment="1">
      <alignment horizontal="center" vertical="center"/>
    </xf>
    <xf numFmtId="2" fontId="61" fillId="0" borderId="0" xfId="4" applyNumberFormat="1" applyFont="1" applyBorder="1" applyAlignment="1">
      <alignment vertical="center"/>
    </xf>
    <xf numFmtId="0" fontId="64" fillId="0" borderId="0" xfId="23" applyFont="1" applyFill="1" applyBorder="1" applyAlignment="1">
      <alignment vertical="center"/>
    </xf>
    <xf numFmtId="0" fontId="20" fillId="0" borderId="0" xfId="23" applyFont="1" applyAlignment="1">
      <alignment vertical="center"/>
    </xf>
    <xf numFmtId="0" fontId="3" fillId="0" borderId="0" xfId="23"/>
    <xf numFmtId="0" fontId="41" fillId="0" borderId="0" xfId="23" applyFont="1" applyFill="1" applyAlignment="1">
      <alignment vertical="center"/>
    </xf>
    <xf numFmtId="0" fontId="42" fillId="0" borderId="0" xfId="23" applyFont="1" applyAlignment="1">
      <alignment vertical="center"/>
    </xf>
    <xf numFmtId="0" fontId="41" fillId="0" borderId="0" xfId="0" applyFont="1" applyFill="1" applyAlignment="1">
      <alignment horizontal="left"/>
    </xf>
    <xf numFmtId="0" fontId="41" fillId="0" borderId="0" xfId="0" applyFont="1" applyFill="1" applyBorder="1" applyAlignment="1">
      <alignment horizontal="left"/>
    </xf>
    <xf numFmtId="0" fontId="15" fillId="0" borderId="0" xfId="0" applyFont="1" applyBorder="1" applyAlignment="1">
      <alignment horizontal="right" vertical="center"/>
    </xf>
    <xf numFmtId="0" fontId="15" fillId="0" borderId="11" xfId="0" applyFont="1" applyBorder="1" applyAlignment="1">
      <alignment horizontal="right" vertical="center"/>
    </xf>
    <xf numFmtId="0" fontId="15" fillId="0" borderId="11" xfId="0" applyFont="1" applyBorder="1" applyAlignment="1">
      <alignment vertical="center"/>
    </xf>
    <xf numFmtId="0" fontId="46" fillId="0" borderId="12" xfId="0" applyFont="1" applyBorder="1" applyAlignment="1">
      <alignment vertical="center"/>
    </xf>
    <xf numFmtId="165" fontId="48" fillId="0" borderId="12" xfId="0" applyNumberFormat="1" applyFont="1" applyBorder="1" applyAlignment="1">
      <alignment vertical="center"/>
    </xf>
    <xf numFmtId="0" fontId="47" fillId="0" borderId="0" xfId="0" applyFont="1" applyBorder="1" applyAlignment="1"/>
    <xf numFmtId="0" fontId="47" fillId="0" borderId="11" xfId="0" applyFont="1" applyBorder="1" applyAlignment="1"/>
    <xf numFmtId="166" fontId="10" fillId="8" borderId="1" xfId="0" applyNumberFormat="1" applyFont="1" applyFill="1" applyBorder="1" applyAlignment="1">
      <alignment horizontal="center" vertical="center"/>
    </xf>
    <xf numFmtId="167" fontId="11" fillId="8" borderId="1" xfId="0" applyNumberFormat="1" applyFont="1" applyFill="1" applyBorder="1" applyAlignment="1">
      <alignment horizontal="center" vertical="center"/>
    </xf>
    <xf numFmtId="0" fontId="15" fillId="0" borderId="0" xfId="4" applyNumberFormat="1" applyFont="1" applyBorder="1" applyAlignment="1">
      <alignment horizontal="left" vertical="center"/>
    </xf>
    <xf numFmtId="0" fontId="15" fillId="0" borderId="0" xfId="4" applyNumberFormat="1" applyFont="1" applyBorder="1" applyAlignment="1">
      <alignment horizontal="right" vertical="center" shrinkToFit="1"/>
    </xf>
    <xf numFmtId="0" fontId="15" fillId="0" borderId="0" xfId="4" applyNumberFormat="1" applyFont="1" applyBorder="1" applyAlignment="1">
      <alignment horizontal="left" vertical="center" shrinkToFit="1"/>
    </xf>
    <xf numFmtId="2" fontId="15" fillId="0" borderId="0" xfId="4" applyNumberFormat="1" applyFont="1" applyBorder="1" applyAlignment="1">
      <alignment horizontal="center" vertical="center"/>
    </xf>
    <xf numFmtId="0" fontId="15" fillId="0" borderId="0" xfId="4" applyNumberFormat="1" applyFont="1" applyBorder="1" applyAlignment="1">
      <alignment horizontal="center" vertical="center"/>
    </xf>
    <xf numFmtId="0" fontId="15" fillId="0" borderId="0" xfId="21" applyFont="1" applyAlignment="1">
      <alignment vertical="center"/>
    </xf>
    <xf numFmtId="0" fontId="40" fillId="0" borderId="0" xfId="21" applyFont="1" applyBorder="1" applyAlignment="1">
      <alignment horizontal="center" vertical="center" textRotation="90" shrinkToFit="1"/>
    </xf>
    <xf numFmtId="0" fontId="41" fillId="0" borderId="0" xfId="0" applyFont="1" applyBorder="1" applyAlignment="1">
      <alignment vertical="center" shrinkToFit="1"/>
    </xf>
    <xf numFmtId="0" fontId="15" fillId="0" borderId="0" xfId="22" applyFont="1" applyAlignment="1">
      <alignment vertical="center"/>
    </xf>
    <xf numFmtId="0" fontId="15" fillId="0" borderId="0" xfId="22" applyFont="1" applyBorder="1" applyAlignment="1">
      <alignment vertical="center"/>
    </xf>
    <xf numFmtId="0" fontId="15" fillId="0" borderId="0" xfId="0" applyNumberFormat="1" applyFont="1" applyBorder="1" applyAlignment="1">
      <alignment vertical="center"/>
    </xf>
    <xf numFmtId="0" fontId="15" fillId="0" borderId="7" xfId="22" applyFont="1" applyBorder="1" applyAlignment="1">
      <alignment vertical="center"/>
    </xf>
    <xf numFmtId="0" fontId="15" fillId="0" borderId="8" xfId="22" applyFont="1" applyBorder="1" applyAlignment="1">
      <alignment horizontal="right" vertical="center" shrinkToFit="1"/>
    </xf>
    <xf numFmtId="0" fontId="15" fillId="0" borderId="8" xfId="22" applyFont="1" applyBorder="1" applyAlignment="1">
      <alignment horizontal="center" vertical="center" shrinkToFit="1"/>
    </xf>
    <xf numFmtId="0" fontId="15" fillId="0" borderId="8" xfId="22" applyFont="1" applyBorder="1" applyAlignment="1">
      <alignment horizontal="center" vertical="center"/>
    </xf>
    <xf numFmtId="0" fontId="15" fillId="0" borderId="10" xfId="22" applyFont="1" applyBorder="1" applyAlignment="1">
      <alignment vertical="center"/>
    </xf>
    <xf numFmtId="0" fontId="15" fillId="0" borderId="11" xfId="22" applyFont="1" applyBorder="1" applyAlignment="1">
      <alignment horizontal="right" vertical="center" shrinkToFit="1"/>
    </xf>
    <xf numFmtId="172" fontId="15" fillId="0" borderId="11" xfId="22" applyNumberFormat="1" applyFont="1" applyBorder="1" applyAlignment="1">
      <alignment horizontal="center" vertical="center" shrinkToFit="1"/>
    </xf>
    <xf numFmtId="0" fontId="15" fillId="0" borderId="11" xfId="22" applyFont="1" applyBorder="1" applyAlignment="1">
      <alignment horizontal="center" vertical="center"/>
    </xf>
    <xf numFmtId="0" fontId="15" fillId="0" borderId="11" xfId="22" applyFont="1" applyBorder="1" applyAlignment="1">
      <alignment vertical="center"/>
    </xf>
    <xf numFmtId="0" fontId="0" fillId="0" borderId="10" xfId="0" applyBorder="1"/>
    <xf numFmtId="0" fontId="15" fillId="0" borderId="11" xfId="0" applyFont="1" applyBorder="1" applyAlignment="1">
      <alignment vertical="center" shrinkToFit="1"/>
    </xf>
    <xf numFmtId="0" fontId="15" fillId="0" borderId="0" xfId="4" applyFont="1"/>
    <xf numFmtId="0" fontId="32" fillId="0" borderId="0" xfId="4" applyFont="1"/>
    <xf numFmtId="0" fontId="47" fillId="0" borderId="11" xfId="0" applyFont="1" applyBorder="1" applyAlignment="1">
      <alignment vertical="center"/>
    </xf>
    <xf numFmtId="0" fontId="47" fillId="0" borderId="0" xfId="0" applyFont="1" applyFill="1" applyAlignment="1">
      <alignment horizontal="left"/>
    </xf>
    <xf numFmtId="0" fontId="15" fillId="0" borderId="0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7" fillId="0" borderId="0" xfId="18" applyFont="1" applyFill="1" applyBorder="1" applyAlignment="1">
      <alignment horizontal="center"/>
    </xf>
    <xf numFmtId="0" fontId="47" fillId="0" borderId="8" xfId="0" applyFont="1" applyFill="1" applyBorder="1" applyAlignment="1">
      <alignment horizontal="left"/>
    </xf>
    <xf numFmtId="0" fontId="15" fillId="0" borderId="8" xfId="0" applyFont="1" applyBorder="1" applyAlignment="1">
      <alignment horizontal="right" vertical="center"/>
    </xf>
    <xf numFmtId="179" fontId="61" fillId="0" borderId="0" xfId="9" applyNumberFormat="1" applyFont="1" applyAlignment="1">
      <alignment horizontal="left" vertical="center"/>
    </xf>
    <xf numFmtId="0" fontId="47" fillId="0" borderId="0" xfId="0" applyFont="1" applyFill="1" applyAlignment="1">
      <alignment horizontal="left"/>
    </xf>
    <xf numFmtId="0" fontId="47" fillId="0" borderId="11" xfId="18" applyFont="1" applyFill="1" applyBorder="1" applyAlignment="1"/>
    <xf numFmtId="178" fontId="47" fillId="0" borderId="0" xfId="18" applyNumberFormat="1" applyFont="1" applyFill="1" applyBorder="1" applyAlignment="1"/>
    <xf numFmtId="0" fontId="47" fillId="0" borderId="0" xfId="0" applyFont="1" applyFill="1" applyBorder="1" applyAlignment="1">
      <alignment horizontal="left"/>
    </xf>
    <xf numFmtId="0" fontId="41" fillId="0" borderId="0" xfId="0" applyFont="1" applyFill="1" applyBorder="1" applyAlignment="1"/>
    <xf numFmtId="0" fontId="41" fillId="0" borderId="0" xfId="0" applyFont="1" applyFill="1" applyBorder="1" applyAlignment="1">
      <alignment vertical="center"/>
    </xf>
    <xf numFmtId="0" fontId="46" fillId="0" borderId="0" xfId="0" applyFont="1" applyBorder="1" applyAlignment="1">
      <alignment horizontal="left"/>
    </xf>
    <xf numFmtId="0" fontId="53" fillId="0" borderId="8" xfId="0" applyFont="1" applyBorder="1" applyAlignment="1">
      <alignment vertical="center"/>
    </xf>
    <xf numFmtId="0" fontId="41" fillId="0" borderId="14" xfId="0" applyFont="1" applyBorder="1" applyAlignment="1">
      <alignment vertical="center"/>
    </xf>
    <xf numFmtId="0" fontId="53" fillId="0" borderId="10" xfId="0" applyFont="1" applyBorder="1" applyAlignment="1">
      <alignment vertical="center"/>
    </xf>
    <xf numFmtId="0" fontId="53" fillId="0" borderId="11" xfId="0" applyFont="1" applyBorder="1" applyAlignment="1">
      <alignment vertical="center"/>
    </xf>
    <xf numFmtId="0" fontId="41" fillId="0" borderId="0" xfId="0" applyFont="1" applyBorder="1" applyAlignment="1">
      <alignment horizontal="right" vertical="center" shrinkToFit="1"/>
    </xf>
    <xf numFmtId="0" fontId="60" fillId="0" borderId="0" xfId="9" applyFont="1" applyAlignment="1">
      <alignment horizontal="left" vertical="center"/>
    </xf>
    <xf numFmtId="0" fontId="40" fillId="0" borderId="0" xfId="9" applyNumberFormat="1" applyFont="1" applyAlignment="1">
      <alignment horizontal="left" vertical="center"/>
    </xf>
    <xf numFmtId="0" fontId="15" fillId="0" borderId="0" xfId="9" applyNumberFormat="1" applyFont="1" applyBorder="1" applyAlignment="1">
      <alignment vertical="center"/>
    </xf>
    <xf numFmtId="0" fontId="0" fillId="0" borderId="0" xfId="0" applyFont="1"/>
    <xf numFmtId="0" fontId="15" fillId="0" borderId="2" xfId="22" applyFont="1" applyBorder="1" applyAlignment="1">
      <alignment vertical="center"/>
    </xf>
    <xf numFmtId="0" fontId="15" fillId="0" borderId="6" xfId="22" applyFont="1" applyBorder="1" applyAlignment="1">
      <alignment vertical="center"/>
    </xf>
    <xf numFmtId="0" fontId="15" fillId="0" borderId="3" xfId="22" applyFont="1" applyBorder="1" applyAlignment="1">
      <alignment vertical="center"/>
    </xf>
    <xf numFmtId="0" fontId="0" fillId="0" borderId="3" xfId="0" applyBorder="1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7" xfId="0" applyBorder="1"/>
    <xf numFmtId="0" fontId="15" fillId="0" borderId="8" xfId="22" applyFont="1" applyBorder="1" applyAlignment="1">
      <alignment vertical="center"/>
    </xf>
    <xf numFmtId="0" fontId="0" fillId="0" borderId="8" xfId="0" applyBorder="1"/>
    <xf numFmtId="0" fontId="0" fillId="0" borderId="11" xfId="0" applyBorder="1" applyAlignment="1">
      <alignment horizontal="center" vertical="center"/>
    </xf>
    <xf numFmtId="0" fontId="0" fillId="0" borderId="14" xfId="0" applyBorder="1"/>
    <xf numFmtId="0" fontId="0" fillId="0" borderId="11" xfId="0" applyBorder="1"/>
    <xf numFmtId="0" fontId="15" fillId="0" borderId="0" xfId="4" quotePrefix="1" applyFont="1" applyAlignment="1">
      <alignment vertical="center"/>
    </xf>
    <xf numFmtId="0" fontId="61" fillId="0" borderId="0" xfId="4" quotePrefix="1" applyFont="1" applyBorder="1" applyAlignment="1">
      <alignment horizontal="left" vertical="center"/>
    </xf>
    <xf numFmtId="0" fontId="47" fillId="0" borderId="11" xfId="18" applyFont="1" applyFill="1" applyBorder="1" applyAlignment="1">
      <alignment horizontal="center"/>
    </xf>
    <xf numFmtId="0" fontId="15" fillId="0" borderId="0" xfId="4" applyNumberFormat="1" applyFont="1" applyBorder="1" applyAlignment="1">
      <alignment horizontal="center" vertical="center" shrinkToFit="1"/>
    </xf>
    <xf numFmtId="0" fontId="66" fillId="22" borderId="4" xfId="0" applyFont="1" applyFill="1" applyBorder="1" applyAlignment="1">
      <alignment horizontal="center" vertical="center"/>
    </xf>
    <xf numFmtId="0" fontId="53" fillId="22" borderId="5" xfId="0" applyFont="1" applyFill="1" applyBorder="1" applyAlignment="1">
      <alignment horizontal="center" vertical="center"/>
    </xf>
    <xf numFmtId="0" fontId="7" fillId="22" borderId="1" xfId="0" applyFont="1" applyFill="1" applyBorder="1" applyAlignment="1">
      <alignment horizontal="center" vertical="center"/>
    </xf>
    <xf numFmtId="172" fontId="29" fillId="22" borderId="1" xfId="0" applyNumberFormat="1" applyFont="1" applyFill="1" applyBorder="1" applyAlignment="1">
      <alignment horizontal="center" vertical="center"/>
    </xf>
    <xf numFmtId="2" fontId="15" fillId="0" borderId="12" xfId="0" applyNumberFormat="1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9" fontId="15" fillId="0" borderId="5" xfId="4" applyNumberFormat="1" applyFont="1" applyFill="1" applyBorder="1" applyAlignment="1" applyProtection="1">
      <alignment horizontal="center" vertical="center" shrinkToFit="1"/>
    </xf>
    <xf numFmtId="0" fontId="41" fillId="0" borderId="11" xfId="0" applyFont="1" applyFill="1" applyBorder="1" applyAlignment="1">
      <alignment horizontal="center"/>
    </xf>
    <xf numFmtId="0" fontId="46" fillId="0" borderId="11" xfId="0" applyFont="1" applyBorder="1" applyAlignment="1">
      <alignment horizontal="center" vertical="center"/>
    </xf>
    <xf numFmtId="0" fontId="41" fillId="0" borderId="0" xfId="12" applyFont="1" applyFill="1" applyBorder="1" applyAlignment="1">
      <alignment horizontal="right" vertical="center"/>
    </xf>
    <xf numFmtId="0" fontId="41" fillId="0" borderId="0" xfId="12" applyFont="1" applyFill="1" applyBorder="1" applyAlignment="1">
      <alignment horizontal="center" vertical="center"/>
    </xf>
    <xf numFmtId="0" fontId="15" fillId="0" borderId="1" xfId="4" applyFont="1" applyFill="1" applyBorder="1" applyAlignment="1" applyProtection="1">
      <alignment horizontal="center" vertical="center" shrinkToFit="1"/>
    </xf>
    <xf numFmtId="9" fontId="15" fillId="0" borderId="4" xfId="4" applyNumberFormat="1" applyFont="1" applyFill="1" applyBorder="1" applyAlignment="1" applyProtection="1">
      <alignment horizontal="center" vertical="center" shrinkToFit="1"/>
    </xf>
    <xf numFmtId="176" fontId="15" fillId="0" borderId="7" xfId="18" applyNumberFormat="1" applyFont="1" applyBorder="1" applyAlignment="1">
      <alignment horizontal="center" vertical="center"/>
    </xf>
    <xf numFmtId="176" fontId="15" fillId="0" borderId="8" xfId="18" applyNumberFormat="1" applyFont="1" applyBorder="1" applyAlignment="1">
      <alignment horizontal="center" vertical="center"/>
    </xf>
    <xf numFmtId="176" fontId="15" fillId="0" borderId="9" xfId="18" applyNumberFormat="1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47" fillId="0" borderId="6" xfId="0" applyFont="1" applyFill="1" applyBorder="1" applyAlignment="1">
      <alignment horizontal="center"/>
    </xf>
    <xf numFmtId="0" fontId="47" fillId="0" borderId="0" xfId="0" applyFont="1" applyFill="1" applyAlignment="1">
      <alignment horizontal="left"/>
    </xf>
    <xf numFmtId="0" fontId="47" fillId="0" borderId="11" xfId="0" applyFont="1" applyFill="1" applyBorder="1" applyAlignment="1">
      <alignment horizontal="left"/>
    </xf>
    <xf numFmtId="0" fontId="47" fillId="0" borderId="11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76" fontId="15" fillId="0" borderId="10" xfId="18" applyNumberFormat="1" applyFont="1" applyBorder="1" applyAlignment="1">
      <alignment horizontal="center" vertical="center"/>
    </xf>
    <xf numFmtId="176" fontId="15" fillId="0" borderId="11" xfId="18" applyNumberFormat="1" applyFont="1" applyBorder="1" applyAlignment="1">
      <alignment horizontal="center" vertical="center"/>
    </xf>
    <xf numFmtId="176" fontId="15" fillId="0" borderId="14" xfId="18" applyNumberFormat="1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5" fillId="0" borderId="12" xfId="0" applyFont="1" applyBorder="1" applyAlignment="1">
      <alignment horizontal="right" vertical="center"/>
    </xf>
    <xf numFmtId="0" fontId="53" fillId="0" borderId="0" xfId="0" applyFont="1" applyBorder="1" applyAlignment="1">
      <alignment horizontal="center" vertical="center"/>
    </xf>
    <xf numFmtId="2" fontId="15" fillId="0" borderId="7" xfId="0" applyNumberFormat="1" applyFont="1" applyBorder="1" applyAlignment="1">
      <alignment horizontal="center" vertical="center"/>
    </xf>
    <xf numFmtId="0" fontId="41" fillId="0" borderId="8" xfId="0" applyFont="1" applyBorder="1" applyAlignment="1">
      <alignment horizontal="center" vertical="center"/>
    </xf>
    <xf numFmtId="0" fontId="41" fillId="0" borderId="9" xfId="0" applyFont="1" applyBorder="1" applyAlignment="1">
      <alignment horizontal="center" vertical="center"/>
    </xf>
    <xf numFmtId="0" fontId="41" fillId="0" borderId="6" xfId="0" applyFont="1" applyBorder="1" applyAlignment="1"/>
    <xf numFmtId="0" fontId="41" fillId="0" borderId="3" xfId="0" applyFont="1" applyBorder="1" applyAlignment="1"/>
    <xf numFmtId="0" fontId="41" fillId="0" borderId="2" xfId="0" applyFont="1" applyBorder="1" applyAlignment="1"/>
    <xf numFmtId="0" fontId="41" fillId="0" borderId="11" xfId="0" applyFont="1" applyBorder="1" applyAlignment="1">
      <alignment horizontal="center" vertical="center"/>
    </xf>
    <xf numFmtId="0" fontId="41" fillId="0" borderId="14" xfId="0" applyFont="1" applyBorder="1" applyAlignment="1">
      <alignment horizontal="center" vertical="center"/>
    </xf>
    <xf numFmtId="165" fontId="15" fillId="0" borderId="12" xfId="0" applyNumberFormat="1" applyFont="1" applyBorder="1" applyAlignment="1">
      <alignment horizontal="center" vertical="center"/>
    </xf>
    <xf numFmtId="165" fontId="15" fillId="0" borderId="0" xfId="0" applyNumberFormat="1" applyFont="1" applyBorder="1" applyAlignment="1">
      <alignment horizontal="center" vertical="center"/>
    </xf>
    <xf numFmtId="165" fontId="15" fillId="0" borderId="13" xfId="0" applyNumberFormat="1" applyFont="1" applyBorder="1" applyAlignment="1">
      <alignment horizontal="center" vertical="center"/>
    </xf>
    <xf numFmtId="165" fontId="53" fillId="0" borderId="12" xfId="0" applyNumberFormat="1" applyFont="1" applyBorder="1" applyAlignment="1">
      <alignment horizontal="center" vertical="center"/>
    </xf>
    <xf numFmtId="165" fontId="53" fillId="0" borderId="0" xfId="0" applyNumberFormat="1" applyFont="1" applyBorder="1" applyAlignment="1">
      <alignment horizontal="center" vertical="center"/>
    </xf>
    <xf numFmtId="165" fontId="53" fillId="0" borderId="13" xfId="0" applyNumberFormat="1" applyFont="1" applyBorder="1" applyAlignment="1">
      <alignment horizontal="center" vertical="center"/>
    </xf>
    <xf numFmtId="165" fontId="14" fillId="0" borderId="12" xfId="0" applyNumberFormat="1" applyFont="1" applyBorder="1" applyAlignment="1">
      <alignment horizontal="center" vertical="center"/>
    </xf>
    <xf numFmtId="165" fontId="14" fillId="0" borderId="0" xfId="0" applyNumberFormat="1" applyFont="1" applyBorder="1" applyAlignment="1">
      <alignment horizontal="center" vertical="center"/>
    </xf>
    <xf numFmtId="165" fontId="14" fillId="0" borderId="13" xfId="0" applyNumberFormat="1" applyFont="1" applyBorder="1" applyAlignment="1">
      <alignment horizontal="center" vertical="center"/>
    </xf>
    <xf numFmtId="166" fontId="15" fillId="0" borderId="12" xfId="0" applyNumberFormat="1" applyFont="1" applyBorder="1" applyAlignment="1">
      <alignment horizontal="center" vertical="center"/>
    </xf>
    <xf numFmtId="166" fontId="15" fillId="0" borderId="0" xfId="0" applyNumberFormat="1" applyFont="1" applyBorder="1" applyAlignment="1">
      <alignment horizontal="center" vertical="center"/>
    </xf>
    <xf numFmtId="166" fontId="15" fillId="0" borderId="13" xfId="0" applyNumberFormat="1" applyFont="1" applyBorder="1" applyAlignment="1">
      <alignment horizontal="center" vertical="center"/>
    </xf>
    <xf numFmtId="165" fontId="14" fillId="0" borderId="8" xfId="0" applyNumberFormat="1" applyFont="1" applyBorder="1" applyAlignment="1">
      <alignment horizontal="center" vertical="center"/>
    </xf>
    <xf numFmtId="165" fontId="15" fillId="0" borderId="10" xfId="0" applyNumberFormat="1" applyFont="1" applyBorder="1" applyAlignment="1">
      <alignment horizontal="center" vertical="center"/>
    </xf>
    <xf numFmtId="165" fontId="15" fillId="0" borderId="11" xfId="0" applyNumberFormat="1" applyFont="1" applyBorder="1" applyAlignment="1">
      <alignment horizontal="center" vertical="center"/>
    </xf>
    <xf numFmtId="165" fontId="15" fillId="0" borderId="14" xfId="0" applyNumberFormat="1" applyFont="1" applyBorder="1" applyAlignment="1">
      <alignment horizontal="center" vertical="center"/>
    </xf>
    <xf numFmtId="165" fontId="53" fillId="0" borderId="10" xfId="0" applyNumberFormat="1" applyFont="1" applyBorder="1" applyAlignment="1">
      <alignment horizontal="center" vertical="center"/>
    </xf>
    <xf numFmtId="165" fontId="53" fillId="0" borderId="11" xfId="0" applyNumberFormat="1" applyFont="1" applyBorder="1" applyAlignment="1">
      <alignment horizontal="center" vertical="center"/>
    </xf>
    <xf numFmtId="165" fontId="53" fillId="0" borderId="14" xfId="0" applyNumberFormat="1" applyFont="1" applyBorder="1" applyAlignment="1">
      <alignment horizontal="center" vertical="center"/>
    </xf>
    <xf numFmtId="0" fontId="44" fillId="16" borderId="0" xfId="18" applyFont="1" applyFill="1" applyBorder="1" applyAlignment="1">
      <alignment horizontal="center" vertical="center"/>
    </xf>
    <xf numFmtId="0" fontId="47" fillId="21" borderId="11" xfId="18" applyFont="1" applyFill="1" applyBorder="1" applyAlignment="1">
      <alignment horizontal="left"/>
    </xf>
    <xf numFmtId="0" fontId="47" fillId="0" borderId="0" xfId="18" applyFont="1" applyFill="1" applyBorder="1" applyAlignment="1">
      <alignment horizontal="center"/>
    </xf>
    <xf numFmtId="178" fontId="47" fillId="20" borderId="11" xfId="18" applyNumberFormat="1" applyFont="1" applyFill="1" applyBorder="1" applyAlignment="1">
      <alignment horizontal="center"/>
    </xf>
    <xf numFmtId="178" fontId="47" fillId="20" borderId="11" xfId="18" applyNumberFormat="1" applyFont="1" applyFill="1" applyBorder="1" applyAlignment="1">
      <alignment horizontal="left"/>
    </xf>
    <xf numFmtId="0" fontId="42" fillId="17" borderId="0" xfId="18" applyFont="1" applyFill="1" applyBorder="1" applyAlignment="1">
      <alignment horizontal="center" vertical="center"/>
    </xf>
    <xf numFmtId="0" fontId="54" fillId="18" borderId="0" xfId="18" applyFont="1" applyFill="1" applyBorder="1" applyAlignment="1">
      <alignment horizontal="center" vertical="center"/>
    </xf>
    <xf numFmtId="0" fontId="47" fillId="0" borderId="6" xfId="0" applyFont="1" applyFill="1" applyBorder="1" applyAlignment="1">
      <alignment horizontal="left"/>
    </xf>
    <xf numFmtId="0" fontId="41" fillId="0" borderId="6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horizontal="left"/>
    </xf>
    <xf numFmtId="0" fontId="46" fillId="15" borderId="7" xfId="0" applyFont="1" applyFill="1" applyBorder="1" applyAlignment="1">
      <alignment horizontal="center" vertical="center"/>
    </xf>
    <xf numFmtId="0" fontId="46" fillId="15" borderId="8" xfId="0" applyFont="1" applyFill="1" applyBorder="1" applyAlignment="1">
      <alignment horizontal="center" vertical="center"/>
    </xf>
    <xf numFmtId="0" fontId="46" fillId="15" borderId="9" xfId="0" applyFont="1" applyFill="1" applyBorder="1" applyAlignment="1">
      <alignment horizontal="center" vertical="center"/>
    </xf>
    <xf numFmtId="0" fontId="46" fillId="15" borderId="10" xfId="0" applyFont="1" applyFill="1" applyBorder="1" applyAlignment="1">
      <alignment horizontal="center" vertical="center"/>
    </xf>
    <xf numFmtId="0" fontId="46" fillId="15" borderId="11" xfId="0" applyFont="1" applyFill="1" applyBorder="1" applyAlignment="1">
      <alignment horizontal="center" vertical="center"/>
    </xf>
    <xf numFmtId="0" fontId="46" fillId="15" borderId="14" xfId="0" applyFont="1" applyFill="1" applyBorder="1" applyAlignment="1">
      <alignment horizontal="center" vertical="center"/>
    </xf>
    <xf numFmtId="0" fontId="46" fillId="0" borderId="7" xfId="0" applyFont="1" applyBorder="1" applyAlignment="1">
      <alignment horizontal="center" vertical="center"/>
    </xf>
    <xf numFmtId="0" fontId="46" fillId="0" borderId="8" xfId="0" applyFont="1" applyBorder="1" applyAlignment="1">
      <alignment horizontal="center" vertical="center"/>
    </xf>
    <xf numFmtId="0" fontId="46" fillId="0" borderId="9" xfId="0" applyFont="1" applyBorder="1" applyAlignment="1">
      <alignment horizontal="center" vertical="center"/>
    </xf>
    <xf numFmtId="0" fontId="46" fillId="0" borderId="10" xfId="0" applyFont="1" applyBorder="1" applyAlignment="1">
      <alignment horizontal="center" vertical="center"/>
    </xf>
    <xf numFmtId="0" fontId="46" fillId="0" borderId="14" xfId="0" applyFont="1" applyBorder="1" applyAlignment="1">
      <alignment horizontal="center" vertical="center"/>
    </xf>
    <xf numFmtId="166" fontId="15" fillId="0" borderId="7" xfId="0" applyNumberFormat="1" applyFont="1" applyBorder="1" applyAlignment="1">
      <alignment horizontal="center" vertical="center"/>
    </xf>
    <xf numFmtId="166" fontId="15" fillId="0" borderId="8" xfId="0" applyNumberFormat="1" applyFont="1" applyBorder="1" applyAlignment="1">
      <alignment horizontal="center" vertical="center"/>
    </xf>
    <xf numFmtId="166" fontId="15" fillId="0" borderId="9" xfId="0" applyNumberFormat="1" applyFont="1" applyBorder="1" applyAlignment="1">
      <alignment horizontal="center" vertical="center"/>
    </xf>
    <xf numFmtId="165" fontId="14" fillId="0" borderId="7" xfId="0" applyNumberFormat="1" applyFont="1" applyBorder="1" applyAlignment="1">
      <alignment horizontal="center" vertical="center"/>
    </xf>
    <xf numFmtId="165" fontId="14" fillId="0" borderId="9" xfId="0" applyNumberFormat="1" applyFont="1" applyBorder="1" applyAlignment="1">
      <alignment horizontal="center" vertical="center"/>
    </xf>
    <xf numFmtId="0" fontId="47" fillId="0" borderId="6" xfId="18" applyFont="1" applyFill="1" applyBorder="1" applyAlignment="1">
      <alignment horizontal="center"/>
    </xf>
    <xf numFmtId="0" fontId="47" fillId="0" borderId="11" xfId="18" applyFont="1" applyFill="1" applyBorder="1" applyAlignment="1">
      <alignment horizontal="center"/>
    </xf>
    <xf numFmtId="2" fontId="15" fillId="0" borderId="5" xfId="0" applyNumberFormat="1" applyFont="1" applyBorder="1" applyAlignment="1">
      <alignment horizontal="center" vertical="center"/>
    </xf>
    <xf numFmtId="165" fontId="53" fillId="0" borderId="7" xfId="0" applyNumberFormat="1" applyFont="1" applyBorder="1" applyAlignment="1">
      <alignment horizontal="center" vertical="center"/>
    </xf>
    <xf numFmtId="165" fontId="53" fillId="0" borderId="8" xfId="0" applyNumberFormat="1" applyFont="1" applyBorder="1" applyAlignment="1">
      <alignment horizontal="center" vertical="center"/>
    </xf>
    <xf numFmtId="165" fontId="53" fillId="0" borderId="9" xfId="0" applyNumberFormat="1" applyFont="1" applyBorder="1" applyAlignment="1">
      <alignment horizontal="center" vertical="center"/>
    </xf>
    <xf numFmtId="2" fontId="15" fillId="0" borderId="10" xfId="0" applyNumberFormat="1" applyFont="1" applyBorder="1" applyAlignment="1">
      <alignment horizontal="center" vertical="center"/>
    </xf>
    <xf numFmtId="2" fontId="15" fillId="0" borderId="17" xfId="0" applyNumberFormat="1" applyFont="1" applyBorder="1" applyAlignment="1">
      <alignment horizontal="center" vertical="center"/>
    </xf>
    <xf numFmtId="0" fontId="47" fillId="0" borderId="11" xfId="0" applyFont="1" applyFill="1" applyBorder="1" applyAlignment="1">
      <alignment horizontal="center"/>
    </xf>
    <xf numFmtId="0" fontId="15" fillId="0" borderId="7" xfId="0" applyFont="1" applyBorder="1" applyAlignment="1">
      <alignment horizontal="center" vertical="center" wrapText="1"/>
    </xf>
    <xf numFmtId="172" fontId="53" fillId="0" borderId="7" xfId="0" applyNumberFormat="1" applyFont="1" applyBorder="1" applyAlignment="1">
      <alignment horizontal="center" vertical="center" shrinkToFit="1"/>
    </xf>
    <xf numFmtId="172" fontId="53" fillId="0" borderId="8" xfId="0" applyNumberFormat="1" applyFont="1" applyBorder="1" applyAlignment="1">
      <alignment horizontal="center" vertical="center" shrinkToFit="1"/>
    </xf>
    <xf numFmtId="172" fontId="53" fillId="0" borderId="10" xfId="0" applyNumberFormat="1" applyFont="1" applyBorder="1" applyAlignment="1">
      <alignment horizontal="center" vertical="center" shrinkToFit="1"/>
    </xf>
    <xf numFmtId="172" fontId="53" fillId="0" borderId="11" xfId="0" applyNumberFormat="1" applyFont="1" applyBorder="1" applyAlignment="1">
      <alignment horizontal="center" vertical="center" shrinkToFit="1"/>
    </xf>
    <xf numFmtId="172" fontId="53" fillId="0" borderId="12" xfId="0" applyNumberFormat="1" applyFont="1" applyBorder="1" applyAlignment="1">
      <alignment horizontal="center" vertical="center" shrinkToFit="1"/>
    </xf>
    <xf numFmtId="172" fontId="53" fillId="0" borderId="0" xfId="0" applyNumberFormat="1" applyFont="1" applyBorder="1" applyAlignment="1">
      <alignment horizontal="center" vertical="center" shrinkToFit="1"/>
    </xf>
    <xf numFmtId="165" fontId="15" fillId="0" borderId="7" xfId="0" applyNumberFormat="1" applyFont="1" applyBorder="1" applyAlignment="1">
      <alignment horizontal="center" vertical="center"/>
    </xf>
    <xf numFmtId="165" fontId="15" fillId="0" borderId="8" xfId="0" applyNumberFormat="1" applyFont="1" applyBorder="1" applyAlignment="1">
      <alignment horizontal="center" vertical="center"/>
    </xf>
    <xf numFmtId="165" fontId="15" fillId="0" borderId="9" xfId="0" applyNumberFormat="1" applyFont="1" applyBorder="1" applyAlignment="1">
      <alignment horizontal="center" vertical="center"/>
    </xf>
    <xf numFmtId="166" fontId="15" fillId="0" borderId="10" xfId="0" applyNumberFormat="1" applyFont="1" applyBorder="1" applyAlignment="1">
      <alignment horizontal="center" vertical="center"/>
    </xf>
    <xf numFmtId="166" fontId="15" fillId="0" borderId="11" xfId="0" applyNumberFormat="1" applyFont="1" applyBorder="1" applyAlignment="1">
      <alignment horizontal="center" vertical="center"/>
    </xf>
    <xf numFmtId="166" fontId="15" fillId="0" borderId="14" xfId="0" applyNumberFormat="1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 vertical="center"/>
    </xf>
    <xf numFmtId="165" fontId="14" fillId="0" borderId="11" xfId="0" applyNumberFormat="1" applyFont="1" applyBorder="1" applyAlignment="1">
      <alignment horizontal="center" vertical="center"/>
    </xf>
    <xf numFmtId="165" fontId="14" fillId="0" borderId="14" xfId="0" applyNumberFormat="1" applyFont="1" applyBorder="1" applyAlignment="1">
      <alignment horizontal="center" vertical="center"/>
    </xf>
    <xf numFmtId="0" fontId="32" fillId="0" borderId="0" xfId="9" quotePrefix="1" applyFont="1" applyBorder="1" applyAlignment="1">
      <alignment horizontal="center" vertical="center" shrinkToFit="1"/>
    </xf>
    <xf numFmtId="1" fontId="61" fillId="0" borderId="0" xfId="4" quotePrefix="1" applyNumberFormat="1" applyFont="1" applyBorder="1" applyAlignment="1">
      <alignment horizontal="left" vertical="center"/>
    </xf>
    <xf numFmtId="179" fontId="61" fillId="0" borderId="0" xfId="9" applyNumberFormat="1" applyFont="1" applyAlignment="1">
      <alignment horizontal="left" vertical="center"/>
    </xf>
    <xf numFmtId="0" fontId="59" fillId="0" borderId="0" xfId="9" applyFont="1" applyAlignment="1">
      <alignment horizontal="center" vertical="center"/>
    </xf>
    <xf numFmtId="178" fontId="61" fillId="0" borderId="0" xfId="4" quotePrefix="1" applyNumberFormat="1" applyFont="1" applyBorder="1" applyAlignment="1">
      <alignment horizontal="left" vertical="center"/>
    </xf>
    <xf numFmtId="178" fontId="61" fillId="0" borderId="0" xfId="4" applyNumberFormat="1" applyFont="1" applyBorder="1" applyAlignment="1">
      <alignment horizontal="left" vertical="center"/>
    </xf>
    <xf numFmtId="0" fontId="61" fillId="0" borderId="0" xfId="9" applyFont="1" applyBorder="1" applyAlignment="1">
      <alignment horizontal="center" vertical="center"/>
    </xf>
    <xf numFmtId="0" fontId="61" fillId="0" borderId="0" xfId="9" applyFont="1" applyAlignment="1">
      <alignment horizontal="center" vertical="center"/>
    </xf>
    <xf numFmtId="0" fontId="40" fillId="0" borderId="2" xfId="9" applyFont="1" applyBorder="1" applyAlignment="1">
      <alignment horizontal="center" vertical="center"/>
    </xf>
    <xf numFmtId="0" fontId="40" fillId="0" borderId="6" xfId="9" applyFont="1" applyBorder="1" applyAlignment="1">
      <alignment horizontal="center" vertical="center"/>
    </xf>
    <xf numFmtId="0" fontId="40" fillId="0" borderId="3" xfId="9" applyFont="1" applyBorder="1" applyAlignment="1">
      <alignment horizontal="center" vertical="center"/>
    </xf>
    <xf numFmtId="0" fontId="15" fillId="0" borderId="0" xfId="9" applyFont="1" applyBorder="1" applyAlignment="1">
      <alignment horizontal="center" vertical="center"/>
    </xf>
    <xf numFmtId="0" fontId="56" fillId="0" borderId="0" xfId="9" applyFont="1" applyAlignment="1">
      <alignment horizontal="center" vertical="center"/>
    </xf>
    <xf numFmtId="175" fontId="20" fillId="0" borderId="0" xfId="9" applyNumberFormat="1" applyFont="1" applyBorder="1" applyAlignment="1">
      <alignment horizontal="left" vertical="center"/>
    </xf>
    <xf numFmtId="0" fontId="34" fillId="0" borderId="0" xfId="9" applyFont="1" applyBorder="1" applyAlignment="1">
      <alignment horizontal="right" vertical="center"/>
    </xf>
    <xf numFmtId="0" fontId="20" fillId="0" borderId="0" xfId="9" applyFont="1" applyBorder="1" applyAlignment="1">
      <alignment horizontal="center" vertical="center"/>
    </xf>
    <xf numFmtId="173" fontId="20" fillId="0" borderId="0" xfId="4" applyNumberFormat="1" applyFont="1" applyBorder="1" applyAlignment="1">
      <alignment horizontal="left" vertical="center"/>
    </xf>
    <xf numFmtId="173" fontId="20" fillId="0" borderId="0" xfId="4" quotePrefix="1" applyNumberFormat="1" applyFont="1" applyBorder="1" applyAlignment="1">
      <alignment horizontal="left" vertical="center"/>
    </xf>
    <xf numFmtId="0" fontId="15" fillId="0" borderId="2" xfId="9" applyFont="1" applyBorder="1" applyAlignment="1">
      <alignment horizontal="center" vertical="center"/>
    </xf>
    <xf numFmtId="0" fontId="58" fillId="0" borderId="6" xfId="9" applyFont="1" applyBorder="1" applyAlignment="1">
      <alignment horizontal="center" vertical="center"/>
    </xf>
    <xf numFmtId="0" fontId="15" fillId="0" borderId="2" xfId="0" quotePrefix="1" applyFont="1" applyFill="1" applyBorder="1" applyAlignment="1">
      <alignment horizontal="center" vertical="center"/>
    </xf>
    <xf numFmtId="0" fontId="15" fillId="0" borderId="6" xfId="0" quotePrefix="1" applyFont="1" applyFill="1" applyBorder="1" applyAlignment="1">
      <alignment horizontal="center" vertical="center"/>
    </xf>
    <xf numFmtId="0" fontId="15" fillId="0" borderId="3" xfId="0" quotePrefix="1" applyFont="1" applyFill="1" applyBorder="1" applyAlignment="1">
      <alignment horizontal="center" vertical="center"/>
    </xf>
    <xf numFmtId="0" fontId="41" fillId="8" borderId="2" xfId="0" applyFont="1" applyFill="1" applyBorder="1" applyAlignment="1">
      <alignment horizontal="center" vertical="center"/>
    </xf>
    <xf numFmtId="0" fontId="41" fillId="8" borderId="6" xfId="0" applyFont="1" applyFill="1" applyBorder="1" applyAlignment="1">
      <alignment horizontal="center" vertical="center"/>
    </xf>
    <xf numFmtId="0" fontId="41" fillId="8" borderId="3" xfId="0" applyFont="1" applyFill="1" applyBorder="1" applyAlignment="1">
      <alignment horizontal="center" vertical="center"/>
    </xf>
    <xf numFmtId="177" fontId="15" fillId="0" borderId="2" xfId="0" quotePrefix="1" applyNumberFormat="1" applyFont="1" applyFill="1" applyBorder="1" applyAlignment="1">
      <alignment horizontal="center" vertical="center"/>
    </xf>
    <xf numFmtId="177" fontId="15" fillId="0" borderId="6" xfId="0" quotePrefix="1" applyNumberFormat="1" applyFont="1" applyFill="1" applyBorder="1" applyAlignment="1">
      <alignment horizontal="center" vertical="center"/>
    </xf>
    <xf numFmtId="177" fontId="15" fillId="0" borderId="3" xfId="0" quotePrefix="1" applyNumberFormat="1" applyFont="1" applyFill="1" applyBorder="1" applyAlignment="1">
      <alignment horizontal="center" vertical="center"/>
    </xf>
    <xf numFmtId="0" fontId="57" fillId="0" borderId="0" xfId="9" applyFont="1" applyAlignment="1">
      <alignment horizontal="center" vertical="center"/>
    </xf>
    <xf numFmtId="172" fontId="15" fillId="0" borderId="12" xfId="21" applyNumberFormat="1" applyFont="1" applyBorder="1" applyAlignment="1">
      <alignment horizontal="center" vertical="center"/>
    </xf>
    <xf numFmtId="172" fontId="15" fillId="0" borderId="0" xfId="21" applyNumberFormat="1" applyFont="1" applyBorder="1" applyAlignment="1">
      <alignment horizontal="center" vertical="center"/>
    </xf>
    <xf numFmtId="172" fontId="15" fillId="0" borderId="13" xfId="21" applyNumberFormat="1" applyFont="1" applyBorder="1" applyAlignment="1">
      <alignment horizontal="center" vertical="center"/>
    </xf>
    <xf numFmtId="165" fontId="15" fillId="0" borderId="0" xfId="21" applyNumberFormat="1" applyFont="1" applyBorder="1" applyAlignment="1">
      <alignment horizontal="center" vertical="center"/>
    </xf>
    <xf numFmtId="165" fontId="15" fillId="0" borderId="13" xfId="21" applyNumberFormat="1" applyFont="1" applyBorder="1" applyAlignment="1">
      <alignment horizontal="center" vertical="center"/>
    </xf>
    <xf numFmtId="165" fontId="15" fillId="0" borderId="12" xfId="21" applyNumberFormat="1" applyFont="1" applyBorder="1" applyAlignment="1">
      <alignment horizontal="center" vertical="center"/>
    </xf>
    <xf numFmtId="172" fontId="41" fillId="0" borderId="12" xfId="0" applyNumberFormat="1" applyFont="1" applyBorder="1" applyAlignment="1">
      <alignment horizontal="center" vertical="center"/>
    </xf>
    <xf numFmtId="172" fontId="41" fillId="0" borderId="0" xfId="0" applyNumberFormat="1" applyFont="1" applyBorder="1" applyAlignment="1">
      <alignment horizontal="center" vertical="center"/>
    </xf>
    <xf numFmtId="172" fontId="41" fillId="0" borderId="13" xfId="0" applyNumberFormat="1" applyFont="1" applyBorder="1" applyAlignment="1">
      <alignment horizontal="center" vertical="center"/>
    </xf>
    <xf numFmtId="172" fontId="15" fillId="0" borderId="7" xfId="21" applyNumberFormat="1" applyFont="1" applyBorder="1" applyAlignment="1">
      <alignment horizontal="center" vertical="center"/>
    </xf>
    <xf numFmtId="172" fontId="15" fillId="0" borderId="8" xfId="21" applyNumberFormat="1" applyFont="1" applyBorder="1" applyAlignment="1">
      <alignment horizontal="center" vertical="center"/>
    </xf>
    <xf numFmtId="172" fontId="15" fillId="0" borderId="9" xfId="21" applyNumberFormat="1" applyFont="1" applyBorder="1" applyAlignment="1">
      <alignment horizontal="center" vertical="center"/>
    </xf>
    <xf numFmtId="165" fontId="15" fillId="0" borderId="8" xfId="21" applyNumberFormat="1" applyFont="1" applyBorder="1" applyAlignment="1">
      <alignment horizontal="center" vertical="center"/>
    </xf>
    <xf numFmtId="165" fontId="15" fillId="0" borderId="9" xfId="21" applyNumberFormat="1" applyFont="1" applyBorder="1" applyAlignment="1">
      <alignment horizontal="center" vertical="center"/>
    </xf>
    <xf numFmtId="165" fontId="15" fillId="0" borderId="7" xfId="21" applyNumberFormat="1" applyFont="1" applyBorder="1" applyAlignment="1">
      <alignment horizontal="center" vertical="center"/>
    </xf>
    <xf numFmtId="172" fontId="41" fillId="0" borderId="7" xfId="0" applyNumberFormat="1" applyFont="1" applyBorder="1" applyAlignment="1">
      <alignment horizontal="center" vertical="center"/>
    </xf>
    <xf numFmtId="172" fontId="41" fillId="0" borderId="8" xfId="0" applyNumberFormat="1" applyFont="1" applyBorder="1" applyAlignment="1">
      <alignment horizontal="center" vertical="center"/>
    </xf>
    <xf numFmtId="172" fontId="41" fillId="0" borderId="9" xfId="0" applyNumberFormat="1" applyFont="1" applyBorder="1" applyAlignment="1">
      <alignment horizontal="center" vertical="center"/>
    </xf>
    <xf numFmtId="0" fontId="15" fillId="0" borderId="0" xfId="4" quotePrefix="1" applyFont="1" applyAlignment="1">
      <alignment horizontal="center" vertical="center"/>
    </xf>
    <xf numFmtId="0" fontId="56" fillId="0" borderId="0" xfId="4" applyNumberFormat="1" applyFont="1" applyBorder="1" applyAlignment="1">
      <alignment horizontal="center" vertical="center"/>
    </xf>
    <xf numFmtId="165" fontId="15" fillId="0" borderId="0" xfId="4" applyNumberFormat="1" applyFont="1" applyBorder="1" applyAlignment="1">
      <alignment horizontal="right" vertical="center"/>
    </xf>
    <xf numFmtId="0" fontId="15" fillId="0" borderId="7" xfId="21" applyFont="1" applyBorder="1" applyAlignment="1">
      <alignment horizontal="center" vertical="center" wrapText="1"/>
    </xf>
    <xf numFmtId="0" fontId="15" fillId="0" borderId="8" xfId="21" applyFont="1" applyBorder="1" applyAlignment="1">
      <alignment horizontal="center" vertical="center" wrapText="1"/>
    </xf>
    <xf numFmtId="0" fontId="15" fillId="0" borderId="9" xfId="21" applyFont="1" applyBorder="1" applyAlignment="1">
      <alignment horizontal="center" vertical="center" wrapText="1"/>
    </xf>
    <xf numFmtId="0" fontId="15" fillId="0" borderId="10" xfId="21" applyFont="1" applyBorder="1" applyAlignment="1">
      <alignment horizontal="center" vertical="center" wrapText="1"/>
    </xf>
    <xf numFmtId="0" fontId="15" fillId="0" borderId="11" xfId="21" applyFont="1" applyBorder="1" applyAlignment="1">
      <alignment horizontal="center" vertical="center" wrapText="1"/>
    </xf>
    <xf numFmtId="0" fontId="15" fillId="0" borderId="14" xfId="21" applyFont="1" applyBorder="1" applyAlignment="1">
      <alignment horizontal="center" vertical="center" wrapText="1"/>
    </xf>
    <xf numFmtId="0" fontId="15" fillId="0" borderId="7" xfId="21" applyFont="1" applyBorder="1" applyAlignment="1">
      <alignment horizontal="center" vertical="center"/>
    </xf>
    <xf numFmtId="0" fontId="15" fillId="0" borderId="8" xfId="21" applyFont="1" applyBorder="1" applyAlignment="1">
      <alignment horizontal="center" vertical="center"/>
    </xf>
    <xf numFmtId="0" fontId="15" fillId="0" borderId="9" xfId="21" applyFont="1" applyBorder="1" applyAlignment="1">
      <alignment horizontal="center" vertical="center"/>
    </xf>
    <xf numFmtId="0" fontId="15" fillId="0" borderId="10" xfId="21" applyFont="1" applyBorder="1" applyAlignment="1">
      <alignment horizontal="center" vertical="center"/>
    </xf>
    <xf numFmtId="0" fontId="15" fillId="0" borderId="11" xfId="21" applyFont="1" applyBorder="1" applyAlignment="1">
      <alignment horizontal="center" vertical="center"/>
    </xf>
    <xf numFmtId="0" fontId="15" fillId="0" borderId="14" xfId="21" applyFont="1" applyBorder="1" applyAlignment="1">
      <alignment horizontal="center" vertical="center"/>
    </xf>
    <xf numFmtId="0" fontId="41" fillId="0" borderId="7" xfId="0" applyNumberFormat="1" applyFont="1" applyBorder="1" applyAlignment="1">
      <alignment horizontal="center" vertical="center" wrapText="1"/>
    </xf>
    <xf numFmtId="0" fontId="41" fillId="0" borderId="8" xfId="0" applyNumberFormat="1" applyFont="1" applyBorder="1" applyAlignment="1">
      <alignment horizontal="center" vertical="center" wrapText="1"/>
    </xf>
    <xf numFmtId="0" fontId="41" fillId="0" borderId="9" xfId="0" applyNumberFormat="1" applyFont="1" applyBorder="1" applyAlignment="1">
      <alignment horizontal="center" vertical="center" wrapText="1"/>
    </xf>
    <xf numFmtId="0" fontId="41" fillId="0" borderId="10" xfId="0" applyNumberFormat="1" applyFont="1" applyBorder="1" applyAlignment="1">
      <alignment horizontal="center" vertical="center" wrapText="1"/>
    </xf>
    <xf numFmtId="0" fontId="41" fillId="0" borderId="11" xfId="0" applyNumberFormat="1" applyFont="1" applyBorder="1" applyAlignment="1">
      <alignment horizontal="center" vertical="center" wrapText="1"/>
    </xf>
    <xf numFmtId="0" fontId="41" fillId="0" borderId="14" xfId="0" applyNumberFormat="1" applyFont="1" applyBorder="1" applyAlignment="1">
      <alignment horizontal="center" vertical="center" wrapText="1"/>
    </xf>
    <xf numFmtId="172" fontId="15" fillId="0" borderId="10" xfId="21" applyNumberFormat="1" applyFont="1" applyBorder="1" applyAlignment="1">
      <alignment horizontal="center" vertical="center"/>
    </xf>
    <xf numFmtId="172" fontId="15" fillId="0" borderId="11" xfId="21" applyNumberFormat="1" applyFont="1" applyBorder="1" applyAlignment="1">
      <alignment horizontal="center" vertical="center"/>
    </xf>
    <xf numFmtId="172" fontId="15" fillId="0" borderId="14" xfId="21" applyNumberFormat="1" applyFont="1" applyBorder="1" applyAlignment="1">
      <alignment horizontal="center" vertical="center"/>
    </xf>
    <xf numFmtId="165" fontId="15" fillId="0" borderId="11" xfId="21" applyNumberFormat="1" applyFont="1" applyBorder="1" applyAlignment="1">
      <alignment horizontal="center" vertical="center"/>
    </xf>
    <xf numFmtId="165" fontId="15" fillId="0" borderId="14" xfId="21" applyNumberFormat="1" applyFont="1" applyBorder="1" applyAlignment="1">
      <alignment horizontal="center" vertical="center"/>
    </xf>
    <xf numFmtId="165" fontId="15" fillId="0" borderId="10" xfId="21" applyNumberFormat="1" applyFont="1" applyBorder="1" applyAlignment="1">
      <alignment horizontal="center" vertical="center"/>
    </xf>
    <xf numFmtId="172" fontId="41" fillId="0" borderId="10" xfId="0" applyNumberFormat="1" applyFont="1" applyBorder="1" applyAlignment="1">
      <alignment horizontal="center" vertical="center"/>
    </xf>
    <xf numFmtId="172" fontId="41" fillId="0" borderId="11" xfId="0" applyNumberFormat="1" applyFont="1" applyBorder="1" applyAlignment="1">
      <alignment horizontal="center" vertical="center"/>
    </xf>
    <xf numFmtId="172" fontId="41" fillId="0" borderId="14" xfId="0" applyNumberFormat="1" applyFont="1" applyBorder="1" applyAlignment="1">
      <alignment horizontal="center" vertical="center"/>
    </xf>
    <xf numFmtId="0" fontId="15" fillId="0" borderId="2" xfId="22" applyFont="1" applyBorder="1" applyAlignment="1">
      <alignment horizontal="center" vertical="center"/>
    </xf>
    <xf numFmtId="0" fontId="15" fillId="0" borderId="6" xfId="22" applyFont="1" applyBorder="1" applyAlignment="1">
      <alignment horizontal="center" vertical="center"/>
    </xf>
    <xf numFmtId="0" fontId="15" fillId="0" borderId="3" xfId="22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46" fillId="3" borderId="7" xfId="0" applyFont="1" applyFill="1" applyBorder="1" applyAlignment="1">
      <alignment horizontal="center" vertical="center"/>
    </xf>
    <xf numFmtId="0" fontId="46" fillId="3" borderId="9" xfId="0" applyFont="1" applyFill="1" applyBorder="1" applyAlignment="1">
      <alignment horizontal="center" vertical="center"/>
    </xf>
    <xf numFmtId="0" fontId="46" fillId="3" borderId="7" xfId="2" applyFont="1" applyFill="1" applyBorder="1" applyAlignment="1">
      <alignment horizontal="center" vertical="center"/>
    </xf>
    <xf numFmtId="0" fontId="46" fillId="3" borderId="9" xfId="2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0" xfId="2" applyFont="1" applyFill="1" applyBorder="1" applyAlignment="1">
      <alignment horizontal="center" vertical="center"/>
    </xf>
    <xf numFmtId="0" fontId="15" fillId="3" borderId="14" xfId="2" applyFont="1" applyFill="1" applyBorder="1" applyAlignment="1">
      <alignment horizontal="center" vertical="center"/>
    </xf>
    <xf numFmtId="172" fontId="7" fillId="8" borderId="2" xfId="0" applyNumberFormat="1" applyFont="1" applyFill="1" applyBorder="1" applyAlignment="1">
      <alignment horizontal="center" vertical="center"/>
    </xf>
    <xf numFmtId="172" fontId="7" fillId="8" borderId="3" xfId="0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22" fillId="11" borderId="2" xfId="1" applyFont="1" applyFill="1" applyBorder="1" applyAlignment="1" applyProtection="1">
      <alignment horizontal="center" vertical="center"/>
      <protection locked="0"/>
    </xf>
    <xf numFmtId="0" fontId="22" fillId="11" borderId="6" xfId="1" applyFont="1" applyFill="1" applyBorder="1" applyAlignment="1" applyProtection="1">
      <alignment horizontal="center" vertical="center"/>
      <protection locked="0"/>
    </xf>
    <xf numFmtId="0" fontId="22" fillId="11" borderId="3" xfId="1" applyFont="1" applyFill="1" applyBorder="1" applyAlignment="1" applyProtection="1">
      <alignment horizontal="center" vertical="center"/>
      <protection locked="0"/>
    </xf>
    <xf numFmtId="0" fontId="23" fillId="9" borderId="2" xfId="1" applyFont="1" applyFill="1" applyBorder="1" applyAlignment="1" applyProtection="1">
      <alignment horizontal="center" vertical="center"/>
      <protection locked="0"/>
    </xf>
    <xf numFmtId="0" fontId="23" fillId="9" borderId="6" xfId="1" applyFont="1" applyFill="1" applyBorder="1" applyAlignment="1" applyProtection="1">
      <alignment horizontal="center" vertical="center"/>
      <protection locked="0"/>
    </xf>
    <xf numFmtId="0" fontId="23" fillId="9" borderId="3" xfId="1" applyFont="1" applyFill="1" applyBorder="1" applyAlignment="1" applyProtection="1">
      <alignment horizontal="center" vertical="center"/>
      <protection locked="0"/>
    </xf>
    <xf numFmtId="0" fontId="4" fillId="10" borderId="2" xfId="1" applyFont="1" applyFill="1" applyBorder="1" applyAlignment="1" applyProtection="1">
      <alignment horizontal="center" vertical="center"/>
      <protection locked="0"/>
    </xf>
    <xf numFmtId="0" fontId="4" fillId="10" borderId="3" xfId="1" applyFont="1" applyFill="1" applyBorder="1" applyAlignment="1" applyProtection="1">
      <alignment horizontal="center" vertical="center"/>
      <protection locked="0"/>
    </xf>
    <xf numFmtId="171" fontId="24" fillId="10" borderId="2" xfId="1" applyNumberFormat="1" applyFont="1" applyFill="1" applyBorder="1" applyAlignment="1" applyProtection="1">
      <alignment horizontal="center" vertical="center"/>
      <protection locked="0"/>
    </xf>
    <xf numFmtId="171" fontId="24" fillId="10" borderId="6" xfId="1" applyNumberFormat="1" applyFont="1" applyFill="1" applyBorder="1" applyAlignment="1" applyProtection="1">
      <alignment horizontal="center" vertical="center"/>
      <protection locked="0"/>
    </xf>
    <xf numFmtId="171" fontId="24" fillId="10" borderId="3" xfId="1" applyNumberFormat="1" applyFont="1" applyFill="1" applyBorder="1" applyAlignment="1" applyProtection="1">
      <alignment horizontal="center" vertical="center"/>
      <protection locked="0"/>
    </xf>
  </cellXfs>
  <cellStyles count="59">
    <cellStyle name="active" xfId="24"/>
    <cellStyle name="Comma 2" xfId="3"/>
    <cellStyle name="Comma 2 2" xfId="25"/>
    <cellStyle name="Comma 2 2 2" xfId="26"/>
    <cellStyle name="Comma 2 3" xfId="27"/>
    <cellStyle name="Comma 3" xfId="28"/>
    <cellStyle name="Euro" xfId="29"/>
    <cellStyle name="Grey" xfId="30"/>
    <cellStyle name="Header1" xfId="31"/>
    <cellStyle name="Header2" xfId="32"/>
    <cellStyle name="Input [yellow]" xfId="33"/>
    <cellStyle name="Normal" xfId="0" builtinId="0"/>
    <cellStyle name="Normal - Style1" xfId="23"/>
    <cellStyle name="Normal - Style1 2" xfId="34"/>
    <cellStyle name="Normal 2" xfId="4"/>
    <cellStyle name="Normal 2 2" xfId="5"/>
    <cellStyle name="Normal 2 2 6" xfId="6"/>
    <cellStyle name="Normal 2 2 7" xfId="7"/>
    <cellStyle name="Normal 2 2 8" xfId="8"/>
    <cellStyle name="Normal 3" xfId="2"/>
    <cellStyle name="Normal 3 2" xfId="35"/>
    <cellStyle name="Normal 4" xfId="9"/>
    <cellStyle name="Normal 4 2" xfId="10"/>
    <cellStyle name="Normal 4 7" xfId="11"/>
    <cellStyle name="Normal 5" xfId="36"/>
    <cellStyle name="Normal 5 2" xfId="37"/>
    <cellStyle name="Normal 5 3" xfId="38"/>
    <cellStyle name="Normal 6" xfId="12"/>
    <cellStyle name="Normal 6 2" xfId="13"/>
    <cellStyle name="Normal 7" xfId="14"/>
    <cellStyle name="Normal 7 2" xfId="15"/>
    <cellStyle name="Normal 8" xfId="39"/>
    <cellStyle name="Normal_Cert micrometer" xfId="22"/>
    <cellStyle name="Normal_Cert vernier_Vernier.1(Ext,int,depth)" xfId="21"/>
    <cellStyle name="Normal_Uncertainty Budget" xfId="1"/>
    <cellStyle name="Normal_Uncertainty Budget_Book1" xfId="20"/>
    <cellStyle name="Note 2" xfId="40"/>
    <cellStyle name="Note 2 2" xfId="41"/>
    <cellStyle name="Note 2 3" xfId="42"/>
    <cellStyle name="Note 3" xfId="43"/>
    <cellStyle name="Note 4" xfId="44"/>
    <cellStyle name="Note 5" xfId="45"/>
    <cellStyle name="Note 6" xfId="46"/>
    <cellStyle name="Note 7" xfId="47"/>
    <cellStyle name="Percent [2]" xfId="48"/>
    <cellStyle name="เครื่องหมายจุลภาค [0]_01) FEZ-0011-G-Form-02   DCV (Direct-Range, 0~1020V)" xfId="49"/>
    <cellStyle name="เครื่องหมายจุลภาค_01) FEZ-0011-G-Form-02   DCV (Direct-Range, 0~1020V)" xfId="50"/>
    <cellStyle name="เครื่องหมายสกุลเงิน [0]_01) FEZ-0011-G-Form-02   DCV (Direct-Range, 0~1020V)" xfId="51"/>
    <cellStyle name="เครื่องหมายสกุลเงิน_01) FEZ-0011-G-Form-02   DCV (Direct-Range, 0~1020V)" xfId="52"/>
    <cellStyle name="ปกติ 2" xfId="16"/>
    <cellStyle name="ปกติ 2 2" xfId="17"/>
    <cellStyle name="ปกติ 3" xfId="18"/>
    <cellStyle name="ปกติ_2793-01                  Std. Form (Used  HP  3458A)" xfId="53"/>
    <cellStyle name="ปกติ_Cert.(ตัวอย่าง DMM)" xfId="19"/>
    <cellStyle name="桁区切り [0.00]_05-2000" xfId="54"/>
    <cellStyle name="桁区切り_05-2000" xfId="55"/>
    <cellStyle name="標準_05-2000" xfId="56"/>
    <cellStyle name="通貨 [0.00]_05-2000" xfId="57"/>
    <cellStyle name="通貨_05-2000" xfId="58"/>
  </cellStyles>
  <dxfs count="0"/>
  <tableStyles count="0" defaultTableStyle="TableStyleMedium2" defaultPivotStyle="PivotStyleLight16"/>
  <colors>
    <mruColors>
      <color rgb="FFFF01BC"/>
      <color rgb="FF0BF311"/>
      <color rgb="FFFF4519"/>
      <color rgb="FF00DE64"/>
      <color rgb="FFF747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theme" Target="theme/theme1.xml"/><Relationship Id="rId8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54" name="Text Box 387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55" name="Text Box 387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56" name="Text Box 387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57" name="Text Box 387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58" name="Text Box 387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59" name="Text Box 387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60" name="Text Box 387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61" name="Text Box 387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62" name="Text Box 387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63" name="Text Box 387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64" name="Text Box 387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65" name="Text Box 387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66" name="Text Box 387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67" name="Text Box 387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68" name="Text Box 387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69" name="Text Box 387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70" name="Text Box 387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71" name="Text Box 387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72" name="Text Box 38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73" name="Text Box 387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74" name="Text Box 387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75" name="Text Box 387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76" name="Text Box 387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77" name="Text Box 387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78" name="Text Box 387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79" name="Text Box 387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80" name="Text Box 387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81" name="Text Box 387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82" name="Text Box 387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83" name="Text Box 387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84" name="Text Box 387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85" name="Text Box 387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86" name="Text Box 387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87" name="Text Box 387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88" name="Text Box 387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89" name="Text Box 387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90" name="Text Box 387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91" name="Text Box 387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92" name="Text Box 387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93" name="Text Box 387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94" name="Text Box 387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95" name="Text Box 387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96" name="Text Box 387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97" name="Text Box 387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98" name="Text Box 387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99" name="Text Box 387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00" name="Text Box 387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01" name="Text Box 387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02" name="Text Box 387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03" name="Text Box 387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04" name="Text Box 387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05" name="Text Box 387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06" name="Text Box 387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07" name="Text Box 387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08" name="Text Box 387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09" name="Text Box 387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10" name="Text Box 387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11" name="Text Box 387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12" name="Text Box 387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13" name="Text Box 387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14" name="Text Box 387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15" name="Text Box 387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16" name="Text Box 387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17" name="Text Box 387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18" name="Text Box 387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19" name="Text Box 387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20" name="Text Box 387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21" name="Text Box 387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22" name="Text Box 387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23" name="Text Box 387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24" name="Text Box 387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25" name="Text Box 387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26" name="Text Box 387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27" name="Text Box 387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28" name="Text Box 387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200025</xdr:colOff>
          <xdr:row>3</xdr:row>
          <xdr:rowOff>66675</xdr:rowOff>
        </xdr:from>
        <xdr:to>
          <xdr:col>25</xdr:col>
          <xdr:colOff>9525</xdr:colOff>
          <xdr:row>4</xdr:row>
          <xdr:rowOff>66675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0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</xdr:colOff>
          <xdr:row>3</xdr:row>
          <xdr:rowOff>47625</xdr:rowOff>
        </xdr:from>
        <xdr:to>
          <xdr:col>17</xdr:col>
          <xdr:colOff>38100</xdr:colOff>
          <xdr:row>4</xdr:row>
          <xdr:rowOff>76200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0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29" name="Text Box 387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30" name="Text Box 387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31" name="Text Box 387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32" name="Text Box 387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33" name="Text Box 387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34" name="Text Box 387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35" name="Text Box 3871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36" name="Text Box 387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37" name="Text Box 387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38" name="Text Box 387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39" name="Text Box 387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40" name="Text Box 387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41" name="Text Box 387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42" name="Text Box 387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43" name="Text Box 387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44" name="Text Box 387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45" name="Text Box 387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46" name="Text Box 3871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47" name="Text Box 3871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48" name="Text Box 387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49" name="Text Box 387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50" name="Text Box 387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51" name="Text Box 387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52" name="Text Box 387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8</xdr:row>
          <xdr:rowOff>114300</xdr:rowOff>
        </xdr:from>
        <xdr:to>
          <xdr:col>8</xdr:col>
          <xdr:colOff>9525</xdr:colOff>
          <xdr:row>8</xdr:row>
          <xdr:rowOff>247650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0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123825</xdr:rowOff>
        </xdr:from>
        <xdr:to>
          <xdr:col>12</xdr:col>
          <xdr:colOff>9525</xdr:colOff>
          <xdr:row>8</xdr:row>
          <xdr:rowOff>257175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0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5/Matsushita%20Electric%20Work%20(HA)/Month%2011/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Not%2017025/Year%202006/Hitachi%20Metals%20%20(Ferrite)/Month%2005/on-site%2011-05-2006/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Certificate%20of%20Judgment/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p2600\CAL\CAL\Temp\Form\tran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Manica/Month%2004/EELG-06-0075%20%20%20%20%2073303%20%20%20%20%20%20%20%20%20%20(06-04-06%20%20%20KHO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3187%20%20%20%20%20%20%20SP%20for%20Panasonic%20(HA)%20%20(5520A),%20Confirmed%20by%20JJ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BY%20MODEL%20(ELF)/Standard%20Form/3332%20%20%20%20%20%20%20%20%20%20%20%20%20%20%20%20%20Std.%20Form%20(Use%205520A+2558+5700A)%2006-04-06%20%20KHOM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01_External%20Micrometer%200-25%20mm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phat/AppData/Local/Microsoft/Windows/Temporary%20Internet%20Files/Content.Outlook/X3RVHGP1/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KCE%20Technology/Month%2003/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Multi-Product%20Calibrator%20(5500A)/5500A/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Digital%20LCR%20Meter/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-10-2005"/>
      <sheetName val="Data Form-1"/>
      <sheetName val="Data Form-2"/>
      <sheetName val="Judgement Criteria"/>
      <sheetName val="2558 UNCER"/>
      <sheetName val="Verification  2558"/>
      <sheetName val="Eq.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11-2005"/>
      <sheetName val="Data Form-1"/>
      <sheetName val="Data Form-2"/>
      <sheetName val="Verification (SE-01029)"/>
      <sheetName val="Judgement Criteria"/>
      <sheetName val="149-10A UNCER"/>
      <sheetName val="500kOHM"/>
      <sheetName val="1MOHM"/>
      <sheetName val="2MOHM"/>
      <sheetName val="5MOHM"/>
      <sheetName val="10MOHM"/>
      <sheetName val="20MOHM"/>
      <sheetName val="50MOHM"/>
      <sheetName val="100MOHM"/>
      <sheetName val="200MOHM"/>
      <sheetName val="500MOHM"/>
      <sheetName val="1000MOHM"/>
      <sheetName val="2000MOHM"/>
      <sheetName val="Equip.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404-4086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5"/>
      <sheetName val="Uncertainty"/>
      <sheetName val="Equipment"/>
    </sheetNames>
    <sheetDataSet>
      <sheetData sheetId="0"/>
      <sheetData sheetId="1"/>
      <sheetData sheetId="2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39163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404-4092</v>
          </cell>
          <cell r="G11">
            <v>38468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EL-0033/04</v>
          </cell>
          <cell r="G13">
            <v>38503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404-4019</v>
          </cell>
          <cell r="G14">
            <v>38589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EL-0077/04</v>
          </cell>
          <cell r="G15">
            <v>38444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104-3150</v>
          </cell>
          <cell r="G18">
            <v>38548</v>
          </cell>
          <cell r="H18" t="str">
            <v>NML, NPL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EL-0111/04</v>
          </cell>
          <cell r="G22">
            <v>38519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 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404-4080</v>
          </cell>
          <cell r="G28">
            <v>38439</v>
          </cell>
          <cell r="H28" t="str">
            <v>NIMT</v>
          </cell>
        </row>
        <row r="29">
          <cell r="A29" t="str">
            <v>SE-02108</v>
          </cell>
          <cell r="B29" t="str">
            <v>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404-4108</v>
          </cell>
          <cell r="G29">
            <v>38478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404-4132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404-4133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404-4134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404-4135</v>
          </cell>
          <cell r="G35">
            <v>38467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404-4136</v>
          </cell>
          <cell r="G36">
            <v>38467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404-4138</v>
          </cell>
          <cell r="G38">
            <v>38467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404-4141</v>
          </cell>
          <cell r="G41">
            <v>38533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404-4142</v>
          </cell>
          <cell r="G42">
            <v>38533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5700A-Wideband</v>
          </cell>
          <cell r="E46" t="str">
            <v>4870012</v>
          </cell>
          <cell r="F46" t="str">
            <v>404-4007</v>
          </cell>
          <cell r="G46">
            <v>38545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404-4165</v>
          </cell>
          <cell r="G49">
            <v>38498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404-4168</v>
          </cell>
          <cell r="G52">
            <v>38536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Func./Sweep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404-4169</v>
          </cell>
          <cell r="G53">
            <v>38536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404-4172</v>
          </cell>
          <cell r="G56">
            <v>38574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ELE/G-04/0092</v>
          </cell>
          <cell r="G57">
            <v>38533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 + SC600</v>
          </cell>
          <cell r="E58" t="str">
            <v>7395202</v>
          </cell>
          <cell r="F58" t="str">
            <v>404-4174</v>
          </cell>
          <cell r="G58">
            <v>38625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5790A-WB</v>
          </cell>
          <cell r="E63" t="str">
            <v>5510033</v>
          </cell>
          <cell r="F63" t="str">
            <v>Do not used this equipment</v>
          </cell>
          <cell r="G63">
            <v>0</v>
          </cell>
          <cell r="H63">
            <v>0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>
            <v>0</v>
          </cell>
          <cell r="G64">
            <v>38811</v>
          </cell>
          <cell r="H64" t="str">
            <v>NML,NPL</v>
          </cell>
        </row>
        <row r="65">
          <cell r="A65" t="str">
            <v>SE-99001</v>
          </cell>
          <cell r="B65" t="str">
            <v>DC Standard</v>
          </cell>
          <cell r="C65" t="str">
            <v>Fluke</v>
          </cell>
          <cell r="D65" t="str">
            <v>732B</v>
          </cell>
          <cell r="E65" t="str">
            <v>7135010</v>
          </cell>
          <cell r="F65" t="str">
            <v>EL-0032/04</v>
          </cell>
          <cell r="G65">
            <v>38766</v>
          </cell>
          <cell r="H65" t="str">
            <v>NIMT</v>
          </cell>
        </row>
        <row r="66">
          <cell r="A66" t="str">
            <v>SE-99003</v>
          </cell>
          <cell r="B66" t="str">
            <v>Calibrator/Source</v>
          </cell>
          <cell r="C66" t="str">
            <v>Keithley</v>
          </cell>
          <cell r="D66">
            <v>263</v>
          </cell>
          <cell r="E66" t="str">
            <v>0561936</v>
          </cell>
          <cell r="F66" t="str">
            <v>404-4003</v>
          </cell>
          <cell r="G66">
            <v>38703</v>
          </cell>
          <cell r="H66" t="str">
            <v>NIMT</v>
          </cell>
        </row>
        <row r="67">
          <cell r="A67" t="str">
            <v>SE-99004</v>
          </cell>
          <cell r="B67" t="str">
            <v>DC Calibration Set</v>
          </cell>
          <cell r="C67" t="str">
            <v>Yokogawa</v>
          </cell>
          <cell r="D67">
            <v>2560</v>
          </cell>
          <cell r="E67" t="str">
            <v>55BL9039</v>
          </cell>
          <cell r="F67" t="str">
            <v>EELG-05/0100</v>
          </cell>
          <cell r="G67">
            <v>38806</v>
          </cell>
          <cell r="H67" t="str">
            <v>NIMT</v>
          </cell>
        </row>
        <row r="68">
          <cell r="A68" t="str">
            <v>SE-99005</v>
          </cell>
          <cell r="B68" t="str">
            <v>AC Voltage Current Standard</v>
          </cell>
          <cell r="C68" t="str">
            <v>Yokogawa</v>
          </cell>
          <cell r="D68" t="str">
            <v>2558-00</v>
          </cell>
          <cell r="E68" t="str">
            <v>55AY9023</v>
          </cell>
          <cell r="F68" t="str">
            <v>EELG-05/0101</v>
          </cell>
          <cell r="G68">
            <v>38806</v>
          </cell>
          <cell r="H68" t="str">
            <v>NIMT</v>
          </cell>
        </row>
        <row r="69">
          <cell r="A69" t="str">
            <v>SE-99006</v>
          </cell>
          <cell r="B69" t="str">
            <v>Multi-Product Calibrator</v>
          </cell>
          <cell r="C69" t="str">
            <v>Fluke</v>
          </cell>
          <cell r="D69" t="str">
            <v>5500A-SC300</v>
          </cell>
          <cell r="E69" t="str">
            <v>6490021</v>
          </cell>
          <cell r="F69" t="str">
            <v>405-4006</v>
          </cell>
          <cell r="G69">
            <v>38748</v>
          </cell>
          <cell r="H69" t="str">
            <v>NIMT, NIST</v>
          </cell>
        </row>
        <row r="70">
          <cell r="A70" t="str">
            <v>SE-99010</v>
          </cell>
          <cell r="B70" t="str">
            <v>Amplifier</v>
          </cell>
          <cell r="C70" t="str">
            <v>Fluke</v>
          </cell>
          <cell r="D70" t="str">
            <v>5725A</v>
          </cell>
          <cell r="E70" t="str">
            <v>6485001</v>
          </cell>
          <cell r="F70" t="str">
            <v>EL-0226/04</v>
          </cell>
          <cell r="G70">
            <v>38745</v>
          </cell>
          <cell r="H70" t="str">
            <v>NIMT</v>
          </cell>
        </row>
        <row r="71">
          <cell r="A71" t="str">
            <v>SE-99011</v>
          </cell>
          <cell r="B71" t="str">
            <v>Portable Calibrator</v>
          </cell>
          <cell r="C71" t="str">
            <v>Yokogawa</v>
          </cell>
          <cell r="D71">
            <v>2422</v>
          </cell>
          <cell r="E71" t="str">
            <v>65MD0433</v>
          </cell>
          <cell r="F71" t="str">
            <v>404-4011</v>
          </cell>
          <cell r="G71">
            <v>38358</v>
          </cell>
          <cell r="H71" t="str">
            <v>NIMT</v>
          </cell>
        </row>
        <row r="72">
          <cell r="A72" t="str">
            <v>SE-99012</v>
          </cell>
          <cell r="B72" t="str">
            <v>Digital Multimeter</v>
          </cell>
          <cell r="C72" t="str">
            <v>HP</v>
          </cell>
          <cell r="D72" t="str">
            <v>3458A-002</v>
          </cell>
          <cell r="E72" t="str">
            <v>2823A12137</v>
          </cell>
          <cell r="F72" t="str">
            <v>EELG-05/0110</v>
          </cell>
          <cell r="G72">
            <v>38809</v>
          </cell>
          <cell r="H72" t="str">
            <v>NIMT</v>
          </cell>
        </row>
        <row r="73">
          <cell r="A73" t="str">
            <v>SE-99013</v>
          </cell>
          <cell r="B73" t="str">
            <v>RMS Voltmeter</v>
          </cell>
          <cell r="C73" t="str">
            <v>HP</v>
          </cell>
          <cell r="D73" t="str">
            <v>3400B</v>
          </cell>
          <cell r="E73" t="str">
            <v>3241A01159</v>
          </cell>
          <cell r="F73" t="str">
            <v>405-4013</v>
          </cell>
          <cell r="G73">
            <v>38722</v>
          </cell>
          <cell r="H73" t="str">
            <v>NIMT, NIST</v>
          </cell>
        </row>
        <row r="74">
          <cell r="A74" t="str">
            <v>SE-99014</v>
          </cell>
          <cell r="B74" t="str">
            <v>Digital Multimeter</v>
          </cell>
          <cell r="C74" t="str">
            <v>HP</v>
          </cell>
          <cell r="D74" t="str">
            <v>34401A</v>
          </cell>
          <cell r="E74" t="str">
            <v>US36051808</v>
          </cell>
          <cell r="F74" t="str">
            <v>404-4014</v>
          </cell>
          <cell r="G74">
            <v>38480</v>
          </cell>
          <cell r="H74" t="str">
            <v>NIMT</v>
          </cell>
        </row>
        <row r="75">
          <cell r="A75" t="str">
            <v>SE-99015</v>
          </cell>
          <cell r="B75" t="str">
            <v>Digital Multimeter</v>
          </cell>
          <cell r="C75" t="str">
            <v>Yokogawa</v>
          </cell>
          <cell r="D75" t="str">
            <v>7537-01</v>
          </cell>
          <cell r="E75" t="str">
            <v>8C00496</v>
          </cell>
          <cell r="F75" t="str">
            <v>EELG-05/0140</v>
          </cell>
          <cell r="G75">
            <v>38846</v>
          </cell>
          <cell r="H75" t="str">
            <v>NIMT</v>
          </cell>
        </row>
        <row r="76">
          <cell r="A76" t="str">
            <v>SE-99016</v>
          </cell>
          <cell r="B76" t="str">
            <v>Digital Electrometer</v>
          </cell>
          <cell r="C76" t="str">
            <v>Keithley</v>
          </cell>
          <cell r="D76">
            <v>617</v>
          </cell>
          <cell r="E76" t="str">
            <v>0563306</v>
          </cell>
          <cell r="F76" t="str">
            <v>404-4016</v>
          </cell>
          <cell r="G76">
            <v>38700</v>
          </cell>
          <cell r="H76" t="str">
            <v>NIMT</v>
          </cell>
        </row>
        <row r="77">
          <cell r="A77" t="str">
            <v>SE-99017</v>
          </cell>
          <cell r="B77" t="str">
            <v>Multifunction Transfer Standard</v>
          </cell>
          <cell r="C77" t="str">
            <v>Wavetek</v>
          </cell>
          <cell r="D77" t="str">
            <v>4950</v>
          </cell>
          <cell r="E77" t="str">
            <v>38173</v>
          </cell>
          <cell r="F77" t="str">
            <v>ELE-04/1041</v>
          </cell>
          <cell r="G77">
            <v>38521</v>
          </cell>
          <cell r="H77" t="str">
            <v>NIMT</v>
          </cell>
        </row>
        <row r="78">
          <cell r="A78" t="str">
            <v>SE-99022</v>
          </cell>
          <cell r="B78" t="str">
            <v>Primary DC/AC Shunt</v>
          </cell>
          <cell r="C78" t="str">
            <v>Holt</v>
          </cell>
          <cell r="D78" t="str">
            <v>HCS-1</v>
          </cell>
          <cell r="E78" t="str">
            <v>0943500001351</v>
          </cell>
          <cell r="F78" t="str">
            <v>NEFE-04-0064</v>
          </cell>
          <cell r="G78">
            <v>38880</v>
          </cell>
          <cell r="H78" t="str">
            <v>NIST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EL-0211/04</v>
          </cell>
          <cell r="G79">
            <v>39022</v>
          </cell>
          <cell r="H79" t="str">
            <v>NIMT</v>
          </cell>
        </row>
        <row r="80">
          <cell r="A80" t="str">
            <v>SE-99023</v>
          </cell>
          <cell r="B80" t="str">
            <v>Electronic Load</v>
          </cell>
          <cell r="C80" t="str">
            <v>Kikusui</v>
          </cell>
          <cell r="D80" t="str">
            <v>PLZ700W</v>
          </cell>
          <cell r="E80" t="str">
            <v>1650065</v>
          </cell>
          <cell r="F80" t="str">
            <v>404-4023</v>
          </cell>
          <cell r="G80">
            <v>38566</v>
          </cell>
          <cell r="H80" t="str">
            <v>NIMT</v>
          </cell>
        </row>
        <row r="81">
          <cell r="A81" t="str">
            <v>SE-99024</v>
          </cell>
          <cell r="B81" t="str">
            <v>Standard Shunt</v>
          </cell>
          <cell r="C81" t="str">
            <v>Yokogawa</v>
          </cell>
          <cell r="D81" t="str">
            <v>2743-06</v>
          </cell>
          <cell r="E81" t="str">
            <v>69VG0602</v>
          </cell>
          <cell r="F81" t="str">
            <v>EL-0113/03</v>
          </cell>
          <cell r="G81">
            <v>38528</v>
          </cell>
          <cell r="H81" t="str">
            <v>NIMT</v>
          </cell>
        </row>
        <row r="82">
          <cell r="A82" t="str">
            <v>SE-99025</v>
          </cell>
          <cell r="B82" t="str">
            <v>DC/AC Shunt</v>
          </cell>
          <cell r="C82" t="str">
            <v>Guildline</v>
          </cell>
          <cell r="D82" t="str">
            <v>7320</v>
          </cell>
          <cell r="E82" t="str">
            <v>63834</v>
          </cell>
          <cell r="F82" t="str">
            <v>EL-0210/04</v>
          </cell>
          <cell r="G82">
            <v>39022</v>
          </cell>
          <cell r="H82" t="str">
            <v>NIMT</v>
          </cell>
        </row>
        <row r="83">
          <cell r="A83" t="str">
            <v>SE-99026</v>
          </cell>
          <cell r="B83" t="str">
            <v>AC/DC Shunt</v>
          </cell>
          <cell r="C83" t="str">
            <v>Wavetek</v>
          </cell>
          <cell r="D83">
            <v>4953</v>
          </cell>
          <cell r="E83" t="str">
            <v>38105</v>
          </cell>
          <cell r="F83" t="str">
            <v>Do not used this equipment</v>
          </cell>
          <cell r="G83">
            <v>0</v>
          </cell>
          <cell r="H83">
            <v>0</v>
          </cell>
        </row>
        <row r="84">
          <cell r="A84" t="str">
            <v>SE-99027</v>
          </cell>
          <cell r="B84" t="str">
            <v>Curr. Calibration for W.Tester</v>
          </cell>
          <cell r="C84" t="str">
            <v>Kikusui</v>
          </cell>
          <cell r="D84" t="str">
            <v>TOS1200</v>
          </cell>
          <cell r="E84" t="str">
            <v>15110556</v>
          </cell>
          <cell r="F84" t="str">
            <v>ELE/G-04/0101</v>
          </cell>
          <cell r="G84">
            <v>38531</v>
          </cell>
          <cell r="H84" t="str">
            <v>NIMT</v>
          </cell>
        </row>
        <row r="85">
          <cell r="A85" t="str">
            <v>SE-99028</v>
          </cell>
          <cell r="B85" t="str">
            <v>High Voltage Digitalmeter</v>
          </cell>
          <cell r="C85" t="str">
            <v>Kikusui</v>
          </cell>
          <cell r="D85" t="str">
            <v>149-10A</v>
          </cell>
          <cell r="E85" t="str">
            <v>15123315</v>
          </cell>
          <cell r="F85" t="str">
            <v>EELG-05/0103</v>
          </cell>
          <cell r="G85">
            <v>38806</v>
          </cell>
          <cell r="H85" t="str">
            <v>NML, NPL, NIMT</v>
          </cell>
        </row>
        <row r="86">
          <cell r="A86" t="str">
            <v>SE-99030</v>
          </cell>
          <cell r="B86" t="str">
            <v>Withstanding Voltage Tester</v>
          </cell>
          <cell r="C86" t="str">
            <v>Kikusui</v>
          </cell>
          <cell r="D86" t="str">
            <v>TOS5101</v>
          </cell>
          <cell r="E86" t="str">
            <v>15110328</v>
          </cell>
          <cell r="F86" t="str">
            <v>Calibration not required</v>
          </cell>
          <cell r="G86">
            <v>0</v>
          </cell>
          <cell r="H86">
            <v>0</v>
          </cell>
        </row>
        <row r="87">
          <cell r="A87" t="str">
            <v>SE-99032</v>
          </cell>
          <cell r="B87" t="str">
            <v>Decade Resistance Box</v>
          </cell>
          <cell r="C87" t="str">
            <v>ESI</v>
          </cell>
          <cell r="D87" t="str">
            <v>DB62-11K</v>
          </cell>
          <cell r="E87" t="str">
            <v>N20708880062A</v>
          </cell>
          <cell r="F87" t="str">
            <v>EELG-05/0035</v>
          </cell>
          <cell r="G87">
            <v>38761</v>
          </cell>
          <cell r="H87" t="str">
            <v>NIMT</v>
          </cell>
        </row>
        <row r="88">
          <cell r="A88" t="str">
            <v>SE-99033</v>
          </cell>
          <cell r="B88" t="str">
            <v>Decade Resistance Box</v>
          </cell>
          <cell r="C88" t="str">
            <v>ESI</v>
          </cell>
          <cell r="D88" t="str">
            <v>DB62-11M</v>
          </cell>
          <cell r="E88" t="str">
            <v>R2020196DB62D</v>
          </cell>
          <cell r="F88" t="str">
            <v>EELG-05/0036</v>
          </cell>
          <cell r="G88">
            <v>38761</v>
          </cell>
          <cell r="H88" t="str">
            <v>NIMT</v>
          </cell>
        </row>
        <row r="89">
          <cell r="A89" t="str">
            <v>SE-99034</v>
          </cell>
          <cell r="B89" t="str">
            <v>Decade Resistance Box</v>
          </cell>
          <cell r="C89" t="str">
            <v>Yokogawa</v>
          </cell>
          <cell r="D89" t="str">
            <v>2793-03</v>
          </cell>
          <cell r="E89" t="str">
            <v>00084U</v>
          </cell>
          <cell r="F89" t="str">
            <v>EELG-05/0037</v>
          </cell>
          <cell r="G89">
            <v>38762</v>
          </cell>
          <cell r="H89" t="str">
            <v>NIMT</v>
          </cell>
        </row>
        <row r="90">
          <cell r="A90" t="str">
            <v>SE-99035</v>
          </cell>
          <cell r="B90" t="str">
            <v>Decade Resistance Box</v>
          </cell>
          <cell r="C90" t="str">
            <v>E&amp;C</v>
          </cell>
          <cell r="D90" t="str">
            <v>DR25500</v>
          </cell>
          <cell r="E90" t="str">
            <v>9507352</v>
          </cell>
          <cell r="F90" t="str">
            <v>EELG-05/0038</v>
          </cell>
          <cell r="G90">
            <v>38762</v>
          </cell>
          <cell r="H90" t="str">
            <v>NIMT</v>
          </cell>
        </row>
        <row r="91">
          <cell r="A91" t="str">
            <v>SE-99036</v>
          </cell>
          <cell r="B91" t="str">
            <v>4-Terminal Pair Resistor Set</v>
          </cell>
          <cell r="C91" t="str">
            <v>HP</v>
          </cell>
          <cell r="D91" t="str">
            <v>42030A</v>
          </cell>
          <cell r="E91" t="str">
            <v>3143J00135</v>
          </cell>
          <cell r="F91" t="str">
            <v>040004</v>
          </cell>
          <cell r="G91">
            <v>38726</v>
          </cell>
          <cell r="H91" t="str">
            <v>NMIJ</v>
          </cell>
        </row>
        <row r="92">
          <cell r="A92" t="str">
            <v>SE-99037</v>
          </cell>
          <cell r="B92" t="str">
            <v>Standard Resistor : 1mOhm</v>
          </cell>
          <cell r="C92" t="str">
            <v>Yokogawa</v>
          </cell>
          <cell r="D92" t="str">
            <v>2792-1m</v>
          </cell>
          <cell r="E92" t="str">
            <v>66VW1038</v>
          </cell>
          <cell r="F92" t="str">
            <v>EL-0108/04</v>
          </cell>
          <cell r="G92">
            <v>38519</v>
          </cell>
          <cell r="H92" t="str">
            <v>NIMT</v>
          </cell>
        </row>
        <row r="93">
          <cell r="A93" t="str">
            <v>SE-99038</v>
          </cell>
          <cell r="B93" t="str">
            <v>Standard Resistor : 10mOhm</v>
          </cell>
          <cell r="C93" t="str">
            <v>Yokogawa</v>
          </cell>
          <cell r="D93" t="str">
            <v>2792-10m</v>
          </cell>
          <cell r="E93" t="str">
            <v>N73D23</v>
          </cell>
          <cell r="F93" t="str">
            <v>EL-0109/04</v>
          </cell>
          <cell r="G93">
            <v>38869</v>
          </cell>
          <cell r="H93" t="str">
            <v>NIMT</v>
          </cell>
        </row>
        <row r="94">
          <cell r="A94" t="str">
            <v>SE-99039</v>
          </cell>
          <cell r="B94" t="str">
            <v>Standard Resistor : 100mOhm</v>
          </cell>
          <cell r="C94" t="str">
            <v>Yokogawa</v>
          </cell>
          <cell r="D94" t="str">
            <v>2792-100m</v>
          </cell>
          <cell r="E94" t="str">
            <v>66VW3052</v>
          </cell>
          <cell r="F94" t="str">
            <v>EL-0110/04</v>
          </cell>
          <cell r="G94">
            <v>38869</v>
          </cell>
          <cell r="H94" t="str">
            <v>NIMT</v>
          </cell>
        </row>
        <row r="95">
          <cell r="A95" t="str">
            <v>SE-99040</v>
          </cell>
          <cell r="B95" t="str">
            <v>Standard Resistor : 1Ohm</v>
          </cell>
          <cell r="C95" t="str">
            <v>Yokogawa</v>
          </cell>
          <cell r="D95" t="str">
            <v>2792-1</v>
          </cell>
          <cell r="E95" t="str">
            <v>69VW4003</v>
          </cell>
          <cell r="F95" t="str">
            <v>Damaged, donot use</v>
          </cell>
          <cell r="G95">
            <v>0</v>
          </cell>
          <cell r="H95">
            <v>0</v>
          </cell>
        </row>
        <row r="96">
          <cell r="A96" t="str">
            <v>SE-99042</v>
          </cell>
          <cell r="B96" t="str">
            <v>Standard Resistor : 10Ohm</v>
          </cell>
          <cell r="C96" t="str">
            <v>Yokogawa</v>
          </cell>
          <cell r="D96" t="str">
            <v>2792-10</v>
          </cell>
          <cell r="E96" t="str">
            <v>69VW5003</v>
          </cell>
          <cell r="F96" t="str">
            <v>EL-0112/04</v>
          </cell>
          <cell r="G96">
            <v>38869</v>
          </cell>
          <cell r="H96" t="str">
            <v>NIMT</v>
          </cell>
        </row>
        <row r="97">
          <cell r="A97" t="str">
            <v>SE-99044</v>
          </cell>
          <cell r="B97" t="str">
            <v>Standard Resistor : 100Ohm</v>
          </cell>
          <cell r="C97" t="str">
            <v>Yokogawa</v>
          </cell>
          <cell r="D97" t="str">
            <v>2792-100</v>
          </cell>
          <cell r="E97" t="str">
            <v>69VW6002</v>
          </cell>
          <cell r="F97" t="str">
            <v>EL-0113/04</v>
          </cell>
          <cell r="G97">
            <v>38519</v>
          </cell>
          <cell r="H97" t="str">
            <v>NIMT</v>
          </cell>
        </row>
        <row r="98">
          <cell r="A98" t="str">
            <v>SE-99046</v>
          </cell>
          <cell r="B98" t="str">
            <v>Metal Clad Resistor : 0.1Ohm</v>
          </cell>
          <cell r="C98" t="str">
            <v>PCN Corp.</v>
          </cell>
          <cell r="D98" t="str">
            <v>RH250M4-0.1</v>
          </cell>
          <cell r="E98" t="str">
            <v>T001</v>
          </cell>
          <cell r="F98" t="str">
            <v>404-4046</v>
          </cell>
          <cell r="G98">
            <v>38589</v>
          </cell>
          <cell r="H98" t="str">
            <v>NIMT</v>
          </cell>
        </row>
        <row r="99">
          <cell r="A99" t="str">
            <v>SE-99047</v>
          </cell>
          <cell r="B99" t="str">
            <v>Metal Clad Resistor : 0.5Ohm</v>
          </cell>
          <cell r="C99" t="str">
            <v>PCN Corp.</v>
          </cell>
          <cell r="D99" t="str">
            <v>RH250M4-0.5</v>
          </cell>
          <cell r="E99" t="str">
            <v>T002</v>
          </cell>
          <cell r="F99" t="str">
            <v>404-4047</v>
          </cell>
          <cell r="G99">
            <v>38589</v>
          </cell>
          <cell r="H99" t="str">
            <v>NIMT</v>
          </cell>
        </row>
        <row r="100">
          <cell r="A100" t="str">
            <v>SE-99048</v>
          </cell>
          <cell r="B100" t="str">
            <v>Metal Clad Resistor : 1Ohm</v>
          </cell>
          <cell r="C100" t="str">
            <v>PCN Corp.</v>
          </cell>
          <cell r="D100" t="str">
            <v>RH250ML-1</v>
          </cell>
          <cell r="E100" t="str">
            <v>T003</v>
          </cell>
          <cell r="F100" t="str">
            <v>404-4048</v>
          </cell>
          <cell r="G100">
            <v>38589</v>
          </cell>
          <cell r="H100" t="str">
            <v>NIMT</v>
          </cell>
        </row>
        <row r="101">
          <cell r="A101" t="str">
            <v>SE-99049</v>
          </cell>
          <cell r="B101" t="str">
            <v>4-T Standard Resistor</v>
          </cell>
          <cell r="C101" t="str">
            <v>Fluke</v>
          </cell>
          <cell r="D101" t="str">
            <v>742A-1</v>
          </cell>
          <cell r="E101" t="str">
            <v>6330024</v>
          </cell>
          <cell r="F101" t="str">
            <v>EL-0114/04</v>
          </cell>
          <cell r="G101">
            <v>38519</v>
          </cell>
          <cell r="H101" t="str">
            <v>NIMT</v>
          </cell>
        </row>
        <row r="102">
          <cell r="A102" t="str">
            <v>SE-99050</v>
          </cell>
          <cell r="B102" t="str">
            <v>4-T Standard Resistor</v>
          </cell>
          <cell r="C102" t="str">
            <v>Fluke</v>
          </cell>
          <cell r="D102" t="str">
            <v>742A-10k</v>
          </cell>
          <cell r="E102" t="str">
            <v>6340009</v>
          </cell>
          <cell r="F102" t="str">
            <v>EL-0115/04</v>
          </cell>
          <cell r="G102">
            <v>38869</v>
          </cell>
          <cell r="H102" t="str">
            <v>NIMT</v>
          </cell>
        </row>
        <row r="103">
          <cell r="A103" t="str">
            <v>SE-99051</v>
          </cell>
          <cell r="B103" t="str">
            <v>Standard Resistor Set</v>
          </cell>
          <cell r="C103" t="str">
            <v>Alpha Elec.</v>
          </cell>
          <cell r="D103" t="str">
            <v>10-100kOhm</v>
          </cell>
          <cell r="E103">
            <v>0</v>
          </cell>
          <cell r="F103" t="str">
            <v>Calibration not required</v>
          </cell>
          <cell r="G103">
            <v>0</v>
          </cell>
          <cell r="H103">
            <v>0</v>
          </cell>
        </row>
        <row r="104">
          <cell r="A104" t="str">
            <v>SE-99052</v>
          </cell>
          <cell r="B104" t="str">
            <v>Standard Resistor Set</v>
          </cell>
          <cell r="C104" t="str">
            <v>Electrohm</v>
          </cell>
          <cell r="D104" t="str">
            <v>5M~10MOhm</v>
          </cell>
          <cell r="E104" t="str">
            <v>99199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SE-99057</v>
          </cell>
          <cell r="B105" t="str">
            <v>Decade Capacitor</v>
          </cell>
          <cell r="C105" t="str">
            <v>HP</v>
          </cell>
          <cell r="D105" t="str">
            <v>4440B</v>
          </cell>
          <cell r="E105" t="str">
            <v>1224J03634</v>
          </cell>
          <cell r="F105" t="str">
            <v>405-4057</v>
          </cell>
          <cell r="G105">
            <v>38763</v>
          </cell>
          <cell r="H105" t="str">
            <v>NMIJ</v>
          </cell>
        </row>
        <row r="106">
          <cell r="A106" t="str">
            <v>SE-99058</v>
          </cell>
          <cell r="B106" t="str">
            <v>Standard Air Capacitor : 1pF</v>
          </cell>
          <cell r="C106" t="str">
            <v>GenRad</v>
          </cell>
          <cell r="D106" t="str">
            <v>1403-K</v>
          </cell>
          <cell r="E106" t="str">
            <v>6473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SE-99059</v>
          </cell>
          <cell r="B107" t="str">
            <v>Standard Air Capacitor : 10pF</v>
          </cell>
          <cell r="C107" t="str">
            <v>GenRad</v>
          </cell>
          <cell r="D107" t="str">
            <v>1403-G</v>
          </cell>
          <cell r="E107" t="str">
            <v>6523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SE-99060</v>
          </cell>
          <cell r="B108" t="str">
            <v>Standard Air Capacitor : 100pF</v>
          </cell>
          <cell r="C108" t="str">
            <v>GenRad</v>
          </cell>
          <cell r="D108" t="str">
            <v>1403-D</v>
          </cell>
          <cell r="E108" t="str">
            <v>6437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SE-99061</v>
          </cell>
          <cell r="B109" t="str">
            <v>Standard Air Capacitor : 1000pF</v>
          </cell>
          <cell r="C109" t="str">
            <v>GenRad</v>
          </cell>
          <cell r="D109" t="str">
            <v>1403-A</v>
          </cell>
          <cell r="E109" t="str">
            <v>6421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SE-99062</v>
          </cell>
          <cell r="B110" t="str">
            <v>Standard Air Capacitor Set</v>
          </cell>
          <cell r="C110" t="str">
            <v>HP</v>
          </cell>
          <cell r="D110" t="str">
            <v>16380A</v>
          </cell>
          <cell r="E110" t="str">
            <v>1840J01363</v>
          </cell>
          <cell r="F110" t="str">
            <v>040003</v>
          </cell>
          <cell r="G110">
            <v>38726</v>
          </cell>
          <cell r="H110" t="str">
            <v>NMIJ</v>
          </cell>
        </row>
        <row r="111">
          <cell r="A111" t="str">
            <v>SE-99064</v>
          </cell>
          <cell r="B111" t="str">
            <v>Capacitance Standard Set</v>
          </cell>
          <cell r="C111" t="str">
            <v>HP</v>
          </cell>
          <cell r="D111" t="str">
            <v>16380C</v>
          </cell>
          <cell r="E111" t="str">
            <v>2519J00557</v>
          </cell>
          <cell r="F111" t="str">
            <v>Ag: 030550</v>
          </cell>
          <cell r="G111">
            <v>38726</v>
          </cell>
          <cell r="H111" t="str">
            <v>NMIJ</v>
          </cell>
        </row>
        <row r="112">
          <cell r="A112" t="str">
            <v>SE-99066</v>
          </cell>
          <cell r="B112" t="str">
            <v>Precision Decade Capacitor</v>
          </cell>
          <cell r="C112" t="str">
            <v>GenRad</v>
          </cell>
          <cell r="D112">
            <v>1413</v>
          </cell>
          <cell r="E112" t="str">
            <v>1140</v>
          </cell>
          <cell r="F112" t="str">
            <v>404-4052</v>
          </cell>
          <cell r="G112">
            <v>38445</v>
          </cell>
          <cell r="H112" t="str">
            <v>NMIJ</v>
          </cell>
        </row>
        <row r="113">
          <cell r="A113" t="str">
            <v>SE-99067</v>
          </cell>
          <cell r="B113" t="str">
            <v>Standard Capacitor Set</v>
          </cell>
          <cell r="C113" t="str">
            <v>Soshin</v>
          </cell>
          <cell r="D113" t="str">
            <v>30pF,60pF,800pF</v>
          </cell>
          <cell r="E113" t="str">
            <v>6F6G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SE-99069</v>
          </cell>
          <cell r="B114" t="str">
            <v>Standard Self-Inductor : 100uH</v>
          </cell>
          <cell r="C114" t="str">
            <v>Ando</v>
          </cell>
          <cell r="D114" t="str">
            <v>RS-102</v>
          </cell>
          <cell r="E114" t="str">
            <v>456260</v>
          </cell>
          <cell r="F114" t="str">
            <v>EL-0108/03</v>
          </cell>
          <cell r="G114">
            <v>38528</v>
          </cell>
          <cell r="H114" t="str">
            <v>NIMT</v>
          </cell>
        </row>
        <row r="115">
          <cell r="A115" t="str">
            <v>SE-99070</v>
          </cell>
          <cell r="B115" t="str">
            <v>Standard Self-Inductor : 1mH</v>
          </cell>
          <cell r="C115" t="str">
            <v>Ando</v>
          </cell>
          <cell r="D115" t="str">
            <v>RS-104</v>
          </cell>
          <cell r="E115" t="str">
            <v>456261</v>
          </cell>
          <cell r="F115" t="str">
            <v>EL-0109/03</v>
          </cell>
          <cell r="G115">
            <v>38528</v>
          </cell>
          <cell r="H115" t="str">
            <v>NIMT</v>
          </cell>
        </row>
        <row r="116">
          <cell r="A116" t="str">
            <v>SE-99071</v>
          </cell>
          <cell r="B116" t="str">
            <v>Standard Self-Inductor : 10mH</v>
          </cell>
          <cell r="C116" t="str">
            <v>Ando</v>
          </cell>
          <cell r="D116" t="str">
            <v>RS-106</v>
          </cell>
          <cell r="E116" t="str">
            <v>456262</v>
          </cell>
          <cell r="F116" t="str">
            <v>EL-0110/03</v>
          </cell>
          <cell r="G116">
            <v>38528</v>
          </cell>
          <cell r="H116" t="str">
            <v>NIMT</v>
          </cell>
        </row>
        <row r="117">
          <cell r="A117" t="str">
            <v>SE-99072</v>
          </cell>
          <cell r="B117" t="str">
            <v>Standard Self-Inductor : 100mH</v>
          </cell>
          <cell r="C117" t="str">
            <v>Ando</v>
          </cell>
          <cell r="D117" t="str">
            <v>RS-108</v>
          </cell>
          <cell r="E117" t="str">
            <v>456263</v>
          </cell>
          <cell r="F117" t="str">
            <v>EL-0111/03</v>
          </cell>
          <cell r="G117">
            <v>38528</v>
          </cell>
          <cell r="H117" t="str">
            <v>NIMT</v>
          </cell>
        </row>
        <row r="118">
          <cell r="A118" t="str">
            <v>SE-99073</v>
          </cell>
          <cell r="B118" t="str">
            <v>Standard Self-Inductor : 1H</v>
          </cell>
          <cell r="C118" t="str">
            <v>Ando</v>
          </cell>
          <cell r="D118" t="str">
            <v>RS-110</v>
          </cell>
          <cell r="E118" t="str">
            <v>456264</v>
          </cell>
          <cell r="F118" t="str">
            <v>EL-0112/03</v>
          </cell>
          <cell r="G118">
            <v>38528</v>
          </cell>
          <cell r="H118" t="str">
            <v>NIMT</v>
          </cell>
        </row>
        <row r="119">
          <cell r="A119" t="str">
            <v>SE-99074</v>
          </cell>
          <cell r="B119" t="str">
            <v>Decade Inductor</v>
          </cell>
          <cell r="C119" t="str">
            <v>Ando</v>
          </cell>
          <cell r="D119" t="str">
            <v>AM-3301</v>
          </cell>
          <cell r="E119" t="str">
            <v>60410520</v>
          </cell>
          <cell r="F119" t="str">
            <v>404-4074</v>
          </cell>
          <cell r="G119">
            <v>38466</v>
          </cell>
          <cell r="H119" t="str">
            <v>NIMT</v>
          </cell>
        </row>
        <row r="120">
          <cell r="A120" t="str">
            <v>SE-99075</v>
          </cell>
          <cell r="B120" t="str">
            <v>LF Impedance Analyzer</v>
          </cell>
          <cell r="C120" t="str">
            <v>HP</v>
          </cell>
          <cell r="D120" t="str">
            <v>4192A</v>
          </cell>
          <cell r="E120" t="str">
            <v>2150J02509</v>
          </cell>
          <cell r="F120" t="str">
            <v>404-4075</v>
          </cell>
          <cell r="G120">
            <v>38712</v>
          </cell>
          <cell r="H120" t="str">
            <v>NIMT, NMIJ</v>
          </cell>
        </row>
        <row r="121">
          <cell r="A121" t="str">
            <v>SE-99076</v>
          </cell>
          <cell r="B121" t="str">
            <v>Precision LCR Meter</v>
          </cell>
          <cell r="C121" t="str">
            <v>HP</v>
          </cell>
          <cell r="D121" t="str">
            <v>4284A</v>
          </cell>
          <cell r="E121" t="str">
            <v>2940J07658</v>
          </cell>
          <cell r="F121" t="str">
            <v>ELE-04/1083</v>
          </cell>
          <cell r="G121">
            <v>38526</v>
          </cell>
          <cell r="H121" t="str">
            <v>NIMT, NMIJ</v>
          </cell>
        </row>
        <row r="122">
          <cell r="A122" t="str">
            <v>SE-99078</v>
          </cell>
          <cell r="B122" t="str">
            <v>Soldering Iron Tester</v>
          </cell>
          <cell r="C122" t="str">
            <v>Anritsu</v>
          </cell>
          <cell r="D122" t="str">
            <v>HS2D-100</v>
          </cell>
          <cell r="E122" t="str">
            <v>B07069</v>
          </cell>
          <cell r="F122" t="str">
            <v>Calibration not required</v>
          </cell>
          <cell r="G122">
            <v>0</v>
          </cell>
          <cell r="H122">
            <v>0</v>
          </cell>
        </row>
        <row r="123">
          <cell r="A123" t="str">
            <v>SE-99079</v>
          </cell>
          <cell r="B123" t="str">
            <v>Wow Flutter / Jitter Calibrator</v>
          </cell>
          <cell r="C123" t="str">
            <v>Minato</v>
          </cell>
          <cell r="D123">
            <v>3101</v>
          </cell>
          <cell r="E123" t="str">
            <v>B9QE0063</v>
          </cell>
          <cell r="F123" t="str">
            <v>404-4079</v>
          </cell>
          <cell r="G123">
            <v>38444</v>
          </cell>
          <cell r="H123" t="str">
            <v>NIMT</v>
          </cell>
        </row>
        <row r="124">
          <cell r="A124" t="str">
            <v>SE-99081</v>
          </cell>
          <cell r="B124" t="str">
            <v>High Voltage Probe</v>
          </cell>
          <cell r="C124" t="str">
            <v>Tektronix</v>
          </cell>
          <cell r="D124" t="str">
            <v>P6015A</v>
          </cell>
          <cell r="E124" t="str">
            <v>B032616</v>
          </cell>
          <cell r="F124" t="str">
            <v>405-4081</v>
          </cell>
          <cell r="G124">
            <v>38807</v>
          </cell>
          <cell r="H124" t="str">
            <v>NML, NPL, NIMT</v>
          </cell>
        </row>
        <row r="125">
          <cell r="A125" t="str">
            <v>SE-99085</v>
          </cell>
          <cell r="B125" t="str">
            <v>Distortion Meter Calibrator</v>
          </cell>
          <cell r="C125" t="str">
            <v>ShibaSoku</v>
          </cell>
          <cell r="D125" t="str">
            <v>AC12B</v>
          </cell>
          <cell r="E125" t="str">
            <v>M-55799008</v>
          </cell>
          <cell r="F125" t="str">
            <v>404-4085</v>
          </cell>
          <cell r="G125">
            <v>38473</v>
          </cell>
          <cell r="H125" t="str">
            <v>NIMT</v>
          </cell>
        </row>
        <row r="126">
          <cell r="A126" t="str">
            <v>SE-99086</v>
          </cell>
          <cell r="B126" t="str">
            <v>Digital Stop Watch</v>
          </cell>
          <cell r="C126" t="str">
            <v>Seiko</v>
          </cell>
          <cell r="D126" t="str">
            <v>S032-4000</v>
          </cell>
          <cell r="E126" t="str">
            <v>127638</v>
          </cell>
          <cell r="F126" t="str">
            <v>404-4086</v>
          </cell>
          <cell r="G126">
            <v>38513</v>
          </cell>
          <cell r="H126" t="str">
            <v>NIMT</v>
          </cell>
        </row>
        <row r="127">
          <cell r="A127" t="str">
            <v>SE-99087</v>
          </cell>
          <cell r="B127" t="str">
            <v>Quartz Tester</v>
          </cell>
          <cell r="C127" t="str">
            <v>Seiko</v>
          </cell>
          <cell r="D127" t="str">
            <v>QT-2100</v>
          </cell>
          <cell r="E127" t="str">
            <v>6D0481</v>
          </cell>
          <cell r="F127" t="str">
            <v>404-4087</v>
          </cell>
          <cell r="G127">
            <v>38510</v>
          </cell>
          <cell r="H127" t="str">
            <v>NIMT</v>
          </cell>
        </row>
        <row r="128">
          <cell r="A128" t="str">
            <v>SE-99088</v>
          </cell>
          <cell r="B128" t="str">
            <v>Rubidium Frequency Standard</v>
          </cell>
          <cell r="C128" t="str">
            <v>R&amp;S</v>
          </cell>
          <cell r="D128" t="str">
            <v>XSRM</v>
          </cell>
          <cell r="E128" t="str">
            <v>300024/001</v>
          </cell>
          <cell r="F128" t="str">
            <v>EF-0002/04</v>
          </cell>
          <cell r="G128">
            <v>38783</v>
          </cell>
          <cell r="H128" t="str">
            <v>NIMT</v>
          </cell>
        </row>
        <row r="129">
          <cell r="A129" t="str">
            <v>SE-99089</v>
          </cell>
          <cell r="B129" t="str">
            <v>Universal Counter</v>
          </cell>
          <cell r="C129" t="str">
            <v>HP</v>
          </cell>
          <cell r="D129" t="str">
            <v>53132A</v>
          </cell>
          <cell r="E129" t="str">
            <v>3404A00701</v>
          </cell>
          <cell r="F129" t="str">
            <v>404-4089</v>
          </cell>
          <cell r="G129">
            <v>38493</v>
          </cell>
          <cell r="H129" t="str">
            <v>NIMT, NIST, NPL</v>
          </cell>
        </row>
        <row r="130">
          <cell r="A130" t="str">
            <v>SE-99090</v>
          </cell>
          <cell r="B130" t="str">
            <v>Microwave Frequency Counter</v>
          </cell>
          <cell r="C130" t="str">
            <v>HP</v>
          </cell>
          <cell r="D130" t="str">
            <v>5352B</v>
          </cell>
          <cell r="E130" t="str">
            <v>2826A00368</v>
          </cell>
          <cell r="F130" t="str">
            <v>404-4090</v>
          </cell>
          <cell r="G130">
            <v>38473</v>
          </cell>
          <cell r="H130" t="str">
            <v>NIMT, NIST, NPL</v>
          </cell>
        </row>
        <row r="131">
          <cell r="A131" t="str">
            <v>SE-99091</v>
          </cell>
          <cell r="B131" t="str">
            <v>GPSTime &amp; Freq. Ref. Receiver</v>
          </cell>
          <cell r="C131" t="str">
            <v>HP</v>
          </cell>
          <cell r="D131" t="str">
            <v>58503A</v>
          </cell>
          <cell r="E131" t="str">
            <v>3542A00419</v>
          </cell>
          <cell r="F131" t="str">
            <v>Calibration not required</v>
          </cell>
          <cell r="G131">
            <v>0</v>
          </cell>
          <cell r="H131">
            <v>0</v>
          </cell>
        </row>
        <row r="132">
          <cell r="A132" t="str">
            <v>SE-99093</v>
          </cell>
          <cell r="B132" t="str">
            <v>Synthesized Sweeper</v>
          </cell>
          <cell r="C132" t="str">
            <v>HP</v>
          </cell>
          <cell r="D132" t="str">
            <v>8340B</v>
          </cell>
          <cell r="E132" t="str">
            <v>2804A00799</v>
          </cell>
          <cell r="F132" t="str">
            <v>404-4093</v>
          </cell>
          <cell r="G132">
            <v>38503</v>
          </cell>
          <cell r="H132" t="str">
            <v>NIMT, NIST, NPL</v>
          </cell>
        </row>
        <row r="133">
          <cell r="A133" t="str">
            <v>SE-99094</v>
          </cell>
          <cell r="B133" t="str">
            <v xml:space="preserve">Synthesizer/Level Generator </v>
          </cell>
          <cell r="C133" t="str">
            <v>Anritsu</v>
          </cell>
          <cell r="D133" t="str">
            <v>MG443B</v>
          </cell>
          <cell r="E133" t="str">
            <v>M45140</v>
          </cell>
          <cell r="F133" t="str">
            <v>404-4094</v>
          </cell>
          <cell r="G133">
            <v>38442</v>
          </cell>
          <cell r="H133" t="str">
            <v>NIMT, NIST, NPL</v>
          </cell>
        </row>
        <row r="134">
          <cell r="A134" t="str">
            <v>SE-99095</v>
          </cell>
          <cell r="B134" t="str">
            <v>Synthesized Func./Sweep Gen.</v>
          </cell>
          <cell r="C134" t="str">
            <v>HP</v>
          </cell>
          <cell r="D134" t="str">
            <v>3325B</v>
          </cell>
          <cell r="E134" t="str">
            <v>2847A09782</v>
          </cell>
          <cell r="F134" t="str">
            <v>404-4095</v>
          </cell>
          <cell r="G134">
            <v>38503</v>
          </cell>
          <cell r="H134" t="str">
            <v>NIMT, NIST, NPL</v>
          </cell>
        </row>
        <row r="135">
          <cell r="A135" t="str">
            <v>SE-99096</v>
          </cell>
          <cell r="B135" t="str">
            <v>ESG Series Signal Generator</v>
          </cell>
          <cell r="C135" t="str">
            <v>HP</v>
          </cell>
          <cell r="D135" t="str">
            <v>ESG-4000A</v>
          </cell>
          <cell r="E135" t="str">
            <v>US37040151</v>
          </cell>
          <cell r="F135" t="str">
            <v>404-4096</v>
          </cell>
          <cell r="G135">
            <v>38503</v>
          </cell>
          <cell r="H135" t="str">
            <v>NIMT, NIST, NPL</v>
          </cell>
        </row>
        <row r="136">
          <cell r="A136" t="str">
            <v>SE-99097</v>
          </cell>
          <cell r="B136" t="str">
            <v>Amplifier</v>
          </cell>
          <cell r="C136" t="str">
            <v>Amp. Research</v>
          </cell>
          <cell r="D136" t="str">
            <v>25W1000M7</v>
          </cell>
          <cell r="E136" t="str">
            <v>13299</v>
          </cell>
          <cell r="F136" t="str">
            <v>404-4097</v>
          </cell>
          <cell r="G136">
            <v>38474</v>
          </cell>
          <cell r="H136" t="str">
            <v>NIMT, NIST, NPL</v>
          </cell>
        </row>
        <row r="137">
          <cell r="A137" t="str">
            <v>SE-99098</v>
          </cell>
          <cell r="B137" t="str">
            <v>Spectrum Analyzer</v>
          </cell>
          <cell r="C137" t="str">
            <v>HP</v>
          </cell>
          <cell r="D137" t="str">
            <v>8593E</v>
          </cell>
          <cell r="E137" t="str">
            <v>3337A00823</v>
          </cell>
          <cell r="F137" t="str">
            <v>404-4098</v>
          </cell>
          <cell r="G137">
            <v>38502</v>
          </cell>
          <cell r="H137" t="str">
            <v>NIMT, NIST, NPL</v>
          </cell>
        </row>
        <row r="138">
          <cell r="A138" t="str">
            <v>SE-99099</v>
          </cell>
          <cell r="B138" t="str">
            <v xml:space="preserve">Network Analyzer </v>
          </cell>
          <cell r="C138" t="str">
            <v>HP</v>
          </cell>
          <cell r="D138" t="str">
            <v>8753D</v>
          </cell>
          <cell r="E138" t="str">
            <v>3410J00924</v>
          </cell>
          <cell r="F138" t="str">
            <v>404-4099</v>
          </cell>
          <cell r="G138">
            <v>38535</v>
          </cell>
          <cell r="H138" t="str">
            <v>NIMT, NIST, NPL</v>
          </cell>
        </row>
        <row r="139">
          <cell r="A139" t="str">
            <v>SE-99100</v>
          </cell>
          <cell r="B139" t="str">
            <v xml:space="preserve">S-Parameter Test Set </v>
          </cell>
          <cell r="C139" t="str">
            <v>HP</v>
          </cell>
          <cell r="D139" t="str">
            <v>85047A</v>
          </cell>
          <cell r="E139" t="str">
            <v>3033A03745</v>
          </cell>
          <cell r="F139" t="str">
            <v>404-4100</v>
          </cell>
          <cell r="G139">
            <v>38535</v>
          </cell>
          <cell r="H139" t="str">
            <v>NIMT, NIST, NPL</v>
          </cell>
        </row>
        <row r="140">
          <cell r="A140" t="str">
            <v>SE-99101</v>
          </cell>
          <cell r="B140" t="str">
            <v xml:space="preserve">S-Parameter Test Set </v>
          </cell>
          <cell r="C140" t="str">
            <v>HP</v>
          </cell>
          <cell r="D140" t="str">
            <v>85046B</v>
          </cell>
          <cell r="E140" t="str">
            <v>3033A01596</v>
          </cell>
          <cell r="F140" t="str">
            <v>404-4101</v>
          </cell>
          <cell r="G140">
            <v>38535</v>
          </cell>
          <cell r="H140" t="str">
            <v>NIMT, NIST, NPL</v>
          </cell>
        </row>
        <row r="141">
          <cell r="A141" t="str">
            <v>SE-99102</v>
          </cell>
          <cell r="B141" t="str">
            <v>Audio Analyzer</v>
          </cell>
          <cell r="C141" t="str">
            <v>HP</v>
          </cell>
          <cell r="D141" t="str">
            <v>8903B</v>
          </cell>
          <cell r="E141" t="str">
            <v>3514A15652</v>
          </cell>
          <cell r="F141" t="str">
            <v>405-4102</v>
          </cell>
          <cell r="G141">
            <v>38807</v>
          </cell>
          <cell r="H141" t="str">
            <v>NIMT</v>
          </cell>
        </row>
        <row r="142">
          <cell r="A142" t="str">
            <v>SE-99103</v>
          </cell>
          <cell r="B142" t="str">
            <v>Audio Analyzer</v>
          </cell>
          <cell r="C142" t="str">
            <v>Panasonic</v>
          </cell>
          <cell r="D142" t="str">
            <v>VP7725A</v>
          </cell>
          <cell r="E142" t="str">
            <v>1D8N0161D122</v>
          </cell>
          <cell r="F142" t="str">
            <v>404-4103</v>
          </cell>
          <cell r="G142">
            <v>38463</v>
          </cell>
          <cell r="H142" t="str">
            <v>NIMT</v>
          </cell>
        </row>
        <row r="143">
          <cell r="A143" t="str">
            <v>SE-99104</v>
          </cell>
          <cell r="B143" t="str">
            <v>Modulation Analyzer</v>
          </cell>
          <cell r="C143" t="str">
            <v>HP</v>
          </cell>
          <cell r="D143" t="str">
            <v>8901B</v>
          </cell>
          <cell r="E143" t="str">
            <v>2806A01602</v>
          </cell>
          <cell r="F143" t="str">
            <v>103-4001</v>
          </cell>
          <cell r="G143">
            <v>38482</v>
          </cell>
          <cell r="H143" t="str">
            <v>NIST, NPL</v>
          </cell>
        </row>
        <row r="144">
          <cell r="A144" t="str">
            <v>SE-99105</v>
          </cell>
          <cell r="B144" t="str">
            <v>Measuring Receiver</v>
          </cell>
          <cell r="C144" t="str">
            <v>HP</v>
          </cell>
          <cell r="D144" t="str">
            <v>8902A</v>
          </cell>
          <cell r="E144" t="str">
            <v>3226A03447</v>
          </cell>
          <cell r="F144" t="str">
            <v>404-4105</v>
          </cell>
          <cell r="G144">
            <v>38494</v>
          </cell>
          <cell r="H144" t="str">
            <v>NIMT, NIST, NPL</v>
          </cell>
        </row>
        <row r="145">
          <cell r="A145" t="str">
            <v>SE-99106</v>
          </cell>
          <cell r="B145" t="str">
            <v>Power Meter</v>
          </cell>
          <cell r="C145" t="str">
            <v>HP</v>
          </cell>
          <cell r="D145" t="str">
            <v>EPM442A</v>
          </cell>
          <cell r="E145" t="str">
            <v>GB37170346</v>
          </cell>
          <cell r="F145" t="str">
            <v>404-4106</v>
          </cell>
          <cell r="G145">
            <v>38500</v>
          </cell>
          <cell r="H145" t="str">
            <v>NIMT, NIST, NPL</v>
          </cell>
        </row>
        <row r="146">
          <cell r="A146" t="str">
            <v>SE-99107</v>
          </cell>
          <cell r="B146" t="str">
            <v>Power Meter</v>
          </cell>
          <cell r="C146" t="str">
            <v>Anritsu</v>
          </cell>
          <cell r="D146" t="str">
            <v>ML4803A</v>
          </cell>
          <cell r="E146" t="str">
            <v>MA39060</v>
          </cell>
          <cell r="F146" t="str">
            <v>404-4107</v>
          </cell>
          <cell r="G146">
            <v>38623</v>
          </cell>
          <cell r="H146" t="str">
            <v>NIMT, NIST, NPL</v>
          </cell>
        </row>
        <row r="147">
          <cell r="A147" t="str">
            <v>SE-99109</v>
          </cell>
          <cell r="B147" t="str">
            <v>Range Calibrator</v>
          </cell>
          <cell r="C147" t="str">
            <v>HP</v>
          </cell>
          <cell r="D147" t="str">
            <v>11683A</v>
          </cell>
          <cell r="E147" t="str">
            <v>3303U00312</v>
          </cell>
          <cell r="F147" t="str">
            <v>404-4109</v>
          </cell>
          <cell r="G147">
            <v>38477</v>
          </cell>
          <cell r="H147" t="str">
            <v>NIMT</v>
          </cell>
        </row>
        <row r="148">
          <cell r="A148" t="str">
            <v>SE-99110</v>
          </cell>
          <cell r="B148" t="str">
            <v>Range Calibrator</v>
          </cell>
          <cell r="C148" t="str">
            <v>HP</v>
          </cell>
          <cell r="D148" t="str">
            <v>8477A</v>
          </cell>
          <cell r="E148" t="str">
            <v>0963A00428</v>
          </cell>
          <cell r="F148" t="str">
            <v>404-4110</v>
          </cell>
          <cell r="G148">
            <v>38468</v>
          </cell>
          <cell r="H148" t="str">
            <v>NIMT</v>
          </cell>
        </row>
        <row r="149">
          <cell r="A149" t="str">
            <v>SE-99111</v>
          </cell>
          <cell r="B149" t="str">
            <v>Range Calibrator</v>
          </cell>
          <cell r="C149" t="str">
            <v>Anritsu</v>
          </cell>
          <cell r="D149" t="str">
            <v>MA4001A</v>
          </cell>
          <cell r="E149" t="str">
            <v>M18156</v>
          </cell>
          <cell r="F149" t="str">
            <v>404-4111</v>
          </cell>
          <cell r="G149">
            <v>38604</v>
          </cell>
          <cell r="H149" t="str">
            <v>NIMT</v>
          </cell>
        </row>
        <row r="150">
          <cell r="A150" t="str">
            <v>SE-99112</v>
          </cell>
          <cell r="B150" t="str">
            <v>Power Sensor : 50Ohm</v>
          </cell>
          <cell r="C150" t="str">
            <v>HP</v>
          </cell>
          <cell r="D150" t="str">
            <v>8482A</v>
          </cell>
          <cell r="E150" t="str">
            <v>US37291474</v>
          </cell>
          <cell r="F150" t="str">
            <v>404-4112</v>
          </cell>
          <cell r="G150">
            <v>38534</v>
          </cell>
          <cell r="H150" t="str">
            <v>NIMT, NIST, NPL</v>
          </cell>
        </row>
        <row r="151">
          <cell r="A151" t="str">
            <v>SE-99113</v>
          </cell>
          <cell r="B151" t="str">
            <v>Power Sensor : 50Ohm</v>
          </cell>
          <cell r="C151" t="str">
            <v>HP</v>
          </cell>
          <cell r="D151" t="str">
            <v>8482B</v>
          </cell>
          <cell r="E151" t="str">
            <v>3318A06156</v>
          </cell>
          <cell r="F151" t="str">
            <v>404-4113</v>
          </cell>
          <cell r="G151">
            <v>38534</v>
          </cell>
          <cell r="H151" t="str">
            <v>NIMT, NIST, NPL</v>
          </cell>
        </row>
        <row r="152">
          <cell r="A152" t="str">
            <v>SE-99114</v>
          </cell>
          <cell r="B152" t="str">
            <v>Power Sensor : 50Ohm</v>
          </cell>
          <cell r="C152" t="str">
            <v>Anritsu</v>
          </cell>
          <cell r="D152" t="str">
            <v>MA4601A</v>
          </cell>
          <cell r="E152" t="str">
            <v>M37750</v>
          </cell>
          <cell r="F152" t="str">
            <v>404-4114</v>
          </cell>
          <cell r="G152">
            <v>38688</v>
          </cell>
          <cell r="H152" t="str">
            <v>NIMT, NIST, NPL</v>
          </cell>
        </row>
        <row r="153">
          <cell r="A153" t="str">
            <v>SE-99115</v>
          </cell>
          <cell r="B153" t="str">
            <v>Power Sensor : 50Ohm</v>
          </cell>
          <cell r="C153" t="str">
            <v>Anritsu</v>
          </cell>
          <cell r="D153" t="str">
            <v>MA4602A</v>
          </cell>
          <cell r="E153" t="str">
            <v>M14073</v>
          </cell>
          <cell r="F153" t="str">
            <v>404-4115</v>
          </cell>
          <cell r="G153">
            <v>38688</v>
          </cell>
          <cell r="H153" t="str">
            <v>NIMT, NIST, NPL</v>
          </cell>
        </row>
        <row r="154">
          <cell r="A154" t="str">
            <v>SE-99116</v>
          </cell>
          <cell r="B154" t="str">
            <v>Power Sensor : 75Ohm</v>
          </cell>
          <cell r="C154" t="str">
            <v>Anritsu</v>
          </cell>
          <cell r="D154" t="str">
            <v>MA4603A</v>
          </cell>
          <cell r="E154" t="str">
            <v>M56049</v>
          </cell>
          <cell r="F154" t="str">
            <v>NEFE-04-0050</v>
          </cell>
          <cell r="G154">
            <v>38623</v>
          </cell>
          <cell r="H154" t="str">
            <v>NMIJ</v>
          </cell>
        </row>
        <row r="155">
          <cell r="A155" t="str">
            <v>SE-99117</v>
          </cell>
          <cell r="B155" t="str">
            <v>Power Sensor : 75Ohm</v>
          </cell>
          <cell r="C155" t="str">
            <v>Anritsu</v>
          </cell>
          <cell r="D155" t="str">
            <v>MA4604A</v>
          </cell>
          <cell r="E155" t="str">
            <v>M09061</v>
          </cell>
          <cell r="F155" t="str">
            <v>NEFE-04-0051</v>
          </cell>
          <cell r="G155">
            <v>38623</v>
          </cell>
          <cell r="H155" t="str">
            <v>NMIJ</v>
          </cell>
        </row>
        <row r="156">
          <cell r="A156" t="str">
            <v>SE-99118</v>
          </cell>
          <cell r="B156" t="str">
            <v>Power Sensor : 50Ohm</v>
          </cell>
          <cell r="C156" t="str">
            <v>HP</v>
          </cell>
          <cell r="D156" t="str">
            <v>E4412A</v>
          </cell>
          <cell r="E156" t="str">
            <v>US37180961</v>
          </cell>
          <cell r="F156" t="str">
            <v>404-4118</v>
          </cell>
          <cell r="G156">
            <v>38534</v>
          </cell>
          <cell r="H156" t="str">
            <v>NIMT, NIST, NPL</v>
          </cell>
        </row>
        <row r="157">
          <cell r="A157" t="str">
            <v>SE-99119</v>
          </cell>
          <cell r="B157" t="str">
            <v>Power Sensor : 50Ohm</v>
          </cell>
          <cell r="C157" t="str">
            <v>HP</v>
          </cell>
          <cell r="D157" t="str">
            <v>E4413A</v>
          </cell>
          <cell r="E157" t="str">
            <v>US37180718</v>
          </cell>
          <cell r="F157" t="str">
            <v>NEFE-04-0077</v>
          </cell>
          <cell r="G157">
            <v>38688</v>
          </cell>
          <cell r="H157" t="str">
            <v>NIST</v>
          </cell>
        </row>
        <row r="158">
          <cell r="A158" t="str">
            <v>SE-99122</v>
          </cell>
          <cell r="B158" t="str">
            <v>Fixed Attenuator Set : 50Ohm</v>
          </cell>
          <cell r="C158" t="str">
            <v>Wiltron</v>
          </cell>
          <cell r="D158" t="str">
            <v>41KC-S</v>
          </cell>
          <cell r="E158" t="str">
            <v>91098</v>
          </cell>
          <cell r="F158" t="str">
            <v>NEFE-04-0076</v>
          </cell>
          <cell r="G158">
            <v>38688</v>
          </cell>
          <cell r="H158" t="str">
            <v>NIST</v>
          </cell>
        </row>
        <row r="159">
          <cell r="A159" t="str">
            <v>SE-99123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351A2</v>
          </cell>
          <cell r="E159" t="str">
            <v>H753</v>
          </cell>
          <cell r="F159" t="str">
            <v>NEFE-04-0067</v>
          </cell>
          <cell r="G159">
            <v>38688</v>
          </cell>
          <cell r="H159" t="str">
            <v>NMIJ</v>
          </cell>
        </row>
        <row r="160">
          <cell r="A160" t="str">
            <v>SE-99124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351B2</v>
          </cell>
          <cell r="E160" t="str">
            <v>H760</v>
          </cell>
          <cell r="F160" t="str">
            <v>NEFE-04-0068</v>
          </cell>
          <cell r="G160">
            <v>38688</v>
          </cell>
          <cell r="H160" t="str">
            <v>NMIJ</v>
          </cell>
        </row>
        <row r="161">
          <cell r="A161" t="str">
            <v>SE-99125</v>
          </cell>
          <cell r="B161" t="str">
            <v>Termination : 50Ohm 18GHz</v>
          </cell>
          <cell r="C161" t="str">
            <v>Wiltron</v>
          </cell>
          <cell r="D161" t="str">
            <v>28A50-1</v>
          </cell>
          <cell r="E161" t="str">
            <v>602007</v>
          </cell>
          <cell r="F161" t="str">
            <v>NEFE-04-0069</v>
          </cell>
          <cell r="G161">
            <v>38688</v>
          </cell>
          <cell r="H161" t="str">
            <v>NMIJ</v>
          </cell>
        </row>
        <row r="162">
          <cell r="A162" t="str">
            <v>SE-99126</v>
          </cell>
          <cell r="B162" t="str">
            <v>Termination : 50Ohm 40GHz</v>
          </cell>
          <cell r="C162" t="str">
            <v>Wiltron</v>
          </cell>
          <cell r="D162" t="str">
            <v>28K50</v>
          </cell>
          <cell r="E162" t="str">
            <v>505039</v>
          </cell>
          <cell r="F162" t="str">
            <v>NEFE-04-0070</v>
          </cell>
          <cell r="G162">
            <v>38688</v>
          </cell>
          <cell r="H162" t="str">
            <v>NMIJ</v>
          </cell>
        </row>
        <row r="163">
          <cell r="A163" t="str">
            <v>SE-99127</v>
          </cell>
          <cell r="B163" t="str">
            <v>Termination : 50Ohm 40GHz</v>
          </cell>
          <cell r="C163" t="str">
            <v>Wiltron</v>
          </cell>
          <cell r="D163" t="str">
            <v>28KF50</v>
          </cell>
          <cell r="E163" t="str">
            <v>505015</v>
          </cell>
          <cell r="F163" t="str">
            <v>NEFE-04-0071</v>
          </cell>
          <cell r="G163">
            <v>38688</v>
          </cell>
          <cell r="H163" t="str">
            <v>NMIJ</v>
          </cell>
        </row>
        <row r="164">
          <cell r="A164" t="str">
            <v>SE-99128</v>
          </cell>
          <cell r="B164" t="str">
            <v>Termination : 50Ohm 18GHz</v>
          </cell>
          <cell r="C164" t="str">
            <v>Wiltron</v>
          </cell>
          <cell r="D164" t="str">
            <v>26N50</v>
          </cell>
          <cell r="E164" t="str">
            <v>701032</v>
          </cell>
          <cell r="F164" t="str">
            <v>NEFE-04-0072</v>
          </cell>
          <cell r="G164">
            <v>38688</v>
          </cell>
          <cell r="H164" t="str">
            <v>NMIJ</v>
          </cell>
        </row>
        <row r="165">
          <cell r="A165" t="str">
            <v>SE-99129</v>
          </cell>
          <cell r="B165" t="str">
            <v>Termination : 50Ohm 18GHz</v>
          </cell>
          <cell r="C165" t="str">
            <v>Wiltron</v>
          </cell>
          <cell r="D165" t="str">
            <v>26NF50</v>
          </cell>
          <cell r="E165" t="str">
            <v>701021</v>
          </cell>
          <cell r="F165" t="str">
            <v>NEFE-04-0073</v>
          </cell>
          <cell r="G165">
            <v>38688</v>
          </cell>
          <cell r="H165" t="str">
            <v>NMIJ</v>
          </cell>
        </row>
        <row r="166">
          <cell r="A166" t="str">
            <v>SE-99130</v>
          </cell>
          <cell r="B166" t="str">
            <v>Termination : 75Ohm</v>
          </cell>
          <cell r="C166" t="str">
            <v>Wiltron</v>
          </cell>
          <cell r="D166" t="str">
            <v>26NF75</v>
          </cell>
          <cell r="E166" t="str">
            <v>103029</v>
          </cell>
          <cell r="F166" t="str">
            <v>NEFE-04-0074</v>
          </cell>
          <cell r="G166">
            <v>38688</v>
          </cell>
          <cell r="H166" t="str">
            <v>NMIJ</v>
          </cell>
        </row>
        <row r="167">
          <cell r="A167" t="str">
            <v>SE-99131</v>
          </cell>
          <cell r="B167" t="str">
            <v>Termination : 75Ohm</v>
          </cell>
          <cell r="C167" t="str">
            <v>Wiltron</v>
          </cell>
          <cell r="D167" t="str">
            <v>26N75</v>
          </cell>
          <cell r="E167" t="str">
            <v>201023</v>
          </cell>
          <cell r="F167" t="str">
            <v>NEFE-04-0075</v>
          </cell>
          <cell r="G167">
            <v>38688</v>
          </cell>
          <cell r="H167" t="str">
            <v>NMIJ</v>
          </cell>
        </row>
        <row r="168">
          <cell r="A168" t="str">
            <v>SE-99143</v>
          </cell>
          <cell r="B168" t="str">
            <v>Decade Attenuator : 600/75Ohm Bal</v>
          </cell>
          <cell r="C168" t="str">
            <v>Ando</v>
          </cell>
          <cell r="D168" t="str">
            <v>AL-352</v>
          </cell>
          <cell r="E168" t="str">
            <v>80692404</v>
          </cell>
          <cell r="F168" t="str">
            <v>404-4193</v>
          </cell>
          <cell r="G168">
            <v>38473</v>
          </cell>
          <cell r="H168" t="str">
            <v>NIMT</v>
          </cell>
        </row>
        <row r="169">
          <cell r="A169" t="str">
            <v>SE-99144</v>
          </cell>
          <cell r="B169" t="str">
            <v>Decade Attenuator : 75Ohm</v>
          </cell>
          <cell r="C169" t="str">
            <v>Anritsu</v>
          </cell>
          <cell r="D169" t="str">
            <v>MN61B</v>
          </cell>
          <cell r="E169" t="str">
            <v>M41577</v>
          </cell>
          <cell r="F169" t="str">
            <v>404-4144</v>
          </cell>
          <cell r="G169">
            <v>38473</v>
          </cell>
          <cell r="H169" t="str">
            <v>NIMT</v>
          </cell>
        </row>
        <row r="170">
          <cell r="A170" t="str">
            <v>SE-99146</v>
          </cell>
          <cell r="B170" t="str">
            <v>Power Splitter : 26.5GHz</v>
          </cell>
          <cell r="C170" t="str">
            <v>HP</v>
          </cell>
          <cell r="D170" t="str">
            <v>11667B</v>
          </cell>
          <cell r="E170" t="str">
            <v>11170</v>
          </cell>
          <cell r="F170" t="str">
            <v>404-4146</v>
          </cell>
          <cell r="G170">
            <v>38800</v>
          </cell>
          <cell r="H170" t="str">
            <v>NIMT, NIST, NPL</v>
          </cell>
        </row>
        <row r="171">
          <cell r="A171" t="str">
            <v>SE-99147</v>
          </cell>
          <cell r="B171" t="str">
            <v>Power Splitter 18GHz</v>
          </cell>
          <cell r="C171" t="str">
            <v>HP</v>
          </cell>
          <cell r="D171" t="str">
            <v>11667A</v>
          </cell>
          <cell r="E171" t="str">
            <v>23287</v>
          </cell>
          <cell r="F171" t="str">
            <v>405-4147</v>
          </cell>
          <cell r="G171">
            <v>38800</v>
          </cell>
          <cell r="H171" t="str">
            <v>NIMT, NIST, NPL</v>
          </cell>
        </row>
        <row r="172">
          <cell r="A172" t="str">
            <v>SE-99148</v>
          </cell>
          <cell r="B172" t="str">
            <v>Reflection Bridge : 600Ohm Bal</v>
          </cell>
          <cell r="C172" t="str">
            <v>Anritsu</v>
          </cell>
          <cell r="D172" t="str">
            <v>MA2201A</v>
          </cell>
          <cell r="E172" t="str">
            <v>M07996</v>
          </cell>
          <cell r="F172" t="str">
            <v>404-4148</v>
          </cell>
          <cell r="G172">
            <v>0</v>
          </cell>
          <cell r="H172" t="str">
            <v>NIMT</v>
          </cell>
        </row>
        <row r="173">
          <cell r="A173" t="str">
            <v>SE-99149</v>
          </cell>
          <cell r="B173" t="str">
            <v>Reflection Bridge : 50Ohm UnBal</v>
          </cell>
          <cell r="C173" t="str">
            <v>Anritsu</v>
          </cell>
          <cell r="D173" t="str">
            <v>MA2401A</v>
          </cell>
          <cell r="E173" t="str">
            <v>M13972</v>
          </cell>
          <cell r="F173" t="str">
            <v>404-4149</v>
          </cell>
          <cell r="G173">
            <v>0</v>
          </cell>
          <cell r="H173" t="str">
            <v>NIMT</v>
          </cell>
        </row>
        <row r="174">
          <cell r="A174" t="str">
            <v>SE-99150</v>
          </cell>
          <cell r="B174" t="str">
            <v>Reflection Bridge : 75Ohm UnBal</v>
          </cell>
          <cell r="C174" t="str">
            <v>Anritsu</v>
          </cell>
          <cell r="D174" t="str">
            <v>MA2402A</v>
          </cell>
          <cell r="E174" t="str">
            <v>M17186</v>
          </cell>
          <cell r="F174" t="str">
            <v>404-4150</v>
          </cell>
          <cell r="G174">
            <v>0</v>
          </cell>
          <cell r="H174" t="str">
            <v>NIMT</v>
          </cell>
        </row>
        <row r="175">
          <cell r="A175" t="str">
            <v>SE-99151</v>
          </cell>
          <cell r="B175" t="str">
            <v>Selective Level Meter</v>
          </cell>
          <cell r="C175" t="str">
            <v>Anritsu</v>
          </cell>
          <cell r="D175" t="str">
            <v>ML422C</v>
          </cell>
          <cell r="E175" t="str">
            <v>M61540</v>
          </cell>
          <cell r="F175" t="str">
            <v>404-4151</v>
          </cell>
          <cell r="G175">
            <v>38492</v>
          </cell>
          <cell r="H175" t="str">
            <v>NIMT, NIST, NPL</v>
          </cell>
        </row>
        <row r="176">
          <cell r="A176" t="str">
            <v>SE-99152</v>
          </cell>
          <cell r="B176" t="str">
            <v>Standard Level Calibration Set</v>
          </cell>
          <cell r="C176" t="str">
            <v>Ando</v>
          </cell>
          <cell r="D176" t="str">
            <v>AD-4030</v>
          </cell>
          <cell r="E176" t="str">
            <v>59118501</v>
          </cell>
          <cell r="F176" t="str">
            <v>404-4152</v>
          </cell>
          <cell r="G176">
            <v>38474</v>
          </cell>
          <cell r="H176" t="str">
            <v>NIMT, NIST, NPL</v>
          </cell>
        </row>
        <row r="177">
          <cell r="A177" t="str">
            <v>SE-99153</v>
          </cell>
          <cell r="B177" t="str">
            <v>PAL Vector Scope</v>
          </cell>
          <cell r="C177" t="str">
            <v>Tektronix</v>
          </cell>
          <cell r="D177" t="str">
            <v>521A</v>
          </cell>
          <cell r="E177" t="str">
            <v>302676</v>
          </cell>
          <cell r="F177" t="str">
            <v>NEFE-04-0059</v>
          </cell>
          <cell r="G177">
            <v>38666</v>
          </cell>
          <cell r="H177" t="str">
            <v>NMIJ</v>
          </cell>
        </row>
        <row r="178">
          <cell r="A178" t="str">
            <v>SE-99154</v>
          </cell>
          <cell r="B178" t="str">
            <v>NTSC Vector Scope</v>
          </cell>
          <cell r="C178" t="str">
            <v>Tektronix</v>
          </cell>
          <cell r="D178" t="str">
            <v>520A</v>
          </cell>
          <cell r="E178" t="str">
            <v>300797</v>
          </cell>
          <cell r="F178" t="str">
            <v>NEFE-04-0060</v>
          </cell>
          <cell r="G178">
            <v>38666</v>
          </cell>
          <cell r="H178" t="str">
            <v>NMIJ</v>
          </cell>
        </row>
        <row r="179">
          <cell r="A179" t="str">
            <v>SE-99155</v>
          </cell>
          <cell r="B179" t="str">
            <v>NTSC TV Generator</v>
          </cell>
          <cell r="C179" t="str">
            <v>Tektronix</v>
          </cell>
          <cell r="D179" t="str">
            <v>1410</v>
          </cell>
          <cell r="E179" t="str">
            <v>301563</v>
          </cell>
          <cell r="F179" t="str">
            <v>NEFE-04-0053</v>
          </cell>
          <cell r="G179">
            <v>38666</v>
          </cell>
          <cell r="H179" t="str">
            <v>NMIJ</v>
          </cell>
        </row>
        <row r="180">
          <cell r="A180" t="str">
            <v>SE-99156</v>
          </cell>
          <cell r="B180" t="str">
            <v>PAL TV Generator</v>
          </cell>
          <cell r="C180" t="str">
            <v>Tektronix</v>
          </cell>
          <cell r="D180" t="str">
            <v>1411</v>
          </cell>
          <cell r="E180" t="str">
            <v>B012513</v>
          </cell>
          <cell r="F180" t="str">
            <v>NEFE-04-0052</v>
          </cell>
          <cell r="G180">
            <v>38666</v>
          </cell>
          <cell r="H180" t="str">
            <v>NMIJ</v>
          </cell>
        </row>
        <row r="181">
          <cell r="A181" t="str">
            <v>SE-99157</v>
          </cell>
          <cell r="B181" t="str">
            <v>Telephone Unit Tester</v>
          </cell>
          <cell r="C181" t="str">
            <v>Ando</v>
          </cell>
          <cell r="D181" t="str">
            <v>AE9303</v>
          </cell>
          <cell r="E181" t="str">
            <v>40144609</v>
          </cell>
          <cell r="F181" t="str">
            <v>404-4157</v>
          </cell>
          <cell r="G181">
            <v>38624</v>
          </cell>
          <cell r="H181" t="str">
            <v>NIMT</v>
          </cell>
        </row>
        <row r="182">
          <cell r="A182" t="str">
            <v>SE-99158</v>
          </cell>
          <cell r="B182" t="str">
            <v>Retardation Coil Set</v>
          </cell>
          <cell r="C182" t="str">
            <v>Oi Electric</v>
          </cell>
          <cell r="D182" t="str">
            <v>RC-101</v>
          </cell>
          <cell r="E182" t="str">
            <v>90369</v>
          </cell>
          <cell r="F182" t="str">
            <v>Calibration not required</v>
          </cell>
          <cell r="G182">
            <v>0</v>
          </cell>
          <cell r="H18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05"/>
      <sheetName val="Uncert  5520A"/>
      <sheetName val="Sheet2"/>
    </sheetNames>
    <sheetDataSet>
      <sheetData sheetId="0"/>
      <sheetData sheetId="1"/>
      <sheetData sheetId="2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NIMT: EL-0228/03</v>
          </cell>
          <cell r="G3">
            <v>38280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CIC: CE 040064</v>
          </cell>
          <cell r="G6">
            <v>38643</v>
          </cell>
          <cell r="H6" t="str">
            <v>NIMT</v>
          </cell>
        </row>
        <row r="7">
          <cell r="A7" t="str">
            <v>SE-00082</v>
          </cell>
          <cell r="B7" t="str">
            <v>Digital Oscilloscope</v>
          </cell>
          <cell r="C7" t="str">
            <v>Tektronix</v>
          </cell>
          <cell r="D7" t="str">
            <v>TDS540A</v>
          </cell>
          <cell r="E7" t="str">
            <v>B011579</v>
          </cell>
          <cell r="F7" t="str">
            <v>404-4082</v>
          </cell>
          <cell r="G7">
            <v>38392</v>
          </cell>
          <cell r="H7" t="str">
            <v>NIMT, NIST</v>
          </cell>
        </row>
        <row r="8">
          <cell r="A8" t="str">
            <v>SE-00092</v>
          </cell>
          <cell r="B8" t="str">
            <v>Universal Counter</v>
          </cell>
          <cell r="C8" t="str">
            <v>Advantest</v>
          </cell>
          <cell r="D8" t="str">
            <v>TR5822</v>
          </cell>
          <cell r="E8" t="str">
            <v>30700964</v>
          </cell>
          <cell r="F8" t="str">
            <v>404-4092</v>
          </cell>
          <cell r="G8">
            <v>38468</v>
          </cell>
          <cell r="H8" t="str">
            <v>NIMT, NIST, NPL</v>
          </cell>
        </row>
        <row r="9">
          <cell r="A9" t="str">
            <v>SE-00145</v>
          </cell>
          <cell r="B9" t="str">
            <v>VHF Attenuator</v>
          </cell>
          <cell r="C9" t="str">
            <v>HP</v>
          </cell>
          <cell r="D9" t="str">
            <v>355D</v>
          </cell>
          <cell r="E9" t="str">
            <v>3646A47705</v>
          </cell>
          <cell r="F9" t="str">
            <v>404-4145</v>
          </cell>
          <cell r="G9">
            <v>38639</v>
          </cell>
          <cell r="H9" t="str">
            <v>NIMT, NIST, NPL</v>
          </cell>
        </row>
        <row r="10">
          <cell r="A10" t="str">
            <v>SE-01008</v>
          </cell>
          <cell r="B10" t="str">
            <v>Multi-Product Calibrator</v>
          </cell>
          <cell r="C10" t="str">
            <v>Fluke</v>
          </cell>
          <cell r="D10" t="str">
            <v>5520A</v>
          </cell>
          <cell r="E10" t="str">
            <v>7775007</v>
          </cell>
          <cell r="F10" t="str">
            <v>EL-0033/04</v>
          </cell>
          <cell r="G10">
            <v>38421</v>
          </cell>
          <cell r="H10" t="str">
            <v>NIMT</v>
          </cell>
        </row>
        <row r="11">
          <cell r="A11" t="str">
            <v>SE-01019</v>
          </cell>
          <cell r="B11" t="str">
            <v>Digital Voltmeter</v>
          </cell>
          <cell r="C11" t="str">
            <v>HP</v>
          </cell>
          <cell r="D11" t="str">
            <v>3455A</v>
          </cell>
          <cell r="E11" t="str">
            <v>2519A16968</v>
          </cell>
          <cell r="F11" t="str">
            <v>404-4019</v>
          </cell>
          <cell r="G11">
            <v>38589</v>
          </cell>
          <cell r="H11" t="str">
            <v>NIMT</v>
          </cell>
        </row>
        <row r="12">
          <cell r="A12" t="str">
            <v>SE-01020</v>
          </cell>
          <cell r="B12" t="str">
            <v>Digital Multimeter</v>
          </cell>
          <cell r="C12" t="str">
            <v>Agilent</v>
          </cell>
          <cell r="D12" t="str">
            <v>3458A-002</v>
          </cell>
          <cell r="E12" t="str">
            <v>2823A27401</v>
          </cell>
          <cell r="F12" t="str">
            <v>EL-0077/04</v>
          </cell>
          <cell r="G12">
            <v>38493</v>
          </cell>
          <cell r="H12" t="str">
            <v>NIMT</v>
          </cell>
        </row>
        <row r="13">
          <cell r="A13" t="str">
            <v>SE-01029</v>
          </cell>
          <cell r="B13" t="str">
            <v>High Voltage Digitalmeter</v>
          </cell>
          <cell r="C13" t="str">
            <v>Kikusui</v>
          </cell>
          <cell r="D13" t="str">
            <v>149-10A</v>
          </cell>
          <cell r="E13" t="str">
            <v>29031585</v>
          </cell>
          <cell r="F13" t="str">
            <v>104-3099</v>
          </cell>
          <cell r="G13">
            <v>38506</v>
          </cell>
          <cell r="H13" t="str">
            <v>NML, NPL</v>
          </cell>
        </row>
        <row r="14">
          <cell r="A14" t="str">
            <v>SE-01029</v>
          </cell>
          <cell r="B14" t="str">
            <v>High Voltage Digitalmeter</v>
          </cell>
          <cell r="C14" t="str">
            <v>Kikusui</v>
          </cell>
          <cell r="D14" t="str">
            <v>149-10A</v>
          </cell>
          <cell r="E14" t="str">
            <v>29031585</v>
          </cell>
          <cell r="F14" t="str">
            <v>EEL.BP.8/1047</v>
          </cell>
          <cell r="G14">
            <v>38652</v>
          </cell>
          <cell r="H14" t="str">
            <v>NIMT</v>
          </cell>
        </row>
        <row r="15">
          <cell r="A15" t="str">
            <v>SE-01031</v>
          </cell>
          <cell r="B15" t="str">
            <v>High Voltage Power Ampliflier</v>
          </cell>
          <cell r="C15" t="str">
            <v>Trek</v>
          </cell>
          <cell r="D15" t="str">
            <v>10/10B</v>
          </cell>
          <cell r="E15" t="str">
            <v>560</v>
          </cell>
          <cell r="F15" t="str">
            <v>104-3150</v>
          </cell>
          <cell r="G15">
            <v>38548</v>
          </cell>
          <cell r="H15" t="str">
            <v>NML, NPL</v>
          </cell>
        </row>
        <row r="16">
          <cell r="A16" t="str">
            <v>SE-01077</v>
          </cell>
          <cell r="B16" t="str">
            <v>LCR Standard</v>
          </cell>
          <cell r="C16" t="str">
            <v>Sun JEM</v>
          </cell>
          <cell r="D16" t="str">
            <v>6100A</v>
          </cell>
          <cell r="E16" t="str">
            <v>990149</v>
          </cell>
          <cell r="F16" t="str">
            <v>404-4077</v>
          </cell>
          <cell r="G16">
            <v>38364</v>
          </cell>
          <cell r="H16" t="str">
            <v>NIMT, NMIJ</v>
          </cell>
        </row>
        <row r="17">
          <cell r="A17" t="str">
            <v>SE-01083</v>
          </cell>
          <cell r="B17" t="str">
            <v>Oscilloscope Calibrator</v>
          </cell>
          <cell r="C17" t="str">
            <v>Tektronix</v>
          </cell>
          <cell r="D17" t="str">
            <v>TM5003</v>
          </cell>
          <cell r="E17" t="str">
            <v>0010716</v>
          </cell>
          <cell r="F17" t="str">
            <v>Do not used this equipment</v>
          </cell>
          <cell r="G17">
            <v>0</v>
          </cell>
          <cell r="H17">
            <v>0</v>
          </cell>
        </row>
        <row r="18">
          <cell r="A18" t="str">
            <v>SE-01084</v>
          </cell>
          <cell r="B18" t="str">
            <v>Digitizing Oscilloscope</v>
          </cell>
          <cell r="C18" t="str">
            <v>HP</v>
          </cell>
          <cell r="D18" t="str">
            <v>54110D</v>
          </cell>
          <cell r="E18" t="str">
            <v>2733A01047</v>
          </cell>
          <cell r="F18" t="str">
            <v>404-4084</v>
          </cell>
          <cell r="G18">
            <v>38416</v>
          </cell>
          <cell r="H18" t="str">
            <v>NIMT, NIST</v>
          </cell>
        </row>
        <row r="19">
          <cell r="A19" t="str">
            <v>SE-02041</v>
          </cell>
          <cell r="B19" t="str">
            <v>Standard Resistor : 1Ohm</v>
          </cell>
          <cell r="C19" t="str">
            <v>Yokogawa</v>
          </cell>
          <cell r="D19" t="str">
            <v>2782-1</v>
          </cell>
          <cell r="E19" t="str">
            <v>N70G37</v>
          </cell>
          <cell r="F19" t="str">
            <v>NIMT: EL-0111/04</v>
          </cell>
          <cell r="G19">
            <v>38519</v>
          </cell>
          <cell r="H19" t="str">
            <v>NIMT</v>
          </cell>
        </row>
        <row r="20">
          <cell r="A20" t="str">
            <v>SE-02043</v>
          </cell>
          <cell r="B20" t="str">
            <v>Standard Resistor : 10Ohm</v>
          </cell>
          <cell r="C20" t="str">
            <v>Yokogawa</v>
          </cell>
          <cell r="D20">
            <v>2782</v>
          </cell>
          <cell r="E20" t="str">
            <v>N70E82</v>
          </cell>
          <cell r="F20" t="str">
            <v>404-4043</v>
          </cell>
          <cell r="G20">
            <v>38595</v>
          </cell>
          <cell r="H20" t="str">
            <v>NIMT</v>
          </cell>
        </row>
        <row r="21">
          <cell r="A21" t="str">
            <v>SE-02045</v>
          </cell>
          <cell r="B21" t="str">
            <v>Standard Resistor : 100Ohm</v>
          </cell>
          <cell r="C21" t="str">
            <v>Yokogawa</v>
          </cell>
          <cell r="D21">
            <v>2782</v>
          </cell>
          <cell r="E21" t="str">
            <v>N0D70</v>
          </cell>
          <cell r="F21" t="str">
            <v>404-4045</v>
          </cell>
          <cell r="G21">
            <v>38595</v>
          </cell>
          <cell r="H21" t="str">
            <v>NIMT</v>
          </cell>
        </row>
        <row r="22">
          <cell r="A22" t="str">
            <v>SE-02054</v>
          </cell>
          <cell r="B22" t="str">
            <v>Standard Resistor : 100GOhm</v>
          </cell>
          <cell r="C22" t="str">
            <v>Advantest</v>
          </cell>
          <cell r="D22" t="str">
            <v>TR45-11</v>
          </cell>
          <cell r="E22" t="str">
            <v>30820002</v>
          </cell>
          <cell r="F22" t="str">
            <v>NIMT: EL-0259/03</v>
          </cell>
          <cell r="G22">
            <v>38708</v>
          </cell>
          <cell r="H22" t="str">
            <v>NIMT</v>
          </cell>
        </row>
        <row r="23">
          <cell r="A23" t="str">
            <v>SE-02055</v>
          </cell>
          <cell r="B23" t="str">
            <v>Standard Resistor : 1 kOhm</v>
          </cell>
          <cell r="C23" t="str">
            <v>Yokogawa</v>
          </cell>
          <cell r="D23" t="str">
            <v>2782-1k</v>
          </cell>
          <cell r="E23" t="str">
            <v>N0D79</v>
          </cell>
          <cell r="F23" t="str">
            <v>NIMT: EL-0257/03</v>
          </cell>
          <cell r="G23">
            <v>38708</v>
          </cell>
          <cell r="H23" t="str">
            <v>NIMT</v>
          </cell>
        </row>
        <row r="24">
          <cell r="A24" t="str">
            <v>SE-02056</v>
          </cell>
          <cell r="B24" t="str">
            <v>Standard Resistor : 1TOhm</v>
          </cell>
          <cell r="C24" t="str">
            <v>Advantest</v>
          </cell>
          <cell r="D24" t="str">
            <v>TR45-12</v>
          </cell>
          <cell r="E24" t="str">
            <v>30980009</v>
          </cell>
          <cell r="F24" t="str">
            <v>NIMT: EL-0258/03</v>
          </cell>
          <cell r="G24">
            <v>38708</v>
          </cell>
          <cell r="H24" t="str">
            <v>NIMT</v>
          </cell>
        </row>
        <row r="25">
          <cell r="A25" t="str">
            <v>SE-02080</v>
          </cell>
          <cell r="B25" t="str">
            <v>CD Jitter calibrator</v>
          </cell>
          <cell r="C25" t="str">
            <v>Act Electronics</v>
          </cell>
          <cell r="D25" t="str">
            <v>3901</v>
          </cell>
          <cell r="E25" t="str">
            <v>D1KF0117</v>
          </cell>
          <cell r="F25" t="str">
            <v>404-4080</v>
          </cell>
          <cell r="G25">
            <v>38439</v>
          </cell>
          <cell r="H25" t="str">
            <v>NIMT</v>
          </cell>
        </row>
        <row r="26">
          <cell r="A26" t="str">
            <v>SE-02108</v>
          </cell>
          <cell r="B26" t="str">
            <v>Power Meter</v>
          </cell>
          <cell r="C26" t="str">
            <v>HP</v>
          </cell>
          <cell r="D26" t="str">
            <v>436A</v>
          </cell>
          <cell r="E26" t="str">
            <v>2347A17119</v>
          </cell>
          <cell r="F26" t="str">
            <v>404-4108</v>
          </cell>
          <cell r="G26">
            <v>38478</v>
          </cell>
          <cell r="H26" t="str">
            <v>NIMT, NIST, NPL</v>
          </cell>
        </row>
        <row r="27">
          <cell r="A27" t="str">
            <v>SE-02120</v>
          </cell>
          <cell r="B27" t="str">
            <v>Power Sensor : 50Ohm</v>
          </cell>
          <cell r="C27" t="str">
            <v>HP</v>
          </cell>
          <cell r="D27" t="str">
            <v>8484A</v>
          </cell>
          <cell r="E27" t="str">
            <v>2645A26129</v>
          </cell>
          <cell r="F27" t="str">
            <v>Thai Air: 104-4005</v>
          </cell>
          <cell r="G27">
            <v>38794</v>
          </cell>
          <cell r="H27" t="str">
            <v>NIST, NPL</v>
          </cell>
        </row>
        <row r="28">
          <cell r="A28" t="str">
            <v>SE-02121</v>
          </cell>
          <cell r="B28" t="str">
            <v>Power Sensor : 50Ohm</v>
          </cell>
          <cell r="C28" t="str">
            <v>HP</v>
          </cell>
          <cell r="D28" t="str">
            <v>8481A</v>
          </cell>
          <cell r="E28" t="str">
            <v>US37292380</v>
          </cell>
          <cell r="F28" t="str">
            <v>Thai Air: 104-4006</v>
          </cell>
          <cell r="G28">
            <v>38794</v>
          </cell>
          <cell r="H28" t="str">
            <v>NIST, NPL</v>
          </cell>
        </row>
        <row r="29">
          <cell r="A29" t="str">
            <v>SE-02132</v>
          </cell>
          <cell r="B29" t="str">
            <v>7mm Calibration Kit</v>
          </cell>
          <cell r="C29" t="str">
            <v>HP</v>
          </cell>
          <cell r="D29" t="str">
            <v>85031B</v>
          </cell>
          <cell r="E29" t="str">
            <v>SE02132</v>
          </cell>
          <cell r="F29" t="str">
            <v>404-4132</v>
          </cell>
          <cell r="G29">
            <v>38431</v>
          </cell>
          <cell r="H29" t="str">
            <v>NIMT, NIST, NPL</v>
          </cell>
        </row>
        <row r="30">
          <cell r="A30" t="str">
            <v>SE-02133</v>
          </cell>
          <cell r="B30" t="str">
            <v>Type N Calibration Kit</v>
          </cell>
          <cell r="C30" t="str">
            <v>HP</v>
          </cell>
          <cell r="D30" t="str">
            <v>85032B</v>
          </cell>
          <cell r="E30" t="str">
            <v>SE02133</v>
          </cell>
          <cell r="F30" t="str">
            <v>404-4133</v>
          </cell>
          <cell r="G30">
            <v>38431</v>
          </cell>
          <cell r="H30" t="str">
            <v>NIMT, NIST, NPL</v>
          </cell>
        </row>
        <row r="31">
          <cell r="A31" t="str">
            <v>SE-02134</v>
          </cell>
          <cell r="B31" t="str">
            <v>75Ohm Calibration Kit</v>
          </cell>
          <cell r="C31" t="str">
            <v>HP</v>
          </cell>
          <cell r="D31" t="str">
            <v>85036B</v>
          </cell>
          <cell r="E31" t="str">
            <v>04336 &amp; 03499</v>
          </cell>
          <cell r="F31" t="str">
            <v>404-4134</v>
          </cell>
          <cell r="G31">
            <v>38431</v>
          </cell>
          <cell r="H31" t="str">
            <v>NIMT, NIST, NPL</v>
          </cell>
        </row>
        <row r="32">
          <cell r="A32" t="str">
            <v>SE-02135</v>
          </cell>
          <cell r="B32" t="str">
            <v>RF Fixed Attenuator : 3dB</v>
          </cell>
          <cell r="C32" t="str">
            <v>HP</v>
          </cell>
          <cell r="D32" t="str">
            <v>8492A-003</v>
          </cell>
          <cell r="E32" t="str">
            <v>06974</v>
          </cell>
          <cell r="F32" t="str">
            <v>404-4135</v>
          </cell>
          <cell r="G32">
            <v>38467</v>
          </cell>
          <cell r="H32" t="str">
            <v>NIMT, NIST, NPL</v>
          </cell>
        </row>
        <row r="33">
          <cell r="A33" t="str">
            <v>SE-02136</v>
          </cell>
          <cell r="B33" t="str">
            <v>RF Fixed Attenuator : 6dB</v>
          </cell>
          <cell r="C33" t="str">
            <v>HP</v>
          </cell>
          <cell r="D33" t="str">
            <v>8492A-006</v>
          </cell>
          <cell r="E33" t="str">
            <v>4825</v>
          </cell>
          <cell r="F33" t="str">
            <v>404-4136</v>
          </cell>
          <cell r="G33">
            <v>38467</v>
          </cell>
          <cell r="H33" t="str">
            <v>NIMT, NIST, NPL</v>
          </cell>
        </row>
        <row r="34">
          <cell r="A34" t="str">
            <v>SE-02137</v>
          </cell>
          <cell r="B34" t="str">
            <v>RF Fixed Attenuator : 6dB</v>
          </cell>
          <cell r="C34" t="str">
            <v>Tektronix</v>
          </cell>
          <cell r="D34" t="str">
            <v>011-0069-02</v>
          </cell>
          <cell r="E34" t="str">
            <v>SE02137</v>
          </cell>
          <cell r="F34" t="str">
            <v>404-4137</v>
          </cell>
          <cell r="G34">
            <v>38533</v>
          </cell>
          <cell r="H34" t="str">
            <v>NIMT, NIST, NPL</v>
          </cell>
        </row>
        <row r="35">
          <cell r="A35" t="str">
            <v>SE-02138</v>
          </cell>
          <cell r="B35" t="str">
            <v>RF Fixed Attenuator : 10dB</v>
          </cell>
          <cell r="C35" t="str">
            <v>HP</v>
          </cell>
          <cell r="D35" t="str">
            <v>8492A-010</v>
          </cell>
          <cell r="E35" t="str">
            <v>6035</v>
          </cell>
          <cell r="F35" t="str">
            <v>404-4138</v>
          </cell>
          <cell r="G35">
            <v>38467</v>
          </cell>
          <cell r="H35" t="str">
            <v>NIMT, NIST, NPL</v>
          </cell>
        </row>
        <row r="36">
          <cell r="A36" t="str">
            <v>SE-02139</v>
          </cell>
          <cell r="B36" t="str">
            <v>RF Fixed Attenuator : 14dB</v>
          </cell>
          <cell r="C36" t="str">
            <v>Tektronix</v>
          </cell>
          <cell r="D36" t="str">
            <v>011-0060-02</v>
          </cell>
          <cell r="E36" t="str">
            <v>SE02139</v>
          </cell>
          <cell r="F36" t="str">
            <v>404-4139</v>
          </cell>
          <cell r="G36">
            <v>38533</v>
          </cell>
          <cell r="H36" t="str">
            <v>NIMT, NIST, NPL</v>
          </cell>
        </row>
        <row r="37">
          <cell r="A37" t="str">
            <v>SE-02140</v>
          </cell>
          <cell r="B37" t="str">
            <v>RF Fixed Attenuator : 20dB</v>
          </cell>
          <cell r="C37" t="str">
            <v>HP</v>
          </cell>
          <cell r="D37" t="str">
            <v>8492A-020</v>
          </cell>
          <cell r="E37" t="str">
            <v>12399</v>
          </cell>
          <cell r="F37" t="str">
            <v>404-4140</v>
          </cell>
          <cell r="G37">
            <v>38467</v>
          </cell>
          <cell r="H37" t="str">
            <v>NIMT, NIST, NPL</v>
          </cell>
        </row>
        <row r="38">
          <cell r="A38" t="str">
            <v>SE-02141</v>
          </cell>
          <cell r="B38" t="str">
            <v>RF Fixed Attenuator : 20dB</v>
          </cell>
          <cell r="C38" t="str">
            <v>Tektronix</v>
          </cell>
          <cell r="D38" t="str">
            <v>011-0059-02</v>
          </cell>
          <cell r="E38" t="str">
            <v>SE02141</v>
          </cell>
          <cell r="F38" t="str">
            <v>404-4141</v>
          </cell>
          <cell r="G38">
            <v>38533</v>
          </cell>
          <cell r="H38" t="str">
            <v>NIMT, NIST, NPL</v>
          </cell>
        </row>
        <row r="39">
          <cell r="A39" t="str">
            <v>SE-02142</v>
          </cell>
          <cell r="B39" t="str">
            <v>RF Fixed Attenuator : 20dB</v>
          </cell>
          <cell r="C39" t="str">
            <v>Tektronix</v>
          </cell>
          <cell r="D39" t="str">
            <v>011-0059-02</v>
          </cell>
          <cell r="E39" t="str">
            <v>SE02142</v>
          </cell>
          <cell r="F39" t="str">
            <v>404-4142</v>
          </cell>
          <cell r="G39">
            <v>38533</v>
          </cell>
          <cell r="H39" t="str">
            <v>NIMT, NIST, NPL</v>
          </cell>
        </row>
        <row r="40">
          <cell r="A40" t="str">
            <v>SE-02160</v>
          </cell>
          <cell r="B40" t="str">
            <v>Streo Signal Demodulator</v>
          </cell>
          <cell r="C40" t="str">
            <v>Meguro</v>
          </cell>
          <cell r="D40" t="str">
            <v>MDA456A</v>
          </cell>
          <cell r="E40" t="str">
            <v>71020150</v>
          </cell>
          <cell r="F40" t="str">
            <v>404-4160</v>
          </cell>
          <cell r="G40">
            <v>38390</v>
          </cell>
          <cell r="H40" t="str">
            <v>NIMT, NIST, NPL</v>
          </cell>
        </row>
        <row r="41">
          <cell r="A41" t="str">
            <v>SE-02161</v>
          </cell>
          <cell r="B41" t="str">
            <v>Digital Multimeter</v>
          </cell>
          <cell r="C41" t="str">
            <v>HP</v>
          </cell>
          <cell r="D41" t="str">
            <v>3478A</v>
          </cell>
          <cell r="E41" t="str">
            <v>2911A58311</v>
          </cell>
          <cell r="F41" t="str">
            <v>Do not used this equipment</v>
          </cell>
          <cell r="G41">
            <v>0</v>
          </cell>
          <cell r="H41">
            <v>0</v>
          </cell>
        </row>
        <row r="42">
          <cell r="A42" t="str">
            <v>SE-02162</v>
          </cell>
          <cell r="B42" t="str">
            <v>Oscilloscope</v>
          </cell>
          <cell r="C42" t="str">
            <v>Panasonic</v>
          </cell>
          <cell r="D42" t="str">
            <v>VP-5512A</v>
          </cell>
          <cell r="E42" t="str">
            <v>059299D125</v>
          </cell>
          <cell r="F42" t="str">
            <v>404-4162</v>
          </cell>
          <cell r="G42">
            <v>38574</v>
          </cell>
          <cell r="H42" t="str">
            <v>NIMT, NIST</v>
          </cell>
        </row>
        <row r="43">
          <cell r="A43" t="str">
            <v>SE-03007</v>
          </cell>
          <cell r="B43" t="str">
            <v>Multi-Function Calibrator</v>
          </cell>
          <cell r="C43" t="str">
            <v>Fluke</v>
          </cell>
          <cell r="D43" t="str">
            <v>5700A-Wideband</v>
          </cell>
          <cell r="E43" t="str">
            <v>4870012</v>
          </cell>
          <cell r="F43" t="str">
            <v>404-4007</v>
          </cell>
          <cell r="G43">
            <v>38545</v>
          </cell>
          <cell r="H43" t="str">
            <v>NIMT, NIST</v>
          </cell>
        </row>
        <row r="44">
          <cell r="A44" t="str">
            <v>SE-03163</v>
          </cell>
          <cell r="B44" t="str">
            <v>Digital Multimeter</v>
          </cell>
          <cell r="C44" t="str">
            <v>Tektronix</v>
          </cell>
          <cell r="D44" t="str">
            <v>DM2510G</v>
          </cell>
          <cell r="E44" t="str">
            <v>TW50382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SE-03164</v>
          </cell>
          <cell r="B45" t="str">
            <v>Digital Multimeter</v>
          </cell>
          <cell r="C45" t="str">
            <v>Fluke</v>
          </cell>
          <cell r="D45" t="str">
            <v>8840A</v>
          </cell>
          <cell r="E45" t="str">
            <v>5061032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SE-03165</v>
          </cell>
          <cell r="B46" t="str">
            <v>Universal Counter</v>
          </cell>
          <cell r="C46" t="str">
            <v>Agilent</v>
          </cell>
          <cell r="D46" t="str">
            <v>53132A</v>
          </cell>
          <cell r="E46" t="str">
            <v>SG40003568</v>
          </cell>
          <cell r="F46" t="str">
            <v>404-4165</v>
          </cell>
          <cell r="G46">
            <v>38498</v>
          </cell>
          <cell r="H46" t="str">
            <v>NIMT, NIST, NPL</v>
          </cell>
        </row>
        <row r="47">
          <cell r="A47" t="str">
            <v>SE-03166</v>
          </cell>
          <cell r="B47" t="str">
            <v>Fixed Attenuator : 30dB</v>
          </cell>
          <cell r="C47" t="str">
            <v>Agilent</v>
          </cell>
          <cell r="D47" t="str">
            <v>8493C-030</v>
          </cell>
          <cell r="E47" t="str">
            <v>58665</v>
          </cell>
          <cell r="F47" t="str">
            <v>8493C58665</v>
          </cell>
          <cell r="G47">
            <v>38847</v>
          </cell>
          <cell r="H47" t="str">
            <v>NIST</v>
          </cell>
        </row>
        <row r="48">
          <cell r="A48" t="str">
            <v>SE-03167</v>
          </cell>
          <cell r="B48" t="str">
            <v>Fixed Attenuator : 40dB</v>
          </cell>
          <cell r="C48" t="str">
            <v>Agilent</v>
          </cell>
          <cell r="D48" t="str">
            <v>8493C-040</v>
          </cell>
          <cell r="E48" t="str">
            <v>59204</v>
          </cell>
          <cell r="F48" t="str">
            <v>8493C59204</v>
          </cell>
          <cell r="G48">
            <v>38847</v>
          </cell>
          <cell r="H48" t="str">
            <v>NIST</v>
          </cell>
        </row>
        <row r="49">
          <cell r="A49" t="str">
            <v>SE-03168</v>
          </cell>
          <cell r="B49" t="str">
            <v>Spectrum Analyzer</v>
          </cell>
          <cell r="C49" t="str">
            <v>Advantest</v>
          </cell>
          <cell r="D49" t="str">
            <v>R3465</v>
          </cell>
          <cell r="E49" t="str">
            <v>B010264</v>
          </cell>
          <cell r="F49" t="str">
            <v>404-4168</v>
          </cell>
          <cell r="G49">
            <v>38536</v>
          </cell>
          <cell r="H49" t="str">
            <v>NIMT, NIST, NPL</v>
          </cell>
        </row>
        <row r="50">
          <cell r="A50" t="str">
            <v>SE-03169</v>
          </cell>
          <cell r="B50" t="str">
            <v>Synthesized Func./Sweep Gen.</v>
          </cell>
          <cell r="C50" t="str">
            <v>HP</v>
          </cell>
          <cell r="D50" t="str">
            <v>3325B</v>
          </cell>
          <cell r="E50" t="str">
            <v>2847A05348</v>
          </cell>
          <cell r="F50" t="str">
            <v>404-4169</v>
          </cell>
          <cell r="G50">
            <v>38536</v>
          </cell>
          <cell r="H50" t="str">
            <v>NIMT, NIST, NPL</v>
          </cell>
        </row>
        <row r="51">
          <cell r="A51" t="str">
            <v>SE-03170</v>
          </cell>
          <cell r="B51" t="str">
            <v>Standard Resistor : 100kOhm</v>
          </cell>
          <cell r="C51" t="str">
            <v>Yokogawa</v>
          </cell>
          <cell r="D51" t="str">
            <v>2792-100k</v>
          </cell>
          <cell r="E51" t="str">
            <v>N74A10</v>
          </cell>
          <cell r="F51" t="str">
            <v>NIMT: EL-0256/03</v>
          </cell>
          <cell r="G51">
            <v>38708</v>
          </cell>
          <cell r="H51" t="str">
            <v>NIST</v>
          </cell>
        </row>
        <row r="52">
          <cell r="A52" t="str">
            <v>SE-03171</v>
          </cell>
          <cell r="B52" t="str">
            <v>Standard Resistor : 10kOhm</v>
          </cell>
          <cell r="C52" t="str">
            <v>Yokogawa</v>
          </cell>
          <cell r="D52" t="str">
            <v>2782-10k</v>
          </cell>
          <cell r="E52" t="str">
            <v>N9K123</v>
          </cell>
          <cell r="F52" t="str">
            <v>NIMT: EL-0255/03</v>
          </cell>
          <cell r="G52">
            <v>38708</v>
          </cell>
          <cell r="H52" t="str">
            <v>NIST</v>
          </cell>
        </row>
        <row r="53">
          <cell r="A53" t="str">
            <v>SE-03172</v>
          </cell>
          <cell r="B53" t="str">
            <v>Calibration Standard</v>
          </cell>
          <cell r="C53" t="str">
            <v>HP</v>
          </cell>
          <cell r="D53" t="str">
            <v>16074A</v>
          </cell>
          <cell r="E53" t="str">
            <v>2325J00540</v>
          </cell>
          <cell r="F53" t="str">
            <v>404-4172</v>
          </cell>
          <cell r="G53">
            <v>38574</v>
          </cell>
          <cell r="H53" t="str">
            <v>NIMT, NMIJ</v>
          </cell>
        </row>
        <row r="54">
          <cell r="A54" t="str">
            <v>SE-04173</v>
          </cell>
          <cell r="B54" t="str">
            <v>Digital Multimeter</v>
          </cell>
          <cell r="C54" t="str">
            <v>Agilent</v>
          </cell>
          <cell r="D54" t="str">
            <v>34401A</v>
          </cell>
          <cell r="E54" t="str">
            <v>MY41051778</v>
          </cell>
          <cell r="F54" t="str">
            <v>ELE/G-04/0092</v>
          </cell>
          <cell r="G54">
            <v>38533</v>
          </cell>
          <cell r="H54" t="str">
            <v>NIMT</v>
          </cell>
        </row>
        <row r="55">
          <cell r="A55" t="str">
            <v>SE-04174</v>
          </cell>
          <cell r="B55" t="str">
            <v>Multi-Product Calibrator</v>
          </cell>
          <cell r="C55" t="str">
            <v>Fluke</v>
          </cell>
          <cell r="D55" t="str">
            <v>5520A + SC600</v>
          </cell>
          <cell r="E55" t="str">
            <v>7395202</v>
          </cell>
          <cell r="F55" t="str">
            <v>404-4174</v>
          </cell>
          <cell r="G55">
            <v>38625</v>
          </cell>
          <cell r="H55" t="str">
            <v>NIMT</v>
          </cell>
        </row>
        <row r="56">
          <cell r="A56" t="str">
            <v>SE-04175</v>
          </cell>
          <cell r="B56" t="str">
            <v>VSA Series Transmitter Tester</v>
          </cell>
          <cell r="C56" t="str">
            <v>HP</v>
          </cell>
          <cell r="D56" t="str">
            <v>E4406A</v>
          </cell>
          <cell r="E56" t="str">
            <v>US39480731</v>
          </cell>
          <cell r="F56" t="str">
            <v>404-4175</v>
          </cell>
          <cell r="G56">
            <v>38655</v>
          </cell>
          <cell r="H56" t="str">
            <v>NIMT, NIST, NPL</v>
          </cell>
        </row>
        <row r="57">
          <cell r="A57" t="str">
            <v>SE-04176</v>
          </cell>
          <cell r="B57" t="str">
            <v>8360 Series Synthesized Sweeper</v>
          </cell>
          <cell r="C57" t="str">
            <v>HP</v>
          </cell>
          <cell r="D57" t="str">
            <v>83260A</v>
          </cell>
          <cell r="E57" t="str">
            <v>3009A00390</v>
          </cell>
          <cell r="F57" t="str">
            <v>404-4176</v>
          </cell>
          <cell r="G57">
            <v>0</v>
          </cell>
          <cell r="H57" t="str">
            <v>NIMT, NIST, NPL</v>
          </cell>
        </row>
        <row r="58">
          <cell r="A58" t="str">
            <v>SE-04177</v>
          </cell>
          <cell r="B58" t="str">
            <v>ESG-D Series Signal Generator</v>
          </cell>
          <cell r="C58" t="str">
            <v>HP</v>
          </cell>
          <cell r="D58" t="str">
            <v>E4433B</v>
          </cell>
          <cell r="E58" t="str">
            <v>US39341036</v>
          </cell>
          <cell r="F58" t="str">
            <v>404-4177</v>
          </cell>
          <cell r="G58">
            <v>0</v>
          </cell>
          <cell r="H58" t="str">
            <v>NIMT, NIST, NPL</v>
          </cell>
        </row>
        <row r="59">
          <cell r="A59" t="str">
            <v>SE-04178</v>
          </cell>
          <cell r="B59" t="str">
            <v>Power Meter</v>
          </cell>
          <cell r="C59" t="str">
            <v>HP</v>
          </cell>
          <cell r="D59" t="str">
            <v>E4419B</v>
          </cell>
          <cell r="E59">
            <v>0</v>
          </cell>
          <cell r="F59" t="str">
            <v>404-4178</v>
          </cell>
          <cell r="G59">
            <v>0</v>
          </cell>
          <cell r="H59" t="str">
            <v>NIMT, NIST, NPL</v>
          </cell>
        </row>
        <row r="60">
          <cell r="A60" t="str">
            <v>SE-04179</v>
          </cell>
          <cell r="B60" t="str">
            <v>AC Measurement System</v>
          </cell>
          <cell r="C60" t="str">
            <v>Fluke</v>
          </cell>
          <cell r="D60" t="str">
            <v>5790A-WB</v>
          </cell>
          <cell r="E60" t="str">
            <v>5510033</v>
          </cell>
          <cell r="F60" t="str">
            <v>404-4179</v>
          </cell>
          <cell r="G60">
            <v>38403</v>
          </cell>
          <cell r="H60" t="str">
            <v>NMIJ</v>
          </cell>
        </row>
        <row r="61">
          <cell r="A61" t="str">
            <v>SE-99001</v>
          </cell>
          <cell r="B61" t="str">
            <v>DC Standard</v>
          </cell>
          <cell r="C61" t="str">
            <v>Fluke</v>
          </cell>
          <cell r="D61" t="str">
            <v>732B</v>
          </cell>
          <cell r="E61" t="str">
            <v>7135010</v>
          </cell>
          <cell r="F61" t="str">
            <v>NIMT: EL-0032/04</v>
          </cell>
          <cell r="G61">
            <v>38766</v>
          </cell>
          <cell r="H61" t="str">
            <v>NIMT</v>
          </cell>
        </row>
        <row r="62">
          <cell r="A62" t="str">
            <v>SE-99003</v>
          </cell>
          <cell r="B62" t="str">
            <v>Calibrator/Source</v>
          </cell>
          <cell r="C62" t="str">
            <v>Keithley</v>
          </cell>
          <cell r="D62">
            <v>263</v>
          </cell>
          <cell r="E62" t="str">
            <v>0561936</v>
          </cell>
          <cell r="F62" t="str">
            <v>403-4003</v>
          </cell>
          <cell r="G62">
            <v>38339</v>
          </cell>
          <cell r="H62" t="str">
            <v>NIMT</v>
          </cell>
        </row>
        <row r="63">
          <cell r="A63" t="str">
            <v>SE-99004</v>
          </cell>
          <cell r="B63" t="str">
            <v>DC Calibration Set</v>
          </cell>
          <cell r="C63" t="str">
            <v>Yokogawa</v>
          </cell>
          <cell r="D63">
            <v>2560</v>
          </cell>
          <cell r="E63" t="str">
            <v>55BL9039</v>
          </cell>
          <cell r="F63" t="str">
            <v>ELE/G-04/0066</v>
          </cell>
          <cell r="G63">
            <v>38504</v>
          </cell>
          <cell r="H63" t="str">
            <v>NIMT, NIST</v>
          </cell>
        </row>
        <row r="64">
          <cell r="A64" t="str">
            <v>SE-99005</v>
          </cell>
          <cell r="B64" t="str">
            <v>AC Voltage Current Standard</v>
          </cell>
          <cell r="C64" t="str">
            <v>Yokogawa</v>
          </cell>
          <cell r="D64" t="str">
            <v>2558-00</v>
          </cell>
          <cell r="E64" t="str">
            <v>55AY9023</v>
          </cell>
          <cell r="F64" t="str">
            <v>ELE/G-04/0065</v>
          </cell>
          <cell r="G64">
            <v>38504</v>
          </cell>
          <cell r="H64" t="str">
            <v>NIMT, NIST</v>
          </cell>
        </row>
        <row r="65">
          <cell r="A65" t="str">
            <v>SE-99006</v>
          </cell>
          <cell r="B65" t="str">
            <v>Multi-Product Calibrator</v>
          </cell>
          <cell r="C65" t="str">
            <v>Fluke</v>
          </cell>
          <cell r="D65" t="str">
            <v>5500A-SC300</v>
          </cell>
          <cell r="E65" t="str">
            <v>6490021</v>
          </cell>
          <cell r="F65" t="str">
            <v>404-4006</v>
          </cell>
          <cell r="G65">
            <v>38386</v>
          </cell>
          <cell r="H65" t="str">
            <v>NIMT, NIST</v>
          </cell>
        </row>
        <row r="66">
          <cell r="A66" t="str">
            <v>SE-99010</v>
          </cell>
          <cell r="B66" t="str">
            <v>Amplifier</v>
          </cell>
          <cell r="C66" t="str">
            <v>Fluke</v>
          </cell>
          <cell r="D66" t="str">
            <v>5725A</v>
          </cell>
          <cell r="E66" t="str">
            <v>6485001</v>
          </cell>
          <cell r="F66" t="str">
            <v>NIMT: EL-0229/03</v>
          </cell>
          <cell r="G66">
            <v>38280</v>
          </cell>
          <cell r="H66" t="str">
            <v>NIMT</v>
          </cell>
        </row>
        <row r="67">
          <cell r="A67" t="str">
            <v>SE-99011</v>
          </cell>
          <cell r="B67" t="str">
            <v>Portable Calibrator</v>
          </cell>
          <cell r="C67" t="str">
            <v>Yokogawa</v>
          </cell>
          <cell r="D67">
            <v>2422</v>
          </cell>
          <cell r="E67" t="str">
            <v>65MD0433</v>
          </cell>
          <cell r="F67" t="str">
            <v>404-4011</v>
          </cell>
          <cell r="G67">
            <v>38358</v>
          </cell>
          <cell r="H67" t="str">
            <v>NIMT</v>
          </cell>
        </row>
        <row r="68">
          <cell r="A68" t="str">
            <v>SE-99012</v>
          </cell>
          <cell r="B68" t="str">
            <v>Digital Multimeter</v>
          </cell>
          <cell r="C68" t="str">
            <v>HP</v>
          </cell>
          <cell r="D68" t="str">
            <v>3458A-002</v>
          </cell>
          <cell r="E68" t="str">
            <v>2823A12137</v>
          </cell>
          <cell r="F68" t="str">
            <v>404-4012</v>
          </cell>
          <cell r="G68">
            <v>38694</v>
          </cell>
          <cell r="H68" t="str">
            <v>NIMT</v>
          </cell>
        </row>
        <row r="69">
          <cell r="A69" t="str">
            <v>SE-99013</v>
          </cell>
          <cell r="B69" t="str">
            <v>RMS Voltmeter</v>
          </cell>
          <cell r="C69" t="str">
            <v>HP</v>
          </cell>
          <cell r="D69" t="str">
            <v>3400B</v>
          </cell>
          <cell r="E69" t="str">
            <v>3241A01159</v>
          </cell>
          <cell r="F69" t="str">
            <v>404-4013</v>
          </cell>
          <cell r="G69">
            <v>38360</v>
          </cell>
          <cell r="H69" t="str">
            <v>NIMT, NIST</v>
          </cell>
        </row>
        <row r="70">
          <cell r="A70" t="str">
            <v>SE-99014</v>
          </cell>
          <cell r="B70" t="str">
            <v>Digital Multimeter</v>
          </cell>
          <cell r="C70" t="str">
            <v>HP</v>
          </cell>
          <cell r="D70" t="str">
            <v>34401A</v>
          </cell>
          <cell r="E70" t="str">
            <v>US36051808</v>
          </cell>
          <cell r="F70" t="str">
            <v>404-4014</v>
          </cell>
          <cell r="G70">
            <v>38480</v>
          </cell>
          <cell r="H70" t="str">
            <v>NIMT</v>
          </cell>
        </row>
        <row r="71">
          <cell r="A71" t="str">
            <v>SE-99015</v>
          </cell>
          <cell r="B71" t="str">
            <v>Digital Multimeter</v>
          </cell>
          <cell r="C71" t="str">
            <v>Yokogawa</v>
          </cell>
          <cell r="D71" t="str">
            <v>7537-01</v>
          </cell>
          <cell r="E71" t="str">
            <v>8C00496</v>
          </cell>
          <cell r="F71" t="str">
            <v>ELE/G-04/0055</v>
          </cell>
          <cell r="G71">
            <v>38483</v>
          </cell>
          <cell r="H71" t="str">
            <v>NIMT</v>
          </cell>
        </row>
        <row r="72">
          <cell r="A72" t="str">
            <v>SE-99016</v>
          </cell>
          <cell r="B72" t="str">
            <v>Digital Electrometer</v>
          </cell>
          <cell r="C72" t="str">
            <v>Keithley</v>
          </cell>
          <cell r="D72">
            <v>617</v>
          </cell>
          <cell r="E72" t="str">
            <v>0563306</v>
          </cell>
          <cell r="F72" t="str">
            <v>403-4016</v>
          </cell>
          <cell r="G72">
            <v>38336</v>
          </cell>
          <cell r="H72" t="str">
            <v>NIMT</v>
          </cell>
        </row>
        <row r="73">
          <cell r="A73" t="str">
            <v>SE-99017</v>
          </cell>
          <cell r="B73" t="str">
            <v>Multifunction Transfer Standard</v>
          </cell>
          <cell r="C73" t="str">
            <v>Wavetek</v>
          </cell>
          <cell r="D73" t="str">
            <v>4950</v>
          </cell>
          <cell r="E73" t="str">
            <v>38173</v>
          </cell>
          <cell r="F73" t="str">
            <v>ELE-04/1041</v>
          </cell>
          <cell r="G73">
            <v>38387</v>
          </cell>
          <cell r="H73" t="str">
            <v>NIMT</v>
          </cell>
        </row>
        <row r="74">
          <cell r="A74" t="str">
            <v>SE-99022</v>
          </cell>
          <cell r="B74" t="str">
            <v>Primary DC/AC Shunt</v>
          </cell>
          <cell r="C74" t="str">
            <v>Holt</v>
          </cell>
          <cell r="D74" t="str">
            <v>HCS-1</v>
          </cell>
          <cell r="E74" t="str">
            <v>0943500001351</v>
          </cell>
          <cell r="F74" t="str">
            <v>NEFE: 03-0005</v>
          </cell>
          <cell r="G74">
            <v>38515</v>
          </cell>
          <cell r="H74" t="str">
            <v>NIST</v>
          </cell>
        </row>
        <row r="75">
          <cell r="A75" t="str">
            <v>SE-99023</v>
          </cell>
          <cell r="B75" t="str">
            <v>Primary DC/AC Shunt</v>
          </cell>
          <cell r="C75" t="str">
            <v>Holt</v>
          </cell>
          <cell r="D75" t="str">
            <v>HCS-2</v>
          </cell>
          <cell r="E75" t="str">
            <v>0943500001351</v>
          </cell>
          <cell r="F75" t="str">
            <v>NIMT: EL-0211/04</v>
          </cell>
          <cell r="G75">
            <v>39022</v>
          </cell>
          <cell r="H75" t="str">
            <v>NIMT</v>
          </cell>
        </row>
        <row r="76">
          <cell r="A76" t="str">
            <v>SE-99023</v>
          </cell>
          <cell r="B76" t="str">
            <v>Electronic Load</v>
          </cell>
          <cell r="C76" t="str">
            <v>Kikusui</v>
          </cell>
          <cell r="D76" t="str">
            <v>PLZ700W</v>
          </cell>
          <cell r="E76" t="str">
            <v>1650065</v>
          </cell>
          <cell r="F76" t="str">
            <v>404-4023</v>
          </cell>
          <cell r="G76">
            <v>38566</v>
          </cell>
          <cell r="H76" t="str">
            <v>NIMT</v>
          </cell>
        </row>
        <row r="77">
          <cell r="A77" t="str">
            <v>SE-99024</v>
          </cell>
          <cell r="B77" t="str">
            <v>Standard Shunt</v>
          </cell>
          <cell r="C77" t="str">
            <v>Yokogawa</v>
          </cell>
          <cell r="D77" t="str">
            <v>2743-06</v>
          </cell>
          <cell r="E77" t="str">
            <v>69VG0602</v>
          </cell>
          <cell r="F77" t="str">
            <v>NIMT: EL-0113/03</v>
          </cell>
          <cell r="G77">
            <v>38528</v>
          </cell>
          <cell r="H77" t="str">
            <v>NIMT</v>
          </cell>
        </row>
        <row r="78">
          <cell r="A78" t="str">
            <v>SE-99025</v>
          </cell>
          <cell r="B78" t="str">
            <v>DC/AC Shunt</v>
          </cell>
          <cell r="C78" t="str">
            <v>Guildline</v>
          </cell>
          <cell r="D78" t="str">
            <v>7320</v>
          </cell>
          <cell r="E78" t="str">
            <v>63834</v>
          </cell>
          <cell r="F78" t="str">
            <v>NIMT: EL-0210/04</v>
          </cell>
          <cell r="G78">
            <v>39022</v>
          </cell>
          <cell r="H78" t="str">
            <v>NIMT</v>
          </cell>
        </row>
        <row r="79">
          <cell r="A79" t="str">
            <v>SE-99026</v>
          </cell>
          <cell r="B79" t="str">
            <v>AC/DC Shunt</v>
          </cell>
          <cell r="C79" t="str">
            <v>Wavetek</v>
          </cell>
          <cell r="D79">
            <v>4953</v>
          </cell>
          <cell r="E79" t="str">
            <v>38105</v>
          </cell>
          <cell r="F79" t="str">
            <v>Do not used this equipment</v>
          </cell>
          <cell r="G79">
            <v>0</v>
          </cell>
          <cell r="H79">
            <v>0</v>
          </cell>
        </row>
        <row r="80">
          <cell r="A80" t="str">
            <v>SE-99027</v>
          </cell>
          <cell r="B80" t="str">
            <v>Curr. Calibration for W.Tester</v>
          </cell>
          <cell r="C80" t="str">
            <v>Kikusui</v>
          </cell>
          <cell r="D80" t="str">
            <v>TOS1200</v>
          </cell>
          <cell r="E80" t="str">
            <v>15110556</v>
          </cell>
          <cell r="F80" t="str">
            <v>404-4027</v>
          </cell>
          <cell r="G80">
            <v>38482</v>
          </cell>
          <cell r="H80" t="str">
            <v>NIMT</v>
          </cell>
        </row>
        <row r="81">
          <cell r="A81" t="str">
            <v>SE-99028</v>
          </cell>
          <cell r="B81" t="str">
            <v>High Voltage Digitalmeter</v>
          </cell>
          <cell r="C81" t="str">
            <v>Kikusui</v>
          </cell>
          <cell r="D81" t="str">
            <v>149-10A</v>
          </cell>
          <cell r="E81" t="str">
            <v>15123315</v>
          </cell>
          <cell r="F81" t="str">
            <v>ELE/G-04/0048</v>
          </cell>
          <cell r="G81">
            <v>38442</v>
          </cell>
          <cell r="H81" t="str">
            <v>NIST, NPL, NIMT</v>
          </cell>
        </row>
        <row r="82">
          <cell r="A82" t="str">
            <v>SE-99030</v>
          </cell>
          <cell r="B82" t="str">
            <v>Withstanding Voltage Tester</v>
          </cell>
          <cell r="C82" t="str">
            <v>Kikusui</v>
          </cell>
          <cell r="D82" t="str">
            <v>TOS5101</v>
          </cell>
          <cell r="E82" t="str">
            <v>15110328</v>
          </cell>
          <cell r="F82" t="str">
            <v>Calibration not required</v>
          </cell>
          <cell r="G82">
            <v>0</v>
          </cell>
          <cell r="H82">
            <v>0</v>
          </cell>
        </row>
        <row r="83">
          <cell r="A83" t="str">
            <v>SE-99032</v>
          </cell>
          <cell r="B83" t="str">
            <v>Decade Resistance Box</v>
          </cell>
          <cell r="C83" t="str">
            <v>ESI</v>
          </cell>
          <cell r="D83" t="str">
            <v>DB62-11K</v>
          </cell>
          <cell r="E83" t="str">
            <v>N20708880062A</v>
          </cell>
          <cell r="F83" t="str">
            <v>ELE/G-04/0027</v>
          </cell>
          <cell r="G83">
            <v>38419</v>
          </cell>
          <cell r="H83" t="str">
            <v>NIMT</v>
          </cell>
        </row>
        <row r="84">
          <cell r="A84" t="str">
            <v>SE-99033</v>
          </cell>
          <cell r="B84" t="str">
            <v>Decade Resistance Box</v>
          </cell>
          <cell r="C84" t="str">
            <v>ESI</v>
          </cell>
          <cell r="D84" t="str">
            <v>DB62-11M</v>
          </cell>
          <cell r="E84" t="str">
            <v>R2020196DB62D</v>
          </cell>
          <cell r="F84" t="str">
            <v>ELE/G-04/0028</v>
          </cell>
          <cell r="G84">
            <v>38419</v>
          </cell>
          <cell r="H84" t="str">
            <v>NIMT</v>
          </cell>
        </row>
        <row r="85">
          <cell r="A85" t="str">
            <v>SE-99034</v>
          </cell>
          <cell r="B85" t="str">
            <v>Decade Resistance Box</v>
          </cell>
          <cell r="C85" t="str">
            <v>Yokogawa</v>
          </cell>
          <cell r="D85" t="str">
            <v>2793-03</v>
          </cell>
          <cell r="E85" t="str">
            <v>00084U</v>
          </cell>
          <cell r="F85" t="str">
            <v>ELE/G-04/0026</v>
          </cell>
          <cell r="G85">
            <v>38419</v>
          </cell>
          <cell r="H85" t="str">
            <v>NIMT</v>
          </cell>
        </row>
        <row r="86">
          <cell r="A86" t="str">
            <v>SE-99035</v>
          </cell>
          <cell r="B86" t="str">
            <v>Decade Resistance Box</v>
          </cell>
          <cell r="C86" t="str">
            <v>Hydrazine</v>
          </cell>
          <cell r="D86" t="str">
            <v>DR25500</v>
          </cell>
          <cell r="E86" t="str">
            <v>9507352</v>
          </cell>
          <cell r="F86" t="str">
            <v>ELE/G-04/0029</v>
          </cell>
          <cell r="G86">
            <v>38419</v>
          </cell>
          <cell r="H86" t="str">
            <v>NIMT</v>
          </cell>
        </row>
        <row r="87">
          <cell r="A87" t="str">
            <v>SE-99036</v>
          </cell>
          <cell r="B87" t="str">
            <v>4-Terminal Pair Resistor Set</v>
          </cell>
          <cell r="C87" t="str">
            <v>HP</v>
          </cell>
          <cell r="D87" t="str">
            <v>42030A</v>
          </cell>
          <cell r="E87" t="str">
            <v>3143J00135</v>
          </cell>
          <cell r="F87" t="str">
            <v>040004</v>
          </cell>
          <cell r="G87">
            <v>38726</v>
          </cell>
          <cell r="H87" t="str">
            <v>NMIJ</v>
          </cell>
        </row>
        <row r="88">
          <cell r="A88" t="str">
            <v>SE-99037</v>
          </cell>
          <cell r="B88" t="str">
            <v>Standard Resistor : 1mOhm</v>
          </cell>
          <cell r="C88" t="str">
            <v>Yokogawa</v>
          </cell>
          <cell r="D88" t="str">
            <v>2792-1m</v>
          </cell>
          <cell r="E88" t="str">
            <v>66VW1038</v>
          </cell>
          <cell r="F88" t="str">
            <v>NIMT: EL-0108/04</v>
          </cell>
          <cell r="G88">
            <v>38519</v>
          </cell>
          <cell r="H88" t="str">
            <v>NIMT</v>
          </cell>
        </row>
        <row r="89">
          <cell r="A89" t="str">
            <v>SE-99038</v>
          </cell>
          <cell r="B89" t="str">
            <v>Standard Resistor : 10mOhm</v>
          </cell>
          <cell r="C89" t="str">
            <v>Yokogawa</v>
          </cell>
          <cell r="D89" t="str">
            <v>2792-10m</v>
          </cell>
          <cell r="E89" t="str">
            <v>N73D23</v>
          </cell>
          <cell r="F89" t="str">
            <v>NIMT: EL-0109/04</v>
          </cell>
          <cell r="G89">
            <v>38869</v>
          </cell>
          <cell r="H89" t="str">
            <v>NIMT</v>
          </cell>
        </row>
        <row r="90">
          <cell r="A90" t="str">
            <v>SE-99039</v>
          </cell>
          <cell r="B90" t="str">
            <v>Standard Resistor : 100mOhm</v>
          </cell>
          <cell r="C90" t="str">
            <v>Yokogawa</v>
          </cell>
          <cell r="D90" t="str">
            <v>2792-100m</v>
          </cell>
          <cell r="E90" t="str">
            <v>66VW3052</v>
          </cell>
          <cell r="F90" t="str">
            <v>NIMT: EL-0110/04</v>
          </cell>
          <cell r="G90">
            <v>38869</v>
          </cell>
          <cell r="H90" t="str">
            <v>NIMT</v>
          </cell>
        </row>
        <row r="91">
          <cell r="A91" t="str">
            <v>SE-99040</v>
          </cell>
          <cell r="B91" t="str">
            <v>Standard Resistor : 1Ohm</v>
          </cell>
          <cell r="C91" t="str">
            <v>Yokogawa</v>
          </cell>
          <cell r="D91" t="str">
            <v>2792-1</v>
          </cell>
          <cell r="E91" t="str">
            <v>69VW4003</v>
          </cell>
          <cell r="F91" t="str">
            <v>Damaged, donot use</v>
          </cell>
          <cell r="G91">
            <v>0</v>
          </cell>
          <cell r="H91">
            <v>0</v>
          </cell>
        </row>
        <row r="92">
          <cell r="A92" t="str">
            <v>SE-99042</v>
          </cell>
          <cell r="B92" t="str">
            <v>Standard Resistor : 10Ohm</v>
          </cell>
          <cell r="C92" t="str">
            <v>Yokogawa</v>
          </cell>
          <cell r="D92" t="str">
            <v>2792-10</v>
          </cell>
          <cell r="E92" t="str">
            <v>69VW5003</v>
          </cell>
          <cell r="F92" t="str">
            <v>NIMT: EL-0112/04</v>
          </cell>
          <cell r="G92">
            <v>38869</v>
          </cell>
          <cell r="H92" t="str">
            <v>NIMT</v>
          </cell>
        </row>
        <row r="93">
          <cell r="A93" t="str">
            <v>SE-99044</v>
          </cell>
          <cell r="B93" t="str">
            <v>Standard Resistor : 100Ohm</v>
          </cell>
          <cell r="C93" t="str">
            <v>Yokogawa</v>
          </cell>
          <cell r="D93" t="str">
            <v>2792-100</v>
          </cell>
          <cell r="E93" t="str">
            <v>69VW6002</v>
          </cell>
          <cell r="F93" t="str">
            <v>NIMT: EL-0113/04</v>
          </cell>
          <cell r="G93">
            <v>38519</v>
          </cell>
          <cell r="H93" t="str">
            <v>NIMT</v>
          </cell>
        </row>
        <row r="94">
          <cell r="A94" t="str">
            <v>SE-99046</v>
          </cell>
          <cell r="B94" t="str">
            <v>Metal Clad Resistor : 0.1Ohm</v>
          </cell>
          <cell r="C94" t="str">
            <v>PCN Corp.</v>
          </cell>
          <cell r="D94" t="str">
            <v>RH250M4-0.1</v>
          </cell>
          <cell r="E94" t="str">
            <v>T001</v>
          </cell>
          <cell r="F94" t="str">
            <v>404-4046</v>
          </cell>
          <cell r="G94">
            <v>38589</v>
          </cell>
          <cell r="H94" t="str">
            <v>NIMT</v>
          </cell>
        </row>
        <row r="95">
          <cell r="A95" t="str">
            <v>SE-99047</v>
          </cell>
          <cell r="B95" t="str">
            <v>Metal Clad Resistor : 0.5Ohm</v>
          </cell>
          <cell r="C95" t="str">
            <v>PCN Corp.</v>
          </cell>
          <cell r="D95" t="str">
            <v>RH250M4-0.5</v>
          </cell>
          <cell r="E95" t="str">
            <v>T002</v>
          </cell>
          <cell r="F95" t="str">
            <v>404-4047</v>
          </cell>
          <cell r="G95">
            <v>38589</v>
          </cell>
          <cell r="H95" t="str">
            <v>NIMT</v>
          </cell>
        </row>
        <row r="96">
          <cell r="A96" t="str">
            <v>SE-99048</v>
          </cell>
          <cell r="B96" t="str">
            <v>Metal Clad Resistor : 1Ohm</v>
          </cell>
          <cell r="C96" t="str">
            <v>PCN Corp.</v>
          </cell>
          <cell r="D96" t="str">
            <v>RH250ML-1</v>
          </cell>
          <cell r="E96" t="str">
            <v>T003</v>
          </cell>
          <cell r="F96" t="str">
            <v>404-4048</v>
          </cell>
          <cell r="G96">
            <v>38589</v>
          </cell>
          <cell r="H96" t="str">
            <v>NIMT</v>
          </cell>
        </row>
        <row r="97">
          <cell r="A97" t="str">
            <v>SE-99049</v>
          </cell>
          <cell r="B97" t="str">
            <v>4-T Standard Resistor</v>
          </cell>
          <cell r="C97" t="str">
            <v>Fluke</v>
          </cell>
          <cell r="D97" t="str">
            <v>742A-1</v>
          </cell>
          <cell r="E97" t="str">
            <v>6330024</v>
          </cell>
          <cell r="F97" t="str">
            <v>NIMT: EL-0114/04</v>
          </cell>
          <cell r="G97">
            <v>38519</v>
          </cell>
          <cell r="H97" t="str">
            <v>NIMT</v>
          </cell>
        </row>
        <row r="98">
          <cell r="A98" t="str">
            <v>SE-99050</v>
          </cell>
          <cell r="B98" t="str">
            <v>4-T Standard Resistor</v>
          </cell>
          <cell r="C98" t="str">
            <v>Fluke</v>
          </cell>
          <cell r="D98" t="str">
            <v>742A-10k</v>
          </cell>
          <cell r="E98" t="str">
            <v>6340009</v>
          </cell>
          <cell r="F98" t="str">
            <v>NIMT: EL-0115/04</v>
          </cell>
          <cell r="G98">
            <v>38869</v>
          </cell>
          <cell r="H98" t="str">
            <v>NIMT</v>
          </cell>
        </row>
        <row r="99">
          <cell r="A99" t="str">
            <v>SE-99051</v>
          </cell>
          <cell r="B99" t="str">
            <v>Standard Resistor Set</v>
          </cell>
          <cell r="C99" t="str">
            <v>Alpha Elec.</v>
          </cell>
          <cell r="D99" t="str">
            <v>10-100kOhm</v>
          </cell>
          <cell r="E99">
            <v>0</v>
          </cell>
          <cell r="F99" t="str">
            <v>Calibration not required</v>
          </cell>
          <cell r="G99">
            <v>0</v>
          </cell>
          <cell r="H99">
            <v>0</v>
          </cell>
        </row>
        <row r="100">
          <cell r="A100" t="str">
            <v>SE-99052</v>
          </cell>
          <cell r="B100" t="str">
            <v>Standard Resistor Set</v>
          </cell>
          <cell r="C100" t="str">
            <v>Electrohm</v>
          </cell>
          <cell r="D100" t="str">
            <v>5M~10MOhm</v>
          </cell>
          <cell r="E100" t="str">
            <v>99199</v>
          </cell>
          <cell r="F100" t="str">
            <v>Calibration not required</v>
          </cell>
          <cell r="G100">
            <v>0</v>
          </cell>
          <cell r="H100">
            <v>0</v>
          </cell>
        </row>
        <row r="101">
          <cell r="A101" t="str">
            <v>SE-99057</v>
          </cell>
          <cell r="B101" t="str">
            <v>Decade Capacitor</v>
          </cell>
          <cell r="C101" t="str">
            <v>HP</v>
          </cell>
          <cell r="D101" t="str">
            <v>4440B</v>
          </cell>
          <cell r="E101" t="str">
            <v>1224J03634</v>
          </cell>
          <cell r="F101" t="str">
            <v>404-4057</v>
          </cell>
          <cell r="G101">
            <v>38399</v>
          </cell>
          <cell r="H101" t="str">
            <v>NMIJ</v>
          </cell>
        </row>
        <row r="102">
          <cell r="A102" t="str">
            <v>SE-99058</v>
          </cell>
          <cell r="B102" t="str">
            <v>Standard Air Capacitor : 1pF</v>
          </cell>
          <cell r="C102" t="str">
            <v>GenRad</v>
          </cell>
          <cell r="D102" t="str">
            <v>1403-K</v>
          </cell>
          <cell r="E102" t="str">
            <v>6473</v>
          </cell>
          <cell r="F102" t="str">
            <v>Do not used this equipment</v>
          </cell>
          <cell r="G102">
            <v>0</v>
          </cell>
          <cell r="H102">
            <v>0</v>
          </cell>
        </row>
        <row r="103">
          <cell r="A103" t="str">
            <v>SE-99059</v>
          </cell>
          <cell r="B103" t="str">
            <v>Standard Air Capacitor : 10pF</v>
          </cell>
          <cell r="C103" t="str">
            <v>GenRad</v>
          </cell>
          <cell r="D103" t="str">
            <v>1403-G</v>
          </cell>
          <cell r="E103" t="str">
            <v>6523</v>
          </cell>
          <cell r="F103" t="str">
            <v>Do not used this equipment</v>
          </cell>
          <cell r="G103">
            <v>0</v>
          </cell>
          <cell r="H103">
            <v>0</v>
          </cell>
        </row>
        <row r="104">
          <cell r="A104" t="str">
            <v>SE-99060</v>
          </cell>
          <cell r="B104" t="str">
            <v>Standard Air Capacitor : 100pF</v>
          </cell>
          <cell r="C104" t="str">
            <v>GenRad</v>
          </cell>
          <cell r="D104" t="str">
            <v>1403-D</v>
          </cell>
          <cell r="E104" t="str">
            <v>6437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SE-99061</v>
          </cell>
          <cell r="B105" t="str">
            <v>Standard Air Capacitor : 1000pF</v>
          </cell>
          <cell r="C105" t="str">
            <v>GenRad</v>
          </cell>
          <cell r="D105" t="str">
            <v>1403-A</v>
          </cell>
          <cell r="E105" t="str">
            <v>6421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SE-99062</v>
          </cell>
          <cell r="B106" t="str">
            <v>Standard Air Capacitor Set</v>
          </cell>
          <cell r="C106" t="str">
            <v>HP</v>
          </cell>
          <cell r="D106" t="str">
            <v>16380A</v>
          </cell>
          <cell r="E106" t="str">
            <v>1840J01363</v>
          </cell>
          <cell r="F106" t="str">
            <v>040003</v>
          </cell>
          <cell r="G106">
            <v>38726</v>
          </cell>
          <cell r="H106" t="str">
            <v>NMIJ</v>
          </cell>
        </row>
        <row r="107">
          <cell r="A107" t="str">
            <v>SE-99063</v>
          </cell>
          <cell r="B107" t="str">
            <v>Standard Air Capacitor Set</v>
          </cell>
          <cell r="C107" t="str">
            <v>HP</v>
          </cell>
          <cell r="D107" t="str">
            <v>16380A</v>
          </cell>
          <cell r="E107" t="str">
            <v>1840J01460</v>
          </cell>
          <cell r="F107" t="str">
            <v>404-4063</v>
          </cell>
          <cell r="G107">
            <v>38545</v>
          </cell>
          <cell r="H107" t="str">
            <v>NMIJ</v>
          </cell>
        </row>
        <row r="108">
          <cell r="A108" t="str">
            <v>SE-99064</v>
          </cell>
          <cell r="B108" t="str">
            <v>Capacitance Standard Set</v>
          </cell>
          <cell r="C108" t="str">
            <v>HP</v>
          </cell>
          <cell r="D108" t="str">
            <v>16380C</v>
          </cell>
          <cell r="E108" t="str">
            <v>2519J00557</v>
          </cell>
          <cell r="F108" t="str">
            <v>Ag: 030550</v>
          </cell>
          <cell r="G108">
            <v>38726</v>
          </cell>
          <cell r="H108" t="str">
            <v>NMIJ</v>
          </cell>
        </row>
        <row r="109">
          <cell r="A109" t="str">
            <v>SE-99065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2519J00625</v>
          </cell>
          <cell r="F109" t="str">
            <v>404-4065</v>
          </cell>
          <cell r="G109">
            <v>38545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403-4075</v>
          </cell>
          <cell r="G119">
            <v>38347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38514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Thai Air: 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38369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0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NEFE: 03-0006</v>
          </cell>
          <cell r="G153">
            <v>38622</v>
          </cell>
          <cell r="H153" t="str">
            <v>NIST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NEFE: 03-0007</v>
          </cell>
          <cell r="G154">
            <v>38622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NEFE: 03-0030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NEFE: 03-0029</v>
          </cell>
          <cell r="G157">
            <v>38688</v>
          </cell>
          <cell r="H157" t="str">
            <v>NMIJ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NEFE: 03-0020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NEFE: 03-0021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NEFE: 03-0022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NEFE: 03-0023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NEFE: 03-0024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NEFE: 03-0025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NEFE: 03-0026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NEFE: 03-0027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NEFE: 03-0028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38460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404-4147</v>
          </cell>
          <cell r="G170">
            <v>38460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NEFE: 03-0016</v>
          </cell>
          <cell r="G176">
            <v>38698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NEFE: 03-0017</v>
          </cell>
          <cell r="G177">
            <v>38698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NEFE: 03-0010</v>
          </cell>
          <cell r="G178">
            <v>38698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NEFE: 03-0009</v>
          </cell>
          <cell r="G179">
            <v>38698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2-2006"/>
      <sheetName val="Eq.List"/>
      <sheetName val="100u, 1kHz"/>
      <sheetName val="1mH, 1kHz"/>
      <sheetName val="10mH, 1kHz"/>
      <sheetName val="100mH, 1kHz"/>
      <sheetName val="1H, 1kHz"/>
      <sheetName val="Uncert "/>
    </sheetNames>
    <sheetDataSet>
      <sheetData sheetId="0"/>
      <sheetData sheetId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39148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SE-06230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SE-06231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SE-06232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SE-06233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SE-06234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SE-06235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SE-06236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SE-06237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SE-06238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SE-06239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SE-06240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EET-05/0065</v>
          </cell>
          <cell r="G131">
            <v>38853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39086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EELG-05/0196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EELG-05/0250</v>
          </cell>
          <cell r="G137">
            <v>38889</v>
          </cell>
          <cell r="H137" t="str">
            <v>NIMT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EELG-05/0255</v>
          </cell>
          <cell r="G144">
            <v>38893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38869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38869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38869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38869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406-4066</v>
          </cell>
          <cell r="G172">
            <v>39182</v>
          </cell>
          <cell r="H172" t="str">
            <v>NIMT, NMIJ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39191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39172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405-4086</v>
          </cell>
          <cell r="G186">
            <v>38878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405-4087</v>
          </cell>
          <cell r="G187">
            <v>38875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EEH-05/0374</v>
          </cell>
          <cell r="G190">
            <v>38911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405-4094</v>
          </cell>
          <cell r="G193">
            <v>38807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405-4095</v>
          </cell>
          <cell r="G194">
            <v>38868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405-4097</v>
          </cell>
          <cell r="G196">
            <v>38839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405-4105</v>
          </cell>
          <cell r="G204">
            <v>38859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405-4106</v>
          </cell>
          <cell r="G205">
            <v>38865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  <row r="211">
          <cell r="A211" t="str">
            <v>SE-99113</v>
          </cell>
          <cell r="B211" t="str">
            <v>Power Sensor : 50Ω</v>
          </cell>
          <cell r="C211" t="str">
            <v>HP</v>
          </cell>
          <cell r="D211" t="str">
            <v>8482B</v>
          </cell>
          <cell r="E211" t="str">
            <v>3318A06156</v>
          </cell>
          <cell r="F211" t="str">
            <v>405-4113</v>
          </cell>
          <cell r="G211">
            <v>38899</v>
          </cell>
          <cell r="H211" t="str">
            <v>NIMT, NIST, NPL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  <sheetName val="Judgement Criteria"/>
      <sheetName val="Judgement Criteria (2)"/>
    </sheetNames>
    <sheetDataSet>
      <sheetData sheetId="0">
        <row r="5">
          <cell r="C5" t="str">
            <v>Data Acquisition &amp; Switch Unit</v>
          </cell>
          <cell r="D5" t="str">
            <v>Data Acquisition &amp; Switch Unit</v>
          </cell>
          <cell r="E5" t="str">
            <v>34970A &amp; 34901A</v>
          </cell>
          <cell r="F5" t="str">
            <v>US37037441 / MY41002813</v>
          </cell>
          <cell r="G5" t="str">
            <v>---</v>
          </cell>
          <cell r="H5">
            <v>1</v>
          </cell>
          <cell r="M5">
            <v>39070</v>
          </cell>
          <cell r="N5" t="str">
            <v>EMP022</v>
          </cell>
          <cell r="P5" t="str">
            <v>EELS-06/2976</v>
          </cell>
          <cell r="R5" t="str">
            <v>Agilent Technologies</v>
          </cell>
        </row>
        <row r="6">
          <cell r="C6" t="str">
            <v>Digital Multimeter</v>
          </cell>
          <cell r="D6" t="str">
            <v>Digital Multimeter</v>
          </cell>
          <cell r="E6" t="str">
            <v>34970A &amp; 34901A</v>
          </cell>
          <cell r="F6" t="str">
            <v>MY41007589 / MY41002317</v>
          </cell>
          <cell r="G6" t="str">
            <v>---</v>
          </cell>
          <cell r="H6">
            <v>1</v>
          </cell>
          <cell r="M6">
            <v>39070</v>
          </cell>
          <cell r="N6" t="str">
            <v>EMP022</v>
          </cell>
          <cell r="P6" t="str">
            <v>EELS-06/2977</v>
          </cell>
          <cell r="R6" t="str">
            <v>Agilent</v>
          </cell>
        </row>
        <row r="7">
          <cell r="C7" t="str">
            <v>Data Acquisition &amp; Switch Unit</v>
          </cell>
          <cell r="D7" t="str">
            <v>Data Acquisition &amp; Switch Unit</v>
          </cell>
          <cell r="E7" t="str">
            <v>34970A &amp; 34903A</v>
          </cell>
          <cell r="F7" t="str">
            <v>MY41016191 / MY41001018</v>
          </cell>
          <cell r="G7" t="str">
            <v>---</v>
          </cell>
          <cell r="H7">
            <v>1</v>
          </cell>
          <cell r="M7">
            <v>39070</v>
          </cell>
          <cell r="N7" t="str">
            <v>EMP022</v>
          </cell>
          <cell r="P7" t="str">
            <v>EELS-06/2978</v>
          </cell>
          <cell r="R7" t="str">
            <v>Agilent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LIG)"/>
      <sheetName val="(LIG2)"/>
      <sheetName val="Uncert."/>
      <sheetName val="Sheet1 (2)"/>
      <sheetName val="Sheet2"/>
      <sheetName val="Cert. (LIG)"/>
      <sheetName val="Cert.(DTM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-04-2006"/>
      <sheetName val="Data Form-1"/>
      <sheetName val="Data Form-2 "/>
      <sheetName val="5520A UNCER"/>
      <sheetName val="Eq.List"/>
      <sheetName val="Verify Software 5520A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5"/>
      <sheetName val="Data Form-1"/>
      <sheetName val="Data Form-2"/>
      <sheetName val="5520A UNCER"/>
      <sheetName val="Verify Software 5520A"/>
      <sheetName val="Equip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SE-00082</v>
          </cell>
          <cell r="B9" t="str">
            <v>Digital Oscilloscope</v>
          </cell>
          <cell r="C9" t="str">
            <v>Tektronix</v>
          </cell>
          <cell r="D9" t="str">
            <v>TDS540A</v>
          </cell>
          <cell r="E9" t="str">
            <v>B011579</v>
          </cell>
          <cell r="F9" t="str">
            <v>405-4082</v>
          </cell>
          <cell r="G9">
            <v>38757</v>
          </cell>
          <cell r="H9" t="str">
            <v>NIMT, NIST</v>
          </cell>
        </row>
        <row r="10">
          <cell r="A10" t="str">
            <v>SE-00092</v>
          </cell>
          <cell r="B10" t="str">
            <v>Universal Counter</v>
          </cell>
          <cell r="C10" t="str">
            <v>Advantest</v>
          </cell>
          <cell r="D10" t="str">
            <v>TR5822</v>
          </cell>
          <cell r="E10" t="str">
            <v>30700964</v>
          </cell>
          <cell r="F10" t="str">
            <v>404-4092</v>
          </cell>
          <cell r="G10">
            <v>38468</v>
          </cell>
          <cell r="H10" t="str">
            <v>NIMT, NIST, NPL</v>
          </cell>
        </row>
        <row r="11">
          <cell r="A11" t="str">
            <v>SE-00145</v>
          </cell>
          <cell r="B11" t="str">
            <v>VHF Attenuator</v>
          </cell>
          <cell r="C11" t="str">
            <v>HP</v>
          </cell>
          <cell r="D11" t="str">
            <v>355D</v>
          </cell>
          <cell r="E11" t="str">
            <v>3646A47705</v>
          </cell>
          <cell r="F11" t="str">
            <v>404-4145</v>
          </cell>
          <cell r="G11">
            <v>38639</v>
          </cell>
          <cell r="H11" t="str">
            <v>NIMT, NIST, NPL</v>
          </cell>
        </row>
        <row r="12">
          <cell r="A12" t="str">
            <v>SE-01008</v>
          </cell>
          <cell r="B12" t="str">
            <v>Multi-Product Calibrator</v>
          </cell>
          <cell r="C12" t="str">
            <v>Fluke</v>
          </cell>
          <cell r="D12" t="str">
            <v>5520A</v>
          </cell>
          <cell r="E12" t="str">
            <v>7775007</v>
          </cell>
          <cell r="F12" t="str">
            <v>EL-0033/04</v>
          </cell>
          <cell r="G12">
            <v>38472</v>
          </cell>
          <cell r="H12" t="str">
            <v>NIMT</v>
          </cell>
        </row>
        <row r="13">
          <cell r="A13" t="str">
            <v>SE-01019</v>
          </cell>
          <cell r="B13" t="str">
            <v>Digital Voltmeter</v>
          </cell>
          <cell r="C13" t="str">
            <v>HP</v>
          </cell>
          <cell r="D13" t="str">
            <v>3455A</v>
          </cell>
          <cell r="E13" t="str">
            <v>2519A16968</v>
          </cell>
          <cell r="F13" t="str">
            <v>404-4019</v>
          </cell>
          <cell r="G13">
            <v>38589</v>
          </cell>
          <cell r="H13" t="str">
            <v>NIMT</v>
          </cell>
        </row>
        <row r="14">
          <cell r="A14" t="str">
            <v>SE-01020</v>
          </cell>
          <cell r="B14" t="str">
            <v>Digital Multimeter</v>
          </cell>
          <cell r="C14" t="str">
            <v>Agilent</v>
          </cell>
          <cell r="D14" t="str">
            <v>3458A-002</v>
          </cell>
          <cell r="E14" t="str">
            <v>2823A27401</v>
          </cell>
          <cell r="F14" t="str">
            <v>EL-0077/04</v>
          </cell>
          <cell r="G14">
            <v>38444</v>
          </cell>
          <cell r="H14" t="str">
            <v>NIMT</v>
          </cell>
        </row>
        <row r="15">
          <cell r="A15" t="str">
            <v>SE-01029</v>
          </cell>
          <cell r="B15" t="str">
            <v>High Voltage Digitalmeter</v>
          </cell>
          <cell r="C15" t="str">
            <v>Kikusui</v>
          </cell>
          <cell r="D15" t="str">
            <v>149-10A</v>
          </cell>
          <cell r="E15" t="str">
            <v>29031585</v>
          </cell>
          <cell r="F15" t="str">
            <v>104-3099A</v>
          </cell>
          <cell r="G15">
            <v>38482</v>
          </cell>
          <cell r="H15" t="str">
            <v>NML, NPL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EEL.BP.8/1047</v>
          </cell>
          <cell r="G16">
            <v>38652</v>
          </cell>
          <cell r="H16" t="str">
            <v>NIMT</v>
          </cell>
        </row>
        <row r="17">
          <cell r="A17" t="str">
            <v>SE-01031</v>
          </cell>
          <cell r="B17" t="str">
            <v>High Voltage Power Ampliflier</v>
          </cell>
          <cell r="C17" t="str">
            <v>Trek</v>
          </cell>
          <cell r="D17" t="str">
            <v>10/10B</v>
          </cell>
          <cell r="E17" t="str">
            <v>560</v>
          </cell>
          <cell r="F17" t="str">
            <v>104-3150</v>
          </cell>
          <cell r="G17">
            <v>38548</v>
          </cell>
          <cell r="H17" t="str">
            <v>NML, NPL</v>
          </cell>
        </row>
        <row r="18">
          <cell r="A18" t="str">
            <v>SE-01077</v>
          </cell>
          <cell r="B18" t="str">
            <v>LCR Standard</v>
          </cell>
          <cell r="C18" t="str">
            <v>Sun JEM</v>
          </cell>
          <cell r="D18" t="str">
            <v>6100A</v>
          </cell>
          <cell r="E18" t="str">
            <v>990149</v>
          </cell>
          <cell r="F18" t="str">
            <v>405-4077</v>
          </cell>
          <cell r="G18">
            <v>38728</v>
          </cell>
          <cell r="H18" t="str">
            <v>NIMT, NMIJ</v>
          </cell>
        </row>
        <row r="19">
          <cell r="A19" t="str">
            <v>SE-01083</v>
          </cell>
          <cell r="B19" t="str">
            <v>Oscilloscope Calibrator</v>
          </cell>
          <cell r="C19" t="str">
            <v>Tektronix</v>
          </cell>
          <cell r="D19" t="str">
            <v>TM5003</v>
          </cell>
          <cell r="E19" t="str">
            <v>0010716</v>
          </cell>
          <cell r="F19" t="str">
            <v>Do not used this equipment</v>
          </cell>
          <cell r="G19">
            <v>0</v>
          </cell>
          <cell r="H19">
            <v>0</v>
          </cell>
        </row>
        <row r="20">
          <cell r="A20" t="str">
            <v>SE-01084</v>
          </cell>
          <cell r="B20" t="str">
            <v>Digitizing Oscilloscope</v>
          </cell>
          <cell r="C20" t="str">
            <v>HP</v>
          </cell>
          <cell r="D20" t="str">
            <v>54110D</v>
          </cell>
          <cell r="E20" t="str">
            <v>2733A01047</v>
          </cell>
          <cell r="F20" t="str">
            <v>405-4084</v>
          </cell>
          <cell r="G20">
            <v>38781</v>
          </cell>
          <cell r="H20" t="str">
            <v>NIMT, NIST</v>
          </cell>
        </row>
        <row r="21">
          <cell r="A21" t="str">
            <v>SE-02041</v>
          </cell>
          <cell r="B21" t="str">
            <v>Standard Resistor : 1Ohm</v>
          </cell>
          <cell r="C21" t="str">
            <v>Yokogawa</v>
          </cell>
          <cell r="D21" t="str">
            <v>2782-1</v>
          </cell>
          <cell r="E21" t="str">
            <v>N70G37</v>
          </cell>
          <cell r="F21" t="str">
            <v>EL-0111/04</v>
          </cell>
          <cell r="G21">
            <v>38519</v>
          </cell>
          <cell r="H21" t="str">
            <v>NIMT</v>
          </cell>
        </row>
        <row r="22">
          <cell r="A22" t="str">
            <v>SE-02043</v>
          </cell>
          <cell r="B22" t="str">
            <v>Standard Resistor : 10Ohm</v>
          </cell>
          <cell r="C22" t="str">
            <v>Yokogawa</v>
          </cell>
          <cell r="D22">
            <v>2782</v>
          </cell>
          <cell r="E22" t="str">
            <v>N70E82</v>
          </cell>
          <cell r="F22" t="str">
            <v>404-4043</v>
          </cell>
          <cell r="G22">
            <v>38595</v>
          </cell>
          <cell r="H22" t="str">
            <v>NIMT</v>
          </cell>
        </row>
        <row r="23">
          <cell r="A23" t="str">
            <v>SE-02045</v>
          </cell>
          <cell r="B23" t="str">
            <v>Standard Resistor : 100Ohm</v>
          </cell>
          <cell r="C23" t="str">
            <v>Yokogawa</v>
          </cell>
          <cell r="D23">
            <v>2782</v>
          </cell>
          <cell r="E23" t="str">
            <v>N0D70</v>
          </cell>
          <cell r="F23" t="str">
            <v>404-4045</v>
          </cell>
          <cell r="G23">
            <v>38595</v>
          </cell>
          <cell r="H23" t="str">
            <v>NIMT</v>
          </cell>
        </row>
        <row r="24">
          <cell r="A24" t="str">
            <v>SE-02054</v>
          </cell>
          <cell r="B24" t="str">
            <v>Standard Resistor : 100GOhm</v>
          </cell>
          <cell r="C24" t="str">
            <v>Advantest</v>
          </cell>
          <cell r="D24" t="str">
            <v>TR45-11</v>
          </cell>
          <cell r="E24" t="str">
            <v>30820002</v>
          </cell>
          <cell r="F24" t="str">
            <v>EL-0259/03</v>
          </cell>
          <cell r="G24">
            <v>38708</v>
          </cell>
          <cell r="H24" t="str">
            <v>NIMT</v>
          </cell>
        </row>
        <row r="25">
          <cell r="A25" t="str">
            <v>SE-02055</v>
          </cell>
          <cell r="B25" t="str">
            <v>Standard Resistor : 1 kOhm</v>
          </cell>
          <cell r="C25" t="str">
            <v>Yokogawa</v>
          </cell>
          <cell r="D25" t="str">
            <v>2782-1k</v>
          </cell>
          <cell r="E25" t="str">
            <v>N0D79</v>
          </cell>
          <cell r="F25" t="str">
            <v>EL-0257/03</v>
          </cell>
          <cell r="G25">
            <v>38708</v>
          </cell>
          <cell r="H25" t="str">
            <v>NIMT</v>
          </cell>
        </row>
        <row r="26">
          <cell r="A26" t="str">
            <v>SE-02056</v>
          </cell>
          <cell r="B26" t="str">
            <v>Standard Resistor : 1TOhm</v>
          </cell>
          <cell r="C26" t="str">
            <v>Advantest</v>
          </cell>
          <cell r="D26" t="str">
            <v>TR45-12</v>
          </cell>
          <cell r="E26" t="str">
            <v>30980009</v>
          </cell>
          <cell r="F26" t="str">
            <v>EL-0258/03</v>
          </cell>
          <cell r="G26">
            <v>38708</v>
          </cell>
          <cell r="H26" t="str">
            <v>NIMT</v>
          </cell>
        </row>
        <row r="27">
          <cell r="A27" t="str">
            <v>SE-02080</v>
          </cell>
          <cell r="B27" t="str">
            <v>CD Jitter calibrator</v>
          </cell>
          <cell r="C27" t="str">
            <v>Act Electronics</v>
          </cell>
          <cell r="D27" t="str">
            <v>3901</v>
          </cell>
          <cell r="E27" t="str">
            <v>D1KF0117</v>
          </cell>
          <cell r="F27" t="str">
            <v>404-4080</v>
          </cell>
          <cell r="G27">
            <v>38439</v>
          </cell>
          <cell r="H27" t="str">
            <v>NIMT</v>
          </cell>
        </row>
        <row r="28">
          <cell r="A28" t="str">
            <v>SE-02108</v>
          </cell>
          <cell r="B28" t="str">
            <v>Power Meter</v>
          </cell>
          <cell r="C28" t="str">
            <v>HP</v>
          </cell>
          <cell r="D28" t="str">
            <v>436A</v>
          </cell>
          <cell r="E28" t="str">
            <v>2347A17119</v>
          </cell>
          <cell r="F28" t="str">
            <v>404-4108</v>
          </cell>
          <cell r="G28">
            <v>38478</v>
          </cell>
          <cell r="H28" t="str">
            <v>NIMT, NIST, NPL</v>
          </cell>
        </row>
        <row r="29">
          <cell r="A29" t="str">
            <v>SE-02120</v>
          </cell>
          <cell r="B29" t="str">
            <v>Power Sensor : 50Ohm</v>
          </cell>
          <cell r="C29" t="str">
            <v>HP</v>
          </cell>
          <cell r="D29" t="str">
            <v>8484A</v>
          </cell>
          <cell r="E29" t="str">
            <v>2645A26129</v>
          </cell>
          <cell r="F29" t="str">
            <v>104-4005</v>
          </cell>
          <cell r="G29">
            <v>38794</v>
          </cell>
          <cell r="H29" t="str">
            <v>NIST, NPL</v>
          </cell>
        </row>
        <row r="30">
          <cell r="A30" t="str">
            <v>SE-02121</v>
          </cell>
          <cell r="B30" t="str">
            <v>Power Sensor : 50Ohm</v>
          </cell>
          <cell r="C30" t="str">
            <v>HP</v>
          </cell>
          <cell r="D30" t="str">
            <v>8481A</v>
          </cell>
          <cell r="E30" t="str">
            <v>US37292380</v>
          </cell>
          <cell r="F30" t="str">
            <v>104-4006</v>
          </cell>
          <cell r="G30">
            <v>38794</v>
          </cell>
          <cell r="H30" t="str">
            <v>NIST, NPL</v>
          </cell>
        </row>
        <row r="31">
          <cell r="A31" t="str">
            <v>SE-02132</v>
          </cell>
          <cell r="B31" t="str">
            <v>7mm Calibration Kit</v>
          </cell>
          <cell r="C31" t="str">
            <v>HP</v>
          </cell>
          <cell r="D31" t="str">
            <v>85031B</v>
          </cell>
          <cell r="E31" t="str">
            <v>SE02132</v>
          </cell>
          <cell r="F31" t="str">
            <v>404-4132</v>
          </cell>
          <cell r="G31">
            <v>38796</v>
          </cell>
          <cell r="H31" t="str">
            <v>NIMT, NIST, NPL</v>
          </cell>
        </row>
        <row r="32">
          <cell r="A32" t="str">
            <v>SE-02133</v>
          </cell>
          <cell r="B32" t="str">
            <v>Type N Calibration Kit</v>
          </cell>
          <cell r="C32" t="str">
            <v>HP</v>
          </cell>
          <cell r="D32" t="str">
            <v>85032B</v>
          </cell>
          <cell r="E32" t="str">
            <v>SE02133</v>
          </cell>
          <cell r="F32" t="str">
            <v>404-4133</v>
          </cell>
          <cell r="G32">
            <v>38796</v>
          </cell>
          <cell r="H32" t="str">
            <v>NIMT, NIST, NPL</v>
          </cell>
        </row>
        <row r="33">
          <cell r="A33" t="str">
            <v>SE-02134</v>
          </cell>
          <cell r="B33" t="str">
            <v>75Ohm Calibration Kit</v>
          </cell>
          <cell r="C33" t="str">
            <v>HP</v>
          </cell>
          <cell r="D33" t="str">
            <v>85036B</v>
          </cell>
          <cell r="E33" t="str">
            <v>04336 &amp; 03499</v>
          </cell>
          <cell r="F33" t="str">
            <v>404-4134</v>
          </cell>
          <cell r="G33">
            <v>38800</v>
          </cell>
          <cell r="H33" t="str">
            <v>NIMT, NIST, NPL</v>
          </cell>
        </row>
        <row r="34">
          <cell r="A34" t="str">
            <v>SE-02135</v>
          </cell>
          <cell r="B34" t="str">
            <v>RF Fixed Attenuator : 3dB</v>
          </cell>
          <cell r="C34" t="str">
            <v>HP</v>
          </cell>
          <cell r="D34" t="str">
            <v>8492A-003</v>
          </cell>
          <cell r="E34" t="str">
            <v>06974</v>
          </cell>
          <cell r="F34" t="str">
            <v>404-4135</v>
          </cell>
          <cell r="G34">
            <v>38467</v>
          </cell>
          <cell r="H34" t="str">
            <v>NIMT, NIST, NPL</v>
          </cell>
        </row>
        <row r="35">
          <cell r="A35" t="str">
            <v>SE-02136</v>
          </cell>
          <cell r="B35" t="str">
            <v>RF Fixed Attenuator : 6dB</v>
          </cell>
          <cell r="C35" t="str">
            <v>HP</v>
          </cell>
          <cell r="D35" t="str">
            <v>8492A-006</v>
          </cell>
          <cell r="E35" t="str">
            <v>4825</v>
          </cell>
          <cell r="F35" t="str">
            <v>404-4136</v>
          </cell>
          <cell r="G35">
            <v>38467</v>
          </cell>
          <cell r="H35" t="str">
            <v>NIMT, NIST, NPL</v>
          </cell>
        </row>
        <row r="36">
          <cell r="A36" t="str">
            <v>SE-02137</v>
          </cell>
          <cell r="B36" t="str">
            <v>RF Fixed Attenuator : 6dB</v>
          </cell>
          <cell r="C36" t="str">
            <v>Tektronix</v>
          </cell>
          <cell r="D36" t="str">
            <v>011-0069-02</v>
          </cell>
          <cell r="E36" t="str">
            <v>SE02137</v>
          </cell>
          <cell r="F36" t="str">
            <v>404-4137</v>
          </cell>
          <cell r="G36">
            <v>38533</v>
          </cell>
          <cell r="H36" t="str">
            <v>NIMT, NIST, NPL</v>
          </cell>
        </row>
        <row r="37">
          <cell r="A37" t="str">
            <v>SE-02138</v>
          </cell>
          <cell r="B37" t="str">
            <v>RF Fixed Attenuator : 10dB</v>
          </cell>
          <cell r="C37" t="str">
            <v>HP</v>
          </cell>
          <cell r="D37" t="str">
            <v>8492A-010</v>
          </cell>
          <cell r="E37" t="str">
            <v>6035</v>
          </cell>
          <cell r="F37" t="str">
            <v>404-4138</v>
          </cell>
          <cell r="G37">
            <v>38467</v>
          </cell>
          <cell r="H37" t="str">
            <v>NIMT, NIST, NPL</v>
          </cell>
        </row>
        <row r="38">
          <cell r="A38" t="str">
            <v>SE-02139</v>
          </cell>
          <cell r="B38" t="str">
            <v>RF Fixed Attenuator : 14dB</v>
          </cell>
          <cell r="C38" t="str">
            <v>Tektronix</v>
          </cell>
          <cell r="D38" t="str">
            <v>011-0060-02</v>
          </cell>
          <cell r="E38" t="str">
            <v>SE02139</v>
          </cell>
          <cell r="F38" t="str">
            <v>404-4139</v>
          </cell>
          <cell r="G38">
            <v>38533</v>
          </cell>
          <cell r="H38" t="str">
            <v>NIMT, NIST, NPL</v>
          </cell>
        </row>
        <row r="39">
          <cell r="A39" t="str">
            <v>SE-02140</v>
          </cell>
          <cell r="B39" t="str">
            <v>RF Fixed Attenuator : 20dB</v>
          </cell>
          <cell r="C39" t="str">
            <v>HP</v>
          </cell>
          <cell r="D39" t="str">
            <v>8492A-020</v>
          </cell>
          <cell r="E39" t="str">
            <v>12399</v>
          </cell>
          <cell r="F39" t="str">
            <v>404-4140</v>
          </cell>
          <cell r="G39">
            <v>38467</v>
          </cell>
          <cell r="H39" t="str">
            <v>NIMT, NIST, NPL</v>
          </cell>
        </row>
        <row r="40">
          <cell r="A40" t="str">
            <v>SE-02141</v>
          </cell>
          <cell r="B40" t="str">
            <v>RF Fixed Attenuator : 20dB</v>
          </cell>
          <cell r="C40" t="str">
            <v>Tektronix</v>
          </cell>
          <cell r="D40" t="str">
            <v>011-0059-02</v>
          </cell>
          <cell r="E40" t="str">
            <v>SE02141</v>
          </cell>
          <cell r="F40" t="str">
            <v>404-4141</v>
          </cell>
          <cell r="G40">
            <v>38533</v>
          </cell>
          <cell r="H40" t="str">
            <v>NIMT, NIST, NPL</v>
          </cell>
        </row>
        <row r="41">
          <cell r="A41" t="str">
            <v>SE-02142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SE02142</v>
          </cell>
          <cell r="F41" t="str">
            <v>404-4142</v>
          </cell>
          <cell r="G41">
            <v>38533</v>
          </cell>
          <cell r="H41" t="str">
            <v>NIMT, NIST, NPL</v>
          </cell>
        </row>
        <row r="42">
          <cell r="A42" t="str">
            <v>SE-02160</v>
          </cell>
          <cell r="B42" t="str">
            <v>Streo Signal Demodulator</v>
          </cell>
          <cell r="C42" t="str">
            <v>Meguro</v>
          </cell>
          <cell r="D42" t="str">
            <v>MDA456A</v>
          </cell>
          <cell r="E42" t="str">
            <v>71020150</v>
          </cell>
          <cell r="F42" t="str">
            <v>405-4160</v>
          </cell>
          <cell r="G42">
            <v>38755</v>
          </cell>
          <cell r="H42" t="str">
            <v>NIMT, NIST, NPL</v>
          </cell>
        </row>
        <row r="43">
          <cell r="A43" t="str">
            <v>SE-02161</v>
          </cell>
          <cell r="B43" t="str">
            <v>Digital Multimeter</v>
          </cell>
          <cell r="C43" t="str">
            <v>HP</v>
          </cell>
          <cell r="D43" t="str">
            <v>3478A</v>
          </cell>
          <cell r="E43" t="str">
            <v>2911A58311</v>
          </cell>
          <cell r="F43" t="str">
            <v>Do not used this equipment</v>
          </cell>
          <cell r="G43">
            <v>0</v>
          </cell>
          <cell r="H43">
            <v>0</v>
          </cell>
        </row>
        <row r="44">
          <cell r="A44" t="str">
            <v>SE-02162</v>
          </cell>
          <cell r="B44" t="str">
            <v>Oscilloscope</v>
          </cell>
          <cell r="C44" t="str">
            <v>Panasonic</v>
          </cell>
          <cell r="D44" t="str">
            <v>VP-5512A</v>
          </cell>
          <cell r="E44" t="str">
            <v>059299D125</v>
          </cell>
          <cell r="F44" t="str">
            <v>404-4162</v>
          </cell>
          <cell r="G44">
            <v>38574</v>
          </cell>
          <cell r="H44" t="str">
            <v>NIMT, NIST</v>
          </cell>
        </row>
        <row r="45">
          <cell r="A45" t="str">
            <v>SE-03007</v>
          </cell>
          <cell r="B45" t="str">
            <v>Multi-Function Calibrator</v>
          </cell>
          <cell r="C45" t="str">
            <v>Fluke</v>
          </cell>
          <cell r="D45" t="str">
            <v>5700A-Wideband</v>
          </cell>
          <cell r="E45" t="str">
            <v>4870012</v>
          </cell>
          <cell r="F45" t="str">
            <v>404-4007</v>
          </cell>
          <cell r="G45">
            <v>38545</v>
          </cell>
          <cell r="H45" t="str">
            <v>NIMT, NIST</v>
          </cell>
        </row>
        <row r="46">
          <cell r="A46" t="str">
            <v>SE-03163</v>
          </cell>
          <cell r="B46" t="str">
            <v>Digital Multimeter</v>
          </cell>
          <cell r="C46" t="str">
            <v>Tektronix</v>
          </cell>
          <cell r="D46" t="str">
            <v>DM2510G</v>
          </cell>
          <cell r="E46" t="str">
            <v>TW50382</v>
          </cell>
          <cell r="F46" t="str">
            <v>Do not used this equipment</v>
          </cell>
          <cell r="G46">
            <v>0</v>
          </cell>
          <cell r="H46">
            <v>0</v>
          </cell>
        </row>
        <row r="47">
          <cell r="A47" t="str">
            <v>SE-03164</v>
          </cell>
          <cell r="B47" t="str">
            <v>Digital Multimeter</v>
          </cell>
          <cell r="C47" t="str">
            <v>Fluke</v>
          </cell>
          <cell r="D47" t="str">
            <v>8840A</v>
          </cell>
          <cell r="E47" t="str">
            <v>5061032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SE-03165</v>
          </cell>
          <cell r="B48" t="str">
            <v>Universal Counter</v>
          </cell>
          <cell r="C48" t="str">
            <v>Agilent</v>
          </cell>
          <cell r="D48" t="str">
            <v>53132A</v>
          </cell>
          <cell r="E48" t="str">
            <v>SG40003568</v>
          </cell>
          <cell r="F48" t="str">
            <v>404-4165</v>
          </cell>
          <cell r="G48">
            <v>38498</v>
          </cell>
          <cell r="H48" t="str">
            <v>NIMT, NIST, NPL</v>
          </cell>
        </row>
        <row r="49">
          <cell r="A49" t="str">
            <v>SE-03166</v>
          </cell>
          <cell r="B49" t="str">
            <v>Fixed Attenuator : 30dB</v>
          </cell>
          <cell r="C49" t="str">
            <v>Agilent</v>
          </cell>
          <cell r="D49" t="str">
            <v>8493C-030</v>
          </cell>
          <cell r="E49" t="str">
            <v>58665</v>
          </cell>
          <cell r="F49" t="str">
            <v>8493C58665</v>
          </cell>
          <cell r="G49">
            <v>38847</v>
          </cell>
          <cell r="H49" t="str">
            <v>NIST</v>
          </cell>
        </row>
        <row r="50">
          <cell r="A50" t="str">
            <v>SE-03167</v>
          </cell>
          <cell r="B50" t="str">
            <v>Fixed Attenuator : 40dB</v>
          </cell>
          <cell r="C50" t="str">
            <v>Agilent</v>
          </cell>
          <cell r="D50" t="str">
            <v>8493C-040</v>
          </cell>
          <cell r="E50" t="str">
            <v>59204</v>
          </cell>
          <cell r="F50" t="str">
            <v>8493C59204</v>
          </cell>
          <cell r="G50">
            <v>38847</v>
          </cell>
          <cell r="H50" t="str">
            <v>NIST</v>
          </cell>
        </row>
        <row r="51">
          <cell r="A51" t="str">
            <v>SE-03168</v>
          </cell>
          <cell r="B51" t="str">
            <v>Spectrum Analyzer</v>
          </cell>
          <cell r="C51" t="str">
            <v>Advantest</v>
          </cell>
          <cell r="D51" t="str">
            <v>R3465</v>
          </cell>
          <cell r="E51" t="str">
            <v>B010264</v>
          </cell>
          <cell r="F51" t="str">
            <v>404-4168</v>
          </cell>
          <cell r="G51">
            <v>38536</v>
          </cell>
          <cell r="H51" t="str">
            <v>NIMT, NIST, NPL</v>
          </cell>
        </row>
        <row r="52">
          <cell r="A52" t="str">
            <v>SE-03169</v>
          </cell>
          <cell r="B52" t="str">
            <v>Synthesized Func./Sweep Gen.</v>
          </cell>
          <cell r="C52" t="str">
            <v>HP</v>
          </cell>
          <cell r="D52" t="str">
            <v>3325B</v>
          </cell>
          <cell r="E52" t="str">
            <v>2847A05348</v>
          </cell>
          <cell r="F52" t="str">
            <v>404-4169</v>
          </cell>
          <cell r="G52">
            <v>38536</v>
          </cell>
          <cell r="H52" t="str">
            <v>NIMT, NIST, NPL</v>
          </cell>
        </row>
        <row r="53">
          <cell r="A53" t="str">
            <v>SE-03170</v>
          </cell>
          <cell r="B53" t="str">
            <v>Standard Resistor : 100kOhm</v>
          </cell>
          <cell r="C53" t="str">
            <v>Yokogawa</v>
          </cell>
          <cell r="D53" t="str">
            <v>2792-100k</v>
          </cell>
          <cell r="E53" t="str">
            <v>N74A10</v>
          </cell>
          <cell r="F53" t="str">
            <v>EL-0256/03</v>
          </cell>
          <cell r="G53">
            <v>38708</v>
          </cell>
          <cell r="H53" t="str">
            <v>NIST</v>
          </cell>
        </row>
        <row r="54">
          <cell r="A54" t="str">
            <v>SE-03171</v>
          </cell>
          <cell r="B54" t="str">
            <v>Standard Resistor : 10kOhm</v>
          </cell>
          <cell r="C54" t="str">
            <v>Yokogawa</v>
          </cell>
          <cell r="D54" t="str">
            <v>2782-10k</v>
          </cell>
          <cell r="E54" t="str">
            <v>N9K123</v>
          </cell>
          <cell r="F54" t="str">
            <v>EL-0255/03</v>
          </cell>
          <cell r="G54">
            <v>38708</v>
          </cell>
          <cell r="H54" t="str">
            <v>NIST</v>
          </cell>
        </row>
        <row r="55">
          <cell r="A55" t="str">
            <v>SE-03172</v>
          </cell>
          <cell r="B55" t="str">
            <v>Calibration Standard</v>
          </cell>
          <cell r="C55" t="str">
            <v>HP</v>
          </cell>
          <cell r="D55" t="str">
            <v>16074A</v>
          </cell>
          <cell r="E55" t="str">
            <v>2325J00540</v>
          </cell>
          <cell r="F55" t="str">
            <v>404-4172</v>
          </cell>
          <cell r="G55">
            <v>38574</v>
          </cell>
          <cell r="H55" t="str">
            <v>NIMT, NMIJ</v>
          </cell>
        </row>
        <row r="56">
          <cell r="A56" t="str">
            <v>SE-04173</v>
          </cell>
          <cell r="B56" t="str">
            <v>Digital Multimeter</v>
          </cell>
          <cell r="C56" t="str">
            <v>Agilent</v>
          </cell>
          <cell r="D56" t="str">
            <v>34401A</v>
          </cell>
          <cell r="E56" t="str">
            <v>MY41051778</v>
          </cell>
          <cell r="F56" t="str">
            <v>ELE/G-04/0092</v>
          </cell>
          <cell r="G56">
            <v>38533</v>
          </cell>
          <cell r="H56" t="str">
            <v>NIMT</v>
          </cell>
        </row>
        <row r="57">
          <cell r="A57" t="str">
            <v>SE-04174</v>
          </cell>
          <cell r="B57" t="str">
            <v>Multi-Product Calibrator</v>
          </cell>
          <cell r="C57" t="str">
            <v>Fluke</v>
          </cell>
          <cell r="D57" t="str">
            <v>5520A + SC600</v>
          </cell>
          <cell r="E57" t="str">
            <v>7395202</v>
          </cell>
          <cell r="F57" t="str">
            <v>404-4174</v>
          </cell>
          <cell r="G57">
            <v>38625</v>
          </cell>
          <cell r="H57" t="str">
            <v>NIMT</v>
          </cell>
        </row>
        <row r="58">
          <cell r="A58" t="str">
            <v>SE-04175</v>
          </cell>
          <cell r="B58" t="str">
            <v>VSA Series Transmitter Tester</v>
          </cell>
          <cell r="C58" t="str">
            <v>HP</v>
          </cell>
          <cell r="D58" t="str">
            <v>E4406A</v>
          </cell>
          <cell r="E58" t="str">
            <v>US39480731</v>
          </cell>
          <cell r="F58" t="str">
            <v>404-4175</v>
          </cell>
          <cell r="G58">
            <v>38655</v>
          </cell>
          <cell r="H58" t="str">
            <v>NIMT, NIST, NPL</v>
          </cell>
        </row>
        <row r="59">
          <cell r="A59" t="str">
            <v>SE-04176</v>
          </cell>
          <cell r="B59" t="str">
            <v>8360 Series Synthesized Sweeper</v>
          </cell>
          <cell r="C59" t="str">
            <v>HP</v>
          </cell>
          <cell r="D59" t="str">
            <v>83260A</v>
          </cell>
          <cell r="E59" t="str">
            <v>3009A00390</v>
          </cell>
          <cell r="F59" t="str">
            <v>404-4176</v>
          </cell>
          <cell r="G59">
            <v>0</v>
          </cell>
          <cell r="H59" t="str">
            <v>NIMT, NIST, NPL</v>
          </cell>
        </row>
        <row r="60">
          <cell r="A60" t="str">
            <v>SE-04177</v>
          </cell>
          <cell r="B60" t="str">
            <v>ESG-D Series Signal Generator</v>
          </cell>
          <cell r="C60" t="str">
            <v>HP</v>
          </cell>
          <cell r="D60" t="str">
            <v>E4433B</v>
          </cell>
          <cell r="E60" t="str">
            <v>US39341036</v>
          </cell>
          <cell r="F60" t="str">
            <v>404-4177</v>
          </cell>
          <cell r="G60">
            <v>38625</v>
          </cell>
          <cell r="H60" t="str">
            <v>NIMT, NIST, NPL</v>
          </cell>
        </row>
        <row r="61">
          <cell r="A61" t="str">
            <v>SE-04178</v>
          </cell>
          <cell r="B61" t="str">
            <v>Power Meter</v>
          </cell>
          <cell r="C61" t="str">
            <v>HP</v>
          </cell>
          <cell r="D61" t="str">
            <v>E4419B</v>
          </cell>
          <cell r="E61">
            <v>0</v>
          </cell>
          <cell r="F61" t="str">
            <v>404-4178</v>
          </cell>
          <cell r="G61">
            <v>0</v>
          </cell>
          <cell r="H61" t="str">
            <v>NIMT, NIST, NPL</v>
          </cell>
        </row>
        <row r="62">
          <cell r="A62" t="str">
            <v>SE-04179</v>
          </cell>
          <cell r="B62" t="str">
            <v>AC Measurement System</v>
          </cell>
          <cell r="C62" t="str">
            <v>Fluke</v>
          </cell>
          <cell r="D62" t="str">
            <v>5790A-WB</v>
          </cell>
          <cell r="E62" t="str">
            <v>5510033</v>
          </cell>
          <cell r="F62" t="str">
            <v>Do not used this equipment</v>
          </cell>
          <cell r="G62">
            <v>0</v>
          </cell>
          <cell r="H62">
            <v>0</v>
          </cell>
        </row>
        <row r="63">
          <cell r="A63" t="str">
            <v>SE-99001</v>
          </cell>
          <cell r="B63" t="str">
            <v>DC Standard</v>
          </cell>
          <cell r="C63" t="str">
            <v>Fluke</v>
          </cell>
          <cell r="D63" t="str">
            <v>732B</v>
          </cell>
          <cell r="E63" t="str">
            <v>7135010</v>
          </cell>
          <cell r="F63" t="str">
            <v>EL-0032/04</v>
          </cell>
          <cell r="G63">
            <v>38766</v>
          </cell>
          <cell r="H63" t="str">
            <v>NIMT</v>
          </cell>
        </row>
        <row r="64">
          <cell r="A64" t="str">
            <v>SE-99003</v>
          </cell>
          <cell r="B64" t="str">
            <v>Calibrator/Source</v>
          </cell>
          <cell r="C64" t="str">
            <v>Keithley</v>
          </cell>
          <cell r="D64">
            <v>263</v>
          </cell>
          <cell r="E64" t="str">
            <v>0561936</v>
          </cell>
          <cell r="F64" t="str">
            <v>404-4003</v>
          </cell>
          <cell r="G64">
            <v>38703</v>
          </cell>
          <cell r="H64" t="str">
            <v>NIMT</v>
          </cell>
        </row>
        <row r="65">
          <cell r="A65" t="str">
            <v>SE-99004</v>
          </cell>
          <cell r="B65" t="str">
            <v>DC Calibration Set</v>
          </cell>
          <cell r="C65" t="str">
            <v>Yokogawa</v>
          </cell>
          <cell r="D65">
            <v>2560</v>
          </cell>
          <cell r="E65" t="str">
            <v>55BL9039</v>
          </cell>
          <cell r="F65" t="str">
            <v>EELG-05/0100</v>
          </cell>
          <cell r="G65">
            <v>38806</v>
          </cell>
          <cell r="H65" t="str">
            <v>NIMT</v>
          </cell>
        </row>
        <row r="66">
          <cell r="A66" t="str">
            <v>SE-99005</v>
          </cell>
          <cell r="B66" t="str">
            <v>AC Voltage Current Standard</v>
          </cell>
          <cell r="C66" t="str">
            <v>Yokogawa</v>
          </cell>
          <cell r="D66" t="str">
            <v>2558-00</v>
          </cell>
          <cell r="E66" t="str">
            <v>55AY9023</v>
          </cell>
          <cell r="F66" t="str">
            <v>EELG-05/0101</v>
          </cell>
          <cell r="G66">
            <v>38806</v>
          </cell>
          <cell r="H66" t="str">
            <v>NIMT</v>
          </cell>
        </row>
        <row r="67">
          <cell r="A67" t="str">
            <v>SE-99006</v>
          </cell>
          <cell r="B67" t="str">
            <v>Multi-Product Calibrator</v>
          </cell>
          <cell r="C67" t="str">
            <v>Fluke</v>
          </cell>
          <cell r="D67" t="str">
            <v>5500A-SC300</v>
          </cell>
          <cell r="E67" t="str">
            <v>6490021</v>
          </cell>
          <cell r="F67" t="str">
            <v>405-4006</v>
          </cell>
          <cell r="G67">
            <v>38748</v>
          </cell>
          <cell r="H67" t="str">
            <v>NIMT, NIST</v>
          </cell>
        </row>
        <row r="68">
          <cell r="A68" t="str">
            <v>SE-99010</v>
          </cell>
          <cell r="B68" t="str">
            <v>Amplifier</v>
          </cell>
          <cell r="C68" t="str">
            <v>Fluke</v>
          </cell>
          <cell r="D68" t="str">
            <v>5725A</v>
          </cell>
          <cell r="E68" t="str">
            <v>6485001</v>
          </cell>
          <cell r="F68" t="str">
            <v>EL-0226/04</v>
          </cell>
          <cell r="G68">
            <v>38745</v>
          </cell>
          <cell r="H68" t="str">
            <v>NIMT</v>
          </cell>
        </row>
        <row r="69">
          <cell r="A69" t="str">
            <v>SE-99011</v>
          </cell>
          <cell r="B69" t="str">
            <v>Portable Calibrator</v>
          </cell>
          <cell r="C69" t="str">
            <v>Yokogawa</v>
          </cell>
          <cell r="D69">
            <v>2422</v>
          </cell>
          <cell r="E69" t="str">
            <v>65MD0433</v>
          </cell>
          <cell r="F69" t="str">
            <v>404-4011</v>
          </cell>
          <cell r="G69">
            <v>38358</v>
          </cell>
          <cell r="H69" t="str">
            <v>NIMT</v>
          </cell>
        </row>
        <row r="70">
          <cell r="A70" t="str">
            <v>SE-99012</v>
          </cell>
          <cell r="B70" t="str">
            <v>Digital Multimeter</v>
          </cell>
          <cell r="C70" t="str">
            <v>HP</v>
          </cell>
          <cell r="D70" t="str">
            <v>3458A-002</v>
          </cell>
          <cell r="E70" t="str">
            <v>2823A12137</v>
          </cell>
          <cell r="F70" t="str">
            <v>EELG-05/0110</v>
          </cell>
          <cell r="G70">
            <v>38809</v>
          </cell>
          <cell r="H70" t="str">
            <v>NIMT</v>
          </cell>
        </row>
        <row r="71">
          <cell r="A71" t="str">
            <v>SE-99013</v>
          </cell>
          <cell r="B71" t="str">
            <v>RMS Voltmeter</v>
          </cell>
          <cell r="C71" t="str">
            <v>HP</v>
          </cell>
          <cell r="D71" t="str">
            <v>3400B</v>
          </cell>
          <cell r="E71" t="str">
            <v>3241A01159</v>
          </cell>
          <cell r="F71" t="str">
            <v>405-4013</v>
          </cell>
          <cell r="G71">
            <v>38722</v>
          </cell>
          <cell r="H71" t="str">
            <v>NIMT, NIST</v>
          </cell>
        </row>
        <row r="72">
          <cell r="A72" t="str">
            <v>SE-99014</v>
          </cell>
          <cell r="B72" t="str">
            <v>Digital Multimeter</v>
          </cell>
          <cell r="C72" t="str">
            <v>HP</v>
          </cell>
          <cell r="D72" t="str">
            <v>34401A</v>
          </cell>
          <cell r="E72" t="str">
            <v>US36051808</v>
          </cell>
          <cell r="F72" t="str">
            <v>404-4014</v>
          </cell>
          <cell r="G72">
            <v>38480</v>
          </cell>
          <cell r="H72" t="str">
            <v>NIMT</v>
          </cell>
        </row>
        <row r="73">
          <cell r="A73" t="str">
            <v>SE-99015</v>
          </cell>
          <cell r="B73" t="str">
            <v>Digital Multimeter</v>
          </cell>
          <cell r="C73" t="str">
            <v>Yokogawa</v>
          </cell>
          <cell r="D73" t="str">
            <v>7537-01</v>
          </cell>
          <cell r="E73" t="str">
            <v>8C00496</v>
          </cell>
          <cell r="F73" t="str">
            <v>ELE/G-04/0055</v>
          </cell>
          <cell r="G73">
            <v>38483</v>
          </cell>
          <cell r="H73" t="str">
            <v>NIMT</v>
          </cell>
        </row>
        <row r="74">
          <cell r="A74" t="str">
            <v>SE-99016</v>
          </cell>
          <cell r="B74" t="str">
            <v>Digital Electrometer</v>
          </cell>
          <cell r="C74" t="str">
            <v>Keithley</v>
          </cell>
          <cell r="D74">
            <v>617</v>
          </cell>
          <cell r="E74" t="str">
            <v>0563306</v>
          </cell>
          <cell r="F74" t="str">
            <v>404-4016</v>
          </cell>
          <cell r="G74">
            <v>38700</v>
          </cell>
          <cell r="H74" t="str">
            <v>NIMT</v>
          </cell>
        </row>
        <row r="75">
          <cell r="A75" t="str">
            <v>SE-99017</v>
          </cell>
          <cell r="B75" t="str">
            <v>Multifunction Transfer Standard</v>
          </cell>
          <cell r="C75" t="str">
            <v>Wavetek</v>
          </cell>
          <cell r="D75" t="str">
            <v>4950</v>
          </cell>
          <cell r="E75" t="str">
            <v>38173</v>
          </cell>
          <cell r="F75" t="str">
            <v>ELE-04/1041</v>
          </cell>
          <cell r="G75">
            <v>38521</v>
          </cell>
          <cell r="H75" t="str">
            <v>NIMT</v>
          </cell>
        </row>
        <row r="76">
          <cell r="A76" t="str">
            <v>SE-99022</v>
          </cell>
          <cell r="B76" t="str">
            <v>Primary DC/AC Shunt</v>
          </cell>
          <cell r="C76" t="str">
            <v>Holt</v>
          </cell>
          <cell r="D76" t="str">
            <v>HCS-1</v>
          </cell>
          <cell r="E76" t="str">
            <v>0943500001351</v>
          </cell>
          <cell r="F76" t="str">
            <v>NEFE-03-0005</v>
          </cell>
          <cell r="G76">
            <v>38515</v>
          </cell>
          <cell r="H76" t="str">
            <v>NIST</v>
          </cell>
        </row>
        <row r="77">
          <cell r="A77" t="str">
            <v>SE-99022</v>
          </cell>
          <cell r="B77" t="str">
            <v>Primary DC/AC Shunt</v>
          </cell>
          <cell r="C77" t="str">
            <v>Holt</v>
          </cell>
          <cell r="D77" t="str">
            <v>HCS-1</v>
          </cell>
          <cell r="E77" t="str">
            <v>0943500001351</v>
          </cell>
          <cell r="F77" t="str">
            <v>EL-0211/04</v>
          </cell>
          <cell r="G77">
            <v>39022</v>
          </cell>
          <cell r="H77" t="str">
            <v>NIMT</v>
          </cell>
        </row>
        <row r="78">
          <cell r="A78" t="str">
            <v>SE-99023</v>
          </cell>
          <cell r="B78" t="str">
            <v>Electronic Load</v>
          </cell>
          <cell r="C78" t="str">
            <v>Kikusui</v>
          </cell>
          <cell r="D78" t="str">
            <v>PLZ700W</v>
          </cell>
          <cell r="E78" t="str">
            <v>1650065</v>
          </cell>
          <cell r="F78" t="str">
            <v>404-4023</v>
          </cell>
          <cell r="G78">
            <v>38566</v>
          </cell>
          <cell r="H78" t="str">
            <v>NIMT</v>
          </cell>
        </row>
        <row r="79">
          <cell r="A79" t="str">
            <v>SE-99024</v>
          </cell>
          <cell r="B79" t="str">
            <v>Standard Shunt</v>
          </cell>
          <cell r="C79" t="str">
            <v>Yokogawa</v>
          </cell>
          <cell r="D79" t="str">
            <v>2743-06</v>
          </cell>
          <cell r="E79" t="str">
            <v>69VG0602</v>
          </cell>
          <cell r="F79" t="str">
            <v>EL-0113/03</v>
          </cell>
          <cell r="G79">
            <v>38528</v>
          </cell>
          <cell r="H79" t="str">
            <v>NIMT</v>
          </cell>
        </row>
        <row r="80">
          <cell r="A80" t="str">
            <v>SE-99025</v>
          </cell>
          <cell r="B80" t="str">
            <v>DC/AC Shunt</v>
          </cell>
          <cell r="C80" t="str">
            <v>Guildline</v>
          </cell>
          <cell r="D80" t="str">
            <v>7320</v>
          </cell>
          <cell r="E80" t="str">
            <v>63834</v>
          </cell>
          <cell r="F80" t="str">
            <v>EL-0210/04</v>
          </cell>
          <cell r="G80">
            <v>39022</v>
          </cell>
          <cell r="H80" t="str">
            <v>NIMT</v>
          </cell>
        </row>
        <row r="81">
          <cell r="A81" t="str">
            <v>SE-99026</v>
          </cell>
          <cell r="B81" t="str">
            <v>AC/DC Shunt</v>
          </cell>
          <cell r="C81" t="str">
            <v>Wavetek</v>
          </cell>
          <cell r="D81">
            <v>4953</v>
          </cell>
          <cell r="E81" t="str">
            <v>38105</v>
          </cell>
          <cell r="F81" t="str">
            <v>Do not used this equipment</v>
          </cell>
          <cell r="G81">
            <v>0</v>
          </cell>
          <cell r="H81">
            <v>0</v>
          </cell>
        </row>
        <row r="82">
          <cell r="A82" t="str">
            <v>SE-99027</v>
          </cell>
          <cell r="B82" t="str">
            <v>Curr. Calibration for W.Tester</v>
          </cell>
          <cell r="C82" t="str">
            <v>Kikusui</v>
          </cell>
          <cell r="D82" t="str">
            <v>TOS1200</v>
          </cell>
          <cell r="E82" t="str">
            <v>15110556</v>
          </cell>
          <cell r="F82" t="str">
            <v>ELE/G-04/0101</v>
          </cell>
          <cell r="G82">
            <v>38530</v>
          </cell>
          <cell r="H82" t="str">
            <v>NIMT</v>
          </cell>
        </row>
        <row r="83">
          <cell r="A83" t="str">
            <v>SE-99028</v>
          </cell>
          <cell r="B83" t="str">
            <v>High Voltage Digitalmeter</v>
          </cell>
          <cell r="C83" t="str">
            <v>Kikusui</v>
          </cell>
          <cell r="D83" t="str">
            <v>149-10A</v>
          </cell>
          <cell r="E83" t="str">
            <v>15123315</v>
          </cell>
          <cell r="F83" t="str">
            <v>ELE/G-04/0048</v>
          </cell>
          <cell r="G83">
            <v>38439</v>
          </cell>
          <cell r="H83" t="str">
            <v>NIST, NPL, NIMT</v>
          </cell>
        </row>
        <row r="84">
          <cell r="A84" t="str">
            <v>SE-99030</v>
          </cell>
          <cell r="B84" t="str">
            <v>Withstanding Voltage Tester</v>
          </cell>
          <cell r="C84" t="str">
            <v>Kikusui</v>
          </cell>
          <cell r="D84" t="str">
            <v>TOS5101</v>
          </cell>
          <cell r="E84" t="str">
            <v>15110328</v>
          </cell>
          <cell r="F84" t="str">
            <v>Calibration not required</v>
          </cell>
          <cell r="G84">
            <v>0</v>
          </cell>
          <cell r="H84">
            <v>0</v>
          </cell>
        </row>
        <row r="85">
          <cell r="A85" t="str">
            <v>SE-99032</v>
          </cell>
          <cell r="B85" t="str">
            <v>Decade Resistance Box</v>
          </cell>
          <cell r="C85" t="str">
            <v>ESI</v>
          </cell>
          <cell r="D85" t="str">
            <v>DB62-11K</v>
          </cell>
          <cell r="E85" t="str">
            <v>N20708880062A</v>
          </cell>
          <cell r="F85" t="str">
            <v>EELG-05/0035</v>
          </cell>
          <cell r="G85">
            <v>38761</v>
          </cell>
          <cell r="H85" t="str">
            <v>NIMT</v>
          </cell>
        </row>
        <row r="86">
          <cell r="A86" t="str">
            <v>SE-99033</v>
          </cell>
          <cell r="B86" t="str">
            <v>Decade Resistance Box</v>
          </cell>
          <cell r="C86" t="str">
            <v>ESI</v>
          </cell>
          <cell r="D86" t="str">
            <v>DB62-11M</v>
          </cell>
          <cell r="E86" t="str">
            <v>R2020196DB62D</v>
          </cell>
          <cell r="F86" t="str">
            <v>EELG-05/0036</v>
          </cell>
          <cell r="G86">
            <v>38761</v>
          </cell>
          <cell r="H86" t="str">
            <v>NIMT</v>
          </cell>
        </row>
        <row r="87">
          <cell r="A87" t="str">
            <v>SE-99034</v>
          </cell>
          <cell r="B87" t="str">
            <v>Decade Resistance Box</v>
          </cell>
          <cell r="C87" t="str">
            <v>Yokogawa</v>
          </cell>
          <cell r="D87" t="str">
            <v>2793-03</v>
          </cell>
          <cell r="E87" t="str">
            <v>00084U</v>
          </cell>
          <cell r="F87" t="str">
            <v>EELG-05/0037</v>
          </cell>
          <cell r="G87">
            <v>38762</v>
          </cell>
          <cell r="H87" t="str">
            <v>NIMT</v>
          </cell>
        </row>
        <row r="88">
          <cell r="A88" t="str">
            <v>SE-99035</v>
          </cell>
          <cell r="B88" t="str">
            <v>Decade Resistance Box</v>
          </cell>
          <cell r="C88" t="str">
            <v>E&amp;C</v>
          </cell>
          <cell r="D88" t="str">
            <v>DR25500</v>
          </cell>
          <cell r="E88" t="str">
            <v>9507352</v>
          </cell>
          <cell r="F88" t="str">
            <v>EELG-05/0038</v>
          </cell>
          <cell r="G88">
            <v>38762</v>
          </cell>
          <cell r="H88" t="str">
            <v>NIMT</v>
          </cell>
        </row>
        <row r="89">
          <cell r="A89" t="str">
            <v>SE-99036</v>
          </cell>
          <cell r="B89" t="str">
            <v>4-Terminal Pair Resistor Set</v>
          </cell>
          <cell r="C89" t="str">
            <v>HP</v>
          </cell>
          <cell r="D89" t="str">
            <v>42030A</v>
          </cell>
          <cell r="E89" t="str">
            <v>3143J00135</v>
          </cell>
          <cell r="F89" t="str">
            <v>040004</v>
          </cell>
          <cell r="G89">
            <v>38726</v>
          </cell>
          <cell r="H89" t="str">
            <v>NMIJ</v>
          </cell>
        </row>
        <row r="90">
          <cell r="A90" t="str">
            <v>SE-99037</v>
          </cell>
          <cell r="B90" t="str">
            <v>Standard Resistor : 1mOhm</v>
          </cell>
          <cell r="C90" t="str">
            <v>Yokogawa</v>
          </cell>
          <cell r="D90" t="str">
            <v>2792-1m</v>
          </cell>
          <cell r="E90" t="str">
            <v>66VW1038</v>
          </cell>
          <cell r="F90" t="str">
            <v>EL-0108/04</v>
          </cell>
          <cell r="G90">
            <v>38519</v>
          </cell>
          <cell r="H90" t="str">
            <v>NIMT</v>
          </cell>
        </row>
        <row r="91">
          <cell r="A91" t="str">
            <v>SE-99038</v>
          </cell>
          <cell r="B91" t="str">
            <v>Standard Resistor : 10mOhm</v>
          </cell>
          <cell r="C91" t="str">
            <v>Yokogawa</v>
          </cell>
          <cell r="D91" t="str">
            <v>2792-10m</v>
          </cell>
          <cell r="E91" t="str">
            <v>N73D23</v>
          </cell>
          <cell r="F91" t="str">
            <v>EL-0109/04</v>
          </cell>
          <cell r="G91">
            <v>38869</v>
          </cell>
          <cell r="H91" t="str">
            <v>NIMT</v>
          </cell>
        </row>
        <row r="92">
          <cell r="A92" t="str">
            <v>SE-99039</v>
          </cell>
          <cell r="B92" t="str">
            <v>Standard Resistor : 100mOhm</v>
          </cell>
          <cell r="C92" t="str">
            <v>Yokogawa</v>
          </cell>
          <cell r="D92" t="str">
            <v>2792-100m</v>
          </cell>
          <cell r="E92" t="str">
            <v>66VW3052</v>
          </cell>
          <cell r="F92" t="str">
            <v>EL-0110/04</v>
          </cell>
          <cell r="G92">
            <v>38869</v>
          </cell>
          <cell r="H92" t="str">
            <v>NIMT</v>
          </cell>
        </row>
        <row r="93">
          <cell r="A93" t="str">
            <v>SE-99040</v>
          </cell>
          <cell r="B93" t="str">
            <v>Standard Resistor : 1Ohm</v>
          </cell>
          <cell r="C93" t="str">
            <v>Yokogawa</v>
          </cell>
          <cell r="D93" t="str">
            <v>2792-1</v>
          </cell>
          <cell r="E93" t="str">
            <v>69VW4003</v>
          </cell>
          <cell r="F93" t="str">
            <v>Damaged, donot use</v>
          </cell>
          <cell r="G93">
            <v>0</v>
          </cell>
          <cell r="H93">
            <v>0</v>
          </cell>
        </row>
        <row r="94">
          <cell r="A94" t="str">
            <v>SE-99042</v>
          </cell>
          <cell r="B94" t="str">
            <v>Standard Resistor : 10Ohm</v>
          </cell>
          <cell r="C94" t="str">
            <v>Yokogawa</v>
          </cell>
          <cell r="D94" t="str">
            <v>2792-10</v>
          </cell>
          <cell r="E94" t="str">
            <v>69VW5003</v>
          </cell>
          <cell r="F94" t="str">
            <v>EL-0112/04</v>
          </cell>
          <cell r="G94">
            <v>38869</v>
          </cell>
          <cell r="H94" t="str">
            <v>NIMT</v>
          </cell>
        </row>
        <row r="95">
          <cell r="A95" t="str">
            <v>SE-99044</v>
          </cell>
          <cell r="B95" t="str">
            <v>Standard Resistor : 100Ohm</v>
          </cell>
          <cell r="C95" t="str">
            <v>Yokogawa</v>
          </cell>
          <cell r="D95" t="str">
            <v>2792-100</v>
          </cell>
          <cell r="E95" t="str">
            <v>69VW6002</v>
          </cell>
          <cell r="F95" t="str">
            <v>EL-0113/04</v>
          </cell>
          <cell r="G95">
            <v>38519</v>
          </cell>
          <cell r="H95" t="str">
            <v>NIMT</v>
          </cell>
        </row>
        <row r="96">
          <cell r="A96" t="str">
            <v>SE-99046</v>
          </cell>
          <cell r="B96" t="str">
            <v>Metal Clad Resistor : 0.1Ohm</v>
          </cell>
          <cell r="C96" t="str">
            <v>PCN Corp.</v>
          </cell>
          <cell r="D96" t="str">
            <v>RH250M4-0.1</v>
          </cell>
          <cell r="E96" t="str">
            <v>T001</v>
          </cell>
          <cell r="F96" t="str">
            <v>404-4046</v>
          </cell>
          <cell r="G96">
            <v>38589</v>
          </cell>
          <cell r="H96" t="str">
            <v>NIMT</v>
          </cell>
        </row>
        <row r="97">
          <cell r="A97" t="str">
            <v>SE-99047</v>
          </cell>
          <cell r="B97" t="str">
            <v>Metal Clad Resistor : 0.5Ohm</v>
          </cell>
          <cell r="C97" t="str">
            <v>PCN Corp.</v>
          </cell>
          <cell r="D97" t="str">
            <v>RH250M4-0.5</v>
          </cell>
          <cell r="E97" t="str">
            <v>T002</v>
          </cell>
          <cell r="F97" t="str">
            <v>404-4047</v>
          </cell>
          <cell r="G97">
            <v>38589</v>
          </cell>
          <cell r="H97" t="str">
            <v>NIMT</v>
          </cell>
        </row>
        <row r="98">
          <cell r="A98" t="str">
            <v>SE-99048</v>
          </cell>
          <cell r="B98" t="str">
            <v>Metal Clad Resistor : 1Ohm</v>
          </cell>
          <cell r="C98" t="str">
            <v>PCN Corp.</v>
          </cell>
          <cell r="D98" t="str">
            <v>RH250ML-1</v>
          </cell>
          <cell r="E98" t="str">
            <v>T003</v>
          </cell>
          <cell r="F98" t="str">
            <v>404-4048</v>
          </cell>
          <cell r="G98">
            <v>38589</v>
          </cell>
          <cell r="H98" t="str">
            <v>NIMT</v>
          </cell>
        </row>
        <row r="99">
          <cell r="A99" t="str">
            <v>SE-99049</v>
          </cell>
          <cell r="B99" t="str">
            <v>4-T Standard Resistor</v>
          </cell>
          <cell r="C99" t="str">
            <v>Fluke</v>
          </cell>
          <cell r="D99" t="str">
            <v>742A-1</v>
          </cell>
          <cell r="E99" t="str">
            <v>6330024</v>
          </cell>
          <cell r="F99" t="str">
            <v>EL-0114/04</v>
          </cell>
          <cell r="G99">
            <v>38519</v>
          </cell>
          <cell r="H99" t="str">
            <v>NIMT</v>
          </cell>
        </row>
        <row r="100">
          <cell r="A100" t="str">
            <v>SE-99050</v>
          </cell>
          <cell r="B100" t="str">
            <v>4-T Standard Resistor</v>
          </cell>
          <cell r="C100" t="str">
            <v>Fluke</v>
          </cell>
          <cell r="D100" t="str">
            <v>742A-10k</v>
          </cell>
          <cell r="E100" t="str">
            <v>6340009</v>
          </cell>
          <cell r="F100" t="str">
            <v>EL-0115/04</v>
          </cell>
          <cell r="G100">
            <v>38869</v>
          </cell>
          <cell r="H100" t="str">
            <v>NIMT</v>
          </cell>
        </row>
        <row r="101">
          <cell r="A101" t="str">
            <v>SE-99051</v>
          </cell>
          <cell r="B101" t="str">
            <v>Standard Resistor Set</v>
          </cell>
          <cell r="C101" t="str">
            <v>Alpha Elec.</v>
          </cell>
          <cell r="D101" t="str">
            <v>10-100kOhm</v>
          </cell>
          <cell r="E101">
            <v>0</v>
          </cell>
          <cell r="F101" t="str">
            <v>Calibration not required</v>
          </cell>
          <cell r="G101">
            <v>0</v>
          </cell>
          <cell r="H101">
            <v>0</v>
          </cell>
        </row>
        <row r="102">
          <cell r="A102" t="str">
            <v>SE-99052</v>
          </cell>
          <cell r="B102" t="str">
            <v>Standard Resistor Set</v>
          </cell>
          <cell r="C102" t="str">
            <v>Electrohm</v>
          </cell>
          <cell r="D102" t="str">
            <v>5M~10MOhm</v>
          </cell>
          <cell r="E102" t="str">
            <v>99199</v>
          </cell>
          <cell r="F102" t="str">
            <v>Calibration not required</v>
          </cell>
          <cell r="G102">
            <v>0</v>
          </cell>
          <cell r="H102">
            <v>0</v>
          </cell>
        </row>
        <row r="103">
          <cell r="A103" t="str">
            <v>SE-99057</v>
          </cell>
          <cell r="B103" t="str">
            <v>Decade Capacitor</v>
          </cell>
          <cell r="C103" t="str">
            <v>HP</v>
          </cell>
          <cell r="D103" t="str">
            <v>4440B</v>
          </cell>
          <cell r="E103" t="str">
            <v>1224J03634</v>
          </cell>
          <cell r="F103" t="str">
            <v>405-4057</v>
          </cell>
          <cell r="G103">
            <v>38763</v>
          </cell>
          <cell r="H103" t="str">
            <v>NMIJ</v>
          </cell>
        </row>
        <row r="104">
          <cell r="A104" t="str">
            <v>SE-99058</v>
          </cell>
          <cell r="B104" t="str">
            <v>Standard Air Capacitor : 1pF</v>
          </cell>
          <cell r="C104" t="str">
            <v>GenRad</v>
          </cell>
          <cell r="D104" t="str">
            <v>1403-K</v>
          </cell>
          <cell r="E104" t="str">
            <v>6473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SE-99059</v>
          </cell>
          <cell r="B105" t="str">
            <v>Standard Air Capacitor : 10pF</v>
          </cell>
          <cell r="C105" t="str">
            <v>GenRad</v>
          </cell>
          <cell r="D105" t="str">
            <v>1403-G</v>
          </cell>
          <cell r="E105" t="str">
            <v>6523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SE-99060</v>
          </cell>
          <cell r="B106" t="str">
            <v>Standard Air Capacitor : 100pF</v>
          </cell>
          <cell r="C106" t="str">
            <v>GenRad</v>
          </cell>
          <cell r="D106" t="str">
            <v>1403-D</v>
          </cell>
          <cell r="E106" t="str">
            <v>6437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SE-99061</v>
          </cell>
          <cell r="B107" t="str">
            <v>Standard Air Capacitor : 1000pF</v>
          </cell>
          <cell r="C107" t="str">
            <v>GenRad</v>
          </cell>
          <cell r="D107" t="str">
            <v>1403-A</v>
          </cell>
          <cell r="E107" t="str">
            <v>6421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SE-99062</v>
          </cell>
          <cell r="B108" t="str">
            <v>Standard Air Capacitor Set</v>
          </cell>
          <cell r="C108" t="str">
            <v>HP</v>
          </cell>
          <cell r="D108" t="str">
            <v>16380A</v>
          </cell>
          <cell r="E108" t="str">
            <v>1840J01363</v>
          </cell>
          <cell r="F108" t="str">
            <v>040003</v>
          </cell>
          <cell r="G108">
            <v>38726</v>
          </cell>
          <cell r="H108" t="str">
            <v>NMIJ</v>
          </cell>
        </row>
        <row r="109">
          <cell r="A109" t="str">
            <v>SE-99064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2519J00557</v>
          </cell>
          <cell r="F109" t="str">
            <v>Ag: 030550</v>
          </cell>
          <cell r="G109">
            <v>38726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404-4075</v>
          </cell>
          <cell r="G119">
            <v>38712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38513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38623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38604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NEFE-04-0050</v>
          </cell>
          <cell r="G153">
            <v>38623</v>
          </cell>
          <cell r="H153" t="str">
            <v>NMIJ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NEFE-04-0051</v>
          </cell>
          <cell r="G154">
            <v>38623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NEFE-04-0077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NEFE-04-0076</v>
          </cell>
          <cell r="G157">
            <v>38688</v>
          </cell>
          <cell r="H157" t="str">
            <v>NIST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NEFE-04-0067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NEFE-04-0068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NEFE-04-0069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NEFE-04-0070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NEFE-04-0071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NEFE-04-0072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NEFE-04-0073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NEFE-04-0074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NEFE-04-0075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38800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405-4147</v>
          </cell>
          <cell r="G170">
            <v>38800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NEFE-04-0059</v>
          </cell>
          <cell r="G176">
            <v>38666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NEFE-04-0060</v>
          </cell>
          <cell r="G177">
            <v>38666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NEFE-04-0053</v>
          </cell>
          <cell r="G178">
            <v>38666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NEFE-04-0052</v>
          </cell>
          <cell r="G179">
            <v>38666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6"/>
      <sheetName val="Judgement Criteria"/>
      <sheetName val="Data Form-1"/>
      <sheetName val="Data Form-2"/>
      <sheetName val="5520A UNCER"/>
      <sheetName val="Equip.List"/>
      <sheetName val="Uncer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</row>
        <row r="3">
          <cell r="A3" t="str">
            <v>SE-00009</v>
          </cell>
        </row>
        <row r="4">
          <cell r="A4" t="str">
            <v>SE-00018</v>
          </cell>
        </row>
        <row r="5">
          <cell r="A5" t="str">
            <v>SE-00021</v>
          </cell>
        </row>
        <row r="6">
          <cell r="A6" t="str">
            <v>SE-00053</v>
          </cell>
        </row>
        <row r="7">
          <cell r="A7" t="str">
            <v>SE-00063</v>
          </cell>
        </row>
        <row r="8">
          <cell r="A8" t="str">
            <v>SE-00065</v>
          </cell>
        </row>
        <row r="9">
          <cell r="A9" t="str">
            <v>SE-00068</v>
          </cell>
        </row>
        <row r="10">
          <cell r="A10" t="str">
            <v>SE-00082</v>
          </cell>
        </row>
        <row r="11">
          <cell r="A11" t="str">
            <v>SE-00092</v>
          </cell>
        </row>
        <row r="12">
          <cell r="A12" t="str">
            <v>SE-00145</v>
          </cell>
        </row>
        <row r="13">
          <cell r="A13" t="str">
            <v>SE-01008</v>
          </cell>
        </row>
        <row r="14">
          <cell r="A14" t="str">
            <v>SE-01019</v>
          </cell>
        </row>
        <row r="15">
          <cell r="A15" t="str">
            <v>SE-01020</v>
          </cell>
        </row>
        <row r="16">
          <cell r="A16" t="str">
            <v>SE-01029</v>
          </cell>
        </row>
        <row r="17">
          <cell r="A17" t="str">
            <v>SE-01029</v>
          </cell>
        </row>
        <row r="18">
          <cell r="A18" t="str">
            <v>SE-01031</v>
          </cell>
        </row>
        <row r="19">
          <cell r="A19" t="str">
            <v>SE-01077</v>
          </cell>
        </row>
        <row r="20">
          <cell r="A20" t="str">
            <v>SE-01083</v>
          </cell>
        </row>
        <row r="21">
          <cell r="A21" t="str">
            <v>SE-01084</v>
          </cell>
        </row>
        <row r="22">
          <cell r="A22" t="str">
            <v>SE-02041</v>
          </cell>
        </row>
        <row r="23">
          <cell r="A23" t="str">
            <v>SE-02043</v>
          </cell>
        </row>
        <row r="24">
          <cell r="A24" t="str">
            <v>SE-02045</v>
          </cell>
        </row>
        <row r="25">
          <cell r="A25" t="str">
            <v>SE-02054</v>
          </cell>
        </row>
        <row r="26">
          <cell r="A26" t="str">
            <v>SE-02055</v>
          </cell>
        </row>
        <row r="27">
          <cell r="A27" t="str">
            <v>SE-02056</v>
          </cell>
        </row>
        <row r="28">
          <cell r="A28" t="str">
            <v>SE-02080</v>
          </cell>
        </row>
        <row r="29">
          <cell r="A29" t="str">
            <v>SE-02108</v>
          </cell>
        </row>
        <row r="30">
          <cell r="A30" t="str">
            <v>SE-02120</v>
          </cell>
        </row>
        <row r="31">
          <cell r="A31" t="str">
            <v>SE-02121</v>
          </cell>
        </row>
        <row r="32">
          <cell r="A32" t="str">
            <v>SE-02132</v>
          </cell>
        </row>
        <row r="33">
          <cell r="A33" t="str">
            <v>SE-02133</v>
          </cell>
        </row>
        <row r="34">
          <cell r="A34" t="str">
            <v>SE-02134</v>
          </cell>
        </row>
        <row r="35">
          <cell r="A35" t="str">
            <v>SE-02135</v>
          </cell>
        </row>
        <row r="36">
          <cell r="A36" t="str">
            <v>SE-02136</v>
          </cell>
        </row>
        <row r="37">
          <cell r="A37" t="str">
            <v>SE-02137</v>
          </cell>
        </row>
        <row r="38">
          <cell r="A38" t="str">
            <v>SE-02138</v>
          </cell>
        </row>
        <row r="39">
          <cell r="A39" t="str">
            <v>SE-02139</v>
          </cell>
        </row>
        <row r="40">
          <cell r="A40" t="str">
            <v>SE-02140</v>
          </cell>
        </row>
        <row r="41">
          <cell r="A41" t="str">
            <v>SE-02141</v>
          </cell>
        </row>
        <row r="42">
          <cell r="A42" t="str">
            <v>SE-02142</v>
          </cell>
        </row>
        <row r="43">
          <cell r="A43" t="str">
            <v>SE-02160</v>
          </cell>
        </row>
        <row r="44">
          <cell r="A44" t="str">
            <v>SE-02161</v>
          </cell>
        </row>
        <row r="45">
          <cell r="A45" t="str">
            <v>SE-02162</v>
          </cell>
        </row>
        <row r="46">
          <cell r="A46" t="str">
            <v>SE-03007</v>
          </cell>
        </row>
        <row r="47">
          <cell r="A47" t="str">
            <v>SE-03163</v>
          </cell>
        </row>
        <row r="48">
          <cell r="A48" t="str">
            <v>SE-03164</v>
          </cell>
        </row>
        <row r="49">
          <cell r="A49" t="str">
            <v>SE-03165</v>
          </cell>
        </row>
        <row r="50">
          <cell r="A50" t="str">
            <v>SE-03166</v>
          </cell>
        </row>
        <row r="51">
          <cell r="A51" t="str">
            <v>SE-03167</v>
          </cell>
        </row>
        <row r="52">
          <cell r="A52" t="str">
            <v>SE-03168</v>
          </cell>
        </row>
        <row r="53">
          <cell r="A53" t="str">
            <v>SE-03169</v>
          </cell>
        </row>
        <row r="54">
          <cell r="A54" t="str">
            <v>SE-03170</v>
          </cell>
        </row>
        <row r="55">
          <cell r="A55" t="str">
            <v>SE-03171</v>
          </cell>
        </row>
        <row r="56">
          <cell r="A56" t="str">
            <v>SE-03172</v>
          </cell>
        </row>
        <row r="57">
          <cell r="A57" t="str">
            <v>SE-04173</v>
          </cell>
        </row>
        <row r="58">
          <cell r="A58" t="str">
            <v>SE-04174</v>
          </cell>
        </row>
        <row r="59">
          <cell r="A59" t="str">
            <v>SE-04175</v>
          </cell>
        </row>
        <row r="60">
          <cell r="A60" t="str">
            <v>SE-04176</v>
          </cell>
        </row>
        <row r="61">
          <cell r="A61" t="str">
            <v>SE-04177</v>
          </cell>
        </row>
        <row r="62">
          <cell r="A62" t="str">
            <v>SE-04178</v>
          </cell>
        </row>
        <row r="63">
          <cell r="A63" t="str">
            <v>SE-04179</v>
          </cell>
        </row>
        <row r="64">
          <cell r="A64" t="str">
            <v>SE-05180</v>
          </cell>
        </row>
        <row r="65">
          <cell r="A65" t="str">
            <v>SE-05181</v>
          </cell>
        </row>
        <row r="66">
          <cell r="A66" t="str">
            <v>SE-05182</v>
          </cell>
        </row>
        <row r="67">
          <cell r="A67" t="str">
            <v>SE-05183</v>
          </cell>
        </row>
        <row r="68">
          <cell r="A68" t="str">
            <v>SE-05184</v>
          </cell>
        </row>
        <row r="69">
          <cell r="A69" t="str">
            <v>SE-05185</v>
          </cell>
        </row>
        <row r="70">
          <cell r="A70" t="str">
            <v>SE-05186</v>
          </cell>
        </row>
        <row r="71">
          <cell r="A71" t="str">
            <v>SE-05187</v>
          </cell>
        </row>
        <row r="72">
          <cell r="A72" t="str">
            <v>SE-05188</v>
          </cell>
        </row>
        <row r="73">
          <cell r="A73" t="str">
            <v>SE-05189</v>
          </cell>
        </row>
        <row r="74">
          <cell r="A74" t="str">
            <v>SE-05190</v>
          </cell>
        </row>
        <row r="75">
          <cell r="A75" t="str">
            <v>SE-05191</v>
          </cell>
        </row>
        <row r="76">
          <cell r="A76" t="str">
            <v>SE-05192</v>
          </cell>
        </row>
        <row r="77">
          <cell r="A77" t="str">
            <v>SE-05193</v>
          </cell>
        </row>
        <row r="78">
          <cell r="A78" t="str">
            <v>SE-05194</v>
          </cell>
        </row>
        <row r="79">
          <cell r="A79" t="str">
            <v>SE-05195</v>
          </cell>
        </row>
        <row r="80">
          <cell r="A80" t="str">
            <v>SE-05196</v>
          </cell>
        </row>
        <row r="81">
          <cell r="A81" t="str">
            <v>SE-05197</v>
          </cell>
        </row>
        <row r="82">
          <cell r="A82" t="str">
            <v>SE-06198</v>
          </cell>
        </row>
        <row r="83">
          <cell r="A83" t="str">
            <v>SE-06199</v>
          </cell>
        </row>
        <row r="84">
          <cell r="A84" t="str">
            <v>SE-06200</v>
          </cell>
        </row>
        <row r="85">
          <cell r="A85" t="str">
            <v>SE-06201</v>
          </cell>
        </row>
        <row r="86">
          <cell r="A86" t="str">
            <v>SE-06202</v>
          </cell>
        </row>
        <row r="87">
          <cell r="A87" t="str">
            <v>SE-06203</v>
          </cell>
        </row>
        <row r="88">
          <cell r="A88" t="str">
            <v>SE-99001</v>
          </cell>
        </row>
        <row r="89">
          <cell r="A89" t="str">
            <v>SE-99003</v>
          </cell>
        </row>
        <row r="90">
          <cell r="A90" t="str">
            <v>SE-99004</v>
          </cell>
        </row>
        <row r="91">
          <cell r="A91" t="str">
            <v>SE-99005</v>
          </cell>
        </row>
        <row r="92">
          <cell r="A92" t="str">
            <v>SE-99006</v>
          </cell>
        </row>
        <row r="93">
          <cell r="A93" t="str">
            <v>SE-99010</v>
          </cell>
        </row>
        <row r="94">
          <cell r="A94" t="str">
            <v>SE-99011</v>
          </cell>
        </row>
        <row r="95">
          <cell r="A95" t="str">
            <v>SE-99012</v>
          </cell>
        </row>
        <row r="96">
          <cell r="A96" t="str">
            <v>SE-99013</v>
          </cell>
        </row>
        <row r="97">
          <cell r="A97" t="str">
            <v>SE-99014</v>
          </cell>
        </row>
        <row r="98">
          <cell r="A98" t="str">
            <v>SE-99015</v>
          </cell>
        </row>
        <row r="99">
          <cell r="A99" t="str">
            <v>SE-99016</v>
          </cell>
        </row>
        <row r="100">
          <cell r="A100" t="str">
            <v>SE-99017</v>
          </cell>
        </row>
        <row r="101">
          <cell r="A101" t="str">
            <v>SE-99022</v>
          </cell>
        </row>
        <row r="102">
          <cell r="A102" t="str">
            <v>SE-99022</v>
          </cell>
        </row>
        <row r="103">
          <cell r="A103" t="str">
            <v>SE-99023</v>
          </cell>
        </row>
        <row r="104">
          <cell r="A104" t="str">
            <v>SE-99024</v>
          </cell>
        </row>
        <row r="105">
          <cell r="A105" t="str">
            <v>SE-99025</v>
          </cell>
        </row>
        <row r="106">
          <cell r="A106" t="str">
            <v>SE-99026</v>
          </cell>
        </row>
        <row r="107">
          <cell r="A107" t="str">
            <v>SE-99027</v>
          </cell>
        </row>
        <row r="108">
          <cell r="A108" t="str">
            <v>SE-99028</v>
          </cell>
        </row>
        <row r="109">
          <cell r="A109" t="str">
            <v>SE-99030</v>
          </cell>
        </row>
        <row r="110">
          <cell r="A110" t="str">
            <v>SE-99032</v>
          </cell>
        </row>
        <row r="111">
          <cell r="A111" t="str">
            <v>SE-99033</v>
          </cell>
        </row>
        <row r="112">
          <cell r="A112" t="str">
            <v>SE-99034</v>
          </cell>
        </row>
        <row r="113">
          <cell r="A113" t="str">
            <v>SE-99035</v>
          </cell>
        </row>
        <row r="114">
          <cell r="A114" t="str">
            <v>SE-99036</v>
          </cell>
        </row>
        <row r="115">
          <cell r="A115" t="str">
            <v>SE-99037</v>
          </cell>
        </row>
        <row r="116">
          <cell r="A116" t="str">
            <v>SE-99038</v>
          </cell>
        </row>
        <row r="117">
          <cell r="A117" t="str">
            <v>SE-99039</v>
          </cell>
        </row>
        <row r="118">
          <cell r="A118" t="str">
            <v>SE-99040</v>
          </cell>
        </row>
        <row r="119">
          <cell r="A119" t="str">
            <v>SE-99042</v>
          </cell>
        </row>
        <row r="120">
          <cell r="A120" t="str">
            <v>SE-99044</v>
          </cell>
        </row>
        <row r="121">
          <cell r="A121" t="str">
            <v>SE-99046</v>
          </cell>
        </row>
        <row r="122">
          <cell r="A122" t="str">
            <v>SE-99047</v>
          </cell>
        </row>
        <row r="123">
          <cell r="A123" t="str">
            <v>SE-99048</v>
          </cell>
        </row>
        <row r="124">
          <cell r="A124" t="str">
            <v>SE-99049</v>
          </cell>
        </row>
        <row r="125">
          <cell r="A125" t="str">
            <v>SE-99050</v>
          </cell>
        </row>
        <row r="126">
          <cell r="A126" t="str">
            <v>SE-99051</v>
          </cell>
        </row>
        <row r="127">
          <cell r="A127" t="str">
            <v>SE-99052</v>
          </cell>
        </row>
        <row r="128">
          <cell r="A128" t="str">
            <v>SE-99057</v>
          </cell>
        </row>
        <row r="129">
          <cell r="A129" t="str">
            <v>SE-99058</v>
          </cell>
        </row>
        <row r="130">
          <cell r="A130" t="str">
            <v>SE-99059</v>
          </cell>
        </row>
        <row r="131">
          <cell r="A131" t="str">
            <v>SE-99060</v>
          </cell>
        </row>
        <row r="132">
          <cell r="A132" t="str">
            <v>SE-99061</v>
          </cell>
        </row>
        <row r="133">
          <cell r="A133" t="str">
            <v>SE-99062</v>
          </cell>
        </row>
        <row r="134">
          <cell r="A134" t="str">
            <v>SE-99064</v>
          </cell>
        </row>
        <row r="135">
          <cell r="A135" t="str">
            <v>SE-99066</v>
          </cell>
        </row>
        <row r="136">
          <cell r="A136" t="str">
            <v>SE-99067</v>
          </cell>
        </row>
        <row r="137">
          <cell r="A137" t="str">
            <v>SE-99069</v>
          </cell>
        </row>
        <row r="138">
          <cell r="A138" t="str">
            <v>SE-99070</v>
          </cell>
        </row>
        <row r="139">
          <cell r="A139" t="str">
            <v>SE-99071</v>
          </cell>
        </row>
        <row r="140">
          <cell r="A140" t="str">
            <v>SE-99072</v>
          </cell>
        </row>
        <row r="141">
          <cell r="A141" t="str">
            <v>SE-99073</v>
          </cell>
        </row>
        <row r="142">
          <cell r="A142" t="str">
            <v>SE-99074</v>
          </cell>
        </row>
        <row r="143">
          <cell r="A143" t="str">
            <v>SE-99075</v>
          </cell>
        </row>
        <row r="144">
          <cell r="A144" t="str">
            <v>SE-99076</v>
          </cell>
        </row>
        <row r="145">
          <cell r="A145" t="str">
            <v>SE-99078</v>
          </cell>
        </row>
        <row r="146">
          <cell r="A146" t="str">
            <v>SE-99079</v>
          </cell>
        </row>
        <row r="147">
          <cell r="A147" t="str">
            <v>SE-99081</v>
          </cell>
        </row>
        <row r="148">
          <cell r="A148" t="str">
            <v>SE-99085</v>
          </cell>
        </row>
        <row r="149">
          <cell r="A149" t="str">
            <v>SE-99086</v>
          </cell>
        </row>
        <row r="150">
          <cell r="A150" t="str">
            <v>SE-99087</v>
          </cell>
        </row>
        <row r="151">
          <cell r="A151" t="str">
            <v>SE-99088</v>
          </cell>
        </row>
        <row r="152">
          <cell r="A152" t="str">
            <v>SE-99089</v>
          </cell>
        </row>
        <row r="153">
          <cell r="A153" t="str">
            <v>SE-99090</v>
          </cell>
        </row>
        <row r="154">
          <cell r="A154" t="str">
            <v>SE-99091</v>
          </cell>
        </row>
        <row r="155">
          <cell r="A155" t="str">
            <v>SE-99093</v>
          </cell>
        </row>
        <row r="156">
          <cell r="A156" t="str">
            <v>SE-99094</v>
          </cell>
        </row>
        <row r="157">
          <cell r="A157" t="str">
            <v>SE-99095</v>
          </cell>
        </row>
        <row r="158">
          <cell r="A158" t="str">
            <v>SE-99096</v>
          </cell>
        </row>
        <row r="159">
          <cell r="A159" t="str">
            <v>SE-99097</v>
          </cell>
        </row>
        <row r="160">
          <cell r="A160" t="str">
            <v>SE-99098</v>
          </cell>
        </row>
        <row r="161">
          <cell r="A161" t="str">
            <v>SE-99099</v>
          </cell>
        </row>
        <row r="162">
          <cell r="A162" t="str">
            <v>SE-99100</v>
          </cell>
        </row>
        <row r="163">
          <cell r="A163" t="str">
            <v>SE-99101</v>
          </cell>
        </row>
        <row r="164">
          <cell r="A164" t="str">
            <v>SE-99102</v>
          </cell>
        </row>
        <row r="165">
          <cell r="A165" t="str">
            <v>SE-99103</v>
          </cell>
        </row>
        <row r="166">
          <cell r="A166" t="str">
            <v>SE-99104</v>
          </cell>
        </row>
        <row r="167">
          <cell r="A167" t="str">
            <v>SE-99105</v>
          </cell>
        </row>
        <row r="168">
          <cell r="A168" t="str">
            <v>SE-99106</v>
          </cell>
        </row>
        <row r="169">
          <cell r="A169" t="str">
            <v>SE-99107</v>
          </cell>
        </row>
        <row r="170">
          <cell r="A170" t="str">
            <v>SE-99109</v>
          </cell>
        </row>
        <row r="171">
          <cell r="A171" t="str">
            <v>SE-99110</v>
          </cell>
        </row>
        <row r="172">
          <cell r="A172" t="str">
            <v>SE-99111</v>
          </cell>
        </row>
        <row r="173">
          <cell r="A173" t="str">
            <v>SE-99112</v>
          </cell>
        </row>
        <row r="174">
          <cell r="A174" t="str">
            <v>SE-99113</v>
          </cell>
        </row>
        <row r="175">
          <cell r="A175" t="str">
            <v>SE-99114</v>
          </cell>
        </row>
        <row r="176">
          <cell r="A176" t="str">
            <v>SE-99115</v>
          </cell>
        </row>
        <row r="177">
          <cell r="A177" t="str">
            <v>SE-99116</v>
          </cell>
        </row>
        <row r="178">
          <cell r="A178" t="str">
            <v>SE-99117</v>
          </cell>
        </row>
        <row r="179">
          <cell r="A179" t="str">
            <v>SE-99118</v>
          </cell>
        </row>
        <row r="180">
          <cell r="A180" t="str">
            <v>SE-99119</v>
          </cell>
        </row>
        <row r="181">
          <cell r="A181" t="str">
            <v>SE-99122</v>
          </cell>
        </row>
        <row r="182">
          <cell r="A182" t="str">
            <v>SE-99123</v>
          </cell>
        </row>
        <row r="183">
          <cell r="A183" t="str">
            <v>SE-99124</v>
          </cell>
        </row>
        <row r="184">
          <cell r="A184" t="str">
            <v>SE-99125</v>
          </cell>
        </row>
      </sheetData>
      <sheetData sheetId="6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-04-2006"/>
      <sheetName val="Data Form-1"/>
      <sheetName val="Data Form-2"/>
      <sheetName val="Verification 5520A"/>
      <sheetName val="5520A UNCER"/>
      <sheetName val="Eq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ertificate"/>
      <sheetName val="Report"/>
      <sheetName val="Result"/>
      <sheetName val="Uncertainty Budget 0 to 25mm"/>
      <sheetName val="Uncert of STD"/>
      <sheetName val="Configuration"/>
      <sheetName val="$$^^$$"/>
    </sheetNames>
    <sheetDataSet>
      <sheetData sheetId="0">
        <row r="15">
          <cell r="J15">
            <v>0.3</v>
          </cell>
        </row>
        <row r="16">
          <cell r="J16">
            <v>0</v>
          </cell>
        </row>
        <row r="24">
          <cell r="T24">
            <v>0.89999999999999991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  <sheetName val="E4402B (2)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03-2006"/>
      <sheetName val="Data Form-1"/>
      <sheetName val="Data Form-2"/>
      <sheetName val="5520A UNCER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405-4021</v>
          </cell>
          <cell r="G5">
            <v>38767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>
            <v>0</v>
          </cell>
          <cell r="G74">
            <v>0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>
            <v>0</v>
          </cell>
          <cell r="G75">
            <v>0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>
            <v>0</v>
          </cell>
          <cell r="G76">
            <v>0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>
            <v>0</v>
          </cell>
          <cell r="G77">
            <v>0</v>
          </cell>
          <cell r="H77" t="str">
            <v>NIMT</v>
          </cell>
        </row>
        <row r="78">
          <cell r="A78" t="str">
            <v>SE-05194</v>
          </cell>
          <cell r="B78" t="str">
            <v>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>
            <v>0</v>
          </cell>
          <cell r="G78">
            <v>0</v>
          </cell>
          <cell r="H78" t="str">
            <v>NIMT</v>
          </cell>
        </row>
        <row r="79">
          <cell r="A79" t="str">
            <v>SE-05195</v>
          </cell>
          <cell r="B79" t="str">
            <v>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>
            <v>0</v>
          </cell>
          <cell r="G79">
            <v>0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>
            <v>0</v>
          </cell>
          <cell r="H80" t="str">
            <v>NIMT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0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0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EL-0032/04</v>
          </cell>
          <cell r="G88">
            <v>38766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EELG-05/0100</v>
          </cell>
          <cell r="G90">
            <v>38806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EELG-05/0101</v>
          </cell>
          <cell r="G91">
            <v>38806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EELG-05/0110</v>
          </cell>
          <cell r="G95">
            <v>38809</v>
          </cell>
          <cell r="H95" t="str">
            <v>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405-4030</v>
          </cell>
          <cell r="G109">
            <v>38790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Due date (Send to Japan)</v>
          </cell>
          <cell r="G114">
            <v>38660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Due date (Send to Japan)</v>
          </cell>
          <cell r="G133">
            <v>38661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Due date (Send to Japan)</v>
          </cell>
          <cell r="G134">
            <v>38647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404-4111</v>
          </cell>
          <cell r="G172">
            <v>38604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Verify software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39259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406-4041</v>
          </cell>
          <cell r="G22">
            <v>39259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406-4108</v>
          </cell>
          <cell r="G29">
            <v>39208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406-4137</v>
          </cell>
          <cell r="G37">
            <v>39263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406-4139</v>
          </cell>
          <cell r="G39">
            <v>39263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406-4141</v>
          </cell>
          <cell r="G41">
            <v>39263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406-4142</v>
          </cell>
          <cell r="G42">
            <v>39263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EEH-05/0375</v>
          </cell>
          <cell r="G49">
            <v>38881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39203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BS7949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BT3943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39161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39161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39161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39161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39161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39161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EELG-06/0340</v>
          </cell>
          <cell r="G113">
            <v>39240</v>
          </cell>
          <cell r="H113" t="str">
            <v>NIMT</v>
          </cell>
        </row>
        <row r="114">
          <cell r="A114" t="str">
            <v>SE-06230</v>
          </cell>
          <cell r="B114" t="str">
            <v>Dgital Multimeter 6.5 Digit</v>
          </cell>
          <cell r="C114" t="str">
            <v>Agilent Technologies</v>
          </cell>
          <cell r="D114" t="str">
            <v>34411A</v>
          </cell>
          <cell r="E114" t="str">
            <v>MY46000701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SE-06231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SE-06232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SE-06233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SE-06234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SE-06235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SE-06236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SE-06237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 t="str">
            <v>SE-06238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A123" t="str">
            <v>SE-06239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SE-06240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EETG-06/0043</v>
          </cell>
          <cell r="G131">
            <v>39241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39261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EELG-06/0195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Calibration not required</v>
          </cell>
          <cell r="G137">
            <v>0</v>
          </cell>
          <cell r="H137">
            <v>0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EELG-06/0360</v>
          </cell>
          <cell r="G144">
            <v>39247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38934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38934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38934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38934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Calibration not required</v>
          </cell>
          <cell r="G172">
            <v>0</v>
          </cell>
          <cell r="H172">
            <v>0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39221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39259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406-4086</v>
          </cell>
          <cell r="G186">
            <v>39241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406-4087</v>
          </cell>
          <cell r="G187">
            <v>39240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406-4090</v>
          </cell>
          <cell r="G190">
            <v>39276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406-4094</v>
          </cell>
          <cell r="G193">
            <v>39172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406-4095</v>
          </cell>
          <cell r="G194">
            <v>39233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406-4097</v>
          </cell>
          <cell r="G196">
            <v>39204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406-4105</v>
          </cell>
          <cell r="G204">
            <v>39224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406-4106</v>
          </cell>
          <cell r="G205">
            <v>39230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  <sheetName val="Eq.List"/>
      <sheetName val="Data Form-1"/>
      <sheetName val="Data Form-2"/>
      <sheetName val="16380A UNCER"/>
      <sheetName val="16380C UNCER"/>
      <sheetName val="3458A UNCER"/>
      <sheetName val="6100A UNCER"/>
      <sheetName val="16074A UNC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1BC"/>
  </sheetPr>
  <dimension ref="B1:AP59"/>
  <sheetViews>
    <sheetView view="pageBreakPreview" topLeftCell="A25" zoomScaleNormal="100" zoomScaleSheetLayoutView="100" workbookViewId="0">
      <selection activeCell="Y44" sqref="Y44:AA44"/>
    </sheetView>
  </sheetViews>
  <sheetFormatPr defaultColWidth="7.5703125" defaultRowHeight="18.75" customHeight="1"/>
  <cols>
    <col min="1" max="1" width="1.5703125" style="159" customWidth="1"/>
    <col min="2" max="45" width="3.140625" style="159" customWidth="1"/>
    <col min="46" max="189" width="7.5703125" style="159"/>
    <col min="190" max="190" width="1.5703125" style="159" customWidth="1"/>
    <col min="191" max="194" width="3.5703125" style="159" customWidth="1"/>
    <col min="195" max="198" width="5.42578125" style="159" customWidth="1"/>
    <col min="199" max="214" width="4" style="159" customWidth="1"/>
    <col min="215" max="216" width="3.42578125" style="159" customWidth="1"/>
    <col min="217" max="254" width="3.5703125" style="159" customWidth="1"/>
    <col min="255" max="445" width="7.5703125" style="159"/>
    <col min="446" max="446" width="1.5703125" style="159" customWidth="1"/>
    <col min="447" max="450" width="3.5703125" style="159" customWidth="1"/>
    <col min="451" max="454" width="5.42578125" style="159" customWidth="1"/>
    <col min="455" max="470" width="4" style="159" customWidth="1"/>
    <col min="471" max="472" width="3.42578125" style="159" customWidth="1"/>
    <col min="473" max="510" width="3.5703125" style="159" customWidth="1"/>
    <col min="511" max="701" width="7.5703125" style="159"/>
    <col min="702" max="702" width="1.5703125" style="159" customWidth="1"/>
    <col min="703" max="706" width="3.5703125" style="159" customWidth="1"/>
    <col min="707" max="710" width="5.42578125" style="159" customWidth="1"/>
    <col min="711" max="726" width="4" style="159" customWidth="1"/>
    <col min="727" max="728" width="3.42578125" style="159" customWidth="1"/>
    <col min="729" max="766" width="3.5703125" style="159" customWidth="1"/>
    <col min="767" max="957" width="7.5703125" style="159"/>
    <col min="958" max="958" width="1.5703125" style="159" customWidth="1"/>
    <col min="959" max="962" width="3.5703125" style="159" customWidth="1"/>
    <col min="963" max="966" width="5.42578125" style="159" customWidth="1"/>
    <col min="967" max="982" width="4" style="159" customWidth="1"/>
    <col min="983" max="984" width="3.42578125" style="159" customWidth="1"/>
    <col min="985" max="1022" width="3.5703125" style="159" customWidth="1"/>
    <col min="1023" max="1213" width="7.5703125" style="159"/>
    <col min="1214" max="1214" width="1.5703125" style="159" customWidth="1"/>
    <col min="1215" max="1218" width="3.5703125" style="159" customWidth="1"/>
    <col min="1219" max="1222" width="5.42578125" style="159" customWidth="1"/>
    <col min="1223" max="1238" width="4" style="159" customWidth="1"/>
    <col min="1239" max="1240" width="3.42578125" style="159" customWidth="1"/>
    <col min="1241" max="1278" width="3.5703125" style="159" customWidth="1"/>
    <col min="1279" max="1469" width="7.5703125" style="159"/>
    <col min="1470" max="1470" width="1.5703125" style="159" customWidth="1"/>
    <col min="1471" max="1474" width="3.5703125" style="159" customWidth="1"/>
    <col min="1475" max="1478" width="5.42578125" style="159" customWidth="1"/>
    <col min="1479" max="1494" width="4" style="159" customWidth="1"/>
    <col min="1495" max="1496" width="3.42578125" style="159" customWidth="1"/>
    <col min="1497" max="1534" width="3.5703125" style="159" customWidth="1"/>
    <col min="1535" max="1725" width="7.5703125" style="159"/>
    <col min="1726" max="1726" width="1.5703125" style="159" customWidth="1"/>
    <col min="1727" max="1730" width="3.5703125" style="159" customWidth="1"/>
    <col min="1731" max="1734" width="5.42578125" style="159" customWidth="1"/>
    <col min="1735" max="1750" width="4" style="159" customWidth="1"/>
    <col min="1751" max="1752" width="3.42578125" style="159" customWidth="1"/>
    <col min="1753" max="1790" width="3.5703125" style="159" customWidth="1"/>
    <col min="1791" max="1981" width="7.5703125" style="159"/>
    <col min="1982" max="1982" width="1.5703125" style="159" customWidth="1"/>
    <col min="1983" max="1986" width="3.5703125" style="159" customWidth="1"/>
    <col min="1987" max="1990" width="5.42578125" style="159" customWidth="1"/>
    <col min="1991" max="2006" width="4" style="159" customWidth="1"/>
    <col min="2007" max="2008" width="3.42578125" style="159" customWidth="1"/>
    <col min="2009" max="2046" width="3.5703125" style="159" customWidth="1"/>
    <col min="2047" max="2237" width="7.5703125" style="159"/>
    <col min="2238" max="2238" width="1.5703125" style="159" customWidth="1"/>
    <col min="2239" max="2242" width="3.5703125" style="159" customWidth="1"/>
    <col min="2243" max="2246" width="5.42578125" style="159" customWidth="1"/>
    <col min="2247" max="2262" width="4" style="159" customWidth="1"/>
    <col min="2263" max="2264" width="3.42578125" style="159" customWidth="1"/>
    <col min="2265" max="2302" width="3.5703125" style="159" customWidth="1"/>
    <col min="2303" max="2493" width="7.5703125" style="159"/>
    <col min="2494" max="2494" width="1.5703125" style="159" customWidth="1"/>
    <col min="2495" max="2498" width="3.5703125" style="159" customWidth="1"/>
    <col min="2499" max="2502" width="5.42578125" style="159" customWidth="1"/>
    <col min="2503" max="2518" width="4" style="159" customWidth="1"/>
    <col min="2519" max="2520" width="3.42578125" style="159" customWidth="1"/>
    <col min="2521" max="2558" width="3.5703125" style="159" customWidth="1"/>
    <col min="2559" max="2749" width="7.5703125" style="159"/>
    <col min="2750" max="2750" width="1.5703125" style="159" customWidth="1"/>
    <col min="2751" max="2754" width="3.5703125" style="159" customWidth="1"/>
    <col min="2755" max="2758" width="5.42578125" style="159" customWidth="1"/>
    <col min="2759" max="2774" width="4" style="159" customWidth="1"/>
    <col min="2775" max="2776" width="3.42578125" style="159" customWidth="1"/>
    <col min="2777" max="2814" width="3.5703125" style="159" customWidth="1"/>
    <col min="2815" max="3005" width="7.5703125" style="159"/>
    <col min="3006" max="3006" width="1.5703125" style="159" customWidth="1"/>
    <col min="3007" max="3010" width="3.5703125" style="159" customWidth="1"/>
    <col min="3011" max="3014" width="5.42578125" style="159" customWidth="1"/>
    <col min="3015" max="3030" width="4" style="159" customWidth="1"/>
    <col min="3031" max="3032" width="3.42578125" style="159" customWidth="1"/>
    <col min="3033" max="3070" width="3.5703125" style="159" customWidth="1"/>
    <col min="3071" max="3261" width="7.5703125" style="159"/>
    <col min="3262" max="3262" width="1.5703125" style="159" customWidth="1"/>
    <col min="3263" max="3266" width="3.5703125" style="159" customWidth="1"/>
    <col min="3267" max="3270" width="5.42578125" style="159" customWidth="1"/>
    <col min="3271" max="3286" width="4" style="159" customWidth="1"/>
    <col min="3287" max="3288" width="3.42578125" style="159" customWidth="1"/>
    <col min="3289" max="3326" width="3.5703125" style="159" customWidth="1"/>
    <col min="3327" max="3517" width="7.5703125" style="159"/>
    <col min="3518" max="3518" width="1.5703125" style="159" customWidth="1"/>
    <col min="3519" max="3522" width="3.5703125" style="159" customWidth="1"/>
    <col min="3523" max="3526" width="5.42578125" style="159" customWidth="1"/>
    <col min="3527" max="3542" width="4" style="159" customWidth="1"/>
    <col min="3543" max="3544" width="3.42578125" style="159" customWidth="1"/>
    <col min="3545" max="3582" width="3.5703125" style="159" customWidth="1"/>
    <col min="3583" max="3773" width="7.5703125" style="159"/>
    <col min="3774" max="3774" width="1.5703125" style="159" customWidth="1"/>
    <col min="3775" max="3778" width="3.5703125" style="159" customWidth="1"/>
    <col min="3779" max="3782" width="5.42578125" style="159" customWidth="1"/>
    <col min="3783" max="3798" width="4" style="159" customWidth="1"/>
    <col min="3799" max="3800" width="3.42578125" style="159" customWidth="1"/>
    <col min="3801" max="3838" width="3.5703125" style="159" customWidth="1"/>
    <col min="3839" max="4029" width="7.5703125" style="159"/>
    <col min="4030" max="4030" width="1.5703125" style="159" customWidth="1"/>
    <col min="4031" max="4034" width="3.5703125" style="159" customWidth="1"/>
    <col min="4035" max="4038" width="5.42578125" style="159" customWidth="1"/>
    <col min="4039" max="4054" width="4" style="159" customWidth="1"/>
    <col min="4055" max="4056" width="3.42578125" style="159" customWidth="1"/>
    <col min="4057" max="4094" width="3.5703125" style="159" customWidth="1"/>
    <col min="4095" max="4285" width="7.5703125" style="159"/>
    <col min="4286" max="4286" width="1.5703125" style="159" customWidth="1"/>
    <col min="4287" max="4290" width="3.5703125" style="159" customWidth="1"/>
    <col min="4291" max="4294" width="5.42578125" style="159" customWidth="1"/>
    <col min="4295" max="4310" width="4" style="159" customWidth="1"/>
    <col min="4311" max="4312" width="3.42578125" style="159" customWidth="1"/>
    <col min="4313" max="4350" width="3.5703125" style="159" customWidth="1"/>
    <col min="4351" max="4541" width="7.5703125" style="159"/>
    <col min="4542" max="4542" width="1.5703125" style="159" customWidth="1"/>
    <col min="4543" max="4546" width="3.5703125" style="159" customWidth="1"/>
    <col min="4547" max="4550" width="5.42578125" style="159" customWidth="1"/>
    <col min="4551" max="4566" width="4" style="159" customWidth="1"/>
    <col min="4567" max="4568" width="3.42578125" style="159" customWidth="1"/>
    <col min="4569" max="4606" width="3.5703125" style="159" customWidth="1"/>
    <col min="4607" max="4797" width="7.5703125" style="159"/>
    <col min="4798" max="4798" width="1.5703125" style="159" customWidth="1"/>
    <col min="4799" max="4802" width="3.5703125" style="159" customWidth="1"/>
    <col min="4803" max="4806" width="5.42578125" style="159" customWidth="1"/>
    <col min="4807" max="4822" width="4" style="159" customWidth="1"/>
    <col min="4823" max="4824" width="3.42578125" style="159" customWidth="1"/>
    <col min="4825" max="4862" width="3.5703125" style="159" customWidth="1"/>
    <col min="4863" max="5053" width="7.5703125" style="159"/>
    <col min="5054" max="5054" width="1.5703125" style="159" customWidth="1"/>
    <col min="5055" max="5058" width="3.5703125" style="159" customWidth="1"/>
    <col min="5059" max="5062" width="5.42578125" style="159" customWidth="1"/>
    <col min="5063" max="5078" width="4" style="159" customWidth="1"/>
    <col min="5079" max="5080" width="3.42578125" style="159" customWidth="1"/>
    <col min="5081" max="5118" width="3.5703125" style="159" customWidth="1"/>
    <col min="5119" max="5309" width="7.5703125" style="159"/>
    <col min="5310" max="5310" width="1.5703125" style="159" customWidth="1"/>
    <col min="5311" max="5314" width="3.5703125" style="159" customWidth="1"/>
    <col min="5315" max="5318" width="5.42578125" style="159" customWidth="1"/>
    <col min="5319" max="5334" width="4" style="159" customWidth="1"/>
    <col min="5335" max="5336" width="3.42578125" style="159" customWidth="1"/>
    <col min="5337" max="5374" width="3.5703125" style="159" customWidth="1"/>
    <col min="5375" max="5565" width="7.5703125" style="159"/>
    <col min="5566" max="5566" width="1.5703125" style="159" customWidth="1"/>
    <col min="5567" max="5570" width="3.5703125" style="159" customWidth="1"/>
    <col min="5571" max="5574" width="5.42578125" style="159" customWidth="1"/>
    <col min="5575" max="5590" width="4" style="159" customWidth="1"/>
    <col min="5591" max="5592" width="3.42578125" style="159" customWidth="1"/>
    <col min="5593" max="5630" width="3.5703125" style="159" customWidth="1"/>
    <col min="5631" max="5821" width="7.5703125" style="159"/>
    <col min="5822" max="5822" width="1.5703125" style="159" customWidth="1"/>
    <col min="5823" max="5826" width="3.5703125" style="159" customWidth="1"/>
    <col min="5827" max="5830" width="5.42578125" style="159" customWidth="1"/>
    <col min="5831" max="5846" width="4" style="159" customWidth="1"/>
    <col min="5847" max="5848" width="3.42578125" style="159" customWidth="1"/>
    <col min="5849" max="5886" width="3.5703125" style="159" customWidth="1"/>
    <col min="5887" max="6077" width="7.5703125" style="159"/>
    <col min="6078" max="6078" width="1.5703125" style="159" customWidth="1"/>
    <col min="6079" max="6082" width="3.5703125" style="159" customWidth="1"/>
    <col min="6083" max="6086" width="5.42578125" style="159" customWidth="1"/>
    <col min="6087" max="6102" width="4" style="159" customWidth="1"/>
    <col min="6103" max="6104" width="3.42578125" style="159" customWidth="1"/>
    <col min="6105" max="6142" width="3.5703125" style="159" customWidth="1"/>
    <col min="6143" max="6333" width="7.5703125" style="159"/>
    <col min="6334" max="6334" width="1.5703125" style="159" customWidth="1"/>
    <col min="6335" max="6338" width="3.5703125" style="159" customWidth="1"/>
    <col min="6339" max="6342" width="5.42578125" style="159" customWidth="1"/>
    <col min="6343" max="6358" width="4" style="159" customWidth="1"/>
    <col min="6359" max="6360" width="3.42578125" style="159" customWidth="1"/>
    <col min="6361" max="6398" width="3.5703125" style="159" customWidth="1"/>
    <col min="6399" max="6589" width="7.5703125" style="159"/>
    <col min="6590" max="6590" width="1.5703125" style="159" customWidth="1"/>
    <col min="6591" max="6594" width="3.5703125" style="159" customWidth="1"/>
    <col min="6595" max="6598" width="5.42578125" style="159" customWidth="1"/>
    <col min="6599" max="6614" width="4" style="159" customWidth="1"/>
    <col min="6615" max="6616" width="3.42578125" style="159" customWidth="1"/>
    <col min="6617" max="6654" width="3.5703125" style="159" customWidth="1"/>
    <col min="6655" max="6845" width="7.5703125" style="159"/>
    <col min="6846" max="6846" width="1.5703125" style="159" customWidth="1"/>
    <col min="6847" max="6850" width="3.5703125" style="159" customWidth="1"/>
    <col min="6851" max="6854" width="5.42578125" style="159" customWidth="1"/>
    <col min="6855" max="6870" width="4" style="159" customWidth="1"/>
    <col min="6871" max="6872" width="3.42578125" style="159" customWidth="1"/>
    <col min="6873" max="6910" width="3.5703125" style="159" customWidth="1"/>
    <col min="6911" max="7101" width="7.5703125" style="159"/>
    <col min="7102" max="7102" width="1.5703125" style="159" customWidth="1"/>
    <col min="7103" max="7106" width="3.5703125" style="159" customWidth="1"/>
    <col min="7107" max="7110" width="5.42578125" style="159" customWidth="1"/>
    <col min="7111" max="7126" width="4" style="159" customWidth="1"/>
    <col min="7127" max="7128" width="3.42578125" style="159" customWidth="1"/>
    <col min="7129" max="7166" width="3.5703125" style="159" customWidth="1"/>
    <col min="7167" max="7357" width="7.5703125" style="159"/>
    <col min="7358" max="7358" width="1.5703125" style="159" customWidth="1"/>
    <col min="7359" max="7362" width="3.5703125" style="159" customWidth="1"/>
    <col min="7363" max="7366" width="5.42578125" style="159" customWidth="1"/>
    <col min="7367" max="7382" width="4" style="159" customWidth="1"/>
    <col min="7383" max="7384" width="3.42578125" style="159" customWidth="1"/>
    <col min="7385" max="7422" width="3.5703125" style="159" customWidth="1"/>
    <col min="7423" max="7613" width="7.5703125" style="159"/>
    <col min="7614" max="7614" width="1.5703125" style="159" customWidth="1"/>
    <col min="7615" max="7618" width="3.5703125" style="159" customWidth="1"/>
    <col min="7619" max="7622" width="5.42578125" style="159" customWidth="1"/>
    <col min="7623" max="7638" width="4" style="159" customWidth="1"/>
    <col min="7639" max="7640" width="3.42578125" style="159" customWidth="1"/>
    <col min="7641" max="7678" width="3.5703125" style="159" customWidth="1"/>
    <col min="7679" max="7869" width="7.5703125" style="159"/>
    <col min="7870" max="7870" width="1.5703125" style="159" customWidth="1"/>
    <col min="7871" max="7874" width="3.5703125" style="159" customWidth="1"/>
    <col min="7875" max="7878" width="5.42578125" style="159" customWidth="1"/>
    <col min="7879" max="7894" width="4" style="159" customWidth="1"/>
    <col min="7895" max="7896" width="3.42578125" style="159" customWidth="1"/>
    <col min="7897" max="7934" width="3.5703125" style="159" customWidth="1"/>
    <col min="7935" max="8125" width="7.5703125" style="159"/>
    <col min="8126" max="8126" width="1.5703125" style="159" customWidth="1"/>
    <col min="8127" max="8130" width="3.5703125" style="159" customWidth="1"/>
    <col min="8131" max="8134" width="5.42578125" style="159" customWidth="1"/>
    <col min="8135" max="8150" width="4" style="159" customWidth="1"/>
    <col min="8151" max="8152" width="3.42578125" style="159" customWidth="1"/>
    <col min="8153" max="8190" width="3.5703125" style="159" customWidth="1"/>
    <col min="8191" max="8381" width="7.5703125" style="159"/>
    <col min="8382" max="8382" width="1.5703125" style="159" customWidth="1"/>
    <col min="8383" max="8386" width="3.5703125" style="159" customWidth="1"/>
    <col min="8387" max="8390" width="5.42578125" style="159" customWidth="1"/>
    <col min="8391" max="8406" width="4" style="159" customWidth="1"/>
    <col min="8407" max="8408" width="3.42578125" style="159" customWidth="1"/>
    <col min="8409" max="8446" width="3.5703125" style="159" customWidth="1"/>
    <col min="8447" max="8637" width="7.5703125" style="159"/>
    <col min="8638" max="8638" width="1.5703125" style="159" customWidth="1"/>
    <col min="8639" max="8642" width="3.5703125" style="159" customWidth="1"/>
    <col min="8643" max="8646" width="5.42578125" style="159" customWidth="1"/>
    <col min="8647" max="8662" width="4" style="159" customWidth="1"/>
    <col min="8663" max="8664" width="3.42578125" style="159" customWidth="1"/>
    <col min="8665" max="8702" width="3.5703125" style="159" customWidth="1"/>
    <col min="8703" max="8893" width="7.5703125" style="159"/>
    <col min="8894" max="8894" width="1.5703125" style="159" customWidth="1"/>
    <col min="8895" max="8898" width="3.5703125" style="159" customWidth="1"/>
    <col min="8899" max="8902" width="5.42578125" style="159" customWidth="1"/>
    <col min="8903" max="8918" width="4" style="159" customWidth="1"/>
    <col min="8919" max="8920" width="3.42578125" style="159" customWidth="1"/>
    <col min="8921" max="8958" width="3.5703125" style="159" customWidth="1"/>
    <col min="8959" max="9149" width="7.5703125" style="159"/>
    <col min="9150" max="9150" width="1.5703125" style="159" customWidth="1"/>
    <col min="9151" max="9154" width="3.5703125" style="159" customWidth="1"/>
    <col min="9155" max="9158" width="5.42578125" style="159" customWidth="1"/>
    <col min="9159" max="9174" width="4" style="159" customWidth="1"/>
    <col min="9175" max="9176" width="3.42578125" style="159" customWidth="1"/>
    <col min="9177" max="9214" width="3.5703125" style="159" customWidth="1"/>
    <col min="9215" max="9405" width="7.5703125" style="159"/>
    <col min="9406" max="9406" width="1.5703125" style="159" customWidth="1"/>
    <col min="9407" max="9410" width="3.5703125" style="159" customWidth="1"/>
    <col min="9411" max="9414" width="5.42578125" style="159" customWidth="1"/>
    <col min="9415" max="9430" width="4" style="159" customWidth="1"/>
    <col min="9431" max="9432" width="3.42578125" style="159" customWidth="1"/>
    <col min="9433" max="9470" width="3.5703125" style="159" customWidth="1"/>
    <col min="9471" max="9661" width="7.5703125" style="159"/>
    <col min="9662" max="9662" width="1.5703125" style="159" customWidth="1"/>
    <col min="9663" max="9666" width="3.5703125" style="159" customWidth="1"/>
    <col min="9667" max="9670" width="5.42578125" style="159" customWidth="1"/>
    <col min="9671" max="9686" width="4" style="159" customWidth="1"/>
    <col min="9687" max="9688" width="3.42578125" style="159" customWidth="1"/>
    <col min="9689" max="9726" width="3.5703125" style="159" customWidth="1"/>
    <col min="9727" max="9917" width="7.5703125" style="159"/>
    <col min="9918" max="9918" width="1.5703125" style="159" customWidth="1"/>
    <col min="9919" max="9922" width="3.5703125" style="159" customWidth="1"/>
    <col min="9923" max="9926" width="5.42578125" style="159" customWidth="1"/>
    <col min="9927" max="9942" width="4" style="159" customWidth="1"/>
    <col min="9943" max="9944" width="3.42578125" style="159" customWidth="1"/>
    <col min="9945" max="9982" width="3.5703125" style="159" customWidth="1"/>
    <col min="9983" max="10173" width="7.5703125" style="159"/>
    <col min="10174" max="10174" width="1.5703125" style="159" customWidth="1"/>
    <col min="10175" max="10178" width="3.5703125" style="159" customWidth="1"/>
    <col min="10179" max="10182" width="5.42578125" style="159" customWidth="1"/>
    <col min="10183" max="10198" width="4" style="159" customWidth="1"/>
    <col min="10199" max="10200" width="3.42578125" style="159" customWidth="1"/>
    <col min="10201" max="10238" width="3.5703125" style="159" customWidth="1"/>
    <col min="10239" max="10429" width="7.5703125" style="159"/>
    <col min="10430" max="10430" width="1.5703125" style="159" customWidth="1"/>
    <col min="10431" max="10434" width="3.5703125" style="159" customWidth="1"/>
    <col min="10435" max="10438" width="5.42578125" style="159" customWidth="1"/>
    <col min="10439" max="10454" width="4" style="159" customWidth="1"/>
    <col min="10455" max="10456" width="3.42578125" style="159" customWidth="1"/>
    <col min="10457" max="10494" width="3.5703125" style="159" customWidth="1"/>
    <col min="10495" max="10685" width="7.5703125" style="159"/>
    <col min="10686" max="10686" width="1.5703125" style="159" customWidth="1"/>
    <col min="10687" max="10690" width="3.5703125" style="159" customWidth="1"/>
    <col min="10691" max="10694" width="5.42578125" style="159" customWidth="1"/>
    <col min="10695" max="10710" width="4" style="159" customWidth="1"/>
    <col min="10711" max="10712" width="3.42578125" style="159" customWidth="1"/>
    <col min="10713" max="10750" width="3.5703125" style="159" customWidth="1"/>
    <col min="10751" max="10941" width="7.5703125" style="159"/>
    <col min="10942" max="10942" width="1.5703125" style="159" customWidth="1"/>
    <col min="10943" max="10946" width="3.5703125" style="159" customWidth="1"/>
    <col min="10947" max="10950" width="5.42578125" style="159" customWidth="1"/>
    <col min="10951" max="10966" width="4" style="159" customWidth="1"/>
    <col min="10967" max="10968" width="3.42578125" style="159" customWidth="1"/>
    <col min="10969" max="11006" width="3.5703125" style="159" customWidth="1"/>
    <col min="11007" max="11197" width="7.5703125" style="159"/>
    <col min="11198" max="11198" width="1.5703125" style="159" customWidth="1"/>
    <col min="11199" max="11202" width="3.5703125" style="159" customWidth="1"/>
    <col min="11203" max="11206" width="5.42578125" style="159" customWidth="1"/>
    <col min="11207" max="11222" width="4" style="159" customWidth="1"/>
    <col min="11223" max="11224" width="3.42578125" style="159" customWidth="1"/>
    <col min="11225" max="11262" width="3.5703125" style="159" customWidth="1"/>
    <col min="11263" max="11453" width="7.5703125" style="159"/>
    <col min="11454" max="11454" width="1.5703125" style="159" customWidth="1"/>
    <col min="11455" max="11458" width="3.5703125" style="159" customWidth="1"/>
    <col min="11459" max="11462" width="5.42578125" style="159" customWidth="1"/>
    <col min="11463" max="11478" width="4" style="159" customWidth="1"/>
    <col min="11479" max="11480" width="3.42578125" style="159" customWidth="1"/>
    <col min="11481" max="11518" width="3.5703125" style="159" customWidth="1"/>
    <col min="11519" max="11709" width="7.5703125" style="159"/>
    <col min="11710" max="11710" width="1.5703125" style="159" customWidth="1"/>
    <col min="11711" max="11714" width="3.5703125" style="159" customWidth="1"/>
    <col min="11715" max="11718" width="5.42578125" style="159" customWidth="1"/>
    <col min="11719" max="11734" width="4" style="159" customWidth="1"/>
    <col min="11735" max="11736" width="3.42578125" style="159" customWidth="1"/>
    <col min="11737" max="11774" width="3.5703125" style="159" customWidth="1"/>
    <col min="11775" max="11965" width="7.5703125" style="159"/>
    <col min="11966" max="11966" width="1.5703125" style="159" customWidth="1"/>
    <col min="11967" max="11970" width="3.5703125" style="159" customWidth="1"/>
    <col min="11971" max="11974" width="5.42578125" style="159" customWidth="1"/>
    <col min="11975" max="11990" width="4" style="159" customWidth="1"/>
    <col min="11991" max="11992" width="3.42578125" style="159" customWidth="1"/>
    <col min="11993" max="12030" width="3.5703125" style="159" customWidth="1"/>
    <col min="12031" max="12221" width="7.5703125" style="159"/>
    <col min="12222" max="12222" width="1.5703125" style="159" customWidth="1"/>
    <col min="12223" max="12226" width="3.5703125" style="159" customWidth="1"/>
    <col min="12227" max="12230" width="5.42578125" style="159" customWidth="1"/>
    <col min="12231" max="12246" width="4" style="159" customWidth="1"/>
    <col min="12247" max="12248" width="3.42578125" style="159" customWidth="1"/>
    <col min="12249" max="12286" width="3.5703125" style="159" customWidth="1"/>
    <col min="12287" max="12477" width="7.5703125" style="159"/>
    <col min="12478" max="12478" width="1.5703125" style="159" customWidth="1"/>
    <col min="12479" max="12482" width="3.5703125" style="159" customWidth="1"/>
    <col min="12483" max="12486" width="5.42578125" style="159" customWidth="1"/>
    <col min="12487" max="12502" width="4" style="159" customWidth="1"/>
    <col min="12503" max="12504" width="3.42578125" style="159" customWidth="1"/>
    <col min="12505" max="12542" width="3.5703125" style="159" customWidth="1"/>
    <col min="12543" max="12733" width="7.5703125" style="159"/>
    <col min="12734" max="12734" width="1.5703125" style="159" customWidth="1"/>
    <col min="12735" max="12738" width="3.5703125" style="159" customWidth="1"/>
    <col min="12739" max="12742" width="5.42578125" style="159" customWidth="1"/>
    <col min="12743" max="12758" width="4" style="159" customWidth="1"/>
    <col min="12759" max="12760" width="3.42578125" style="159" customWidth="1"/>
    <col min="12761" max="12798" width="3.5703125" style="159" customWidth="1"/>
    <col min="12799" max="12989" width="7.5703125" style="159"/>
    <col min="12990" max="12990" width="1.5703125" style="159" customWidth="1"/>
    <col min="12991" max="12994" width="3.5703125" style="159" customWidth="1"/>
    <col min="12995" max="12998" width="5.42578125" style="159" customWidth="1"/>
    <col min="12999" max="13014" width="4" style="159" customWidth="1"/>
    <col min="13015" max="13016" width="3.42578125" style="159" customWidth="1"/>
    <col min="13017" max="13054" width="3.5703125" style="159" customWidth="1"/>
    <col min="13055" max="13245" width="7.5703125" style="159"/>
    <col min="13246" max="13246" width="1.5703125" style="159" customWidth="1"/>
    <col min="13247" max="13250" width="3.5703125" style="159" customWidth="1"/>
    <col min="13251" max="13254" width="5.42578125" style="159" customWidth="1"/>
    <col min="13255" max="13270" width="4" style="159" customWidth="1"/>
    <col min="13271" max="13272" width="3.42578125" style="159" customWidth="1"/>
    <col min="13273" max="13310" width="3.5703125" style="159" customWidth="1"/>
    <col min="13311" max="13501" width="7.5703125" style="159"/>
    <col min="13502" max="13502" width="1.5703125" style="159" customWidth="1"/>
    <col min="13503" max="13506" width="3.5703125" style="159" customWidth="1"/>
    <col min="13507" max="13510" width="5.42578125" style="159" customWidth="1"/>
    <col min="13511" max="13526" width="4" style="159" customWidth="1"/>
    <col min="13527" max="13528" width="3.42578125" style="159" customWidth="1"/>
    <col min="13529" max="13566" width="3.5703125" style="159" customWidth="1"/>
    <col min="13567" max="13757" width="7.5703125" style="159"/>
    <col min="13758" max="13758" width="1.5703125" style="159" customWidth="1"/>
    <col min="13759" max="13762" width="3.5703125" style="159" customWidth="1"/>
    <col min="13763" max="13766" width="5.42578125" style="159" customWidth="1"/>
    <col min="13767" max="13782" width="4" style="159" customWidth="1"/>
    <col min="13783" max="13784" width="3.42578125" style="159" customWidth="1"/>
    <col min="13785" max="13822" width="3.5703125" style="159" customWidth="1"/>
    <col min="13823" max="14013" width="7.5703125" style="159"/>
    <col min="14014" max="14014" width="1.5703125" style="159" customWidth="1"/>
    <col min="14015" max="14018" width="3.5703125" style="159" customWidth="1"/>
    <col min="14019" max="14022" width="5.42578125" style="159" customWidth="1"/>
    <col min="14023" max="14038" width="4" style="159" customWidth="1"/>
    <col min="14039" max="14040" width="3.42578125" style="159" customWidth="1"/>
    <col min="14041" max="14078" width="3.5703125" style="159" customWidth="1"/>
    <col min="14079" max="14269" width="7.5703125" style="159"/>
    <col min="14270" max="14270" width="1.5703125" style="159" customWidth="1"/>
    <col min="14271" max="14274" width="3.5703125" style="159" customWidth="1"/>
    <col min="14275" max="14278" width="5.42578125" style="159" customWidth="1"/>
    <col min="14279" max="14294" width="4" style="159" customWidth="1"/>
    <col min="14295" max="14296" width="3.42578125" style="159" customWidth="1"/>
    <col min="14297" max="14334" width="3.5703125" style="159" customWidth="1"/>
    <col min="14335" max="14525" width="7.5703125" style="159"/>
    <col min="14526" max="14526" width="1.5703125" style="159" customWidth="1"/>
    <col min="14527" max="14530" width="3.5703125" style="159" customWidth="1"/>
    <col min="14531" max="14534" width="5.42578125" style="159" customWidth="1"/>
    <col min="14535" max="14550" width="4" style="159" customWidth="1"/>
    <col min="14551" max="14552" width="3.42578125" style="159" customWidth="1"/>
    <col min="14553" max="14590" width="3.5703125" style="159" customWidth="1"/>
    <col min="14591" max="14781" width="7.5703125" style="159"/>
    <col min="14782" max="14782" width="1.5703125" style="159" customWidth="1"/>
    <col min="14783" max="14786" width="3.5703125" style="159" customWidth="1"/>
    <col min="14787" max="14790" width="5.42578125" style="159" customWidth="1"/>
    <col min="14791" max="14806" width="4" style="159" customWidth="1"/>
    <col min="14807" max="14808" width="3.42578125" style="159" customWidth="1"/>
    <col min="14809" max="14846" width="3.5703125" style="159" customWidth="1"/>
    <col min="14847" max="15037" width="7.5703125" style="159"/>
    <col min="15038" max="15038" width="1.5703125" style="159" customWidth="1"/>
    <col min="15039" max="15042" width="3.5703125" style="159" customWidth="1"/>
    <col min="15043" max="15046" width="5.42578125" style="159" customWidth="1"/>
    <col min="15047" max="15062" width="4" style="159" customWidth="1"/>
    <col min="15063" max="15064" width="3.42578125" style="159" customWidth="1"/>
    <col min="15065" max="15102" width="3.5703125" style="159" customWidth="1"/>
    <col min="15103" max="15293" width="7.5703125" style="159"/>
    <col min="15294" max="15294" width="1.5703125" style="159" customWidth="1"/>
    <col min="15295" max="15298" width="3.5703125" style="159" customWidth="1"/>
    <col min="15299" max="15302" width="5.42578125" style="159" customWidth="1"/>
    <col min="15303" max="15318" width="4" style="159" customWidth="1"/>
    <col min="15319" max="15320" width="3.42578125" style="159" customWidth="1"/>
    <col min="15321" max="15358" width="3.5703125" style="159" customWidth="1"/>
    <col min="15359" max="15549" width="7.5703125" style="159"/>
    <col min="15550" max="15550" width="1.5703125" style="159" customWidth="1"/>
    <col min="15551" max="15554" width="3.5703125" style="159" customWidth="1"/>
    <col min="15555" max="15558" width="5.42578125" style="159" customWidth="1"/>
    <col min="15559" max="15574" width="4" style="159" customWidth="1"/>
    <col min="15575" max="15576" width="3.42578125" style="159" customWidth="1"/>
    <col min="15577" max="15614" width="3.5703125" style="159" customWidth="1"/>
    <col min="15615" max="15805" width="7.5703125" style="159"/>
    <col min="15806" max="15806" width="1.5703125" style="159" customWidth="1"/>
    <col min="15807" max="15810" width="3.5703125" style="159" customWidth="1"/>
    <col min="15811" max="15814" width="5.42578125" style="159" customWidth="1"/>
    <col min="15815" max="15830" width="4" style="159" customWidth="1"/>
    <col min="15831" max="15832" width="3.42578125" style="159" customWidth="1"/>
    <col min="15833" max="15870" width="3.5703125" style="159" customWidth="1"/>
    <col min="15871" max="16061" width="7.5703125" style="159"/>
    <col min="16062" max="16062" width="1.5703125" style="159" customWidth="1"/>
    <col min="16063" max="16066" width="3.5703125" style="159" customWidth="1"/>
    <col min="16067" max="16070" width="5.42578125" style="159" customWidth="1"/>
    <col min="16071" max="16086" width="4" style="159" customWidth="1"/>
    <col min="16087" max="16088" width="3.42578125" style="159" customWidth="1"/>
    <col min="16089" max="16126" width="3.5703125" style="159" customWidth="1"/>
    <col min="16127" max="16384" width="7.5703125" style="159"/>
  </cols>
  <sheetData>
    <row r="1" spans="2:42" ht="22.5" customHeight="1">
      <c r="B1" s="438" t="s">
        <v>59</v>
      </c>
      <c r="C1" s="438"/>
      <c r="D1" s="438"/>
      <c r="E1" s="438"/>
      <c r="F1" s="438"/>
      <c r="G1" s="438"/>
      <c r="H1" s="438"/>
      <c r="I1" s="438"/>
      <c r="J1" s="438"/>
      <c r="K1" s="438"/>
      <c r="L1" s="438"/>
      <c r="M1" s="160" t="s">
        <v>83</v>
      </c>
      <c r="N1" s="160"/>
      <c r="O1" s="160"/>
      <c r="P1" s="160"/>
      <c r="R1" s="439" t="s">
        <v>108</v>
      </c>
      <c r="S1" s="439"/>
      <c r="T1" s="439"/>
      <c r="U1" s="439"/>
      <c r="V1" s="439"/>
      <c r="W1" s="439"/>
      <c r="X1" s="330"/>
      <c r="AB1" s="440" t="s">
        <v>115</v>
      </c>
      <c r="AC1" s="440"/>
      <c r="AD1" s="359">
        <v>1</v>
      </c>
      <c r="AE1" s="325" t="s">
        <v>84</v>
      </c>
      <c r="AF1" s="359">
        <v>2</v>
      </c>
      <c r="AG1" s="162"/>
      <c r="AH1" s="162"/>
      <c r="AI1" s="167"/>
    </row>
    <row r="2" spans="2:42" ht="22.5" customHeight="1">
      <c r="B2" s="438"/>
      <c r="C2" s="438"/>
      <c r="D2" s="438"/>
      <c r="E2" s="438"/>
      <c r="F2" s="438"/>
      <c r="G2" s="438"/>
      <c r="H2" s="438"/>
      <c r="I2" s="438"/>
      <c r="J2" s="438"/>
      <c r="K2" s="438"/>
      <c r="L2" s="438"/>
      <c r="M2" s="161" t="s">
        <v>85</v>
      </c>
      <c r="N2" s="160"/>
      <c r="O2" s="161"/>
      <c r="P2" s="160"/>
      <c r="Q2" s="441">
        <v>42370</v>
      </c>
      <c r="R2" s="441"/>
      <c r="S2" s="441"/>
      <c r="T2" s="441"/>
      <c r="U2" s="161" t="s">
        <v>86</v>
      </c>
      <c r="W2" s="160"/>
      <c r="X2" s="164"/>
      <c r="Y2" s="164"/>
      <c r="Z2" s="442">
        <v>42371</v>
      </c>
      <c r="AA2" s="442"/>
      <c r="AB2" s="442"/>
      <c r="AC2" s="442"/>
      <c r="AD2" s="331"/>
      <c r="AE2" s="164"/>
      <c r="AF2" s="162"/>
      <c r="AG2" s="162"/>
      <c r="AH2" s="162"/>
      <c r="AI2" s="167"/>
      <c r="AK2" s="19"/>
    </row>
    <row r="3" spans="2:42" ht="22.5" customHeight="1">
      <c r="B3" s="443" t="s">
        <v>87</v>
      </c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160" t="s">
        <v>88</v>
      </c>
      <c r="N3" s="160"/>
      <c r="O3" s="160"/>
      <c r="P3" s="160"/>
      <c r="Q3" s="160"/>
      <c r="S3" s="464">
        <v>20</v>
      </c>
      <c r="T3" s="464"/>
      <c r="U3" s="165" t="s">
        <v>89</v>
      </c>
      <c r="V3" s="465">
        <v>50</v>
      </c>
      <c r="W3" s="465"/>
      <c r="X3" s="166" t="s">
        <v>90</v>
      </c>
      <c r="Y3" s="160"/>
      <c r="Z3" s="160"/>
      <c r="AA3" s="160"/>
      <c r="AB3" s="160"/>
      <c r="AC3" s="160"/>
      <c r="AD3" s="160"/>
      <c r="AE3" s="160"/>
    </row>
    <row r="4" spans="2:42" ht="22.5" customHeight="1">
      <c r="B4" s="444" t="s">
        <v>104</v>
      </c>
      <c r="C4" s="444"/>
      <c r="D4" s="444"/>
      <c r="E4" s="444"/>
      <c r="F4" s="444"/>
      <c r="G4" s="444"/>
      <c r="H4" s="444"/>
      <c r="I4" s="444"/>
      <c r="J4" s="444"/>
      <c r="K4" s="444"/>
      <c r="L4" s="444"/>
      <c r="M4" s="160" t="s">
        <v>60</v>
      </c>
      <c r="N4" s="160"/>
      <c r="O4" s="160"/>
      <c r="P4" s="160"/>
      <c r="Q4" s="160"/>
      <c r="R4" s="160" t="s">
        <v>91</v>
      </c>
      <c r="S4" s="160"/>
      <c r="T4" s="160"/>
      <c r="U4" s="160"/>
      <c r="V4" s="160"/>
      <c r="W4" s="160"/>
      <c r="X4" s="160"/>
      <c r="Y4" s="160"/>
      <c r="Z4" s="160" t="s">
        <v>92</v>
      </c>
      <c r="AA4" s="160"/>
      <c r="AB4" s="160"/>
      <c r="AC4" s="160"/>
      <c r="AD4" s="160"/>
      <c r="AE4" s="160"/>
      <c r="AF4" s="163"/>
      <c r="AG4" s="163"/>
      <c r="AH4" s="163"/>
      <c r="AI4" s="167"/>
      <c r="AK4" s="19"/>
    </row>
    <row r="5" spans="2:42" s="167" customFormat="1" ht="22.5" customHeight="1">
      <c r="B5" s="168" t="s">
        <v>93</v>
      </c>
      <c r="C5" s="155"/>
      <c r="D5" s="155"/>
      <c r="E5" s="332"/>
      <c r="F5" s="332"/>
      <c r="G5" s="390" t="s">
        <v>109</v>
      </c>
      <c r="H5" s="390"/>
      <c r="I5" s="390"/>
      <c r="J5" s="390"/>
      <c r="K5" s="390"/>
      <c r="L5" s="390"/>
      <c r="M5" s="390"/>
      <c r="N5" s="390"/>
      <c r="O5" s="390"/>
      <c r="P5" s="390"/>
      <c r="Q5" s="390"/>
      <c r="R5" s="390"/>
      <c r="S5" s="390"/>
      <c r="T5" s="390"/>
      <c r="U5" s="390"/>
      <c r="V5" s="390"/>
      <c r="W5" s="390"/>
      <c r="X5" s="390"/>
      <c r="Y5" s="390"/>
      <c r="Z5" s="390"/>
      <c r="AA5" s="390"/>
      <c r="AB5" s="390"/>
      <c r="AC5" s="390"/>
      <c r="AD5" s="390"/>
      <c r="AE5" s="154"/>
      <c r="AK5" s="19"/>
    </row>
    <row r="6" spans="2:42" s="167" customFormat="1" ht="22.5" customHeight="1">
      <c r="B6" s="168" t="s">
        <v>61</v>
      </c>
      <c r="C6" s="155"/>
      <c r="D6" s="155"/>
      <c r="E6" s="332"/>
      <c r="F6" s="332"/>
      <c r="G6" s="390" t="s">
        <v>104</v>
      </c>
      <c r="H6" s="390"/>
      <c r="I6" s="390"/>
      <c r="J6" s="390"/>
      <c r="K6" s="390"/>
      <c r="L6" s="390"/>
      <c r="M6" s="390"/>
      <c r="N6" s="390"/>
      <c r="O6" s="326" t="s">
        <v>94</v>
      </c>
      <c r="P6" s="169"/>
      <c r="R6" s="326"/>
      <c r="S6" s="445" t="s">
        <v>110</v>
      </c>
      <c r="T6" s="445"/>
      <c r="U6" s="445"/>
      <c r="V6" s="445"/>
      <c r="W6" s="445"/>
      <c r="X6" s="169" t="s">
        <v>62</v>
      </c>
      <c r="Y6" s="169"/>
      <c r="Z6" s="446"/>
      <c r="AA6" s="446"/>
      <c r="AB6" s="446"/>
      <c r="AC6" s="446"/>
      <c r="AD6" s="446"/>
      <c r="AE6" s="154"/>
      <c r="AI6" s="175"/>
      <c r="AJ6" s="175"/>
      <c r="AK6" s="19"/>
    </row>
    <row r="7" spans="2:42" s="167" customFormat="1" ht="22.5" customHeight="1">
      <c r="B7" s="447" t="s">
        <v>95</v>
      </c>
      <c r="C7" s="447"/>
      <c r="D7" s="447"/>
      <c r="E7" s="369" t="s">
        <v>111</v>
      </c>
      <c r="F7" s="369"/>
      <c r="G7" s="369"/>
      <c r="H7" s="369"/>
      <c r="I7" s="369"/>
      <c r="J7" s="447" t="s">
        <v>144</v>
      </c>
      <c r="K7" s="447"/>
      <c r="L7" s="369"/>
      <c r="M7" s="369"/>
      <c r="N7" s="369"/>
      <c r="O7" s="369"/>
      <c r="P7" s="333"/>
      <c r="Q7" s="333"/>
      <c r="R7" s="333"/>
      <c r="S7" s="333"/>
      <c r="T7" s="333"/>
      <c r="U7" s="333"/>
      <c r="V7" s="333"/>
      <c r="W7" s="333"/>
      <c r="X7" s="334"/>
      <c r="Y7" s="334"/>
      <c r="Z7" s="169"/>
      <c r="AA7" s="169"/>
      <c r="AB7" s="169"/>
      <c r="AC7" s="169"/>
      <c r="AD7" s="169"/>
      <c r="AE7" s="154"/>
      <c r="AF7" s="170"/>
      <c r="AG7" s="170"/>
      <c r="AI7" s="175"/>
      <c r="AJ7" s="175"/>
      <c r="AK7" s="19"/>
    </row>
    <row r="8" spans="2:42" s="167" customFormat="1" ht="22.5" customHeight="1">
      <c r="B8" s="171" t="s">
        <v>96</v>
      </c>
      <c r="C8" s="154"/>
      <c r="D8" s="155"/>
      <c r="E8" s="388">
        <v>50</v>
      </c>
      <c r="F8" s="388"/>
      <c r="G8" s="332" t="s">
        <v>97</v>
      </c>
      <c r="H8" s="388">
        <v>75</v>
      </c>
      <c r="I8" s="388"/>
      <c r="J8" s="329" t="s">
        <v>10</v>
      </c>
      <c r="K8" s="286"/>
      <c r="L8" s="286"/>
      <c r="M8" s="389" t="s">
        <v>98</v>
      </c>
      <c r="N8" s="389"/>
      <c r="O8" s="389"/>
      <c r="P8" s="472">
        <v>1E-3</v>
      </c>
      <c r="Q8" s="472"/>
      <c r="R8" s="168" t="s">
        <v>10</v>
      </c>
      <c r="S8" s="168"/>
      <c r="T8" s="286"/>
      <c r="U8" s="332"/>
      <c r="V8" s="287"/>
      <c r="W8" s="287"/>
      <c r="X8" s="334"/>
      <c r="Y8" s="168"/>
      <c r="Z8" s="168"/>
      <c r="AA8" s="168"/>
      <c r="AB8" s="168"/>
      <c r="AC8" s="168"/>
      <c r="AD8" s="168"/>
      <c r="AE8" s="154"/>
      <c r="AI8" s="175"/>
      <c r="AJ8" s="175"/>
      <c r="AK8" s="19"/>
    </row>
    <row r="9" spans="2:42" s="167" customFormat="1" ht="22.5" customHeight="1">
      <c r="B9" s="322" t="s">
        <v>99</v>
      </c>
      <c r="C9" s="322"/>
      <c r="D9" s="322"/>
      <c r="E9" s="322"/>
      <c r="F9" s="322"/>
      <c r="G9" s="322"/>
      <c r="H9" s="322"/>
      <c r="I9" s="322" t="s">
        <v>100</v>
      </c>
      <c r="J9" s="286"/>
      <c r="K9" s="335"/>
      <c r="L9" s="286"/>
      <c r="M9" s="322" t="s">
        <v>101</v>
      </c>
      <c r="N9" s="286"/>
      <c r="O9" s="322"/>
      <c r="P9" s="390"/>
      <c r="Q9" s="390"/>
      <c r="R9" s="390"/>
      <c r="S9" s="390"/>
      <c r="T9" s="390"/>
      <c r="U9" s="390"/>
      <c r="V9" s="390"/>
      <c r="W9" s="390"/>
      <c r="X9" s="390"/>
      <c r="Y9" s="390"/>
      <c r="Z9" s="390"/>
      <c r="AA9" s="390"/>
      <c r="AB9" s="390"/>
      <c r="AC9" s="390"/>
      <c r="AD9" s="390"/>
      <c r="AE9" s="154"/>
      <c r="AF9" s="170"/>
      <c r="AG9" s="170"/>
      <c r="AI9" s="175"/>
      <c r="AJ9" s="175"/>
      <c r="AK9" s="19"/>
    </row>
    <row r="10" spans="2:42" s="167" customFormat="1" ht="9.9499999999999993" customHeight="1">
      <c r="B10" s="157"/>
      <c r="C10" s="157"/>
      <c r="D10" s="157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4"/>
      <c r="AC10" s="154"/>
      <c r="AD10" s="154"/>
      <c r="AE10" s="154"/>
      <c r="AF10" s="170"/>
      <c r="AG10" s="170"/>
      <c r="AI10" s="175"/>
      <c r="AJ10" s="175"/>
      <c r="AK10" s="19"/>
    </row>
    <row r="11" spans="2:42" s="167" customFormat="1" ht="20.100000000000001" customHeight="1">
      <c r="B11" s="171" t="s">
        <v>63</v>
      </c>
      <c r="C11" s="171"/>
      <c r="D11" s="171"/>
      <c r="E11" s="171"/>
      <c r="F11" s="171"/>
      <c r="G11" s="171"/>
      <c r="H11" s="370"/>
      <c r="I11" s="370"/>
      <c r="J11" s="370"/>
      <c r="K11" s="370"/>
      <c r="L11" s="370"/>
      <c r="M11" s="370"/>
      <c r="N11" s="370"/>
      <c r="O11" s="370"/>
      <c r="P11" s="370"/>
      <c r="Q11" s="154"/>
      <c r="R11" s="168"/>
      <c r="S11" s="172" t="s">
        <v>102</v>
      </c>
      <c r="T11" s="172"/>
      <c r="U11" s="391"/>
      <c r="V11" s="391"/>
      <c r="W11" s="391"/>
      <c r="X11" s="391"/>
      <c r="Y11" s="391"/>
      <c r="Z11" s="391"/>
      <c r="AA11" s="391"/>
      <c r="AB11" s="391"/>
      <c r="AC11" s="391"/>
      <c r="AD11" s="391"/>
      <c r="AE11" s="154"/>
      <c r="AF11" s="173"/>
      <c r="AG11" s="173"/>
      <c r="AI11" s="175"/>
      <c r="AJ11" s="175"/>
      <c r="AK11" s="19"/>
    </row>
    <row r="12" spans="2:42" s="167" customFormat="1" ht="9.9499999999999993" customHeight="1">
      <c r="X12" s="174"/>
      <c r="Y12" s="174"/>
      <c r="Z12" s="174"/>
      <c r="AE12" s="323"/>
      <c r="AI12" s="89"/>
      <c r="AJ12" s="89"/>
      <c r="AK12" s="177"/>
      <c r="AL12" s="176"/>
      <c r="AM12" s="178"/>
      <c r="AN12" s="178"/>
      <c r="AO12" s="178"/>
      <c r="AP12" s="178"/>
    </row>
    <row r="13" spans="2:42" s="167" customFormat="1" ht="15" customHeight="1">
      <c r="B13" s="152"/>
      <c r="C13" s="145" t="s">
        <v>64</v>
      </c>
      <c r="D13" s="140"/>
      <c r="E13" s="140"/>
      <c r="F13" s="140"/>
      <c r="G13" s="140"/>
      <c r="H13" s="140"/>
      <c r="I13" s="140"/>
      <c r="J13" s="140"/>
      <c r="K13" s="140"/>
      <c r="L13" s="371"/>
      <c r="M13" s="371"/>
      <c r="N13" s="372"/>
      <c r="O13" s="372"/>
      <c r="P13" s="187"/>
      <c r="Q13" s="187"/>
      <c r="R13" s="187"/>
      <c r="S13" s="187"/>
      <c r="T13" s="187"/>
      <c r="U13" s="188"/>
      <c r="V13" s="189"/>
      <c r="W13" s="189"/>
      <c r="X13" s="189"/>
      <c r="Y13" s="189"/>
      <c r="Z13" s="189"/>
      <c r="AA13" s="189"/>
      <c r="AB13" s="189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78"/>
      <c r="AO13" s="178"/>
      <c r="AP13" s="178"/>
    </row>
    <row r="14" spans="2:42" ht="19.5" customHeight="1">
      <c r="B14" s="152"/>
      <c r="C14" s="373" t="s">
        <v>65</v>
      </c>
      <c r="D14" s="373"/>
      <c r="E14" s="373"/>
      <c r="F14" s="373"/>
      <c r="G14" s="373"/>
      <c r="H14" s="373"/>
      <c r="I14" s="373"/>
      <c r="J14" s="373" t="s">
        <v>66</v>
      </c>
      <c r="K14" s="373"/>
      <c r="L14" s="373"/>
      <c r="M14" s="373"/>
      <c r="N14" s="373"/>
      <c r="O14" s="373"/>
      <c r="P14" s="187"/>
      <c r="Q14" s="187"/>
      <c r="R14" s="187"/>
      <c r="S14" s="187"/>
      <c r="T14" s="187"/>
      <c r="U14" s="187"/>
      <c r="V14" s="189"/>
      <c r="W14" s="189"/>
      <c r="X14" s="189"/>
      <c r="Y14" s="189"/>
      <c r="Z14" s="189"/>
      <c r="AA14" s="189"/>
      <c r="AB14" s="189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156"/>
      <c r="AN14" s="178"/>
      <c r="AO14" s="178"/>
      <c r="AP14" s="178"/>
    </row>
    <row r="15" spans="2:42" ht="19.5" customHeight="1">
      <c r="B15" s="152"/>
      <c r="C15" s="374" t="s">
        <v>67</v>
      </c>
      <c r="D15" s="374"/>
      <c r="E15" s="374"/>
      <c r="F15" s="374"/>
      <c r="G15" s="374"/>
      <c r="H15" s="374"/>
      <c r="I15" s="374"/>
      <c r="J15" s="375">
        <v>0.3</v>
      </c>
      <c r="K15" s="376"/>
      <c r="L15" s="376"/>
      <c r="M15" s="376"/>
      <c r="N15" s="376"/>
      <c r="O15" s="377"/>
      <c r="P15" s="187"/>
      <c r="Q15" s="187"/>
      <c r="R15" s="187"/>
      <c r="S15" s="187"/>
      <c r="T15" s="187"/>
      <c r="U15" s="187"/>
      <c r="V15" s="189"/>
      <c r="W15" s="189"/>
      <c r="X15" s="189"/>
      <c r="Y15" s="189"/>
      <c r="Z15" s="189"/>
      <c r="AA15" s="189"/>
      <c r="AB15" s="189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156"/>
      <c r="AN15" s="178"/>
      <c r="AO15" s="178"/>
      <c r="AP15" s="178"/>
    </row>
    <row r="16" spans="2:42" ht="19.5" customHeight="1">
      <c r="B16" s="152"/>
      <c r="C16" s="368" t="s">
        <v>68</v>
      </c>
      <c r="D16" s="368"/>
      <c r="E16" s="368"/>
      <c r="F16" s="368"/>
      <c r="G16" s="368"/>
      <c r="H16" s="368"/>
      <c r="I16" s="368"/>
      <c r="J16" s="395">
        <v>0</v>
      </c>
      <c r="K16" s="396"/>
      <c r="L16" s="396"/>
      <c r="M16" s="396"/>
      <c r="N16" s="396"/>
      <c r="O16" s="39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9"/>
      <c r="AA16" s="189"/>
      <c r="AB16" s="189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156"/>
    </row>
    <row r="17" spans="2:39" ht="15" customHeight="1">
      <c r="B17" s="152"/>
      <c r="C17" s="190"/>
      <c r="D17" s="190"/>
      <c r="E17" s="190"/>
      <c r="F17" s="190"/>
      <c r="G17" s="190"/>
      <c r="H17" s="190"/>
      <c r="I17" s="190"/>
      <c r="J17" s="191"/>
      <c r="K17" s="191"/>
      <c r="L17" s="191"/>
      <c r="M17" s="191"/>
      <c r="N17" s="191"/>
      <c r="O17" s="191"/>
      <c r="P17" s="187"/>
      <c r="Q17" s="187"/>
      <c r="R17" s="187"/>
      <c r="S17" s="192"/>
      <c r="T17" s="192"/>
      <c r="U17" s="192"/>
      <c r="V17" s="187"/>
      <c r="W17" s="187"/>
      <c r="X17" s="187"/>
      <c r="Y17" s="187"/>
      <c r="Z17" s="189"/>
      <c r="AA17" s="189"/>
      <c r="AB17" s="189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</row>
    <row r="18" spans="2:39" ht="15" customHeight="1">
      <c r="B18" s="149"/>
      <c r="C18" s="193" t="s">
        <v>69</v>
      </c>
      <c r="D18" s="194"/>
      <c r="E18" s="194"/>
      <c r="F18" s="194"/>
      <c r="G18" s="194"/>
      <c r="H18" s="194"/>
      <c r="I18" s="194"/>
      <c r="J18" s="194"/>
      <c r="K18" s="194"/>
      <c r="L18" s="194"/>
      <c r="M18" s="194"/>
      <c r="N18" s="194"/>
      <c r="O18" s="194"/>
      <c r="P18" s="195"/>
      <c r="Q18" s="195"/>
      <c r="R18" s="195"/>
      <c r="S18" s="195"/>
      <c r="T18" s="194"/>
      <c r="U18" s="194"/>
      <c r="V18" s="194"/>
      <c r="W18" s="192"/>
      <c r="X18" s="192"/>
      <c r="Y18" s="192"/>
      <c r="Z18" s="189"/>
      <c r="AA18" s="189"/>
      <c r="AB18" s="189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</row>
    <row r="19" spans="2:39" ht="15" customHeight="1">
      <c r="B19" s="150"/>
      <c r="C19" s="192"/>
      <c r="D19" s="188" t="s">
        <v>70</v>
      </c>
      <c r="E19" s="188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94"/>
      <c r="W19" s="194"/>
      <c r="X19" s="192"/>
      <c r="Y19" s="192"/>
      <c r="Z19" s="189"/>
      <c r="AA19" s="189"/>
      <c r="AB19" s="189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</row>
    <row r="20" spans="2:39" ht="19.5" customHeight="1">
      <c r="B20" s="149"/>
      <c r="C20" s="378" t="s">
        <v>145</v>
      </c>
      <c r="D20" s="379"/>
      <c r="E20" s="379"/>
      <c r="F20" s="379"/>
      <c r="G20" s="379"/>
      <c r="H20" s="378" t="s">
        <v>146</v>
      </c>
      <c r="I20" s="379"/>
      <c r="J20" s="379"/>
      <c r="K20" s="379"/>
      <c r="L20" s="379"/>
      <c r="M20" s="380"/>
      <c r="N20" s="381" t="s">
        <v>147</v>
      </c>
      <c r="O20" s="381"/>
      <c r="P20" s="381"/>
      <c r="Q20" s="381"/>
      <c r="R20" s="381"/>
      <c r="S20" s="378" t="s">
        <v>71</v>
      </c>
      <c r="T20" s="379"/>
      <c r="U20" s="380"/>
      <c r="W20" s="223" t="s">
        <v>105</v>
      </c>
      <c r="X20" s="224"/>
      <c r="Y20" s="224"/>
      <c r="Z20" s="150"/>
      <c r="AA20" s="150"/>
      <c r="AB20" s="156"/>
      <c r="AC20" s="156"/>
      <c r="AD20" s="156"/>
    </row>
    <row r="21" spans="2:39" ht="19.5" customHeight="1">
      <c r="B21" s="149"/>
      <c r="C21" s="383" t="s">
        <v>148</v>
      </c>
      <c r="D21" s="384"/>
      <c r="E21" s="384"/>
      <c r="F21" s="384"/>
      <c r="G21" s="384"/>
      <c r="H21" s="385" t="s">
        <v>149</v>
      </c>
      <c r="I21" s="386"/>
      <c r="J21" s="386"/>
      <c r="K21" s="386"/>
      <c r="L21" s="386"/>
      <c r="M21" s="387"/>
      <c r="N21" s="382"/>
      <c r="O21" s="382"/>
      <c r="P21" s="382"/>
      <c r="Q21" s="382"/>
      <c r="R21" s="382"/>
      <c r="S21" s="383"/>
      <c r="T21" s="384"/>
      <c r="U21" s="398"/>
      <c r="W21" s="223"/>
      <c r="X21" s="224"/>
      <c r="Y21" s="224"/>
      <c r="Z21" s="150"/>
      <c r="AA21" s="150"/>
      <c r="AB21" s="156"/>
      <c r="AC21" s="156"/>
      <c r="AD21" s="156"/>
    </row>
    <row r="22" spans="2:39" ht="19.5" customHeight="1">
      <c r="B22" s="149"/>
      <c r="C22" s="385" t="s">
        <v>72</v>
      </c>
      <c r="D22" s="386"/>
      <c r="E22" s="386"/>
      <c r="F22" s="386"/>
      <c r="G22" s="386"/>
      <c r="H22" s="399" t="s">
        <v>150</v>
      </c>
      <c r="I22" s="400"/>
      <c r="J22" s="401"/>
      <c r="K22" s="378" t="s">
        <v>151</v>
      </c>
      <c r="L22" s="379"/>
      <c r="M22" s="380"/>
      <c r="N22" s="402" t="s">
        <v>73</v>
      </c>
      <c r="O22" s="402"/>
      <c r="P22" s="402"/>
      <c r="Q22" s="402"/>
      <c r="R22" s="402"/>
      <c r="S22" s="385"/>
      <c r="T22" s="386"/>
      <c r="U22" s="387"/>
      <c r="W22" s="223" t="s">
        <v>74</v>
      </c>
      <c r="X22" s="223"/>
      <c r="Y22" s="223"/>
      <c r="Z22" s="223"/>
      <c r="AA22" s="150"/>
      <c r="AB22" s="156"/>
      <c r="AC22" s="156"/>
      <c r="AD22" s="156"/>
    </row>
    <row r="23" spans="2:39" ht="19.5" customHeight="1">
      <c r="B23" s="149"/>
      <c r="C23" s="411">
        <v>12</v>
      </c>
      <c r="D23" s="412"/>
      <c r="E23" s="412"/>
      <c r="F23" s="412"/>
      <c r="G23" s="413"/>
      <c r="H23" s="403">
        <v>1</v>
      </c>
      <c r="I23" s="404"/>
      <c r="J23" s="405"/>
      <c r="K23" s="403">
        <v>2</v>
      </c>
      <c r="L23" s="404"/>
      <c r="M23" s="405"/>
      <c r="N23" s="179"/>
      <c r="O23" s="327" t="s">
        <v>55</v>
      </c>
      <c r="P23" s="196">
        <f>(H23+K23)*0.3</f>
        <v>0.89999999999999991</v>
      </c>
      <c r="Q23" s="180"/>
      <c r="R23" s="181"/>
      <c r="S23" s="179"/>
      <c r="T23" s="336"/>
      <c r="U23" s="181"/>
      <c r="W23" s="223" t="s">
        <v>75</v>
      </c>
      <c r="X23" s="223"/>
      <c r="Y23" s="223"/>
      <c r="Z23" s="223"/>
      <c r="AA23" s="150"/>
      <c r="AB23" s="156"/>
      <c r="AC23" s="156"/>
      <c r="AD23" s="156"/>
    </row>
    <row r="24" spans="2:39" ht="19.5" customHeight="1">
      <c r="B24" s="149"/>
      <c r="C24" s="365">
        <v>12.12</v>
      </c>
      <c r="D24" s="366"/>
      <c r="E24" s="366"/>
      <c r="F24" s="366"/>
      <c r="G24" s="367"/>
      <c r="H24" s="406">
        <v>1</v>
      </c>
      <c r="I24" s="407"/>
      <c r="J24" s="408"/>
      <c r="K24" s="406">
        <v>2</v>
      </c>
      <c r="L24" s="407"/>
      <c r="M24" s="408"/>
      <c r="N24" s="182"/>
      <c r="O24" s="288" t="s">
        <v>55</v>
      </c>
      <c r="P24" s="197">
        <f>(H24+K24)*0.3</f>
        <v>0.89999999999999991</v>
      </c>
      <c r="Q24" s="175"/>
      <c r="R24" s="183"/>
      <c r="S24" s="409" t="str">
        <f>+O24</f>
        <v>≤</v>
      </c>
      <c r="T24" s="410">
        <f>MAX(P23:P26)</f>
        <v>0.89999999999999991</v>
      </c>
      <c r="U24" s="183"/>
      <c r="W24" s="223" t="s">
        <v>106</v>
      </c>
      <c r="X24" s="223"/>
      <c r="Y24" s="223"/>
      <c r="Z24" s="223"/>
      <c r="AA24" s="150"/>
      <c r="AB24" s="156"/>
      <c r="AC24" s="156"/>
      <c r="AD24" s="156"/>
    </row>
    <row r="25" spans="2:39" ht="19.5" customHeight="1">
      <c r="B25" s="149"/>
      <c r="C25" s="365">
        <v>12.25</v>
      </c>
      <c r="D25" s="366"/>
      <c r="E25" s="366"/>
      <c r="F25" s="366"/>
      <c r="G25" s="367"/>
      <c r="H25" s="406">
        <v>1</v>
      </c>
      <c r="I25" s="407"/>
      <c r="J25" s="408"/>
      <c r="K25" s="406">
        <v>2</v>
      </c>
      <c r="L25" s="407"/>
      <c r="M25" s="408"/>
      <c r="N25" s="182"/>
      <c r="O25" s="288" t="s">
        <v>55</v>
      </c>
      <c r="P25" s="197">
        <f>(H25+K25)*0.3</f>
        <v>0.89999999999999991</v>
      </c>
      <c r="Q25" s="175"/>
      <c r="R25" s="183"/>
      <c r="S25" s="409"/>
      <c r="T25" s="410"/>
      <c r="U25" s="183"/>
      <c r="W25" s="223" t="s">
        <v>107</v>
      </c>
      <c r="X25" s="224"/>
      <c r="Y25" s="224"/>
      <c r="Z25" s="224"/>
      <c r="AA25" s="150"/>
      <c r="AB25" s="156"/>
      <c r="AC25" s="156"/>
      <c r="AD25" s="156"/>
    </row>
    <row r="26" spans="2:39" ht="19.5" customHeight="1">
      <c r="B26" s="149"/>
      <c r="C26" s="470">
        <v>12.37</v>
      </c>
      <c r="D26" s="417"/>
      <c r="E26" s="417"/>
      <c r="F26" s="417"/>
      <c r="G26" s="418"/>
      <c r="H26" s="392">
        <v>1</v>
      </c>
      <c r="I26" s="393"/>
      <c r="J26" s="394"/>
      <c r="K26" s="392">
        <v>2</v>
      </c>
      <c r="L26" s="393"/>
      <c r="M26" s="394"/>
      <c r="N26" s="184"/>
      <c r="O26" s="289" t="s">
        <v>55</v>
      </c>
      <c r="P26" s="198">
        <f>(H26+K26)*0.3</f>
        <v>0.89999999999999991</v>
      </c>
      <c r="Q26" s="185"/>
      <c r="R26" s="337"/>
      <c r="S26" s="338"/>
      <c r="T26" s="339"/>
      <c r="U26" s="186"/>
      <c r="V26" s="194"/>
      <c r="W26" s="194"/>
      <c r="X26" s="194"/>
      <c r="Y26" s="192"/>
      <c r="Z26" s="192"/>
      <c r="AA26" s="192"/>
      <c r="AB26" s="189"/>
      <c r="AC26" s="156"/>
      <c r="AD26" s="156"/>
    </row>
    <row r="27" spans="2:39" ht="15" customHeight="1">
      <c r="B27" s="147"/>
      <c r="C27" s="199"/>
      <c r="D27" s="199"/>
      <c r="E27" s="199"/>
      <c r="F27" s="199"/>
      <c r="G27" s="199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94"/>
      <c r="V27" s="194"/>
      <c r="W27" s="192"/>
      <c r="X27" s="192"/>
      <c r="Y27" s="192"/>
      <c r="Z27" s="189"/>
      <c r="AA27" s="189"/>
      <c r="AB27" s="189"/>
      <c r="AC27" s="156"/>
      <c r="AD27" s="156"/>
      <c r="AE27" s="156"/>
      <c r="AF27" s="156"/>
      <c r="AG27" s="156"/>
      <c r="AH27" s="156"/>
      <c r="AI27" s="156"/>
      <c r="AJ27" s="156"/>
      <c r="AK27" s="156"/>
      <c r="AL27" s="156"/>
      <c r="AM27" s="156"/>
    </row>
    <row r="28" spans="2:39" ht="15" customHeight="1">
      <c r="B28" s="150"/>
      <c r="C28" s="188"/>
      <c r="D28" s="188" t="s">
        <v>76</v>
      </c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323"/>
      <c r="S28" s="323"/>
      <c r="T28" s="323"/>
      <c r="U28" s="188"/>
      <c r="V28" s="194"/>
      <c r="W28" s="194"/>
      <c r="X28" s="192"/>
      <c r="Y28" s="192"/>
      <c r="Z28" s="189"/>
      <c r="AA28" s="189"/>
      <c r="AB28" s="189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</row>
    <row r="29" spans="2:39" ht="19.5" customHeight="1">
      <c r="B29" s="149"/>
      <c r="C29" s="378" t="s">
        <v>145</v>
      </c>
      <c r="D29" s="379"/>
      <c r="E29" s="379"/>
      <c r="F29" s="379"/>
      <c r="G29" s="379"/>
      <c r="H29" s="378" t="s">
        <v>152</v>
      </c>
      <c r="I29" s="379"/>
      <c r="J29" s="379"/>
      <c r="K29" s="379"/>
      <c r="L29" s="380"/>
      <c r="M29" s="378" t="s">
        <v>146</v>
      </c>
      <c r="N29" s="379"/>
      <c r="O29" s="379"/>
      <c r="P29" s="379"/>
      <c r="Q29" s="379"/>
      <c r="R29" s="380"/>
      <c r="S29" s="381" t="s">
        <v>147</v>
      </c>
      <c r="T29" s="381"/>
      <c r="U29" s="381"/>
      <c r="V29" s="381"/>
      <c r="W29" s="381"/>
      <c r="X29" s="399" t="s">
        <v>71</v>
      </c>
      <c r="Y29" s="414"/>
      <c r="Z29" s="414"/>
      <c r="AA29" s="414"/>
      <c r="AB29" s="415"/>
    </row>
    <row r="30" spans="2:39" ht="19.5" customHeight="1">
      <c r="B30" s="149"/>
      <c r="C30" s="383" t="s">
        <v>148</v>
      </c>
      <c r="D30" s="384"/>
      <c r="E30" s="384"/>
      <c r="F30" s="384"/>
      <c r="G30" s="384"/>
      <c r="H30" s="383" t="s">
        <v>153</v>
      </c>
      <c r="I30" s="384"/>
      <c r="J30" s="384"/>
      <c r="K30" s="384"/>
      <c r="L30" s="398"/>
      <c r="M30" s="385" t="s">
        <v>149</v>
      </c>
      <c r="N30" s="386"/>
      <c r="O30" s="386"/>
      <c r="P30" s="386"/>
      <c r="Q30" s="386"/>
      <c r="R30" s="387"/>
      <c r="S30" s="382"/>
      <c r="T30" s="382"/>
      <c r="U30" s="382"/>
      <c r="V30" s="382"/>
      <c r="W30" s="382"/>
      <c r="X30" s="416"/>
      <c r="Y30" s="414"/>
      <c r="Z30" s="414"/>
      <c r="AA30" s="414"/>
      <c r="AB30" s="415"/>
    </row>
    <row r="31" spans="2:39" ht="19.5" customHeight="1">
      <c r="B31" s="149"/>
      <c r="C31" s="385" t="s">
        <v>72</v>
      </c>
      <c r="D31" s="386"/>
      <c r="E31" s="386"/>
      <c r="F31" s="386"/>
      <c r="G31" s="386"/>
      <c r="H31" s="385" t="s">
        <v>72</v>
      </c>
      <c r="I31" s="386"/>
      <c r="J31" s="386"/>
      <c r="K31" s="386"/>
      <c r="L31" s="387"/>
      <c r="M31" s="399" t="s">
        <v>150</v>
      </c>
      <c r="N31" s="400"/>
      <c r="O31" s="401"/>
      <c r="P31" s="378" t="s">
        <v>151</v>
      </c>
      <c r="Q31" s="379"/>
      <c r="R31" s="380"/>
      <c r="S31" s="385" t="s">
        <v>73</v>
      </c>
      <c r="T31" s="386"/>
      <c r="U31" s="386"/>
      <c r="V31" s="417"/>
      <c r="W31" s="418"/>
      <c r="X31" s="416"/>
      <c r="Y31" s="414"/>
      <c r="Z31" s="414"/>
      <c r="AA31" s="414"/>
      <c r="AB31" s="415"/>
    </row>
    <row r="32" spans="2:39" ht="19.5" customHeight="1">
      <c r="B32" s="146"/>
      <c r="C32" s="471" t="s">
        <v>77</v>
      </c>
      <c r="D32" s="471"/>
      <c r="E32" s="471"/>
      <c r="F32" s="471"/>
      <c r="G32" s="471"/>
      <c r="H32" s="378"/>
      <c r="I32" s="379"/>
      <c r="J32" s="379"/>
      <c r="K32" s="379"/>
      <c r="L32" s="380"/>
      <c r="M32" s="403">
        <v>1</v>
      </c>
      <c r="N32" s="404"/>
      <c r="O32" s="405"/>
      <c r="P32" s="403">
        <v>2</v>
      </c>
      <c r="Q32" s="404"/>
      <c r="R32" s="405"/>
      <c r="S32" s="378">
        <f>(M32+P32)*0.3</f>
        <v>0.89999999999999991</v>
      </c>
      <c r="T32" s="379"/>
      <c r="U32" s="379"/>
      <c r="V32" s="412"/>
      <c r="W32" s="413"/>
      <c r="X32" s="201"/>
      <c r="Y32" s="202"/>
      <c r="Z32" s="202"/>
      <c r="AA32" s="202"/>
      <c r="AB32" s="203"/>
    </row>
    <row r="33" spans="2:35" ht="19.5" customHeight="1">
      <c r="B33" s="146"/>
      <c r="C33" s="471" t="s">
        <v>78</v>
      </c>
      <c r="D33" s="471"/>
      <c r="E33" s="471"/>
      <c r="F33" s="471"/>
      <c r="G33" s="471"/>
      <c r="H33" s="383"/>
      <c r="I33" s="384"/>
      <c r="J33" s="384"/>
      <c r="K33" s="384"/>
      <c r="L33" s="398"/>
      <c r="M33" s="406">
        <v>1</v>
      </c>
      <c r="N33" s="407"/>
      <c r="O33" s="408"/>
      <c r="P33" s="406">
        <v>2</v>
      </c>
      <c r="Q33" s="407"/>
      <c r="R33" s="408"/>
      <c r="S33" s="383">
        <f>(M33+P33)*0.3</f>
        <v>0.89999999999999991</v>
      </c>
      <c r="T33" s="384"/>
      <c r="U33" s="384"/>
      <c r="V33" s="366"/>
      <c r="W33" s="367"/>
      <c r="X33" s="204"/>
      <c r="Y33" s="340" t="s">
        <v>55</v>
      </c>
      <c r="Z33" s="340">
        <f>MAX(S32:S34)</f>
        <v>0.89999999999999991</v>
      </c>
      <c r="AA33" s="205"/>
      <c r="AB33" s="206"/>
    </row>
    <row r="34" spans="2:35" ht="19.5" customHeight="1">
      <c r="B34" s="146"/>
      <c r="C34" s="466" t="s">
        <v>79</v>
      </c>
      <c r="D34" s="466"/>
      <c r="E34" s="466"/>
      <c r="F34" s="466"/>
      <c r="G34" s="466"/>
      <c r="H34" s="385"/>
      <c r="I34" s="386"/>
      <c r="J34" s="386"/>
      <c r="K34" s="386"/>
      <c r="L34" s="387"/>
      <c r="M34" s="392">
        <v>1</v>
      </c>
      <c r="N34" s="393"/>
      <c r="O34" s="394"/>
      <c r="P34" s="392">
        <v>2</v>
      </c>
      <c r="Q34" s="393"/>
      <c r="R34" s="394"/>
      <c r="S34" s="385">
        <f>(M34+P34)*0.3</f>
        <v>0.89999999999999991</v>
      </c>
      <c r="T34" s="386"/>
      <c r="U34" s="386"/>
      <c r="V34" s="417"/>
      <c r="W34" s="418"/>
      <c r="X34" s="207"/>
      <c r="Y34" s="208"/>
      <c r="Z34" s="209"/>
      <c r="AA34" s="209"/>
      <c r="AB34" s="210"/>
    </row>
    <row r="35" spans="2:35" ht="15" customHeight="1">
      <c r="B35" s="146"/>
      <c r="C35" s="211"/>
      <c r="D35" s="211"/>
      <c r="E35" s="211"/>
      <c r="F35" s="211"/>
      <c r="G35" s="211"/>
      <c r="H35" s="221"/>
      <c r="I35" s="221"/>
      <c r="J35" s="221"/>
      <c r="K35" s="221"/>
      <c r="L35" s="212"/>
      <c r="M35" s="212"/>
      <c r="N35" s="212"/>
      <c r="O35" s="212"/>
      <c r="P35" s="221"/>
      <c r="Q35" s="221"/>
      <c r="R35" s="221"/>
      <c r="S35" s="213"/>
      <c r="T35" s="213"/>
      <c r="U35" s="205"/>
      <c r="V35" s="205"/>
      <c r="W35" s="214"/>
      <c r="X35" s="214"/>
      <c r="Y35" s="214"/>
      <c r="Z35" s="189"/>
      <c r="AA35" s="189"/>
      <c r="AB35" s="189"/>
      <c r="AC35" s="156"/>
      <c r="AD35" s="156"/>
      <c r="AE35" s="156"/>
      <c r="AF35" s="156"/>
      <c r="AG35" s="156"/>
      <c r="AH35" s="156"/>
    </row>
    <row r="36" spans="2:35" ht="15" customHeight="1">
      <c r="B36" s="146"/>
      <c r="C36" s="211"/>
      <c r="D36" s="211"/>
      <c r="E36" s="211"/>
      <c r="F36" s="211"/>
      <c r="G36" s="211"/>
      <c r="H36" s="323"/>
      <c r="I36" s="323"/>
      <c r="J36" s="323"/>
      <c r="K36" s="323"/>
      <c r="L36" s="212"/>
      <c r="M36" s="212"/>
      <c r="N36" s="212"/>
      <c r="O36" s="212"/>
      <c r="P36" s="323"/>
      <c r="Q36" s="323"/>
      <c r="R36" s="323"/>
      <c r="S36" s="324"/>
      <c r="T36" s="324"/>
      <c r="U36" s="205"/>
      <c r="V36" s="205"/>
      <c r="W36" s="214"/>
      <c r="X36" s="214"/>
      <c r="Y36" s="214"/>
      <c r="Z36" s="189"/>
      <c r="AA36" s="189"/>
      <c r="AB36" s="189"/>
      <c r="AC36" s="156"/>
      <c r="AD36" s="156"/>
      <c r="AE36" s="156"/>
      <c r="AF36" s="156"/>
      <c r="AG36" s="156"/>
      <c r="AH36" s="156"/>
    </row>
    <row r="37" spans="2:35" ht="15" customHeight="1">
      <c r="B37" s="146"/>
      <c r="C37" s="211"/>
      <c r="D37" s="211"/>
      <c r="E37" s="211"/>
      <c r="F37" s="211"/>
      <c r="G37" s="211"/>
      <c r="H37" s="221"/>
      <c r="I37" s="221"/>
      <c r="J37" s="221"/>
      <c r="K37" s="221"/>
      <c r="L37" s="212"/>
      <c r="M37" s="212"/>
      <c r="N37" s="212"/>
      <c r="O37" s="212"/>
      <c r="P37" s="221"/>
      <c r="Q37" s="221"/>
      <c r="R37" s="221"/>
      <c r="S37" s="213"/>
      <c r="T37" s="213"/>
      <c r="U37" s="205"/>
      <c r="V37" s="205"/>
      <c r="W37" s="214"/>
      <c r="X37" s="214"/>
      <c r="Y37" s="214"/>
      <c r="Z37" s="189"/>
      <c r="AA37" s="189"/>
      <c r="AB37" s="189"/>
      <c r="AC37" s="156"/>
      <c r="AD37" s="156"/>
      <c r="AE37" s="156"/>
      <c r="AF37" s="156"/>
      <c r="AG37" s="156"/>
      <c r="AH37" s="156"/>
    </row>
    <row r="38" spans="2:35" ht="15" customHeight="1">
      <c r="B38" s="146"/>
      <c r="C38" s="211"/>
      <c r="D38" s="211"/>
      <c r="E38" s="211"/>
      <c r="F38" s="211"/>
      <c r="G38" s="211"/>
      <c r="H38" s="221"/>
      <c r="I38" s="221"/>
      <c r="J38" s="221"/>
      <c r="K38" s="212"/>
      <c r="L38" s="212"/>
      <c r="M38" s="212"/>
      <c r="N38" s="212"/>
      <c r="O38" s="221"/>
      <c r="P38" s="221"/>
      <c r="Q38" s="221"/>
      <c r="R38" s="213"/>
      <c r="S38" s="213"/>
      <c r="T38" s="214"/>
      <c r="U38" s="214"/>
      <c r="V38" s="214"/>
      <c r="W38" s="214"/>
      <c r="X38" s="214"/>
      <c r="Y38" s="440" t="s">
        <v>115</v>
      </c>
      <c r="Z38" s="440"/>
      <c r="AA38" s="225">
        <v>2</v>
      </c>
      <c r="AB38" s="225" t="s">
        <v>84</v>
      </c>
      <c r="AC38" s="225">
        <v>2</v>
      </c>
      <c r="AD38" s="161"/>
      <c r="AE38" s="156"/>
      <c r="AF38" s="156"/>
      <c r="AG38" s="156"/>
      <c r="AH38" s="156"/>
      <c r="AI38" s="156"/>
    </row>
    <row r="39" spans="2:35" ht="20.100000000000001" customHeight="1">
      <c r="B39" s="156"/>
      <c r="C39" s="215" t="s">
        <v>80</v>
      </c>
      <c r="D39" s="216"/>
      <c r="E39" s="216"/>
      <c r="F39" s="216"/>
      <c r="G39" s="189"/>
      <c r="H39" s="189"/>
      <c r="I39" s="189"/>
      <c r="J39" s="189"/>
      <c r="K39" s="189"/>
      <c r="L39" s="189"/>
      <c r="M39" s="189"/>
      <c r="N39" s="189"/>
      <c r="O39" s="189"/>
      <c r="P39" s="189"/>
      <c r="Q39" s="189"/>
      <c r="R39" s="189"/>
      <c r="S39" s="189"/>
      <c r="T39" s="189"/>
      <c r="U39" s="189"/>
      <c r="V39" s="189"/>
      <c r="W39" s="189"/>
      <c r="X39" s="189"/>
      <c r="Y39" s="189"/>
      <c r="Z39" s="189"/>
      <c r="AA39" s="189"/>
      <c r="AB39" s="189"/>
      <c r="AC39" s="156"/>
      <c r="AD39" s="156"/>
      <c r="AE39" s="156"/>
      <c r="AF39" s="156"/>
      <c r="AG39" s="156"/>
      <c r="AH39" s="156"/>
      <c r="AI39" s="156"/>
    </row>
    <row r="40" spans="2:35" ht="20.100000000000001" customHeight="1">
      <c r="B40" s="156"/>
      <c r="C40" s="473" t="s">
        <v>133</v>
      </c>
      <c r="D40" s="379"/>
      <c r="E40" s="379"/>
      <c r="F40" s="399" t="s">
        <v>23</v>
      </c>
      <c r="G40" s="400"/>
      <c r="H40" s="400"/>
      <c r="I40" s="400"/>
      <c r="J40" s="400"/>
      <c r="K40" s="400"/>
      <c r="L40" s="400"/>
      <c r="M40" s="400"/>
      <c r="N40" s="400"/>
      <c r="O40" s="400"/>
      <c r="P40" s="400"/>
      <c r="Q40" s="401"/>
      <c r="R40" s="378" t="s">
        <v>21</v>
      </c>
      <c r="S40" s="379"/>
      <c r="T40" s="380"/>
      <c r="U40" s="448" t="s">
        <v>2</v>
      </c>
      <c r="V40" s="449"/>
      <c r="W40" s="449"/>
      <c r="X40" s="450"/>
      <c r="Y40" s="454" t="s">
        <v>22</v>
      </c>
      <c r="Z40" s="455"/>
      <c r="AA40" s="456"/>
      <c r="AB40" s="291"/>
      <c r="AH40" s="156"/>
    </row>
    <row r="41" spans="2:35" ht="20.100000000000001" customHeight="1">
      <c r="B41" s="156"/>
      <c r="C41" s="385"/>
      <c r="D41" s="386"/>
      <c r="E41" s="386"/>
      <c r="F41" s="399" t="s">
        <v>134</v>
      </c>
      <c r="G41" s="400"/>
      <c r="H41" s="401"/>
      <c r="I41" s="399" t="s">
        <v>135</v>
      </c>
      <c r="J41" s="400"/>
      <c r="K41" s="401"/>
      <c r="L41" s="399" t="s">
        <v>136</v>
      </c>
      <c r="M41" s="400"/>
      <c r="N41" s="401"/>
      <c r="O41" s="399" t="s">
        <v>137</v>
      </c>
      <c r="P41" s="400"/>
      <c r="Q41" s="401"/>
      <c r="R41" s="385"/>
      <c r="S41" s="386"/>
      <c r="T41" s="387"/>
      <c r="U41" s="451"/>
      <c r="V41" s="452"/>
      <c r="W41" s="452"/>
      <c r="X41" s="453"/>
      <c r="Y41" s="457"/>
      <c r="Z41" s="370"/>
      <c r="AA41" s="458"/>
      <c r="AB41" s="291"/>
      <c r="AH41" s="156"/>
    </row>
    <row r="42" spans="2:35" ht="20.100000000000001" customHeight="1">
      <c r="B42" s="156"/>
      <c r="C42" s="474">
        <v>50</v>
      </c>
      <c r="D42" s="475"/>
      <c r="E42" s="475"/>
      <c r="F42" s="480">
        <v>50</v>
      </c>
      <c r="G42" s="481"/>
      <c r="H42" s="482"/>
      <c r="I42" s="480">
        <v>50</v>
      </c>
      <c r="J42" s="481"/>
      <c r="K42" s="482"/>
      <c r="L42" s="480">
        <v>50</v>
      </c>
      <c r="M42" s="481"/>
      <c r="N42" s="482"/>
      <c r="O42" s="480">
        <v>50</v>
      </c>
      <c r="P42" s="481"/>
      <c r="Q42" s="482"/>
      <c r="R42" s="467">
        <f>AVERAGE(F42:Q42)</f>
        <v>50</v>
      </c>
      <c r="S42" s="468"/>
      <c r="T42" s="469"/>
      <c r="U42" s="459">
        <f>STDEV(F42:Q42)/SQRT(4)</f>
        <v>0</v>
      </c>
      <c r="V42" s="460"/>
      <c r="W42" s="460"/>
      <c r="X42" s="461"/>
      <c r="Y42" s="462">
        <f>R42-C42</f>
        <v>0</v>
      </c>
      <c r="Z42" s="431"/>
      <c r="AA42" s="463"/>
      <c r="AB42" s="292"/>
      <c r="AH42" s="156"/>
    </row>
    <row r="43" spans="2:35" ht="20.100000000000001" customHeight="1">
      <c r="B43" s="156"/>
      <c r="C43" s="478">
        <v>52.5</v>
      </c>
      <c r="D43" s="479"/>
      <c r="E43" s="479"/>
      <c r="F43" s="419">
        <v>52.5</v>
      </c>
      <c r="G43" s="420"/>
      <c r="H43" s="421"/>
      <c r="I43" s="419">
        <v>52.5</v>
      </c>
      <c r="J43" s="420"/>
      <c r="K43" s="421"/>
      <c r="L43" s="419">
        <v>52.5</v>
      </c>
      <c r="M43" s="420"/>
      <c r="N43" s="421"/>
      <c r="O43" s="419">
        <v>52.5</v>
      </c>
      <c r="P43" s="420"/>
      <c r="Q43" s="421"/>
      <c r="R43" s="422">
        <f t="shared" ref="R43:R52" si="0">AVERAGE(F43:Q43)</f>
        <v>52.5</v>
      </c>
      <c r="S43" s="423"/>
      <c r="T43" s="424"/>
      <c r="U43" s="428">
        <f t="shared" ref="U43:U52" si="1">STDEV(F43:Q43)/SQRT(4)</f>
        <v>0</v>
      </c>
      <c r="V43" s="429"/>
      <c r="W43" s="429"/>
      <c r="X43" s="430"/>
      <c r="Y43" s="425">
        <f t="shared" ref="Y43:Y52" si="2">R43-C43</f>
        <v>0</v>
      </c>
      <c r="Z43" s="426"/>
      <c r="AA43" s="427"/>
      <c r="AB43" s="292"/>
      <c r="AH43" s="156"/>
    </row>
    <row r="44" spans="2:35" ht="20.100000000000001" customHeight="1">
      <c r="B44" s="156"/>
      <c r="C44" s="478">
        <v>55.1</v>
      </c>
      <c r="D44" s="479"/>
      <c r="E44" s="479"/>
      <c r="F44" s="419">
        <v>55.1</v>
      </c>
      <c r="G44" s="420"/>
      <c r="H44" s="421"/>
      <c r="I44" s="419">
        <v>55.1</v>
      </c>
      <c r="J44" s="420"/>
      <c r="K44" s="421"/>
      <c r="L44" s="419">
        <v>55.1</v>
      </c>
      <c r="M44" s="420"/>
      <c r="N44" s="421"/>
      <c r="O44" s="419">
        <v>55.1</v>
      </c>
      <c r="P44" s="420"/>
      <c r="Q44" s="421"/>
      <c r="R44" s="422">
        <f t="shared" si="0"/>
        <v>55.1</v>
      </c>
      <c r="S44" s="423"/>
      <c r="T44" s="424"/>
      <c r="U44" s="428">
        <f t="shared" si="1"/>
        <v>0</v>
      </c>
      <c r="V44" s="429"/>
      <c r="W44" s="429"/>
      <c r="X44" s="430"/>
      <c r="Y44" s="425">
        <f t="shared" si="2"/>
        <v>0</v>
      </c>
      <c r="Z44" s="426"/>
      <c r="AA44" s="427"/>
      <c r="AB44" s="292"/>
      <c r="AH44" s="156"/>
    </row>
    <row r="45" spans="2:35" ht="20.100000000000001" customHeight="1">
      <c r="B45" s="156"/>
      <c r="C45" s="478">
        <v>57.7</v>
      </c>
      <c r="D45" s="479"/>
      <c r="E45" s="479"/>
      <c r="F45" s="419">
        <v>57.7</v>
      </c>
      <c r="G45" s="420"/>
      <c r="H45" s="421"/>
      <c r="I45" s="419">
        <v>57.7</v>
      </c>
      <c r="J45" s="420"/>
      <c r="K45" s="421"/>
      <c r="L45" s="419">
        <v>57.7</v>
      </c>
      <c r="M45" s="420"/>
      <c r="N45" s="421"/>
      <c r="O45" s="419">
        <v>57.7</v>
      </c>
      <c r="P45" s="420"/>
      <c r="Q45" s="421"/>
      <c r="R45" s="422">
        <f t="shared" si="0"/>
        <v>57.7</v>
      </c>
      <c r="S45" s="423"/>
      <c r="T45" s="424"/>
      <c r="U45" s="428">
        <f t="shared" si="1"/>
        <v>0</v>
      </c>
      <c r="V45" s="429"/>
      <c r="W45" s="429"/>
      <c r="X45" s="430"/>
      <c r="Y45" s="425">
        <f t="shared" si="2"/>
        <v>0</v>
      </c>
      <c r="Z45" s="426"/>
      <c r="AA45" s="427"/>
      <c r="AB45" s="292"/>
      <c r="AH45" s="156"/>
    </row>
    <row r="46" spans="2:35" ht="20.100000000000001" customHeight="1">
      <c r="B46" s="156"/>
      <c r="C46" s="478">
        <v>60.3</v>
      </c>
      <c r="D46" s="479"/>
      <c r="E46" s="479"/>
      <c r="F46" s="419">
        <v>60.3</v>
      </c>
      <c r="G46" s="420"/>
      <c r="H46" s="421"/>
      <c r="I46" s="419">
        <v>60.3</v>
      </c>
      <c r="J46" s="420"/>
      <c r="K46" s="421"/>
      <c r="L46" s="419">
        <v>60.3</v>
      </c>
      <c r="M46" s="420"/>
      <c r="N46" s="421"/>
      <c r="O46" s="419">
        <v>60.3</v>
      </c>
      <c r="P46" s="420"/>
      <c r="Q46" s="421"/>
      <c r="R46" s="422">
        <f t="shared" si="0"/>
        <v>60.3</v>
      </c>
      <c r="S46" s="423"/>
      <c r="T46" s="424"/>
      <c r="U46" s="428">
        <f t="shared" si="1"/>
        <v>0</v>
      </c>
      <c r="V46" s="429"/>
      <c r="W46" s="429"/>
      <c r="X46" s="430"/>
      <c r="Y46" s="425">
        <f t="shared" si="2"/>
        <v>0</v>
      </c>
      <c r="Z46" s="426"/>
      <c r="AA46" s="427"/>
      <c r="AB46" s="292"/>
      <c r="AH46" s="156"/>
    </row>
    <row r="47" spans="2:35" ht="20.100000000000001" customHeight="1">
      <c r="B47" s="156"/>
      <c r="C47" s="478">
        <v>62.3</v>
      </c>
      <c r="D47" s="479"/>
      <c r="E47" s="479"/>
      <c r="F47" s="419">
        <v>62.3</v>
      </c>
      <c r="G47" s="420"/>
      <c r="H47" s="421"/>
      <c r="I47" s="419">
        <v>62.3</v>
      </c>
      <c r="J47" s="420"/>
      <c r="K47" s="421"/>
      <c r="L47" s="419">
        <v>62.3</v>
      </c>
      <c r="M47" s="420"/>
      <c r="N47" s="421"/>
      <c r="O47" s="419">
        <v>62.3</v>
      </c>
      <c r="P47" s="420"/>
      <c r="Q47" s="421"/>
      <c r="R47" s="422">
        <f t="shared" si="0"/>
        <v>62.3</v>
      </c>
      <c r="S47" s="423"/>
      <c r="T47" s="424"/>
      <c r="U47" s="428">
        <f t="shared" si="1"/>
        <v>0</v>
      </c>
      <c r="V47" s="429"/>
      <c r="W47" s="429"/>
      <c r="X47" s="430"/>
      <c r="Y47" s="425">
        <f t="shared" si="2"/>
        <v>0</v>
      </c>
      <c r="Z47" s="426"/>
      <c r="AA47" s="427"/>
      <c r="AB47" s="292"/>
      <c r="AH47" s="156"/>
    </row>
    <row r="48" spans="2:35" ht="20.100000000000001" customHeight="1">
      <c r="B48" s="156"/>
      <c r="C48" s="478">
        <v>65</v>
      </c>
      <c r="D48" s="479"/>
      <c r="E48" s="479"/>
      <c r="F48" s="419">
        <v>65</v>
      </c>
      <c r="G48" s="420"/>
      <c r="H48" s="421"/>
      <c r="I48" s="419">
        <v>65</v>
      </c>
      <c r="J48" s="420"/>
      <c r="K48" s="421"/>
      <c r="L48" s="419">
        <v>65</v>
      </c>
      <c r="M48" s="420"/>
      <c r="N48" s="421"/>
      <c r="O48" s="419">
        <v>65</v>
      </c>
      <c r="P48" s="420"/>
      <c r="Q48" s="421"/>
      <c r="R48" s="422">
        <f t="shared" si="0"/>
        <v>65</v>
      </c>
      <c r="S48" s="423"/>
      <c r="T48" s="424"/>
      <c r="U48" s="428">
        <f t="shared" si="1"/>
        <v>0</v>
      </c>
      <c r="V48" s="429"/>
      <c r="W48" s="429"/>
      <c r="X48" s="430"/>
      <c r="Y48" s="425">
        <f t="shared" si="2"/>
        <v>0</v>
      </c>
      <c r="Z48" s="426"/>
      <c r="AA48" s="427"/>
      <c r="AB48" s="292"/>
      <c r="AH48" s="156"/>
    </row>
    <row r="49" spans="2:35" ht="20.100000000000001" customHeight="1">
      <c r="B49" s="156"/>
      <c r="C49" s="478">
        <v>67.5</v>
      </c>
      <c r="D49" s="479"/>
      <c r="E49" s="479"/>
      <c r="F49" s="419">
        <v>67.599999999999994</v>
      </c>
      <c r="G49" s="420"/>
      <c r="H49" s="421"/>
      <c r="I49" s="419">
        <v>67.599999999999994</v>
      </c>
      <c r="J49" s="420"/>
      <c r="K49" s="421"/>
      <c r="L49" s="419">
        <v>67.599999999999994</v>
      </c>
      <c r="M49" s="420"/>
      <c r="N49" s="421"/>
      <c r="O49" s="419">
        <v>67.599999999999994</v>
      </c>
      <c r="P49" s="420"/>
      <c r="Q49" s="421"/>
      <c r="R49" s="422">
        <f t="shared" si="0"/>
        <v>67.599999999999994</v>
      </c>
      <c r="S49" s="423"/>
      <c r="T49" s="424"/>
      <c r="U49" s="428">
        <f t="shared" si="1"/>
        <v>0</v>
      </c>
      <c r="V49" s="429"/>
      <c r="W49" s="429"/>
      <c r="X49" s="430"/>
      <c r="Y49" s="425">
        <f t="shared" si="2"/>
        <v>9.9999999999994316E-2</v>
      </c>
      <c r="Z49" s="426"/>
      <c r="AA49" s="427"/>
      <c r="AB49" s="292"/>
      <c r="AH49" s="156"/>
    </row>
    <row r="50" spans="2:35" ht="20.100000000000001" customHeight="1">
      <c r="B50" s="156"/>
      <c r="C50" s="478">
        <v>60.2</v>
      </c>
      <c r="D50" s="479"/>
      <c r="E50" s="479"/>
      <c r="F50" s="419">
        <v>60.2</v>
      </c>
      <c r="G50" s="420"/>
      <c r="H50" s="421"/>
      <c r="I50" s="419">
        <v>60.2</v>
      </c>
      <c r="J50" s="420"/>
      <c r="K50" s="421"/>
      <c r="L50" s="419">
        <v>60.2</v>
      </c>
      <c r="M50" s="420"/>
      <c r="N50" s="421"/>
      <c r="O50" s="419">
        <v>60.2</v>
      </c>
      <c r="P50" s="420"/>
      <c r="Q50" s="421"/>
      <c r="R50" s="422">
        <f t="shared" si="0"/>
        <v>60.2</v>
      </c>
      <c r="S50" s="423"/>
      <c r="T50" s="424"/>
      <c r="U50" s="428">
        <f t="shared" si="1"/>
        <v>0</v>
      </c>
      <c r="V50" s="429"/>
      <c r="W50" s="429"/>
      <c r="X50" s="430"/>
      <c r="Y50" s="425">
        <f t="shared" si="2"/>
        <v>0</v>
      </c>
      <c r="Z50" s="426"/>
      <c r="AA50" s="427"/>
      <c r="AB50" s="292"/>
      <c r="AH50" s="156"/>
    </row>
    <row r="51" spans="2:35" ht="20.100000000000001" customHeight="1">
      <c r="B51" s="156"/>
      <c r="C51" s="478">
        <v>72.8</v>
      </c>
      <c r="D51" s="479"/>
      <c r="E51" s="479"/>
      <c r="F51" s="419">
        <v>72.8</v>
      </c>
      <c r="G51" s="420"/>
      <c r="H51" s="421"/>
      <c r="I51" s="419">
        <v>72.8</v>
      </c>
      <c r="J51" s="420"/>
      <c r="K51" s="421"/>
      <c r="L51" s="419">
        <v>72.8</v>
      </c>
      <c r="M51" s="420"/>
      <c r="N51" s="421"/>
      <c r="O51" s="419">
        <v>72.8</v>
      </c>
      <c r="P51" s="420"/>
      <c r="Q51" s="421"/>
      <c r="R51" s="422">
        <f t="shared" si="0"/>
        <v>72.8</v>
      </c>
      <c r="S51" s="423"/>
      <c r="T51" s="424"/>
      <c r="U51" s="428">
        <f t="shared" si="1"/>
        <v>0</v>
      </c>
      <c r="V51" s="429"/>
      <c r="W51" s="429"/>
      <c r="X51" s="430"/>
      <c r="Y51" s="425">
        <f t="shared" si="2"/>
        <v>0</v>
      </c>
      <c r="Z51" s="426"/>
      <c r="AA51" s="427"/>
      <c r="AB51" s="292"/>
      <c r="AH51" s="156"/>
    </row>
    <row r="52" spans="2:35" ht="20.100000000000001" customHeight="1">
      <c r="B52" s="156"/>
      <c r="C52" s="476">
        <v>75</v>
      </c>
      <c r="D52" s="477"/>
      <c r="E52" s="477"/>
      <c r="F52" s="432">
        <v>75</v>
      </c>
      <c r="G52" s="433"/>
      <c r="H52" s="434"/>
      <c r="I52" s="432">
        <v>75</v>
      </c>
      <c r="J52" s="433"/>
      <c r="K52" s="434"/>
      <c r="L52" s="432">
        <v>75</v>
      </c>
      <c r="M52" s="433"/>
      <c r="N52" s="434"/>
      <c r="O52" s="432">
        <v>75</v>
      </c>
      <c r="P52" s="433"/>
      <c r="Q52" s="434"/>
      <c r="R52" s="435">
        <f t="shared" si="0"/>
        <v>75</v>
      </c>
      <c r="S52" s="436"/>
      <c r="T52" s="437"/>
      <c r="U52" s="483">
        <f t="shared" si="1"/>
        <v>0</v>
      </c>
      <c r="V52" s="484"/>
      <c r="W52" s="484"/>
      <c r="X52" s="485"/>
      <c r="Y52" s="486">
        <f t="shared" si="2"/>
        <v>0</v>
      </c>
      <c r="Z52" s="487"/>
      <c r="AA52" s="488"/>
      <c r="AB52" s="292"/>
      <c r="AH52" s="156"/>
    </row>
    <row r="53" spans="2:35" ht="20.100000000000001" customHeight="1">
      <c r="C53" s="217"/>
      <c r="D53" s="218"/>
      <c r="E53" s="217"/>
      <c r="F53" s="219"/>
      <c r="G53" s="220"/>
      <c r="H53" s="220"/>
      <c r="I53" s="431"/>
      <c r="J53" s="431"/>
      <c r="K53" s="431"/>
      <c r="L53" s="431"/>
      <c r="M53" s="431"/>
      <c r="N53" s="431"/>
      <c r="O53" s="431"/>
      <c r="P53" s="431"/>
      <c r="Q53" s="431"/>
      <c r="R53" s="431"/>
      <c r="S53" s="431"/>
      <c r="T53" s="431"/>
      <c r="U53" s="431"/>
      <c r="V53" s="431"/>
      <c r="W53" s="431"/>
      <c r="X53" s="426"/>
      <c r="Y53" s="188"/>
      <c r="Z53" s="188"/>
      <c r="AA53" s="188"/>
      <c r="AB53" s="188"/>
      <c r="AC53" s="147"/>
      <c r="AD53" s="147"/>
      <c r="AE53" s="147"/>
      <c r="AF53" s="147"/>
      <c r="AG53" s="147"/>
      <c r="AH53" s="147"/>
      <c r="AI53" s="156"/>
    </row>
    <row r="54" spans="2:35" ht="20.100000000000001" customHeight="1"/>
    <row r="55" spans="2:35" ht="20.100000000000001" customHeight="1">
      <c r="B55" s="151" t="s">
        <v>81</v>
      </c>
      <c r="C55" s="151"/>
      <c r="D55" s="151"/>
      <c r="E55" s="151"/>
      <c r="F55" s="151"/>
      <c r="G55" s="321" t="s">
        <v>82</v>
      </c>
      <c r="H55" s="294"/>
      <c r="I55" s="294"/>
      <c r="J55" s="294"/>
      <c r="K55" s="294"/>
      <c r="L55" s="294"/>
      <c r="M55" s="294"/>
      <c r="N55" s="293"/>
      <c r="O55" s="293"/>
    </row>
    <row r="56" spans="2:35" ht="20.100000000000001" customHeight="1">
      <c r="B56" s="151"/>
      <c r="C56" s="151"/>
      <c r="D56" s="151"/>
      <c r="E56" s="151"/>
      <c r="F56" s="151"/>
      <c r="G56" s="294"/>
      <c r="H56" s="294"/>
      <c r="I56" s="294"/>
      <c r="J56" s="294"/>
      <c r="K56" s="294"/>
      <c r="L56" s="294"/>
      <c r="M56" s="294"/>
      <c r="N56" s="294"/>
      <c r="O56" s="294"/>
    </row>
    <row r="57" spans="2:35" ht="20.100000000000001" customHeight="1"/>
    <row r="58" spans="2:35" ht="20.100000000000001" customHeight="1">
      <c r="L58" s="156"/>
    </row>
    <row r="59" spans="2:35" ht="20.100000000000001" customHeight="1">
      <c r="C59" s="88">
        <v>11</v>
      </c>
      <c r="D59" s="88"/>
      <c r="E59" s="177" t="s">
        <v>82</v>
      </c>
      <c r="F59" s="176"/>
      <c r="G59" s="178"/>
      <c r="H59" s="156"/>
      <c r="I59" s="156"/>
      <c r="J59" s="156"/>
      <c r="K59" s="156"/>
      <c r="L59" s="156"/>
    </row>
  </sheetData>
  <mergeCells count="188">
    <mergeCell ref="I50:K50"/>
    <mergeCell ref="I51:K51"/>
    <mergeCell ref="I52:K52"/>
    <mergeCell ref="U52:X52"/>
    <mergeCell ref="Y52:AA52"/>
    <mergeCell ref="I42:K42"/>
    <mergeCell ref="F42:H42"/>
    <mergeCell ref="F52:H52"/>
    <mergeCell ref="F51:H51"/>
    <mergeCell ref="F50:H50"/>
    <mergeCell ref="F49:H49"/>
    <mergeCell ref="F48:H48"/>
    <mergeCell ref="F47:H47"/>
    <mergeCell ref="F46:H46"/>
    <mergeCell ref="F45:H45"/>
    <mergeCell ref="F44:H44"/>
    <mergeCell ref="F43:H43"/>
    <mergeCell ref="I43:K43"/>
    <mergeCell ref="I44:K44"/>
    <mergeCell ref="I45:K45"/>
    <mergeCell ref="I46:K46"/>
    <mergeCell ref="I47:K47"/>
    <mergeCell ref="I48:K48"/>
    <mergeCell ref="I49:K49"/>
    <mergeCell ref="P8:Q8"/>
    <mergeCell ref="C40:E41"/>
    <mergeCell ref="C42:E42"/>
    <mergeCell ref="C52:E52"/>
    <mergeCell ref="C51:E51"/>
    <mergeCell ref="C50:E50"/>
    <mergeCell ref="C49:E49"/>
    <mergeCell ref="C48:E48"/>
    <mergeCell ref="C47:E47"/>
    <mergeCell ref="C46:E46"/>
    <mergeCell ref="C45:E45"/>
    <mergeCell ref="C44:E44"/>
    <mergeCell ref="C43:E43"/>
    <mergeCell ref="F40:Q40"/>
    <mergeCell ref="F41:H41"/>
    <mergeCell ref="I41:K41"/>
    <mergeCell ref="L42:N42"/>
    <mergeCell ref="O42:Q42"/>
    <mergeCell ref="O50:Q50"/>
    <mergeCell ref="L41:N41"/>
    <mergeCell ref="O41:Q41"/>
    <mergeCell ref="C31:G31"/>
    <mergeCell ref="L49:N49"/>
    <mergeCell ref="R40:T41"/>
    <mergeCell ref="U40:X41"/>
    <mergeCell ref="Y40:AA41"/>
    <mergeCell ref="U42:X42"/>
    <mergeCell ref="Y42:AA42"/>
    <mergeCell ref="S3:T3"/>
    <mergeCell ref="V3:W3"/>
    <mergeCell ref="G5:AD5"/>
    <mergeCell ref="H34:L34"/>
    <mergeCell ref="M34:O34"/>
    <mergeCell ref="Y38:Z38"/>
    <mergeCell ref="C34:G34"/>
    <mergeCell ref="P34:R34"/>
    <mergeCell ref="S34:W34"/>
    <mergeCell ref="R42:T42"/>
    <mergeCell ref="C25:G25"/>
    <mergeCell ref="C26:G26"/>
    <mergeCell ref="H31:L31"/>
    <mergeCell ref="M31:O31"/>
    <mergeCell ref="C32:G32"/>
    <mergeCell ref="C33:G33"/>
    <mergeCell ref="B1:L2"/>
    <mergeCell ref="R1:W1"/>
    <mergeCell ref="AB1:AC1"/>
    <mergeCell ref="Q2:T2"/>
    <mergeCell ref="Z2:AC2"/>
    <mergeCell ref="B3:L3"/>
    <mergeCell ref="B4:L4"/>
    <mergeCell ref="G6:N6"/>
    <mergeCell ref="S6:W6"/>
    <mergeCell ref="Z6:AD6"/>
    <mergeCell ref="I53:K53"/>
    <mergeCell ref="L53:N53"/>
    <mergeCell ref="O53:Q53"/>
    <mergeCell ref="R53:T53"/>
    <mergeCell ref="U53:V53"/>
    <mergeCell ref="W53:X53"/>
    <mergeCell ref="L52:N52"/>
    <mergeCell ref="O52:Q52"/>
    <mergeCell ref="R52:T52"/>
    <mergeCell ref="R50:T50"/>
    <mergeCell ref="L51:N51"/>
    <mergeCell ref="O51:Q51"/>
    <mergeCell ref="R51:T51"/>
    <mergeCell ref="U50:X50"/>
    <mergeCell ref="Y50:AA50"/>
    <mergeCell ref="U51:X51"/>
    <mergeCell ref="Y51:AA51"/>
    <mergeCell ref="L50:N50"/>
    <mergeCell ref="O49:Q49"/>
    <mergeCell ref="R49:T49"/>
    <mergeCell ref="L48:N48"/>
    <mergeCell ref="O48:Q48"/>
    <mergeCell ref="R48:T48"/>
    <mergeCell ref="U47:X47"/>
    <mergeCell ref="Y47:AA47"/>
    <mergeCell ref="U48:X48"/>
    <mergeCell ref="Y48:AA48"/>
    <mergeCell ref="U49:X49"/>
    <mergeCell ref="Y49:AA49"/>
    <mergeCell ref="L47:N47"/>
    <mergeCell ref="O47:Q47"/>
    <mergeCell ref="R47:T47"/>
    <mergeCell ref="L46:N46"/>
    <mergeCell ref="O46:Q46"/>
    <mergeCell ref="R46:T46"/>
    <mergeCell ref="Y45:AA45"/>
    <mergeCell ref="U46:X46"/>
    <mergeCell ref="Y46:AA46"/>
    <mergeCell ref="L43:N43"/>
    <mergeCell ref="O43:Q43"/>
    <mergeCell ref="R43:T43"/>
    <mergeCell ref="L45:N45"/>
    <mergeCell ref="O45:Q45"/>
    <mergeCell ref="R45:T45"/>
    <mergeCell ref="L44:N44"/>
    <mergeCell ref="O44:Q44"/>
    <mergeCell ref="R44:T44"/>
    <mergeCell ref="U44:X44"/>
    <mergeCell ref="Y44:AA44"/>
    <mergeCell ref="U45:X45"/>
    <mergeCell ref="U43:X43"/>
    <mergeCell ref="Y43:AA43"/>
    <mergeCell ref="X29:AB31"/>
    <mergeCell ref="P31:R31"/>
    <mergeCell ref="S31:W31"/>
    <mergeCell ref="H32:L32"/>
    <mergeCell ref="M32:O32"/>
    <mergeCell ref="P32:R32"/>
    <mergeCell ref="S32:W32"/>
    <mergeCell ref="H33:L33"/>
    <mergeCell ref="M33:O33"/>
    <mergeCell ref="P33:R33"/>
    <mergeCell ref="S33:W33"/>
    <mergeCell ref="H26:J26"/>
    <mergeCell ref="K26:M26"/>
    <mergeCell ref="C29:G29"/>
    <mergeCell ref="H29:L29"/>
    <mergeCell ref="M29:R29"/>
    <mergeCell ref="S29:W30"/>
    <mergeCell ref="C30:G30"/>
    <mergeCell ref="J16:O16"/>
    <mergeCell ref="S20:U22"/>
    <mergeCell ref="H22:J22"/>
    <mergeCell ref="K22:M22"/>
    <mergeCell ref="N22:R22"/>
    <mergeCell ref="H23:J23"/>
    <mergeCell ref="K23:M23"/>
    <mergeCell ref="H24:J24"/>
    <mergeCell ref="K24:M24"/>
    <mergeCell ref="S24:S25"/>
    <mergeCell ref="T24:T25"/>
    <mergeCell ref="H25:J25"/>
    <mergeCell ref="K25:M25"/>
    <mergeCell ref="H30:L30"/>
    <mergeCell ref="M30:R30"/>
    <mergeCell ref="C22:G22"/>
    <mergeCell ref="C23:G23"/>
    <mergeCell ref="C24:G24"/>
    <mergeCell ref="C16:I16"/>
    <mergeCell ref="L7:O7"/>
    <mergeCell ref="H11:P11"/>
    <mergeCell ref="L13:M13"/>
    <mergeCell ref="N13:O13"/>
    <mergeCell ref="C14:I14"/>
    <mergeCell ref="J14:O14"/>
    <mergeCell ref="C15:I15"/>
    <mergeCell ref="J15:O15"/>
    <mergeCell ref="C20:G20"/>
    <mergeCell ref="H20:M20"/>
    <mergeCell ref="N20:R21"/>
    <mergeCell ref="C21:G21"/>
    <mergeCell ref="H21:M21"/>
    <mergeCell ref="E8:F8"/>
    <mergeCell ref="H8:I8"/>
    <mergeCell ref="M8:O8"/>
    <mergeCell ref="P9:AD9"/>
    <mergeCell ref="U11:AD11"/>
    <mergeCell ref="B7:D7"/>
    <mergeCell ref="E7:I7"/>
    <mergeCell ref="J7:K7"/>
  </mergeCells>
  <pageMargins left="0.45" right="0.45" top="0.75" bottom="0.25" header="0.3" footer="0.3"/>
  <pageSetup scale="97" orientation="portrait" horizontalDpi="1200" verticalDpi="1200" r:id="rId1"/>
  <headerFooter>
    <oddHeader>&amp;R&amp;"Gulim,Regular"&amp;10 2 of 2</oddHeader>
    <oddFooter>&amp;R&amp;"Gulim,Regular"&amp;8SP-FMD-04-01 Rev.0 Effective date 2-Nov-15</oddFooter>
  </headerFooter>
  <rowBreaks count="1" manualBreakCount="1">
    <brk id="37" max="3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41" r:id="rId4" name="Check Box 5">
              <controlPr defaultSize="0" autoFill="0" autoLine="0" autoPict="0">
                <anchor moveWithCells="1">
                  <from>
                    <xdr:col>23</xdr:col>
                    <xdr:colOff>200025</xdr:colOff>
                    <xdr:row>3</xdr:row>
                    <xdr:rowOff>66675</xdr:rowOff>
                  </from>
                  <to>
                    <xdr:col>25</xdr:col>
                    <xdr:colOff>9525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5" name="Check Box 6">
              <controlPr defaultSize="0" autoFill="0" autoLine="0" autoPict="0">
                <anchor moveWithCells="1">
                  <from>
                    <xdr:col>16</xdr:col>
                    <xdr:colOff>9525</xdr:colOff>
                    <xdr:row>3</xdr:row>
                    <xdr:rowOff>47625</xdr:rowOff>
                  </from>
                  <to>
                    <xdr:col>17</xdr:col>
                    <xdr:colOff>38100</xdr:colOff>
                    <xdr:row>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6" name="Check Box 7">
              <controlPr defaultSize="0" autoFill="0" autoLine="0" autoPict="0">
                <anchor moveWithCells="1">
                  <from>
                    <xdr:col>7</xdr:col>
                    <xdr:colOff>38100</xdr:colOff>
                    <xdr:row>8</xdr:row>
                    <xdr:rowOff>114300</xdr:rowOff>
                  </from>
                  <to>
                    <xdr:col>8</xdr:col>
                    <xdr:colOff>9525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7" name="Check Box 8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123825</xdr:rowOff>
                  </from>
                  <to>
                    <xdr:col>12</xdr:col>
                    <xdr:colOff>9525</xdr:colOff>
                    <xdr:row>8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F311"/>
  </sheetPr>
  <dimension ref="A1:AJ59"/>
  <sheetViews>
    <sheetView view="pageBreakPreview" zoomScaleNormal="100" zoomScaleSheetLayoutView="100" workbookViewId="0">
      <selection activeCell="S8" sqref="S8"/>
    </sheetView>
  </sheetViews>
  <sheetFormatPr defaultColWidth="9.140625" defaultRowHeight="20.25"/>
  <cols>
    <col min="1" max="9" width="3.7109375" style="75" customWidth="1"/>
    <col min="10" max="13" width="3.42578125" style="75" customWidth="1"/>
    <col min="14" max="14" width="3.7109375" style="75" customWidth="1"/>
    <col min="15" max="21" width="3.42578125" style="75" customWidth="1"/>
    <col min="22" max="22" width="3.7109375" style="75" customWidth="1"/>
    <col min="23" max="28" width="3.42578125" style="75" customWidth="1"/>
    <col min="29" max="31" width="3.7109375" style="75" customWidth="1"/>
    <col min="32" max="256" width="9.140625" style="75"/>
    <col min="257" max="265" width="3.7109375" style="75" customWidth="1"/>
    <col min="266" max="269" width="3.42578125" style="75" customWidth="1"/>
    <col min="270" max="270" width="3.7109375" style="75" customWidth="1"/>
    <col min="271" max="277" width="3.42578125" style="75" customWidth="1"/>
    <col min="278" max="278" width="3.7109375" style="75" customWidth="1"/>
    <col min="279" max="284" width="3.42578125" style="75" customWidth="1"/>
    <col min="285" max="287" width="3.7109375" style="75" customWidth="1"/>
    <col min="288" max="512" width="9.140625" style="75"/>
    <col min="513" max="521" width="3.7109375" style="75" customWidth="1"/>
    <col min="522" max="525" width="3.42578125" style="75" customWidth="1"/>
    <col min="526" max="526" width="3.7109375" style="75" customWidth="1"/>
    <col min="527" max="533" width="3.42578125" style="75" customWidth="1"/>
    <col min="534" max="534" width="3.7109375" style="75" customWidth="1"/>
    <col min="535" max="540" width="3.42578125" style="75" customWidth="1"/>
    <col min="541" max="543" width="3.7109375" style="75" customWidth="1"/>
    <col min="544" max="768" width="9.140625" style="75"/>
    <col min="769" max="777" width="3.7109375" style="75" customWidth="1"/>
    <col min="778" max="781" width="3.42578125" style="75" customWidth="1"/>
    <col min="782" max="782" width="3.7109375" style="75" customWidth="1"/>
    <col min="783" max="789" width="3.42578125" style="75" customWidth="1"/>
    <col min="790" max="790" width="3.7109375" style="75" customWidth="1"/>
    <col min="791" max="796" width="3.42578125" style="75" customWidth="1"/>
    <col min="797" max="799" width="3.7109375" style="75" customWidth="1"/>
    <col min="800" max="1024" width="9.140625" style="75"/>
    <col min="1025" max="1033" width="3.7109375" style="75" customWidth="1"/>
    <col min="1034" max="1037" width="3.42578125" style="75" customWidth="1"/>
    <col min="1038" max="1038" width="3.7109375" style="75" customWidth="1"/>
    <col min="1039" max="1045" width="3.42578125" style="75" customWidth="1"/>
    <col min="1046" max="1046" width="3.7109375" style="75" customWidth="1"/>
    <col min="1047" max="1052" width="3.42578125" style="75" customWidth="1"/>
    <col min="1053" max="1055" width="3.7109375" style="75" customWidth="1"/>
    <col min="1056" max="1280" width="9.140625" style="75"/>
    <col min="1281" max="1289" width="3.7109375" style="75" customWidth="1"/>
    <col min="1290" max="1293" width="3.42578125" style="75" customWidth="1"/>
    <col min="1294" max="1294" width="3.7109375" style="75" customWidth="1"/>
    <col min="1295" max="1301" width="3.42578125" style="75" customWidth="1"/>
    <col min="1302" max="1302" width="3.7109375" style="75" customWidth="1"/>
    <col min="1303" max="1308" width="3.42578125" style="75" customWidth="1"/>
    <col min="1309" max="1311" width="3.7109375" style="75" customWidth="1"/>
    <col min="1312" max="1536" width="9.140625" style="75"/>
    <col min="1537" max="1545" width="3.7109375" style="75" customWidth="1"/>
    <col min="1546" max="1549" width="3.42578125" style="75" customWidth="1"/>
    <col min="1550" max="1550" width="3.7109375" style="75" customWidth="1"/>
    <col min="1551" max="1557" width="3.42578125" style="75" customWidth="1"/>
    <col min="1558" max="1558" width="3.7109375" style="75" customWidth="1"/>
    <col min="1559" max="1564" width="3.42578125" style="75" customWidth="1"/>
    <col min="1565" max="1567" width="3.7109375" style="75" customWidth="1"/>
    <col min="1568" max="1792" width="9.140625" style="75"/>
    <col min="1793" max="1801" width="3.7109375" style="75" customWidth="1"/>
    <col min="1802" max="1805" width="3.42578125" style="75" customWidth="1"/>
    <col min="1806" max="1806" width="3.7109375" style="75" customWidth="1"/>
    <col min="1807" max="1813" width="3.42578125" style="75" customWidth="1"/>
    <col min="1814" max="1814" width="3.7109375" style="75" customWidth="1"/>
    <col min="1815" max="1820" width="3.42578125" style="75" customWidth="1"/>
    <col min="1821" max="1823" width="3.7109375" style="75" customWidth="1"/>
    <col min="1824" max="2048" width="9.140625" style="75"/>
    <col min="2049" max="2057" width="3.7109375" style="75" customWidth="1"/>
    <col min="2058" max="2061" width="3.42578125" style="75" customWidth="1"/>
    <col min="2062" max="2062" width="3.7109375" style="75" customWidth="1"/>
    <col min="2063" max="2069" width="3.42578125" style="75" customWidth="1"/>
    <col min="2070" max="2070" width="3.7109375" style="75" customWidth="1"/>
    <col min="2071" max="2076" width="3.42578125" style="75" customWidth="1"/>
    <col min="2077" max="2079" width="3.7109375" style="75" customWidth="1"/>
    <col min="2080" max="2304" width="9.140625" style="75"/>
    <col min="2305" max="2313" width="3.7109375" style="75" customWidth="1"/>
    <col min="2314" max="2317" width="3.42578125" style="75" customWidth="1"/>
    <col min="2318" max="2318" width="3.7109375" style="75" customWidth="1"/>
    <col min="2319" max="2325" width="3.42578125" style="75" customWidth="1"/>
    <col min="2326" max="2326" width="3.7109375" style="75" customWidth="1"/>
    <col min="2327" max="2332" width="3.42578125" style="75" customWidth="1"/>
    <col min="2333" max="2335" width="3.7109375" style="75" customWidth="1"/>
    <col min="2336" max="2560" width="9.140625" style="75"/>
    <col min="2561" max="2569" width="3.7109375" style="75" customWidth="1"/>
    <col min="2570" max="2573" width="3.42578125" style="75" customWidth="1"/>
    <col min="2574" max="2574" width="3.7109375" style="75" customWidth="1"/>
    <col min="2575" max="2581" width="3.42578125" style="75" customWidth="1"/>
    <col min="2582" max="2582" width="3.7109375" style="75" customWidth="1"/>
    <col min="2583" max="2588" width="3.42578125" style="75" customWidth="1"/>
    <col min="2589" max="2591" width="3.7109375" style="75" customWidth="1"/>
    <col min="2592" max="2816" width="9.140625" style="75"/>
    <col min="2817" max="2825" width="3.7109375" style="75" customWidth="1"/>
    <col min="2826" max="2829" width="3.42578125" style="75" customWidth="1"/>
    <col min="2830" max="2830" width="3.7109375" style="75" customWidth="1"/>
    <col min="2831" max="2837" width="3.42578125" style="75" customWidth="1"/>
    <col min="2838" max="2838" width="3.7109375" style="75" customWidth="1"/>
    <col min="2839" max="2844" width="3.42578125" style="75" customWidth="1"/>
    <col min="2845" max="2847" width="3.7109375" style="75" customWidth="1"/>
    <col min="2848" max="3072" width="9.140625" style="75"/>
    <col min="3073" max="3081" width="3.7109375" style="75" customWidth="1"/>
    <col min="3082" max="3085" width="3.42578125" style="75" customWidth="1"/>
    <col min="3086" max="3086" width="3.7109375" style="75" customWidth="1"/>
    <col min="3087" max="3093" width="3.42578125" style="75" customWidth="1"/>
    <col min="3094" max="3094" width="3.7109375" style="75" customWidth="1"/>
    <col min="3095" max="3100" width="3.42578125" style="75" customWidth="1"/>
    <col min="3101" max="3103" width="3.7109375" style="75" customWidth="1"/>
    <col min="3104" max="3328" width="9.140625" style="75"/>
    <col min="3329" max="3337" width="3.7109375" style="75" customWidth="1"/>
    <col min="3338" max="3341" width="3.42578125" style="75" customWidth="1"/>
    <col min="3342" max="3342" width="3.7109375" style="75" customWidth="1"/>
    <col min="3343" max="3349" width="3.42578125" style="75" customWidth="1"/>
    <col min="3350" max="3350" width="3.7109375" style="75" customWidth="1"/>
    <col min="3351" max="3356" width="3.42578125" style="75" customWidth="1"/>
    <col min="3357" max="3359" width="3.7109375" style="75" customWidth="1"/>
    <col min="3360" max="3584" width="9.140625" style="75"/>
    <col min="3585" max="3593" width="3.7109375" style="75" customWidth="1"/>
    <col min="3594" max="3597" width="3.42578125" style="75" customWidth="1"/>
    <col min="3598" max="3598" width="3.7109375" style="75" customWidth="1"/>
    <col min="3599" max="3605" width="3.42578125" style="75" customWidth="1"/>
    <col min="3606" max="3606" width="3.7109375" style="75" customWidth="1"/>
    <col min="3607" max="3612" width="3.42578125" style="75" customWidth="1"/>
    <col min="3613" max="3615" width="3.7109375" style="75" customWidth="1"/>
    <col min="3616" max="3840" width="9.140625" style="75"/>
    <col min="3841" max="3849" width="3.7109375" style="75" customWidth="1"/>
    <col min="3850" max="3853" width="3.42578125" style="75" customWidth="1"/>
    <col min="3854" max="3854" width="3.7109375" style="75" customWidth="1"/>
    <col min="3855" max="3861" width="3.42578125" style="75" customWidth="1"/>
    <col min="3862" max="3862" width="3.7109375" style="75" customWidth="1"/>
    <col min="3863" max="3868" width="3.42578125" style="75" customWidth="1"/>
    <col min="3869" max="3871" width="3.7109375" style="75" customWidth="1"/>
    <col min="3872" max="4096" width="9.140625" style="75"/>
    <col min="4097" max="4105" width="3.7109375" style="75" customWidth="1"/>
    <col min="4106" max="4109" width="3.42578125" style="75" customWidth="1"/>
    <col min="4110" max="4110" width="3.7109375" style="75" customWidth="1"/>
    <col min="4111" max="4117" width="3.42578125" style="75" customWidth="1"/>
    <col min="4118" max="4118" width="3.7109375" style="75" customWidth="1"/>
    <col min="4119" max="4124" width="3.42578125" style="75" customWidth="1"/>
    <col min="4125" max="4127" width="3.7109375" style="75" customWidth="1"/>
    <col min="4128" max="4352" width="9.140625" style="75"/>
    <col min="4353" max="4361" width="3.7109375" style="75" customWidth="1"/>
    <col min="4362" max="4365" width="3.42578125" style="75" customWidth="1"/>
    <col min="4366" max="4366" width="3.7109375" style="75" customWidth="1"/>
    <col min="4367" max="4373" width="3.42578125" style="75" customWidth="1"/>
    <col min="4374" max="4374" width="3.7109375" style="75" customWidth="1"/>
    <col min="4375" max="4380" width="3.42578125" style="75" customWidth="1"/>
    <col min="4381" max="4383" width="3.7109375" style="75" customWidth="1"/>
    <col min="4384" max="4608" width="9.140625" style="75"/>
    <col min="4609" max="4617" width="3.7109375" style="75" customWidth="1"/>
    <col min="4618" max="4621" width="3.42578125" style="75" customWidth="1"/>
    <col min="4622" max="4622" width="3.7109375" style="75" customWidth="1"/>
    <col min="4623" max="4629" width="3.42578125" style="75" customWidth="1"/>
    <col min="4630" max="4630" width="3.7109375" style="75" customWidth="1"/>
    <col min="4631" max="4636" width="3.42578125" style="75" customWidth="1"/>
    <col min="4637" max="4639" width="3.7109375" style="75" customWidth="1"/>
    <col min="4640" max="4864" width="9.140625" style="75"/>
    <col min="4865" max="4873" width="3.7109375" style="75" customWidth="1"/>
    <col min="4874" max="4877" width="3.42578125" style="75" customWidth="1"/>
    <col min="4878" max="4878" width="3.7109375" style="75" customWidth="1"/>
    <col min="4879" max="4885" width="3.42578125" style="75" customWidth="1"/>
    <col min="4886" max="4886" width="3.7109375" style="75" customWidth="1"/>
    <col min="4887" max="4892" width="3.42578125" style="75" customWidth="1"/>
    <col min="4893" max="4895" width="3.7109375" style="75" customWidth="1"/>
    <col min="4896" max="5120" width="9.140625" style="75"/>
    <col min="5121" max="5129" width="3.7109375" style="75" customWidth="1"/>
    <col min="5130" max="5133" width="3.42578125" style="75" customWidth="1"/>
    <col min="5134" max="5134" width="3.7109375" style="75" customWidth="1"/>
    <col min="5135" max="5141" width="3.42578125" style="75" customWidth="1"/>
    <col min="5142" max="5142" width="3.7109375" style="75" customWidth="1"/>
    <col min="5143" max="5148" width="3.42578125" style="75" customWidth="1"/>
    <col min="5149" max="5151" width="3.7109375" style="75" customWidth="1"/>
    <col min="5152" max="5376" width="9.140625" style="75"/>
    <col min="5377" max="5385" width="3.7109375" style="75" customWidth="1"/>
    <col min="5386" max="5389" width="3.42578125" style="75" customWidth="1"/>
    <col min="5390" max="5390" width="3.7109375" style="75" customWidth="1"/>
    <col min="5391" max="5397" width="3.42578125" style="75" customWidth="1"/>
    <col min="5398" max="5398" width="3.7109375" style="75" customWidth="1"/>
    <col min="5399" max="5404" width="3.42578125" style="75" customWidth="1"/>
    <col min="5405" max="5407" width="3.7109375" style="75" customWidth="1"/>
    <col min="5408" max="5632" width="9.140625" style="75"/>
    <col min="5633" max="5641" width="3.7109375" style="75" customWidth="1"/>
    <col min="5642" max="5645" width="3.42578125" style="75" customWidth="1"/>
    <col min="5646" max="5646" width="3.7109375" style="75" customWidth="1"/>
    <col min="5647" max="5653" width="3.42578125" style="75" customWidth="1"/>
    <col min="5654" max="5654" width="3.7109375" style="75" customWidth="1"/>
    <col min="5655" max="5660" width="3.42578125" style="75" customWidth="1"/>
    <col min="5661" max="5663" width="3.7109375" style="75" customWidth="1"/>
    <col min="5664" max="5888" width="9.140625" style="75"/>
    <col min="5889" max="5897" width="3.7109375" style="75" customWidth="1"/>
    <col min="5898" max="5901" width="3.42578125" style="75" customWidth="1"/>
    <col min="5902" max="5902" width="3.7109375" style="75" customWidth="1"/>
    <col min="5903" max="5909" width="3.42578125" style="75" customWidth="1"/>
    <col min="5910" max="5910" width="3.7109375" style="75" customWidth="1"/>
    <col min="5911" max="5916" width="3.42578125" style="75" customWidth="1"/>
    <col min="5917" max="5919" width="3.7109375" style="75" customWidth="1"/>
    <col min="5920" max="6144" width="9.140625" style="75"/>
    <col min="6145" max="6153" width="3.7109375" style="75" customWidth="1"/>
    <col min="6154" max="6157" width="3.42578125" style="75" customWidth="1"/>
    <col min="6158" max="6158" width="3.7109375" style="75" customWidth="1"/>
    <col min="6159" max="6165" width="3.42578125" style="75" customWidth="1"/>
    <col min="6166" max="6166" width="3.7109375" style="75" customWidth="1"/>
    <col min="6167" max="6172" width="3.42578125" style="75" customWidth="1"/>
    <col min="6173" max="6175" width="3.7109375" style="75" customWidth="1"/>
    <col min="6176" max="6400" width="9.140625" style="75"/>
    <col min="6401" max="6409" width="3.7109375" style="75" customWidth="1"/>
    <col min="6410" max="6413" width="3.42578125" style="75" customWidth="1"/>
    <col min="6414" max="6414" width="3.7109375" style="75" customWidth="1"/>
    <col min="6415" max="6421" width="3.42578125" style="75" customWidth="1"/>
    <col min="6422" max="6422" width="3.7109375" style="75" customWidth="1"/>
    <col min="6423" max="6428" width="3.42578125" style="75" customWidth="1"/>
    <col min="6429" max="6431" width="3.7109375" style="75" customWidth="1"/>
    <col min="6432" max="6656" width="9.140625" style="75"/>
    <col min="6657" max="6665" width="3.7109375" style="75" customWidth="1"/>
    <col min="6666" max="6669" width="3.42578125" style="75" customWidth="1"/>
    <col min="6670" max="6670" width="3.7109375" style="75" customWidth="1"/>
    <col min="6671" max="6677" width="3.42578125" style="75" customWidth="1"/>
    <col min="6678" max="6678" width="3.7109375" style="75" customWidth="1"/>
    <col min="6679" max="6684" width="3.42578125" style="75" customWidth="1"/>
    <col min="6685" max="6687" width="3.7109375" style="75" customWidth="1"/>
    <col min="6688" max="6912" width="9.140625" style="75"/>
    <col min="6913" max="6921" width="3.7109375" style="75" customWidth="1"/>
    <col min="6922" max="6925" width="3.42578125" style="75" customWidth="1"/>
    <col min="6926" max="6926" width="3.7109375" style="75" customWidth="1"/>
    <col min="6927" max="6933" width="3.42578125" style="75" customWidth="1"/>
    <col min="6934" max="6934" width="3.7109375" style="75" customWidth="1"/>
    <col min="6935" max="6940" width="3.42578125" style="75" customWidth="1"/>
    <col min="6941" max="6943" width="3.7109375" style="75" customWidth="1"/>
    <col min="6944" max="7168" width="9.140625" style="75"/>
    <col min="7169" max="7177" width="3.7109375" style="75" customWidth="1"/>
    <col min="7178" max="7181" width="3.42578125" style="75" customWidth="1"/>
    <col min="7182" max="7182" width="3.7109375" style="75" customWidth="1"/>
    <col min="7183" max="7189" width="3.42578125" style="75" customWidth="1"/>
    <col min="7190" max="7190" width="3.7109375" style="75" customWidth="1"/>
    <col min="7191" max="7196" width="3.42578125" style="75" customWidth="1"/>
    <col min="7197" max="7199" width="3.7109375" style="75" customWidth="1"/>
    <col min="7200" max="7424" width="9.140625" style="75"/>
    <col min="7425" max="7433" width="3.7109375" style="75" customWidth="1"/>
    <col min="7434" max="7437" width="3.42578125" style="75" customWidth="1"/>
    <col min="7438" max="7438" width="3.7109375" style="75" customWidth="1"/>
    <col min="7439" max="7445" width="3.42578125" style="75" customWidth="1"/>
    <col min="7446" max="7446" width="3.7109375" style="75" customWidth="1"/>
    <col min="7447" max="7452" width="3.42578125" style="75" customWidth="1"/>
    <col min="7453" max="7455" width="3.7109375" style="75" customWidth="1"/>
    <col min="7456" max="7680" width="9.140625" style="75"/>
    <col min="7681" max="7689" width="3.7109375" style="75" customWidth="1"/>
    <col min="7690" max="7693" width="3.42578125" style="75" customWidth="1"/>
    <col min="7694" max="7694" width="3.7109375" style="75" customWidth="1"/>
    <col min="7695" max="7701" width="3.42578125" style="75" customWidth="1"/>
    <col min="7702" max="7702" width="3.7109375" style="75" customWidth="1"/>
    <col min="7703" max="7708" width="3.42578125" style="75" customWidth="1"/>
    <col min="7709" max="7711" width="3.7109375" style="75" customWidth="1"/>
    <col min="7712" max="7936" width="9.140625" style="75"/>
    <col min="7937" max="7945" width="3.7109375" style="75" customWidth="1"/>
    <col min="7946" max="7949" width="3.42578125" style="75" customWidth="1"/>
    <col min="7950" max="7950" width="3.7109375" style="75" customWidth="1"/>
    <col min="7951" max="7957" width="3.42578125" style="75" customWidth="1"/>
    <col min="7958" max="7958" width="3.7109375" style="75" customWidth="1"/>
    <col min="7959" max="7964" width="3.42578125" style="75" customWidth="1"/>
    <col min="7965" max="7967" width="3.7109375" style="75" customWidth="1"/>
    <col min="7968" max="8192" width="9.140625" style="75"/>
    <col min="8193" max="8201" width="3.7109375" style="75" customWidth="1"/>
    <col min="8202" max="8205" width="3.42578125" style="75" customWidth="1"/>
    <col min="8206" max="8206" width="3.7109375" style="75" customWidth="1"/>
    <col min="8207" max="8213" width="3.42578125" style="75" customWidth="1"/>
    <col min="8214" max="8214" width="3.7109375" style="75" customWidth="1"/>
    <col min="8215" max="8220" width="3.42578125" style="75" customWidth="1"/>
    <col min="8221" max="8223" width="3.7109375" style="75" customWidth="1"/>
    <col min="8224" max="8448" width="9.140625" style="75"/>
    <col min="8449" max="8457" width="3.7109375" style="75" customWidth="1"/>
    <col min="8458" max="8461" width="3.42578125" style="75" customWidth="1"/>
    <col min="8462" max="8462" width="3.7109375" style="75" customWidth="1"/>
    <col min="8463" max="8469" width="3.42578125" style="75" customWidth="1"/>
    <col min="8470" max="8470" width="3.7109375" style="75" customWidth="1"/>
    <col min="8471" max="8476" width="3.42578125" style="75" customWidth="1"/>
    <col min="8477" max="8479" width="3.7109375" style="75" customWidth="1"/>
    <col min="8480" max="8704" width="9.140625" style="75"/>
    <col min="8705" max="8713" width="3.7109375" style="75" customWidth="1"/>
    <col min="8714" max="8717" width="3.42578125" style="75" customWidth="1"/>
    <col min="8718" max="8718" width="3.7109375" style="75" customWidth="1"/>
    <col min="8719" max="8725" width="3.42578125" style="75" customWidth="1"/>
    <col min="8726" max="8726" width="3.7109375" style="75" customWidth="1"/>
    <col min="8727" max="8732" width="3.42578125" style="75" customWidth="1"/>
    <col min="8733" max="8735" width="3.7109375" style="75" customWidth="1"/>
    <col min="8736" max="8960" width="9.140625" style="75"/>
    <col min="8961" max="8969" width="3.7109375" style="75" customWidth="1"/>
    <col min="8970" max="8973" width="3.42578125" style="75" customWidth="1"/>
    <col min="8974" max="8974" width="3.7109375" style="75" customWidth="1"/>
    <col min="8975" max="8981" width="3.42578125" style="75" customWidth="1"/>
    <col min="8982" max="8982" width="3.7109375" style="75" customWidth="1"/>
    <col min="8983" max="8988" width="3.42578125" style="75" customWidth="1"/>
    <col min="8989" max="8991" width="3.7109375" style="75" customWidth="1"/>
    <col min="8992" max="9216" width="9.140625" style="75"/>
    <col min="9217" max="9225" width="3.7109375" style="75" customWidth="1"/>
    <col min="9226" max="9229" width="3.42578125" style="75" customWidth="1"/>
    <col min="9230" max="9230" width="3.7109375" style="75" customWidth="1"/>
    <col min="9231" max="9237" width="3.42578125" style="75" customWidth="1"/>
    <col min="9238" max="9238" width="3.7109375" style="75" customWidth="1"/>
    <col min="9239" max="9244" width="3.42578125" style="75" customWidth="1"/>
    <col min="9245" max="9247" width="3.7109375" style="75" customWidth="1"/>
    <col min="9248" max="9472" width="9.140625" style="75"/>
    <col min="9473" max="9481" width="3.7109375" style="75" customWidth="1"/>
    <col min="9482" max="9485" width="3.42578125" style="75" customWidth="1"/>
    <col min="9486" max="9486" width="3.7109375" style="75" customWidth="1"/>
    <col min="9487" max="9493" width="3.42578125" style="75" customWidth="1"/>
    <col min="9494" max="9494" width="3.7109375" style="75" customWidth="1"/>
    <col min="9495" max="9500" width="3.42578125" style="75" customWidth="1"/>
    <col min="9501" max="9503" width="3.7109375" style="75" customWidth="1"/>
    <col min="9504" max="9728" width="9.140625" style="75"/>
    <col min="9729" max="9737" width="3.7109375" style="75" customWidth="1"/>
    <col min="9738" max="9741" width="3.42578125" style="75" customWidth="1"/>
    <col min="9742" max="9742" width="3.7109375" style="75" customWidth="1"/>
    <col min="9743" max="9749" width="3.42578125" style="75" customWidth="1"/>
    <col min="9750" max="9750" width="3.7109375" style="75" customWidth="1"/>
    <col min="9751" max="9756" width="3.42578125" style="75" customWidth="1"/>
    <col min="9757" max="9759" width="3.7109375" style="75" customWidth="1"/>
    <col min="9760" max="9984" width="9.140625" style="75"/>
    <col min="9985" max="9993" width="3.7109375" style="75" customWidth="1"/>
    <col min="9994" max="9997" width="3.42578125" style="75" customWidth="1"/>
    <col min="9998" max="9998" width="3.7109375" style="75" customWidth="1"/>
    <col min="9999" max="10005" width="3.42578125" style="75" customWidth="1"/>
    <col min="10006" max="10006" width="3.7109375" style="75" customWidth="1"/>
    <col min="10007" max="10012" width="3.42578125" style="75" customWidth="1"/>
    <col min="10013" max="10015" width="3.7109375" style="75" customWidth="1"/>
    <col min="10016" max="10240" width="9.140625" style="75"/>
    <col min="10241" max="10249" width="3.7109375" style="75" customWidth="1"/>
    <col min="10250" max="10253" width="3.42578125" style="75" customWidth="1"/>
    <col min="10254" max="10254" width="3.7109375" style="75" customWidth="1"/>
    <col min="10255" max="10261" width="3.42578125" style="75" customWidth="1"/>
    <col min="10262" max="10262" width="3.7109375" style="75" customWidth="1"/>
    <col min="10263" max="10268" width="3.42578125" style="75" customWidth="1"/>
    <col min="10269" max="10271" width="3.7109375" style="75" customWidth="1"/>
    <col min="10272" max="10496" width="9.140625" style="75"/>
    <col min="10497" max="10505" width="3.7109375" style="75" customWidth="1"/>
    <col min="10506" max="10509" width="3.42578125" style="75" customWidth="1"/>
    <col min="10510" max="10510" width="3.7109375" style="75" customWidth="1"/>
    <col min="10511" max="10517" width="3.42578125" style="75" customWidth="1"/>
    <col min="10518" max="10518" width="3.7109375" style="75" customWidth="1"/>
    <col min="10519" max="10524" width="3.42578125" style="75" customWidth="1"/>
    <col min="10525" max="10527" width="3.7109375" style="75" customWidth="1"/>
    <col min="10528" max="10752" width="9.140625" style="75"/>
    <col min="10753" max="10761" width="3.7109375" style="75" customWidth="1"/>
    <col min="10762" max="10765" width="3.42578125" style="75" customWidth="1"/>
    <col min="10766" max="10766" width="3.7109375" style="75" customWidth="1"/>
    <col min="10767" max="10773" width="3.42578125" style="75" customWidth="1"/>
    <col min="10774" max="10774" width="3.7109375" style="75" customWidth="1"/>
    <col min="10775" max="10780" width="3.42578125" style="75" customWidth="1"/>
    <col min="10781" max="10783" width="3.7109375" style="75" customWidth="1"/>
    <col min="10784" max="11008" width="9.140625" style="75"/>
    <col min="11009" max="11017" width="3.7109375" style="75" customWidth="1"/>
    <col min="11018" max="11021" width="3.42578125" style="75" customWidth="1"/>
    <col min="11022" max="11022" width="3.7109375" style="75" customWidth="1"/>
    <col min="11023" max="11029" width="3.42578125" style="75" customWidth="1"/>
    <col min="11030" max="11030" width="3.7109375" style="75" customWidth="1"/>
    <col min="11031" max="11036" width="3.42578125" style="75" customWidth="1"/>
    <col min="11037" max="11039" width="3.7109375" style="75" customWidth="1"/>
    <col min="11040" max="11264" width="9.140625" style="75"/>
    <col min="11265" max="11273" width="3.7109375" style="75" customWidth="1"/>
    <col min="11274" max="11277" width="3.42578125" style="75" customWidth="1"/>
    <col min="11278" max="11278" width="3.7109375" style="75" customWidth="1"/>
    <col min="11279" max="11285" width="3.42578125" style="75" customWidth="1"/>
    <col min="11286" max="11286" width="3.7109375" style="75" customWidth="1"/>
    <col min="11287" max="11292" width="3.42578125" style="75" customWidth="1"/>
    <col min="11293" max="11295" width="3.7109375" style="75" customWidth="1"/>
    <col min="11296" max="11520" width="9.140625" style="75"/>
    <col min="11521" max="11529" width="3.7109375" style="75" customWidth="1"/>
    <col min="11530" max="11533" width="3.42578125" style="75" customWidth="1"/>
    <col min="11534" max="11534" width="3.7109375" style="75" customWidth="1"/>
    <col min="11535" max="11541" width="3.42578125" style="75" customWidth="1"/>
    <col min="11542" max="11542" width="3.7109375" style="75" customWidth="1"/>
    <col min="11543" max="11548" width="3.42578125" style="75" customWidth="1"/>
    <col min="11549" max="11551" width="3.7109375" style="75" customWidth="1"/>
    <col min="11552" max="11776" width="9.140625" style="75"/>
    <col min="11777" max="11785" width="3.7109375" style="75" customWidth="1"/>
    <col min="11786" max="11789" width="3.42578125" style="75" customWidth="1"/>
    <col min="11790" max="11790" width="3.7109375" style="75" customWidth="1"/>
    <col min="11791" max="11797" width="3.42578125" style="75" customWidth="1"/>
    <col min="11798" max="11798" width="3.7109375" style="75" customWidth="1"/>
    <col min="11799" max="11804" width="3.42578125" style="75" customWidth="1"/>
    <col min="11805" max="11807" width="3.7109375" style="75" customWidth="1"/>
    <col min="11808" max="12032" width="9.140625" style="75"/>
    <col min="12033" max="12041" width="3.7109375" style="75" customWidth="1"/>
    <col min="12042" max="12045" width="3.42578125" style="75" customWidth="1"/>
    <col min="12046" max="12046" width="3.7109375" style="75" customWidth="1"/>
    <col min="12047" max="12053" width="3.42578125" style="75" customWidth="1"/>
    <col min="12054" max="12054" width="3.7109375" style="75" customWidth="1"/>
    <col min="12055" max="12060" width="3.42578125" style="75" customWidth="1"/>
    <col min="12061" max="12063" width="3.7109375" style="75" customWidth="1"/>
    <col min="12064" max="12288" width="9.140625" style="75"/>
    <col min="12289" max="12297" width="3.7109375" style="75" customWidth="1"/>
    <col min="12298" max="12301" width="3.42578125" style="75" customWidth="1"/>
    <col min="12302" max="12302" width="3.7109375" style="75" customWidth="1"/>
    <col min="12303" max="12309" width="3.42578125" style="75" customWidth="1"/>
    <col min="12310" max="12310" width="3.7109375" style="75" customWidth="1"/>
    <col min="12311" max="12316" width="3.42578125" style="75" customWidth="1"/>
    <col min="12317" max="12319" width="3.7109375" style="75" customWidth="1"/>
    <col min="12320" max="12544" width="9.140625" style="75"/>
    <col min="12545" max="12553" width="3.7109375" style="75" customWidth="1"/>
    <col min="12554" max="12557" width="3.42578125" style="75" customWidth="1"/>
    <col min="12558" max="12558" width="3.7109375" style="75" customWidth="1"/>
    <col min="12559" max="12565" width="3.42578125" style="75" customWidth="1"/>
    <col min="12566" max="12566" width="3.7109375" style="75" customWidth="1"/>
    <col min="12567" max="12572" width="3.42578125" style="75" customWidth="1"/>
    <col min="12573" max="12575" width="3.7109375" style="75" customWidth="1"/>
    <col min="12576" max="12800" width="9.140625" style="75"/>
    <col min="12801" max="12809" width="3.7109375" style="75" customWidth="1"/>
    <col min="12810" max="12813" width="3.42578125" style="75" customWidth="1"/>
    <col min="12814" max="12814" width="3.7109375" style="75" customWidth="1"/>
    <col min="12815" max="12821" width="3.42578125" style="75" customWidth="1"/>
    <col min="12822" max="12822" width="3.7109375" style="75" customWidth="1"/>
    <col min="12823" max="12828" width="3.42578125" style="75" customWidth="1"/>
    <col min="12829" max="12831" width="3.7109375" style="75" customWidth="1"/>
    <col min="12832" max="13056" width="9.140625" style="75"/>
    <col min="13057" max="13065" width="3.7109375" style="75" customWidth="1"/>
    <col min="13066" max="13069" width="3.42578125" style="75" customWidth="1"/>
    <col min="13070" max="13070" width="3.7109375" style="75" customWidth="1"/>
    <col min="13071" max="13077" width="3.42578125" style="75" customWidth="1"/>
    <col min="13078" max="13078" width="3.7109375" style="75" customWidth="1"/>
    <col min="13079" max="13084" width="3.42578125" style="75" customWidth="1"/>
    <col min="13085" max="13087" width="3.7109375" style="75" customWidth="1"/>
    <col min="13088" max="13312" width="9.140625" style="75"/>
    <col min="13313" max="13321" width="3.7109375" style="75" customWidth="1"/>
    <col min="13322" max="13325" width="3.42578125" style="75" customWidth="1"/>
    <col min="13326" max="13326" width="3.7109375" style="75" customWidth="1"/>
    <col min="13327" max="13333" width="3.42578125" style="75" customWidth="1"/>
    <col min="13334" max="13334" width="3.7109375" style="75" customWidth="1"/>
    <col min="13335" max="13340" width="3.42578125" style="75" customWidth="1"/>
    <col min="13341" max="13343" width="3.7109375" style="75" customWidth="1"/>
    <col min="13344" max="13568" width="9.140625" style="75"/>
    <col min="13569" max="13577" width="3.7109375" style="75" customWidth="1"/>
    <col min="13578" max="13581" width="3.42578125" style="75" customWidth="1"/>
    <col min="13582" max="13582" width="3.7109375" style="75" customWidth="1"/>
    <col min="13583" max="13589" width="3.42578125" style="75" customWidth="1"/>
    <col min="13590" max="13590" width="3.7109375" style="75" customWidth="1"/>
    <col min="13591" max="13596" width="3.42578125" style="75" customWidth="1"/>
    <col min="13597" max="13599" width="3.7109375" style="75" customWidth="1"/>
    <col min="13600" max="13824" width="9.140625" style="75"/>
    <col min="13825" max="13833" width="3.7109375" style="75" customWidth="1"/>
    <col min="13834" max="13837" width="3.42578125" style="75" customWidth="1"/>
    <col min="13838" max="13838" width="3.7109375" style="75" customWidth="1"/>
    <col min="13839" max="13845" width="3.42578125" style="75" customWidth="1"/>
    <col min="13846" max="13846" width="3.7109375" style="75" customWidth="1"/>
    <col min="13847" max="13852" width="3.42578125" style="75" customWidth="1"/>
    <col min="13853" max="13855" width="3.7109375" style="75" customWidth="1"/>
    <col min="13856" max="14080" width="9.140625" style="75"/>
    <col min="14081" max="14089" width="3.7109375" style="75" customWidth="1"/>
    <col min="14090" max="14093" width="3.42578125" style="75" customWidth="1"/>
    <col min="14094" max="14094" width="3.7109375" style="75" customWidth="1"/>
    <col min="14095" max="14101" width="3.42578125" style="75" customWidth="1"/>
    <col min="14102" max="14102" width="3.7109375" style="75" customWidth="1"/>
    <col min="14103" max="14108" width="3.42578125" style="75" customWidth="1"/>
    <col min="14109" max="14111" width="3.7109375" style="75" customWidth="1"/>
    <col min="14112" max="14336" width="9.140625" style="75"/>
    <col min="14337" max="14345" width="3.7109375" style="75" customWidth="1"/>
    <col min="14346" max="14349" width="3.42578125" style="75" customWidth="1"/>
    <col min="14350" max="14350" width="3.7109375" style="75" customWidth="1"/>
    <col min="14351" max="14357" width="3.42578125" style="75" customWidth="1"/>
    <col min="14358" max="14358" width="3.7109375" style="75" customWidth="1"/>
    <col min="14359" max="14364" width="3.42578125" style="75" customWidth="1"/>
    <col min="14365" max="14367" width="3.7109375" style="75" customWidth="1"/>
    <col min="14368" max="14592" width="9.140625" style="75"/>
    <col min="14593" max="14601" width="3.7109375" style="75" customWidth="1"/>
    <col min="14602" max="14605" width="3.42578125" style="75" customWidth="1"/>
    <col min="14606" max="14606" width="3.7109375" style="75" customWidth="1"/>
    <col min="14607" max="14613" width="3.42578125" style="75" customWidth="1"/>
    <col min="14614" max="14614" width="3.7109375" style="75" customWidth="1"/>
    <col min="14615" max="14620" width="3.42578125" style="75" customWidth="1"/>
    <col min="14621" max="14623" width="3.7109375" style="75" customWidth="1"/>
    <col min="14624" max="14848" width="9.140625" style="75"/>
    <col min="14849" max="14857" width="3.7109375" style="75" customWidth="1"/>
    <col min="14858" max="14861" width="3.42578125" style="75" customWidth="1"/>
    <col min="14862" max="14862" width="3.7109375" style="75" customWidth="1"/>
    <col min="14863" max="14869" width="3.42578125" style="75" customWidth="1"/>
    <col min="14870" max="14870" width="3.7109375" style="75" customWidth="1"/>
    <col min="14871" max="14876" width="3.42578125" style="75" customWidth="1"/>
    <col min="14877" max="14879" width="3.7109375" style="75" customWidth="1"/>
    <col min="14880" max="15104" width="9.140625" style="75"/>
    <col min="15105" max="15113" width="3.7109375" style="75" customWidth="1"/>
    <col min="15114" max="15117" width="3.42578125" style="75" customWidth="1"/>
    <col min="15118" max="15118" width="3.7109375" style="75" customWidth="1"/>
    <col min="15119" max="15125" width="3.42578125" style="75" customWidth="1"/>
    <col min="15126" max="15126" width="3.7109375" style="75" customWidth="1"/>
    <col min="15127" max="15132" width="3.42578125" style="75" customWidth="1"/>
    <col min="15133" max="15135" width="3.7109375" style="75" customWidth="1"/>
    <col min="15136" max="15360" width="9.140625" style="75"/>
    <col min="15361" max="15369" width="3.7109375" style="75" customWidth="1"/>
    <col min="15370" max="15373" width="3.42578125" style="75" customWidth="1"/>
    <col min="15374" max="15374" width="3.7109375" style="75" customWidth="1"/>
    <col min="15375" max="15381" width="3.42578125" style="75" customWidth="1"/>
    <col min="15382" max="15382" width="3.7109375" style="75" customWidth="1"/>
    <col min="15383" max="15388" width="3.42578125" style="75" customWidth="1"/>
    <col min="15389" max="15391" width="3.7109375" style="75" customWidth="1"/>
    <col min="15392" max="15616" width="9.140625" style="75"/>
    <col min="15617" max="15625" width="3.7109375" style="75" customWidth="1"/>
    <col min="15626" max="15629" width="3.42578125" style="75" customWidth="1"/>
    <col min="15630" max="15630" width="3.7109375" style="75" customWidth="1"/>
    <col min="15631" max="15637" width="3.42578125" style="75" customWidth="1"/>
    <col min="15638" max="15638" width="3.7109375" style="75" customWidth="1"/>
    <col min="15639" max="15644" width="3.42578125" style="75" customWidth="1"/>
    <col min="15645" max="15647" width="3.7109375" style="75" customWidth="1"/>
    <col min="15648" max="15872" width="9.140625" style="75"/>
    <col min="15873" max="15881" width="3.7109375" style="75" customWidth="1"/>
    <col min="15882" max="15885" width="3.42578125" style="75" customWidth="1"/>
    <col min="15886" max="15886" width="3.7109375" style="75" customWidth="1"/>
    <col min="15887" max="15893" width="3.42578125" style="75" customWidth="1"/>
    <col min="15894" max="15894" width="3.7109375" style="75" customWidth="1"/>
    <col min="15895" max="15900" width="3.42578125" style="75" customWidth="1"/>
    <col min="15901" max="15903" width="3.7109375" style="75" customWidth="1"/>
    <col min="15904" max="16128" width="9.140625" style="75"/>
    <col min="16129" max="16137" width="3.7109375" style="75" customWidth="1"/>
    <col min="16138" max="16141" width="3.42578125" style="75" customWidth="1"/>
    <col min="16142" max="16142" width="3.7109375" style="75" customWidth="1"/>
    <col min="16143" max="16149" width="3.42578125" style="75" customWidth="1"/>
    <col min="16150" max="16150" width="3.7109375" style="75" customWidth="1"/>
    <col min="16151" max="16156" width="3.42578125" style="75" customWidth="1"/>
    <col min="16157" max="16159" width="3.7109375" style="75" customWidth="1"/>
    <col min="16160" max="16384" width="9.140625" style="75"/>
  </cols>
  <sheetData>
    <row r="1" spans="1:30" ht="13.5" customHeight="1"/>
    <row r="2" spans="1:30" ht="14.1" customHeight="1"/>
    <row r="3" spans="1:30" ht="35.450000000000003" customHeight="1">
      <c r="A3" s="492" t="s">
        <v>19</v>
      </c>
      <c r="B3" s="492"/>
      <c r="C3" s="492"/>
      <c r="D3" s="492"/>
      <c r="E3" s="492"/>
      <c r="F3" s="492"/>
      <c r="G3" s="492"/>
      <c r="H3" s="492"/>
      <c r="I3" s="492"/>
      <c r="J3" s="492"/>
      <c r="K3" s="492"/>
      <c r="L3" s="492"/>
      <c r="M3" s="492"/>
      <c r="N3" s="492"/>
      <c r="O3" s="492"/>
      <c r="P3" s="492"/>
      <c r="Q3" s="492"/>
      <c r="R3" s="492"/>
      <c r="S3" s="492"/>
      <c r="T3" s="492"/>
      <c r="U3" s="492"/>
      <c r="V3" s="492"/>
      <c r="W3" s="492"/>
      <c r="X3" s="492"/>
      <c r="Y3" s="492"/>
      <c r="Z3" s="492"/>
      <c r="AA3" s="492"/>
      <c r="AB3" s="492"/>
      <c r="AC3" s="492"/>
      <c r="AD3" s="492"/>
    </row>
    <row r="4" spans="1:30" s="77" customFormat="1" ht="20.100000000000001" customHeigh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</row>
    <row r="5" spans="1:30" s="77" customFormat="1" ht="24" customHeight="1">
      <c r="A5" s="78"/>
      <c r="B5" s="78"/>
      <c r="C5" s="252" t="s">
        <v>26</v>
      </c>
      <c r="D5" s="252"/>
      <c r="E5" s="253"/>
      <c r="F5" s="252"/>
      <c r="G5" s="253"/>
      <c r="H5" s="253"/>
      <c r="I5" s="254" t="s">
        <v>27</v>
      </c>
      <c r="J5" s="255" t="str">
        <f>Data!R1</f>
        <v>SPR16010011-1</v>
      </c>
      <c r="K5" s="256"/>
      <c r="L5" s="256"/>
      <c r="M5" s="255"/>
      <c r="N5" s="255"/>
      <c r="O5" s="255"/>
      <c r="P5" s="255"/>
      <c r="Q5" s="255"/>
      <c r="R5" s="256"/>
      <c r="S5" s="256"/>
      <c r="T5" s="256"/>
      <c r="U5" s="256"/>
      <c r="V5" s="256"/>
      <c r="W5" s="256"/>
      <c r="AA5" s="341" t="s">
        <v>121</v>
      </c>
    </row>
    <row r="6" spans="1:30" s="77" customFormat="1" ht="24" customHeight="1">
      <c r="A6" s="78"/>
      <c r="B6" s="78"/>
      <c r="C6" s="253"/>
      <c r="D6" s="253"/>
      <c r="E6" s="253"/>
      <c r="F6" s="252"/>
      <c r="G6" s="257"/>
      <c r="H6" s="257"/>
      <c r="I6" s="252"/>
      <c r="J6" s="255"/>
      <c r="K6" s="256"/>
      <c r="L6" s="256"/>
      <c r="M6" s="255"/>
      <c r="N6" s="255"/>
      <c r="O6" s="255"/>
      <c r="P6" s="255"/>
      <c r="Q6" s="255"/>
      <c r="R6" s="256"/>
      <c r="S6" s="256"/>
      <c r="T6" s="256"/>
      <c r="U6" s="256"/>
      <c r="V6" s="256"/>
      <c r="W6" s="256"/>
      <c r="X6" s="256"/>
    </row>
    <row r="7" spans="1:30" s="77" customFormat="1" ht="24" customHeight="1">
      <c r="A7" s="78"/>
      <c r="B7" s="78"/>
      <c r="C7" s="258" t="s">
        <v>28</v>
      </c>
      <c r="D7" s="258"/>
      <c r="E7" s="253"/>
      <c r="F7" s="253"/>
      <c r="G7" s="253"/>
      <c r="H7" s="253"/>
      <c r="I7" s="254" t="s">
        <v>27</v>
      </c>
      <c r="J7" s="259">
        <f>Data!H5</f>
        <v>0</v>
      </c>
      <c r="K7" s="256"/>
      <c r="L7" s="256"/>
      <c r="M7" s="260"/>
      <c r="N7" s="260"/>
      <c r="O7" s="260"/>
      <c r="P7" s="260"/>
      <c r="Q7" s="260"/>
      <c r="R7" s="260"/>
      <c r="S7" s="260"/>
      <c r="T7" s="260"/>
      <c r="U7" s="260"/>
      <c r="V7" s="261"/>
      <c r="W7" s="261"/>
      <c r="X7" s="261"/>
      <c r="Y7" s="105"/>
      <c r="Z7" s="105"/>
      <c r="AA7" s="105"/>
    </row>
    <row r="8" spans="1:30" s="77" customFormat="1" ht="24" customHeight="1">
      <c r="A8" s="78"/>
      <c r="B8" s="78"/>
      <c r="C8" s="253"/>
      <c r="D8" s="258"/>
      <c r="E8" s="258"/>
      <c r="F8" s="253"/>
      <c r="G8" s="253"/>
      <c r="H8" s="253"/>
      <c r="I8" s="254"/>
      <c r="J8" s="262"/>
      <c r="K8" s="256"/>
      <c r="L8" s="259"/>
      <c r="M8" s="263"/>
      <c r="N8" s="263"/>
      <c r="O8" s="260"/>
      <c r="P8" s="260"/>
      <c r="Q8" s="260"/>
      <c r="R8" s="260"/>
      <c r="S8" s="260"/>
      <c r="T8" s="260"/>
      <c r="U8" s="260"/>
      <c r="V8" s="260"/>
      <c r="W8" s="261"/>
      <c r="X8" s="261"/>
      <c r="Y8" s="96"/>
      <c r="Z8" s="96"/>
      <c r="AA8" s="96"/>
    </row>
    <row r="9" spans="1:30" s="77" customFormat="1" ht="24" customHeight="1">
      <c r="A9" s="78"/>
      <c r="B9" s="78"/>
      <c r="C9" s="227"/>
      <c r="D9" s="229"/>
      <c r="E9" s="229"/>
      <c r="F9" s="227"/>
      <c r="G9" s="227"/>
      <c r="H9" s="227"/>
      <c r="I9" s="227"/>
      <c r="J9" s="110"/>
      <c r="L9" s="110"/>
      <c r="M9" s="153"/>
      <c r="N9" s="153"/>
      <c r="O9" s="94"/>
      <c r="P9" s="94"/>
      <c r="Q9" s="94"/>
      <c r="R9" s="94"/>
      <c r="S9" s="94"/>
      <c r="T9" s="94"/>
      <c r="U9" s="94"/>
      <c r="V9" s="94"/>
      <c r="W9" s="95"/>
      <c r="X9" s="96"/>
      <c r="Y9" s="96"/>
      <c r="Z9" s="96"/>
      <c r="AA9" s="96"/>
    </row>
    <row r="10" spans="1:30" s="105" customFormat="1" ht="15" customHeight="1">
      <c r="A10" s="97"/>
      <c r="B10" s="97"/>
      <c r="C10" s="230"/>
      <c r="D10" s="230"/>
      <c r="E10" s="230"/>
      <c r="F10" s="230"/>
      <c r="G10" s="230"/>
      <c r="H10" s="231"/>
      <c r="I10" s="230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232"/>
      <c r="V10" s="232"/>
      <c r="W10" s="103"/>
      <c r="X10" s="264"/>
      <c r="Y10" s="265"/>
      <c r="Z10" s="265"/>
      <c r="AA10" s="265"/>
      <c r="AB10" s="277"/>
      <c r="AC10" s="277"/>
    </row>
    <row r="11" spans="1:30" s="77" customFormat="1" ht="15" customHeight="1">
      <c r="A11" s="78"/>
      <c r="B11" s="78"/>
      <c r="C11" s="229"/>
      <c r="D11" s="229"/>
      <c r="E11" s="229"/>
      <c r="F11" s="229"/>
      <c r="G11" s="229"/>
      <c r="H11" s="233"/>
      <c r="I11" s="234"/>
      <c r="J11" s="95"/>
      <c r="K11" s="153"/>
      <c r="L11" s="94"/>
      <c r="M11" s="94"/>
      <c r="N11" s="94"/>
      <c r="O11" s="94"/>
      <c r="P11" s="94"/>
      <c r="Q11" s="94"/>
      <c r="R11" s="94"/>
      <c r="S11" s="94"/>
      <c r="T11" s="94"/>
      <c r="U11" s="95"/>
      <c r="V11" s="95"/>
      <c r="W11" s="83"/>
      <c r="Y11" s="235"/>
      <c r="Z11" s="235"/>
      <c r="AA11" s="235"/>
    </row>
    <row r="12" spans="1:30" s="77" customFormat="1" ht="24" customHeight="1">
      <c r="A12" s="78"/>
      <c r="B12" s="78"/>
      <c r="C12" s="258" t="s">
        <v>29</v>
      </c>
      <c r="D12" s="229"/>
      <c r="E12" s="229"/>
      <c r="F12" s="229"/>
      <c r="G12" s="227"/>
      <c r="H12" s="227"/>
      <c r="I12" s="233" t="s">
        <v>27</v>
      </c>
      <c r="J12" s="259" t="str">
        <f>Data!G6</f>
        <v>External Micrometer</v>
      </c>
      <c r="K12" s="256"/>
      <c r="L12" s="259"/>
      <c r="M12" s="84"/>
      <c r="N12" s="84"/>
      <c r="P12" s="84"/>
      <c r="Q12" s="110"/>
      <c r="R12" s="110"/>
      <c r="S12" s="110"/>
      <c r="T12" s="110"/>
      <c r="U12" s="110"/>
      <c r="V12" s="110"/>
      <c r="W12" s="110"/>
      <c r="X12" s="112"/>
      <c r="Y12" s="112"/>
      <c r="Z12" s="112"/>
      <c r="AA12" s="112"/>
    </row>
    <row r="13" spans="1:30" s="77" customFormat="1" ht="24" customHeight="1">
      <c r="A13" s="78"/>
      <c r="B13" s="78"/>
      <c r="C13" s="266" t="s">
        <v>30</v>
      </c>
      <c r="D13" s="229"/>
      <c r="E13" s="229"/>
      <c r="F13" s="229"/>
      <c r="G13" s="227"/>
      <c r="H13" s="227"/>
      <c r="I13" s="233" t="s">
        <v>27</v>
      </c>
      <c r="J13" s="262" t="str">
        <f>Data!S6</f>
        <v>Mitutoyo</v>
      </c>
      <c r="K13" s="256"/>
      <c r="L13" s="259"/>
      <c r="M13" s="84"/>
      <c r="N13" s="84"/>
      <c r="P13" s="84"/>
      <c r="Q13" s="110"/>
      <c r="R13" s="110"/>
      <c r="S13" s="84"/>
      <c r="T13" s="84"/>
      <c r="U13" s="84"/>
      <c r="V13" s="84"/>
      <c r="W13" s="84"/>
    </row>
    <row r="14" spans="1:30" s="77" customFormat="1" ht="24" customHeight="1">
      <c r="A14" s="78"/>
      <c r="B14" s="78"/>
      <c r="C14" s="258" t="s">
        <v>31</v>
      </c>
      <c r="D14" s="229"/>
      <c r="E14" s="229"/>
      <c r="F14" s="229"/>
      <c r="G14" s="227"/>
      <c r="H14" s="227"/>
      <c r="I14" s="233" t="s">
        <v>27</v>
      </c>
      <c r="J14" s="358">
        <f>Data!Z6</f>
        <v>0</v>
      </c>
      <c r="K14" s="259"/>
      <c r="L14" s="259"/>
      <c r="M14" s="84"/>
      <c r="N14" s="84"/>
      <c r="P14" s="84"/>
      <c r="Q14" s="110"/>
      <c r="R14" s="110"/>
      <c r="S14" s="110"/>
      <c r="T14" s="110"/>
      <c r="U14" s="110"/>
      <c r="V14" s="229"/>
      <c r="W14" s="84"/>
      <c r="X14" s="112"/>
    </row>
    <row r="15" spans="1:30" s="77" customFormat="1" ht="24" customHeight="1">
      <c r="A15" s="78"/>
      <c r="B15" s="78"/>
      <c r="C15" s="258" t="s">
        <v>32</v>
      </c>
      <c r="D15" s="229"/>
      <c r="E15" s="229"/>
      <c r="F15" s="229"/>
      <c r="G15" s="227"/>
      <c r="H15" s="227"/>
      <c r="I15" s="233" t="s">
        <v>27</v>
      </c>
      <c r="J15" s="490" t="str">
        <f>Data!E7</f>
        <v>123-456</v>
      </c>
      <c r="K15" s="490"/>
      <c r="L15" s="490"/>
      <c r="M15" s="267"/>
      <c r="N15" s="267"/>
      <c r="P15" s="84"/>
      <c r="Q15" s="84"/>
      <c r="R15" s="110"/>
      <c r="S15" s="84"/>
      <c r="T15" s="84"/>
      <c r="U15" s="84"/>
      <c r="V15" s="84"/>
      <c r="W15" s="84"/>
    </row>
    <row r="16" spans="1:30" s="77" customFormat="1" ht="24" customHeight="1">
      <c r="A16" s="78"/>
      <c r="B16" s="78"/>
      <c r="C16" s="258" t="s">
        <v>33</v>
      </c>
      <c r="D16" s="229"/>
      <c r="E16" s="229"/>
      <c r="F16" s="229"/>
      <c r="G16" s="227"/>
      <c r="H16" s="227"/>
      <c r="I16" s="233" t="s">
        <v>27</v>
      </c>
      <c r="J16" s="268">
        <f>Data!L7</f>
        <v>0</v>
      </c>
      <c r="K16" s="259"/>
      <c r="L16" s="269"/>
      <c r="M16" s="84"/>
      <c r="N16" s="84"/>
      <c r="P16" s="84"/>
      <c r="Q16" s="84"/>
      <c r="R16" s="110"/>
      <c r="S16" s="110"/>
      <c r="T16" s="110"/>
      <c r="U16" s="110"/>
      <c r="V16" s="115"/>
      <c r="W16" s="84"/>
      <c r="X16" s="112"/>
    </row>
    <row r="17" spans="1:36" s="77" customFormat="1" ht="18.95" customHeight="1">
      <c r="A17" s="78"/>
      <c r="B17" s="78"/>
      <c r="C17" s="229"/>
      <c r="D17" s="229"/>
      <c r="E17" s="229"/>
      <c r="F17" s="229"/>
      <c r="G17" s="227"/>
      <c r="H17" s="227"/>
      <c r="I17" s="115"/>
      <c r="J17" s="249"/>
      <c r="K17" s="84"/>
      <c r="L17" s="84"/>
      <c r="M17" s="110"/>
      <c r="N17" s="110"/>
      <c r="P17" s="84"/>
      <c r="Q17" s="110"/>
      <c r="R17" s="110"/>
      <c r="S17" s="110"/>
      <c r="T17" s="115"/>
      <c r="U17" s="84"/>
      <c r="V17" s="110"/>
      <c r="W17" s="84"/>
    </row>
    <row r="18" spans="1:36" s="77" customFormat="1" ht="24" customHeight="1">
      <c r="A18" s="78"/>
      <c r="B18" s="78"/>
      <c r="C18" s="258" t="s">
        <v>37</v>
      </c>
      <c r="D18" s="258"/>
      <c r="E18" s="229"/>
      <c r="F18" s="229"/>
      <c r="G18" s="229"/>
      <c r="H18" s="229"/>
      <c r="I18" s="247"/>
      <c r="J18" s="110"/>
      <c r="K18" s="110"/>
      <c r="L18" s="227"/>
      <c r="M18" s="270"/>
      <c r="N18" s="270"/>
      <c r="W18" s="84"/>
    </row>
    <row r="19" spans="1:36" s="77" customFormat="1" ht="24" customHeight="1">
      <c r="A19" s="78"/>
      <c r="B19" s="78"/>
      <c r="C19" s="258" t="s">
        <v>38</v>
      </c>
      <c r="D19" s="258"/>
      <c r="E19" s="229"/>
      <c r="F19" s="229"/>
      <c r="G19" s="227"/>
      <c r="H19" s="227"/>
      <c r="J19" s="251" t="s">
        <v>27</v>
      </c>
      <c r="K19" s="271" t="s">
        <v>143</v>
      </c>
      <c r="L19" s="256"/>
      <c r="M19" s="270"/>
      <c r="Q19" s="227"/>
      <c r="R19" s="266" t="s">
        <v>34</v>
      </c>
      <c r="S19" s="227"/>
      <c r="Z19" s="233" t="s">
        <v>27</v>
      </c>
      <c r="AA19" s="493">
        <f>Data!Q2</f>
        <v>42370</v>
      </c>
      <c r="AB19" s="493"/>
      <c r="AC19" s="493"/>
      <c r="AD19" s="493"/>
    </row>
    <row r="20" spans="1:36" s="77" customFormat="1" ht="24" customHeight="1">
      <c r="A20" s="78"/>
      <c r="B20" s="78"/>
      <c r="C20" s="258" t="s">
        <v>39</v>
      </c>
      <c r="D20" s="252"/>
      <c r="E20" s="226"/>
      <c r="F20" s="226"/>
      <c r="G20" s="227"/>
      <c r="H20" s="227"/>
      <c r="J20" s="228" t="s">
        <v>27</v>
      </c>
      <c r="K20" s="272" t="s">
        <v>122</v>
      </c>
      <c r="L20" s="256"/>
      <c r="M20" s="273"/>
      <c r="Q20" s="227"/>
      <c r="R20" s="266" t="s">
        <v>35</v>
      </c>
      <c r="S20" s="227"/>
      <c r="Z20" s="233" t="s">
        <v>27</v>
      </c>
      <c r="AA20" s="493">
        <f>Data!Z2</f>
        <v>42371</v>
      </c>
      <c r="AB20" s="493"/>
      <c r="AC20" s="493"/>
      <c r="AD20" s="493"/>
    </row>
    <row r="21" spans="1:36" s="77" customFormat="1" ht="24" customHeight="1">
      <c r="A21" s="78"/>
      <c r="B21" s="78"/>
      <c r="C21" s="258" t="s">
        <v>40</v>
      </c>
      <c r="D21" s="252"/>
      <c r="E21" s="226"/>
      <c r="F21" s="226"/>
      <c r="G21" s="227"/>
      <c r="H21" s="227"/>
      <c r="J21" s="228" t="s">
        <v>27</v>
      </c>
      <c r="K21" s="271" t="s">
        <v>41</v>
      </c>
      <c r="L21" s="256"/>
      <c r="M21" s="110"/>
      <c r="Q21" s="227"/>
      <c r="R21" s="252" t="s">
        <v>36</v>
      </c>
      <c r="S21" s="227"/>
      <c r="Z21" s="233" t="s">
        <v>27</v>
      </c>
      <c r="AA21" s="494">
        <f>AA20+365</f>
        <v>42736</v>
      </c>
      <c r="AB21" s="494"/>
      <c r="AC21" s="494"/>
      <c r="AD21" s="494"/>
    </row>
    <row r="22" spans="1:36" s="77" customFormat="1" ht="24" customHeight="1">
      <c r="A22" s="78"/>
      <c r="B22" s="78"/>
      <c r="C22" s="258" t="s">
        <v>123</v>
      </c>
      <c r="D22" s="256"/>
      <c r="J22" s="228" t="s">
        <v>27</v>
      </c>
      <c r="K22" s="256" t="s">
        <v>124</v>
      </c>
      <c r="L22" s="256"/>
      <c r="M22" s="84"/>
      <c r="N22" s="84"/>
      <c r="P22" s="84"/>
      <c r="Q22" s="122"/>
      <c r="R22" s="122"/>
      <c r="S22" s="84"/>
      <c r="T22" s="84"/>
      <c r="U22" s="84"/>
      <c r="V22" s="84"/>
      <c r="W22" s="84"/>
    </row>
    <row r="23" spans="1:36" s="77" customFormat="1" ht="18.95" customHeight="1">
      <c r="A23" s="78"/>
      <c r="B23" s="78"/>
      <c r="M23" s="84"/>
      <c r="N23" s="84"/>
      <c r="P23" s="84"/>
      <c r="Q23" s="84"/>
      <c r="R23" s="84"/>
      <c r="S23" s="84"/>
      <c r="T23" s="84"/>
      <c r="U23" s="84"/>
      <c r="V23" s="84"/>
      <c r="W23" s="84"/>
    </row>
    <row r="24" spans="1:36" s="77" customFormat="1" ht="24" customHeight="1">
      <c r="A24" s="78"/>
      <c r="B24" s="78"/>
      <c r="C24" s="227" t="s">
        <v>42</v>
      </c>
      <c r="D24" s="127"/>
      <c r="E24" s="247"/>
      <c r="F24" s="247"/>
      <c r="G24" s="247"/>
      <c r="H24" s="247"/>
      <c r="I24" s="247"/>
      <c r="J24" s="247"/>
      <c r="K24" s="247"/>
      <c r="L24" s="247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37"/>
      <c r="X24" s="129"/>
      <c r="Y24" s="238"/>
      <c r="Z24" s="238"/>
      <c r="AA24" s="238"/>
    </row>
    <row r="25" spans="1:36" s="77" customFormat="1" ht="24" customHeight="1">
      <c r="A25" s="78"/>
      <c r="B25" s="78"/>
      <c r="C25" s="239" t="s">
        <v>125</v>
      </c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78"/>
    </row>
    <row r="26" spans="1:36" s="77" customFormat="1" ht="24" customHeight="1">
      <c r="A26" s="78"/>
      <c r="B26" s="78"/>
      <c r="C26" s="239" t="s">
        <v>126</v>
      </c>
      <c r="D26" s="84"/>
      <c r="E26" s="78"/>
      <c r="F26" s="78"/>
      <c r="G26" s="78"/>
      <c r="H26" s="248"/>
      <c r="I26" s="248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78"/>
    </row>
    <row r="27" spans="1:36" s="77" customFormat="1" ht="24" customHeight="1">
      <c r="A27" s="78"/>
      <c r="B27" s="78"/>
      <c r="C27" s="239" t="s">
        <v>127</v>
      </c>
      <c r="D27" s="84"/>
      <c r="E27" s="248"/>
      <c r="F27" s="248"/>
      <c r="G27" s="248"/>
      <c r="H27" s="248"/>
      <c r="I27" s="248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78"/>
    </row>
    <row r="28" spans="1:36" s="77" customFormat="1" ht="24" customHeight="1">
      <c r="A28" s="78"/>
      <c r="B28" s="78"/>
      <c r="C28" s="239" t="s">
        <v>128</v>
      </c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78"/>
    </row>
    <row r="29" spans="1:36" s="77" customFormat="1" ht="24" customHeight="1">
      <c r="A29" s="78"/>
      <c r="B29" s="78"/>
      <c r="C29" s="239" t="s">
        <v>129</v>
      </c>
      <c r="D29" s="84"/>
    </row>
    <row r="30" spans="1:36" s="77" customFormat="1" ht="24" customHeight="1">
      <c r="A30" s="78"/>
      <c r="B30" s="78"/>
      <c r="C30" s="239" t="s">
        <v>130</v>
      </c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78"/>
    </row>
    <row r="31" spans="1:36" s="77" customFormat="1" ht="15.95" customHeight="1">
      <c r="A31" s="78"/>
      <c r="B31" s="78"/>
      <c r="C31" s="89"/>
      <c r="D31" s="89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78"/>
      <c r="V31" s="78"/>
      <c r="AE31" s="274"/>
      <c r="AF31" s="178"/>
      <c r="AG31" s="159"/>
      <c r="AH31" s="159"/>
      <c r="AI31" s="159"/>
      <c r="AJ31" s="159"/>
    </row>
    <row r="32" spans="1:36" s="77" customFormat="1" ht="15.95" customHeight="1">
      <c r="A32" s="78"/>
      <c r="B32" s="78"/>
      <c r="C32" s="89"/>
      <c r="D32" s="89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78"/>
      <c r="V32" s="78"/>
      <c r="AE32" s="274"/>
      <c r="AF32" s="178"/>
      <c r="AG32" s="159"/>
      <c r="AH32" s="159"/>
      <c r="AI32" s="159"/>
      <c r="AJ32" s="159"/>
    </row>
    <row r="33" spans="1:36" s="77" customFormat="1" ht="15.95" customHeight="1">
      <c r="A33" s="78"/>
      <c r="B33" s="78"/>
      <c r="C33" s="89"/>
      <c r="D33" s="89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78"/>
      <c r="V33" s="78"/>
      <c r="AE33" s="274"/>
      <c r="AF33" s="178"/>
      <c r="AG33" s="159"/>
      <c r="AH33" s="159"/>
      <c r="AI33" s="159"/>
      <c r="AJ33" s="159"/>
    </row>
    <row r="34" spans="1:36" s="77" customFormat="1" ht="15.95" customHeight="1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AE34" s="274"/>
      <c r="AF34" s="178"/>
      <c r="AG34" s="159"/>
      <c r="AH34" s="159"/>
      <c r="AI34" s="159"/>
      <c r="AJ34" s="159"/>
    </row>
    <row r="35" spans="1:36" s="77" customFormat="1" ht="24" customHeight="1">
      <c r="A35" s="78"/>
      <c r="B35" s="78"/>
      <c r="C35" s="252" t="s">
        <v>131</v>
      </c>
      <c r="D35" s="256"/>
      <c r="E35" s="256"/>
      <c r="F35" s="256"/>
      <c r="G35" s="233" t="s">
        <v>27</v>
      </c>
      <c r="H35" s="491">
        <f>AA20+1</f>
        <v>42372</v>
      </c>
      <c r="I35" s="491"/>
      <c r="J35" s="491"/>
      <c r="K35" s="275"/>
      <c r="L35" s="256"/>
      <c r="M35" s="256"/>
      <c r="N35" s="252"/>
      <c r="P35" s="252"/>
      <c r="Q35" s="252" t="s">
        <v>43</v>
      </c>
      <c r="R35" s="256"/>
      <c r="S35" s="255"/>
      <c r="V35" s="276"/>
      <c r="W35" s="276"/>
      <c r="X35" s="276"/>
      <c r="Y35" s="276"/>
      <c r="Z35" s="276"/>
      <c r="AA35" s="277"/>
      <c r="AB35" s="277"/>
      <c r="AC35" s="277"/>
      <c r="AE35" s="274"/>
      <c r="AF35" s="178"/>
      <c r="AG35" s="159"/>
      <c r="AH35" s="159"/>
      <c r="AI35" s="159"/>
      <c r="AJ35" s="159"/>
    </row>
    <row r="36" spans="1:36" s="77" customFormat="1" ht="9.9499999999999993" customHeight="1">
      <c r="A36" s="78"/>
      <c r="B36" s="78"/>
      <c r="C36" s="252"/>
      <c r="D36" s="256"/>
      <c r="E36" s="256"/>
      <c r="F36" s="256"/>
      <c r="G36" s="233"/>
      <c r="H36" s="328"/>
      <c r="I36" s="328"/>
      <c r="J36" s="328"/>
      <c r="K36" s="275"/>
      <c r="L36" s="256"/>
      <c r="M36" s="256"/>
      <c r="N36" s="252"/>
      <c r="O36" s="252"/>
      <c r="P36" s="252"/>
      <c r="Q36" s="252"/>
      <c r="R36" s="256"/>
      <c r="S36" s="255"/>
      <c r="T36" s="255"/>
      <c r="U36" s="255"/>
      <c r="V36" s="255"/>
      <c r="W36" s="255"/>
      <c r="X36" s="255"/>
      <c r="Y36" s="105"/>
      <c r="AE36" s="274"/>
      <c r="AF36" s="178"/>
      <c r="AG36" s="159"/>
      <c r="AH36" s="159"/>
      <c r="AI36" s="159"/>
      <c r="AJ36" s="159"/>
    </row>
    <row r="37" spans="1:36" s="77" customFormat="1" ht="24" customHeight="1">
      <c r="A37" s="130"/>
      <c r="B37" s="130"/>
      <c r="C37" s="252" t="s">
        <v>132</v>
      </c>
      <c r="D37" s="252"/>
      <c r="E37" s="252"/>
      <c r="F37" s="256"/>
      <c r="G37" s="233" t="s">
        <v>27</v>
      </c>
      <c r="H37" s="278" t="str">
        <f>Data!G55</f>
        <v>Ms. Arunkamon Raramanus</v>
      </c>
      <c r="I37" s="256"/>
      <c r="J37" s="279"/>
      <c r="K37" s="256"/>
      <c r="L37" s="256"/>
      <c r="M37" s="256"/>
      <c r="N37" s="256"/>
      <c r="O37" s="256"/>
      <c r="P37" s="280"/>
      <c r="Q37" s="281">
        <v>3</v>
      </c>
      <c r="R37" s="256"/>
      <c r="V37" s="495" t="str">
        <f>IF(Q37=1,"( Mr.Sombut Srikampa )",IF(Q37=3,"( Mr. Natthaphol Boonmee )"))</f>
        <v>( Mr. Natthaphol Boonmee )</v>
      </c>
      <c r="W37" s="495"/>
      <c r="X37" s="495"/>
      <c r="Y37" s="495"/>
      <c r="Z37" s="495"/>
      <c r="AA37" s="495"/>
      <c r="AB37" s="495"/>
      <c r="AC37" s="495"/>
      <c r="AE37" s="274"/>
      <c r="AF37" s="178"/>
      <c r="AG37" s="159"/>
      <c r="AH37" s="159"/>
      <c r="AI37" s="159"/>
      <c r="AJ37" s="159"/>
    </row>
    <row r="38" spans="1:36" s="77" customFormat="1" ht="21" customHeight="1">
      <c r="A38" s="78"/>
      <c r="B38" s="78"/>
      <c r="C38" s="256"/>
      <c r="D38" s="256"/>
      <c r="E38" s="256"/>
      <c r="F38" s="256"/>
      <c r="G38" s="256"/>
      <c r="H38" s="275"/>
      <c r="I38" s="275"/>
      <c r="J38" s="275"/>
      <c r="K38" s="256"/>
      <c r="L38" s="256"/>
      <c r="M38" s="255"/>
      <c r="N38" s="255"/>
      <c r="O38" s="256"/>
      <c r="P38" s="256"/>
      <c r="Q38" s="256"/>
      <c r="R38" s="256"/>
      <c r="V38" s="496" t="s">
        <v>44</v>
      </c>
      <c r="W38" s="496"/>
      <c r="X38" s="496"/>
      <c r="Y38" s="496"/>
      <c r="Z38" s="496"/>
      <c r="AA38" s="496"/>
      <c r="AB38" s="496"/>
      <c r="AC38" s="496"/>
      <c r="AD38" s="283"/>
      <c r="AE38" s="284"/>
      <c r="AF38" s="284"/>
      <c r="AG38" s="284"/>
    </row>
    <row r="39" spans="1:36" s="77" customFormat="1" ht="20.100000000000001" customHeight="1">
      <c r="A39" s="78"/>
      <c r="B39" s="78"/>
      <c r="E39" s="83"/>
      <c r="F39" s="83"/>
      <c r="G39" s="83"/>
      <c r="H39" s="83"/>
      <c r="I39" s="83"/>
      <c r="L39" s="97"/>
      <c r="M39" s="78"/>
      <c r="N39" s="78"/>
      <c r="O39" s="78"/>
      <c r="P39" s="247"/>
      <c r="Q39" s="247"/>
      <c r="R39" s="247"/>
      <c r="S39" s="247"/>
      <c r="T39" s="247"/>
      <c r="U39" s="80"/>
      <c r="V39" s="132"/>
      <c r="W39" s="132"/>
      <c r="X39" s="132"/>
      <c r="Y39" s="132"/>
      <c r="Z39" s="132"/>
      <c r="AA39" s="132"/>
    </row>
    <row r="40" spans="1:36" s="77" customFormat="1" ht="16.5" customHeight="1">
      <c r="A40" s="489"/>
      <c r="B40" s="489"/>
      <c r="C40" s="489"/>
      <c r="D40" s="489"/>
      <c r="E40" s="489"/>
      <c r="F40" s="489"/>
      <c r="G40" s="489"/>
      <c r="H40" s="489"/>
      <c r="I40" s="489"/>
      <c r="J40" s="489"/>
      <c r="K40" s="489"/>
      <c r="L40" s="489"/>
      <c r="M40" s="489"/>
      <c r="N40" s="489"/>
      <c r="O40" s="489"/>
      <c r="P40" s="489"/>
      <c r="Q40" s="489"/>
      <c r="R40" s="489"/>
      <c r="S40" s="489"/>
      <c r="T40" s="489"/>
      <c r="U40" s="489"/>
      <c r="V40" s="489"/>
      <c r="W40" s="139"/>
    </row>
    <row r="41" spans="1:36" ht="18.75" customHeight="1">
      <c r="C41" s="222"/>
      <c r="D41" s="282"/>
      <c r="T41" s="82">
        <v>1</v>
      </c>
      <c r="U41" s="285" t="s">
        <v>113</v>
      </c>
    </row>
    <row r="42" spans="1:36" ht="18.75" customHeight="1">
      <c r="C42" s="250">
        <v>11</v>
      </c>
      <c r="D42" s="282" t="s">
        <v>82</v>
      </c>
      <c r="T42" s="222">
        <v>3</v>
      </c>
      <c r="U42" s="282" t="s">
        <v>114</v>
      </c>
    </row>
    <row r="43" spans="1:36" ht="18.75" customHeight="1">
      <c r="T43" s="222"/>
      <c r="U43" s="282"/>
    </row>
    <row r="44" spans="1:36" ht="18.75" customHeight="1">
      <c r="T44" s="250"/>
      <c r="U44" s="282"/>
    </row>
    <row r="45" spans="1:36" ht="18.75" customHeight="1"/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</sheetData>
  <mergeCells count="9">
    <mergeCell ref="A40:V40"/>
    <mergeCell ref="J15:L15"/>
    <mergeCell ref="H35:J35"/>
    <mergeCell ref="A3:AD3"/>
    <mergeCell ref="AA19:AD19"/>
    <mergeCell ref="AA20:AD20"/>
    <mergeCell ref="AA21:AD21"/>
    <mergeCell ref="V37:AC37"/>
    <mergeCell ref="V38:AC38"/>
  </mergeCells>
  <pageMargins left="0.51181102362204722" right="0.31496062992125984" top="0.98425196850393704" bottom="0.19685039370078741" header="0.31496062992125984" footer="0.11811023622047245"/>
  <pageSetup paperSize="9" scale="88" orientation="portrait" horizontalDpi="1200" verticalDpi="1200" r:id="rId1"/>
  <headerFooter>
    <oddFooter>&amp;R&amp;"Gulim,Regular"&amp;10SP-FM-04-15 REV.0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BF311"/>
  </sheetPr>
  <dimension ref="A1:V42"/>
  <sheetViews>
    <sheetView view="pageBreakPreview" zoomScaleNormal="100" zoomScaleSheetLayoutView="100" workbookViewId="0">
      <selection activeCell="U7" sqref="U7"/>
    </sheetView>
  </sheetViews>
  <sheetFormatPr defaultRowHeight="20.25"/>
  <cols>
    <col min="1" max="22" width="4.28515625" style="75" customWidth="1"/>
    <col min="257" max="263" width="4.28515625" customWidth="1"/>
    <col min="264" max="264" width="3.42578125" customWidth="1"/>
    <col min="265" max="278" width="4.28515625" customWidth="1"/>
    <col min="513" max="519" width="4.28515625" customWidth="1"/>
    <col min="520" max="520" width="3.42578125" customWidth="1"/>
    <col min="521" max="534" width="4.28515625" customWidth="1"/>
    <col min="769" max="775" width="4.28515625" customWidth="1"/>
    <col min="776" max="776" width="3.42578125" customWidth="1"/>
    <col min="777" max="790" width="4.28515625" customWidth="1"/>
    <col min="1025" max="1031" width="4.28515625" customWidth="1"/>
    <col min="1032" max="1032" width="3.42578125" customWidth="1"/>
    <col min="1033" max="1046" width="4.28515625" customWidth="1"/>
    <col min="1281" max="1287" width="4.28515625" customWidth="1"/>
    <col min="1288" max="1288" width="3.42578125" customWidth="1"/>
    <col min="1289" max="1302" width="4.28515625" customWidth="1"/>
    <col min="1537" max="1543" width="4.28515625" customWidth="1"/>
    <col min="1544" max="1544" width="3.42578125" customWidth="1"/>
    <col min="1545" max="1558" width="4.28515625" customWidth="1"/>
    <col min="1793" max="1799" width="4.28515625" customWidth="1"/>
    <col min="1800" max="1800" width="3.42578125" customWidth="1"/>
    <col min="1801" max="1814" width="4.28515625" customWidth="1"/>
    <col min="2049" max="2055" width="4.28515625" customWidth="1"/>
    <col min="2056" max="2056" width="3.42578125" customWidth="1"/>
    <col min="2057" max="2070" width="4.28515625" customWidth="1"/>
    <col min="2305" max="2311" width="4.28515625" customWidth="1"/>
    <col min="2312" max="2312" width="3.42578125" customWidth="1"/>
    <col min="2313" max="2326" width="4.28515625" customWidth="1"/>
    <col min="2561" max="2567" width="4.28515625" customWidth="1"/>
    <col min="2568" max="2568" width="3.42578125" customWidth="1"/>
    <col min="2569" max="2582" width="4.28515625" customWidth="1"/>
    <col min="2817" max="2823" width="4.28515625" customWidth="1"/>
    <col min="2824" max="2824" width="3.42578125" customWidth="1"/>
    <col min="2825" max="2838" width="4.28515625" customWidth="1"/>
    <col min="3073" max="3079" width="4.28515625" customWidth="1"/>
    <col min="3080" max="3080" width="3.42578125" customWidth="1"/>
    <col min="3081" max="3094" width="4.28515625" customWidth="1"/>
    <col min="3329" max="3335" width="4.28515625" customWidth="1"/>
    <col min="3336" max="3336" width="3.42578125" customWidth="1"/>
    <col min="3337" max="3350" width="4.28515625" customWidth="1"/>
    <col min="3585" max="3591" width="4.28515625" customWidth="1"/>
    <col min="3592" max="3592" width="3.42578125" customWidth="1"/>
    <col min="3593" max="3606" width="4.28515625" customWidth="1"/>
    <col min="3841" max="3847" width="4.28515625" customWidth="1"/>
    <col min="3848" max="3848" width="3.42578125" customWidth="1"/>
    <col min="3849" max="3862" width="4.28515625" customWidth="1"/>
    <col min="4097" max="4103" width="4.28515625" customWidth="1"/>
    <col min="4104" max="4104" width="3.42578125" customWidth="1"/>
    <col min="4105" max="4118" width="4.28515625" customWidth="1"/>
    <col min="4353" max="4359" width="4.28515625" customWidth="1"/>
    <col min="4360" max="4360" width="3.42578125" customWidth="1"/>
    <col min="4361" max="4374" width="4.28515625" customWidth="1"/>
    <col min="4609" max="4615" width="4.28515625" customWidth="1"/>
    <col min="4616" max="4616" width="3.42578125" customWidth="1"/>
    <col min="4617" max="4630" width="4.28515625" customWidth="1"/>
    <col min="4865" max="4871" width="4.28515625" customWidth="1"/>
    <col min="4872" max="4872" width="3.42578125" customWidth="1"/>
    <col min="4873" max="4886" width="4.28515625" customWidth="1"/>
    <col min="5121" max="5127" width="4.28515625" customWidth="1"/>
    <col min="5128" max="5128" width="3.42578125" customWidth="1"/>
    <col min="5129" max="5142" width="4.28515625" customWidth="1"/>
    <col min="5377" max="5383" width="4.28515625" customWidth="1"/>
    <col min="5384" max="5384" width="3.42578125" customWidth="1"/>
    <col min="5385" max="5398" width="4.28515625" customWidth="1"/>
    <col min="5633" max="5639" width="4.28515625" customWidth="1"/>
    <col min="5640" max="5640" width="3.42578125" customWidth="1"/>
    <col min="5641" max="5654" width="4.28515625" customWidth="1"/>
    <col min="5889" max="5895" width="4.28515625" customWidth="1"/>
    <col min="5896" max="5896" width="3.42578125" customWidth="1"/>
    <col min="5897" max="5910" width="4.28515625" customWidth="1"/>
    <col min="6145" max="6151" width="4.28515625" customWidth="1"/>
    <col min="6152" max="6152" width="3.42578125" customWidth="1"/>
    <col min="6153" max="6166" width="4.28515625" customWidth="1"/>
    <col min="6401" max="6407" width="4.28515625" customWidth="1"/>
    <col min="6408" max="6408" width="3.42578125" customWidth="1"/>
    <col min="6409" max="6422" width="4.28515625" customWidth="1"/>
    <col min="6657" max="6663" width="4.28515625" customWidth="1"/>
    <col min="6664" max="6664" width="3.42578125" customWidth="1"/>
    <col min="6665" max="6678" width="4.28515625" customWidth="1"/>
    <col min="6913" max="6919" width="4.28515625" customWidth="1"/>
    <col min="6920" max="6920" width="3.42578125" customWidth="1"/>
    <col min="6921" max="6934" width="4.28515625" customWidth="1"/>
    <col min="7169" max="7175" width="4.28515625" customWidth="1"/>
    <col min="7176" max="7176" width="3.42578125" customWidth="1"/>
    <col min="7177" max="7190" width="4.28515625" customWidth="1"/>
    <col min="7425" max="7431" width="4.28515625" customWidth="1"/>
    <col min="7432" max="7432" width="3.42578125" customWidth="1"/>
    <col min="7433" max="7446" width="4.28515625" customWidth="1"/>
    <col min="7681" max="7687" width="4.28515625" customWidth="1"/>
    <col min="7688" max="7688" width="3.42578125" customWidth="1"/>
    <col min="7689" max="7702" width="4.28515625" customWidth="1"/>
    <col min="7937" max="7943" width="4.28515625" customWidth="1"/>
    <col min="7944" max="7944" width="3.42578125" customWidth="1"/>
    <col min="7945" max="7958" width="4.28515625" customWidth="1"/>
    <col min="8193" max="8199" width="4.28515625" customWidth="1"/>
    <col min="8200" max="8200" width="3.42578125" customWidth="1"/>
    <col min="8201" max="8214" width="4.28515625" customWidth="1"/>
    <col min="8449" max="8455" width="4.28515625" customWidth="1"/>
    <col min="8456" max="8456" width="3.42578125" customWidth="1"/>
    <col min="8457" max="8470" width="4.28515625" customWidth="1"/>
    <col min="8705" max="8711" width="4.28515625" customWidth="1"/>
    <col min="8712" max="8712" width="3.42578125" customWidth="1"/>
    <col min="8713" max="8726" width="4.28515625" customWidth="1"/>
    <col min="8961" max="8967" width="4.28515625" customWidth="1"/>
    <col min="8968" max="8968" width="3.42578125" customWidth="1"/>
    <col min="8969" max="8982" width="4.28515625" customWidth="1"/>
    <col min="9217" max="9223" width="4.28515625" customWidth="1"/>
    <col min="9224" max="9224" width="3.42578125" customWidth="1"/>
    <col min="9225" max="9238" width="4.28515625" customWidth="1"/>
    <col min="9473" max="9479" width="4.28515625" customWidth="1"/>
    <col min="9480" max="9480" width="3.42578125" customWidth="1"/>
    <col min="9481" max="9494" width="4.28515625" customWidth="1"/>
    <col min="9729" max="9735" width="4.28515625" customWidth="1"/>
    <col min="9736" max="9736" width="3.42578125" customWidth="1"/>
    <col min="9737" max="9750" width="4.28515625" customWidth="1"/>
    <col min="9985" max="9991" width="4.28515625" customWidth="1"/>
    <col min="9992" max="9992" width="3.42578125" customWidth="1"/>
    <col min="9993" max="10006" width="4.28515625" customWidth="1"/>
    <col min="10241" max="10247" width="4.28515625" customWidth="1"/>
    <col min="10248" max="10248" width="3.42578125" customWidth="1"/>
    <col min="10249" max="10262" width="4.28515625" customWidth="1"/>
    <col min="10497" max="10503" width="4.28515625" customWidth="1"/>
    <col min="10504" max="10504" width="3.42578125" customWidth="1"/>
    <col min="10505" max="10518" width="4.28515625" customWidth="1"/>
    <col min="10753" max="10759" width="4.28515625" customWidth="1"/>
    <col min="10760" max="10760" width="3.42578125" customWidth="1"/>
    <col min="10761" max="10774" width="4.28515625" customWidth="1"/>
    <col min="11009" max="11015" width="4.28515625" customWidth="1"/>
    <col min="11016" max="11016" width="3.42578125" customWidth="1"/>
    <col min="11017" max="11030" width="4.28515625" customWidth="1"/>
    <col min="11265" max="11271" width="4.28515625" customWidth="1"/>
    <col min="11272" max="11272" width="3.42578125" customWidth="1"/>
    <col min="11273" max="11286" width="4.28515625" customWidth="1"/>
    <col min="11521" max="11527" width="4.28515625" customWidth="1"/>
    <col min="11528" max="11528" width="3.42578125" customWidth="1"/>
    <col min="11529" max="11542" width="4.28515625" customWidth="1"/>
    <col min="11777" max="11783" width="4.28515625" customWidth="1"/>
    <col min="11784" max="11784" width="3.42578125" customWidth="1"/>
    <col min="11785" max="11798" width="4.28515625" customWidth="1"/>
    <col min="12033" max="12039" width="4.28515625" customWidth="1"/>
    <col min="12040" max="12040" width="3.42578125" customWidth="1"/>
    <col min="12041" max="12054" width="4.28515625" customWidth="1"/>
    <col min="12289" max="12295" width="4.28515625" customWidth="1"/>
    <col min="12296" max="12296" width="3.42578125" customWidth="1"/>
    <col min="12297" max="12310" width="4.28515625" customWidth="1"/>
    <col min="12545" max="12551" width="4.28515625" customWidth="1"/>
    <col min="12552" max="12552" width="3.42578125" customWidth="1"/>
    <col min="12553" max="12566" width="4.28515625" customWidth="1"/>
    <col min="12801" max="12807" width="4.28515625" customWidth="1"/>
    <col min="12808" max="12808" width="3.42578125" customWidth="1"/>
    <col min="12809" max="12822" width="4.28515625" customWidth="1"/>
    <col min="13057" max="13063" width="4.28515625" customWidth="1"/>
    <col min="13064" max="13064" width="3.42578125" customWidth="1"/>
    <col min="13065" max="13078" width="4.28515625" customWidth="1"/>
    <col min="13313" max="13319" width="4.28515625" customWidth="1"/>
    <col min="13320" max="13320" width="3.42578125" customWidth="1"/>
    <col min="13321" max="13334" width="4.28515625" customWidth="1"/>
    <col min="13569" max="13575" width="4.28515625" customWidth="1"/>
    <col min="13576" max="13576" width="3.42578125" customWidth="1"/>
    <col min="13577" max="13590" width="4.28515625" customWidth="1"/>
    <col min="13825" max="13831" width="4.28515625" customWidth="1"/>
    <col min="13832" max="13832" width="3.42578125" customWidth="1"/>
    <col min="13833" max="13846" width="4.28515625" customWidth="1"/>
    <col min="14081" max="14087" width="4.28515625" customWidth="1"/>
    <col min="14088" max="14088" width="3.42578125" customWidth="1"/>
    <col min="14089" max="14102" width="4.28515625" customWidth="1"/>
    <col min="14337" max="14343" width="4.28515625" customWidth="1"/>
    <col min="14344" max="14344" width="3.42578125" customWidth="1"/>
    <col min="14345" max="14358" width="4.28515625" customWidth="1"/>
    <col min="14593" max="14599" width="4.28515625" customWidth="1"/>
    <col min="14600" max="14600" width="3.42578125" customWidth="1"/>
    <col min="14601" max="14614" width="4.28515625" customWidth="1"/>
    <col min="14849" max="14855" width="4.28515625" customWidth="1"/>
    <col min="14856" max="14856" width="3.42578125" customWidth="1"/>
    <col min="14857" max="14870" width="4.28515625" customWidth="1"/>
    <col min="15105" max="15111" width="4.28515625" customWidth="1"/>
    <col min="15112" max="15112" width="3.42578125" customWidth="1"/>
    <col min="15113" max="15126" width="4.28515625" customWidth="1"/>
    <col min="15361" max="15367" width="4.28515625" customWidth="1"/>
    <col min="15368" max="15368" width="3.42578125" customWidth="1"/>
    <col min="15369" max="15382" width="4.28515625" customWidth="1"/>
    <col min="15617" max="15623" width="4.28515625" customWidth="1"/>
    <col min="15624" max="15624" width="3.42578125" customWidth="1"/>
    <col min="15625" max="15638" width="4.28515625" customWidth="1"/>
    <col min="15873" max="15879" width="4.28515625" customWidth="1"/>
    <col min="15880" max="15880" width="3.42578125" customWidth="1"/>
    <col min="15881" max="15894" width="4.28515625" customWidth="1"/>
    <col min="16129" max="16135" width="4.28515625" customWidth="1"/>
    <col min="16136" max="16136" width="3.42578125" customWidth="1"/>
    <col min="16137" max="16150" width="4.28515625" customWidth="1"/>
  </cols>
  <sheetData>
    <row r="1" spans="1:22" ht="21.75" customHeight="1"/>
    <row r="2" spans="1:22" ht="13.5" customHeight="1"/>
    <row r="3" spans="1:22" ht="34.5" customHeight="1">
      <c r="A3" s="501" t="s">
        <v>45</v>
      </c>
      <c r="B3" s="501"/>
      <c r="C3" s="501"/>
      <c r="D3" s="501"/>
      <c r="E3" s="501"/>
      <c r="F3" s="501"/>
      <c r="G3" s="501"/>
      <c r="H3" s="501"/>
      <c r="I3" s="501"/>
      <c r="J3" s="501"/>
      <c r="K3" s="501"/>
      <c r="L3" s="501"/>
      <c r="M3" s="501"/>
      <c r="N3" s="501"/>
      <c r="O3" s="501"/>
      <c r="P3" s="501"/>
      <c r="Q3" s="501"/>
      <c r="R3" s="501"/>
      <c r="S3" s="501"/>
      <c r="T3" s="501"/>
      <c r="U3" s="501"/>
      <c r="V3" s="501"/>
    </row>
    <row r="4" spans="1:22" ht="18.75" customHeigh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7"/>
      <c r="V4" s="77"/>
    </row>
    <row r="5" spans="1:22" ht="17.25" customHeight="1">
      <c r="A5" s="78"/>
      <c r="B5" s="226" t="s">
        <v>26</v>
      </c>
      <c r="C5" s="226"/>
      <c r="D5" s="227"/>
      <c r="E5" s="226"/>
      <c r="G5" s="251" t="s">
        <v>27</v>
      </c>
      <c r="H5" s="83" t="str">
        <f>Certificate!J5</f>
        <v>SPR16010011-1</v>
      </c>
      <c r="I5" s="84"/>
      <c r="J5" s="84"/>
      <c r="K5" s="84"/>
      <c r="L5" s="83"/>
      <c r="M5" s="83"/>
      <c r="N5" s="83"/>
      <c r="O5" s="83"/>
      <c r="P5" s="84"/>
      <c r="Q5" s="84"/>
      <c r="T5" s="227" t="s">
        <v>116</v>
      </c>
      <c r="U5" s="227"/>
      <c r="V5" s="227"/>
    </row>
    <row r="6" spans="1:22" ht="18" customHeight="1">
      <c r="A6" s="78"/>
      <c r="B6" s="85"/>
      <c r="C6" s="81"/>
      <c r="D6" s="81"/>
      <c r="E6" s="80"/>
      <c r="F6" s="86"/>
      <c r="G6" s="86"/>
      <c r="H6" s="86"/>
      <c r="I6" s="87"/>
      <c r="J6" s="88"/>
      <c r="K6" s="89"/>
      <c r="L6" s="88"/>
      <c r="M6" s="88"/>
      <c r="N6" s="83"/>
      <c r="O6" s="83"/>
      <c r="P6" s="84"/>
      <c r="Q6" s="84"/>
      <c r="R6" s="84"/>
      <c r="V6" s="77"/>
    </row>
    <row r="7" spans="1:22" ht="17.25" customHeight="1">
      <c r="A7" s="78"/>
      <c r="B7" s="90"/>
      <c r="C7" s="91"/>
      <c r="D7" s="81"/>
      <c r="E7" s="81"/>
      <c r="F7" s="81"/>
      <c r="G7" s="81"/>
      <c r="H7" s="81"/>
      <c r="I7" s="82"/>
      <c r="J7" s="92"/>
      <c r="K7" s="89"/>
      <c r="L7" s="93"/>
      <c r="M7" s="93"/>
      <c r="N7" s="94"/>
      <c r="O7" s="94"/>
      <c r="P7" s="94"/>
      <c r="Q7" s="94"/>
      <c r="R7" s="94"/>
      <c r="S7" s="94"/>
      <c r="T7" s="95"/>
      <c r="U7" s="95"/>
      <c r="V7" s="96"/>
    </row>
    <row r="8" spans="1:22" ht="13.5" customHeight="1">
      <c r="A8" s="78"/>
      <c r="B8" s="85"/>
      <c r="C8" s="91"/>
      <c r="D8" s="91"/>
      <c r="E8" s="81"/>
      <c r="F8" s="81"/>
      <c r="G8" s="518" t="s">
        <v>142</v>
      </c>
      <c r="H8" s="518"/>
      <c r="I8" s="518"/>
      <c r="J8" s="518"/>
      <c r="K8" s="518"/>
      <c r="L8" s="518"/>
      <c r="M8" s="518"/>
      <c r="N8" s="518"/>
      <c r="O8" s="518"/>
      <c r="P8" s="518"/>
      <c r="Q8" s="94"/>
      <c r="R8" s="94"/>
      <c r="S8" s="94"/>
      <c r="T8" s="94"/>
      <c r="U8" s="95"/>
      <c r="V8" s="96"/>
    </row>
    <row r="9" spans="1:22" ht="13.5" customHeight="1">
      <c r="A9" s="78"/>
      <c r="B9" s="85"/>
      <c r="C9" s="91"/>
      <c r="D9" s="91"/>
      <c r="E9" s="81"/>
      <c r="F9" s="81"/>
      <c r="G9" s="518"/>
      <c r="H9" s="518"/>
      <c r="I9" s="518"/>
      <c r="J9" s="518"/>
      <c r="K9" s="518"/>
      <c r="L9" s="518"/>
      <c r="M9" s="518"/>
      <c r="N9" s="518"/>
      <c r="O9" s="518"/>
      <c r="P9" s="518"/>
      <c r="Q9" s="94"/>
      <c r="R9" s="94"/>
      <c r="S9" s="94"/>
      <c r="T9" s="94"/>
      <c r="U9" s="95"/>
      <c r="V9" s="96"/>
    </row>
    <row r="10" spans="1:22" ht="18.75" customHeight="1">
      <c r="A10" s="97"/>
      <c r="B10" s="98"/>
      <c r="C10" s="99"/>
      <c r="D10" s="99"/>
      <c r="E10" s="99"/>
      <c r="F10" s="99"/>
      <c r="G10" s="100"/>
      <c r="H10" s="101"/>
      <c r="I10" s="102"/>
      <c r="J10" s="102"/>
      <c r="K10" s="102"/>
      <c r="L10" s="102"/>
      <c r="M10" s="102"/>
      <c r="N10" s="103"/>
      <c r="O10" s="103"/>
      <c r="P10" s="103"/>
      <c r="Q10" s="104"/>
      <c r="R10" s="97"/>
      <c r="S10" s="108"/>
      <c r="T10" s="96"/>
      <c r="U10" s="105"/>
      <c r="V10" s="106"/>
    </row>
    <row r="11" spans="1:22" ht="23.1" customHeight="1">
      <c r="A11" s="78"/>
      <c r="B11" s="497" t="s">
        <v>29</v>
      </c>
      <c r="C11" s="498"/>
      <c r="D11" s="498"/>
      <c r="E11" s="498"/>
      <c r="F11" s="498"/>
      <c r="G11" s="499"/>
      <c r="H11" s="497" t="s">
        <v>31</v>
      </c>
      <c r="I11" s="498"/>
      <c r="J11" s="499"/>
      <c r="K11" s="497" t="s">
        <v>46</v>
      </c>
      <c r="L11" s="498"/>
      <c r="M11" s="499"/>
      <c r="N11" s="497" t="s">
        <v>47</v>
      </c>
      <c r="O11" s="498"/>
      <c r="P11" s="498"/>
      <c r="Q11" s="499"/>
      <c r="R11" s="498" t="s">
        <v>48</v>
      </c>
      <c r="S11" s="498"/>
      <c r="T11" s="498"/>
      <c r="U11" s="499"/>
      <c r="V11" s="77"/>
    </row>
    <row r="12" spans="1:22" ht="23.1" customHeight="1">
      <c r="A12" s="78"/>
      <c r="B12" s="507" t="s">
        <v>119</v>
      </c>
      <c r="C12" s="508"/>
      <c r="D12" s="508"/>
      <c r="E12" s="508"/>
      <c r="F12" s="508"/>
      <c r="G12" s="508"/>
      <c r="H12" s="509" t="s">
        <v>112</v>
      </c>
      <c r="I12" s="510"/>
      <c r="J12" s="511"/>
      <c r="K12" s="509">
        <v>60711</v>
      </c>
      <c r="L12" s="510"/>
      <c r="M12" s="511"/>
      <c r="N12" s="512" t="s">
        <v>120</v>
      </c>
      <c r="O12" s="513"/>
      <c r="P12" s="513"/>
      <c r="Q12" s="514"/>
      <c r="R12" s="515">
        <v>42336</v>
      </c>
      <c r="S12" s="516"/>
      <c r="T12" s="516"/>
      <c r="U12" s="517"/>
      <c r="V12" s="112"/>
    </row>
    <row r="13" spans="1:22" ht="18" customHeight="1">
      <c r="A13" s="78"/>
      <c r="B13" s="240"/>
      <c r="C13" s="241"/>
      <c r="D13" s="241"/>
      <c r="E13" s="241"/>
      <c r="F13" s="241"/>
      <c r="G13" s="241"/>
      <c r="H13" s="242"/>
      <c r="I13" s="242"/>
      <c r="J13" s="242"/>
      <c r="K13" s="242"/>
      <c r="L13" s="242"/>
      <c r="M13" s="242"/>
      <c r="N13" s="243"/>
      <c r="O13" s="243"/>
      <c r="P13" s="243"/>
      <c r="Q13" s="243"/>
      <c r="R13" s="244"/>
      <c r="S13" s="244"/>
      <c r="T13" s="244"/>
      <c r="U13" s="244"/>
      <c r="V13" s="77"/>
    </row>
    <row r="14" spans="1:22" ht="18" customHeight="1">
      <c r="A14" s="78"/>
      <c r="B14" s="236" t="s">
        <v>49</v>
      </c>
      <c r="C14" s="247"/>
      <c r="D14" s="84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10"/>
      <c r="Q14" s="84"/>
      <c r="R14" s="84"/>
      <c r="S14" s="78"/>
      <c r="T14" s="78"/>
      <c r="U14" s="78"/>
      <c r="V14" s="77"/>
    </row>
    <row r="15" spans="1:22" ht="18" customHeight="1">
      <c r="A15" s="78"/>
      <c r="B15" s="84"/>
      <c r="C15" s="84" t="s">
        <v>50</v>
      </c>
      <c r="D15" s="248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110"/>
      <c r="Q15" s="110"/>
      <c r="R15" s="110"/>
      <c r="S15" s="111"/>
      <c r="T15" s="114"/>
      <c r="U15" s="78"/>
      <c r="V15" s="112"/>
    </row>
    <row r="16" spans="1:22" ht="18" customHeight="1">
      <c r="A16" s="78"/>
      <c r="B16" s="127" t="s">
        <v>117</v>
      </c>
      <c r="C16" s="248"/>
      <c r="D16" s="227"/>
      <c r="E16" s="248"/>
      <c r="F16" s="248"/>
      <c r="G16" s="248"/>
      <c r="H16" s="248"/>
      <c r="I16" s="84"/>
      <c r="J16" s="84"/>
      <c r="K16" s="84"/>
      <c r="L16" s="84"/>
      <c r="M16" s="84"/>
      <c r="N16" s="84"/>
      <c r="O16" s="84"/>
      <c r="P16" s="110"/>
      <c r="Q16" s="110"/>
      <c r="R16" s="115"/>
      <c r="S16" s="78"/>
      <c r="T16" s="111"/>
      <c r="U16" s="78"/>
      <c r="V16" s="77"/>
    </row>
    <row r="17" spans="1:22" ht="18" customHeight="1">
      <c r="A17" s="78"/>
      <c r="B17" s="127" t="s">
        <v>118</v>
      </c>
      <c r="E17" s="116"/>
      <c r="F17" s="81"/>
      <c r="G17" s="81"/>
      <c r="H17" s="81"/>
      <c r="I17" s="109"/>
      <c r="J17" s="245"/>
      <c r="K17" s="246"/>
      <c r="L17" s="246"/>
      <c r="M17" s="246"/>
      <c r="N17" s="77"/>
      <c r="O17" s="110"/>
      <c r="P17" s="110"/>
      <c r="Q17" s="110"/>
      <c r="R17" s="115"/>
      <c r="S17" s="78"/>
      <c r="T17" s="111"/>
      <c r="U17" s="78"/>
      <c r="V17" s="77"/>
    </row>
    <row r="18" spans="1:22" ht="18" customHeight="1">
      <c r="A18" s="78"/>
      <c r="B18" s="113"/>
      <c r="C18" s="107"/>
      <c r="D18" s="81"/>
      <c r="E18" s="117"/>
      <c r="F18" s="81"/>
      <c r="G18" s="81"/>
      <c r="H18" s="81"/>
      <c r="I18" s="109"/>
      <c r="J18" s="506"/>
      <c r="K18" s="505"/>
      <c r="L18" s="505"/>
      <c r="M18" s="505"/>
      <c r="N18" s="77"/>
      <c r="O18" s="110"/>
      <c r="P18" s="110"/>
      <c r="Q18" s="110"/>
      <c r="R18" s="115"/>
      <c r="S18" s="78"/>
      <c r="T18" s="111"/>
      <c r="U18" s="78"/>
      <c r="V18" s="77"/>
    </row>
    <row r="19" spans="1:22" ht="18" customHeight="1">
      <c r="A19" s="78"/>
      <c r="B19" s="79"/>
      <c r="C19" s="107"/>
      <c r="D19" s="81"/>
      <c r="E19" s="80"/>
      <c r="F19" s="81"/>
      <c r="G19" s="81"/>
      <c r="H19" s="81"/>
      <c r="I19" s="109"/>
      <c r="J19" s="505"/>
      <c r="K19" s="505"/>
      <c r="L19" s="505"/>
      <c r="M19" s="505"/>
      <c r="N19" s="77"/>
      <c r="O19" s="110"/>
      <c r="P19" s="110"/>
      <c r="Q19" s="110"/>
      <c r="R19" s="115"/>
      <c r="S19" s="78"/>
      <c r="T19" s="111"/>
      <c r="U19" s="78"/>
      <c r="V19" s="77"/>
    </row>
    <row r="20" spans="1:22" ht="18" customHeight="1">
      <c r="A20" s="78"/>
      <c r="B20" s="79"/>
      <c r="C20" s="107"/>
      <c r="D20" s="81"/>
      <c r="E20" s="80"/>
      <c r="F20" s="81"/>
      <c r="G20" s="107"/>
      <c r="H20" s="118"/>
      <c r="I20" s="119"/>
      <c r="J20" s="119"/>
      <c r="K20" s="119"/>
      <c r="L20" s="92"/>
      <c r="M20" s="92"/>
      <c r="N20" s="77"/>
      <c r="O20" s="110"/>
      <c r="P20" s="115"/>
      <c r="Q20" s="78"/>
      <c r="R20" s="111"/>
      <c r="S20" s="78"/>
      <c r="T20" s="77"/>
      <c r="U20" s="77"/>
      <c r="V20" s="77"/>
    </row>
    <row r="21" spans="1:22" ht="18" customHeight="1">
      <c r="A21" s="78"/>
      <c r="B21" s="90"/>
      <c r="C21" s="91"/>
      <c r="D21" s="91"/>
      <c r="E21" s="91"/>
      <c r="F21" s="91"/>
      <c r="G21" s="91"/>
      <c r="H21" s="120"/>
      <c r="I21" s="222"/>
      <c r="J21" s="92"/>
      <c r="K21" s="92"/>
      <c r="L21" s="121"/>
      <c r="M21" s="89"/>
      <c r="N21" s="77"/>
      <c r="O21" s="122"/>
      <c r="P21" s="122"/>
      <c r="Q21" s="78"/>
      <c r="R21" s="78"/>
      <c r="S21" s="78"/>
      <c r="T21" s="77"/>
      <c r="U21" s="77"/>
      <c r="V21" s="77"/>
    </row>
    <row r="22" spans="1:22" ht="18" customHeight="1">
      <c r="A22" s="78"/>
      <c r="B22" s="90"/>
      <c r="C22" s="91"/>
      <c r="D22" s="91"/>
      <c r="E22" s="91"/>
      <c r="F22" s="81"/>
      <c r="G22" s="81"/>
      <c r="H22" s="81"/>
      <c r="I22" s="82"/>
      <c r="J22" s="123"/>
      <c r="K22" s="89"/>
      <c r="L22" s="89"/>
      <c r="M22" s="89"/>
      <c r="N22" s="77"/>
      <c r="O22" s="84"/>
      <c r="P22" s="84"/>
      <c r="Q22" s="84"/>
      <c r="R22" s="84"/>
      <c r="S22" s="78"/>
      <c r="T22" s="78"/>
      <c r="U22" s="78"/>
      <c r="V22" s="77"/>
    </row>
    <row r="23" spans="1:22" ht="18" customHeight="1">
      <c r="A23" s="78"/>
      <c r="B23" s="90"/>
      <c r="C23" s="80"/>
      <c r="D23" s="80"/>
      <c r="E23" s="80"/>
      <c r="F23" s="81"/>
      <c r="G23" s="81"/>
      <c r="H23" s="81"/>
      <c r="I23" s="124"/>
      <c r="J23" s="123"/>
      <c r="K23" s="89"/>
      <c r="L23" s="89"/>
      <c r="M23" s="89"/>
      <c r="N23" s="77"/>
      <c r="O23" s="84"/>
      <c r="P23" s="84"/>
      <c r="Q23" s="84"/>
      <c r="R23" s="84"/>
      <c r="S23" s="78"/>
      <c r="T23" s="78"/>
      <c r="U23" s="78"/>
      <c r="V23" s="105"/>
    </row>
    <row r="24" spans="1:22" ht="18" customHeight="1">
      <c r="A24" s="78"/>
      <c r="B24" s="90"/>
      <c r="C24" s="80"/>
      <c r="D24" s="80"/>
      <c r="E24" s="80"/>
      <c r="F24" s="81"/>
      <c r="G24" s="81"/>
      <c r="H24" s="81"/>
      <c r="I24" s="124"/>
      <c r="J24" s="123"/>
      <c r="K24" s="89"/>
      <c r="L24" s="89"/>
      <c r="M24" s="89"/>
      <c r="N24" s="77"/>
      <c r="O24" s="84"/>
      <c r="P24" s="84"/>
      <c r="Q24" s="84"/>
      <c r="R24" s="84"/>
      <c r="S24" s="78"/>
      <c r="T24" s="78"/>
      <c r="U24" s="78"/>
      <c r="V24" s="105"/>
    </row>
    <row r="25" spans="1:22" ht="18" customHeight="1">
      <c r="A25" s="78"/>
      <c r="B25" s="85"/>
      <c r="C25" s="81"/>
      <c r="D25" s="80"/>
      <c r="E25" s="80"/>
      <c r="F25" s="80"/>
      <c r="G25" s="80"/>
      <c r="H25" s="86"/>
      <c r="I25" s="89"/>
      <c r="J25" s="89"/>
      <c r="K25" s="89"/>
      <c r="L25" s="89"/>
      <c r="M25" s="89"/>
      <c r="N25" s="111"/>
      <c r="O25" s="78"/>
      <c r="P25" s="78"/>
      <c r="Q25" s="78"/>
      <c r="R25" s="78"/>
      <c r="S25" s="78"/>
      <c r="T25" s="78"/>
      <c r="U25" s="105"/>
      <c r="V25" s="105"/>
    </row>
    <row r="26" spans="1:22" ht="18" customHeight="1">
      <c r="A26" s="97"/>
      <c r="B26" s="79"/>
      <c r="C26" s="81"/>
      <c r="D26" s="80"/>
      <c r="E26" s="80"/>
      <c r="F26" s="80"/>
      <c r="G26" s="80"/>
      <c r="H26" s="125"/>
      <c r="I26" s="126"/>
      <c r="J26" s="125"/>
      <c r="K26" s="125"/>
      <c r="L26" s="125"/>
      <c r="M26" s="126"/>
      <c r="N26" s="125"/>
      <c r="O26" s="125"/>
      <c r="P26" s="125"/>
      <c r="Q26" s="125"/>
      <c r="R26" s="125"/>
      <c r="S26" s="125"/>
      <c r="T26" s="126"/>
      <c r="U26" s="77"/>
      <c r="V26" s="77"/>
    </row>
    <row r="27" spans="1:22" ht="18" customHeight="1">
      <c r="A27" s="78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133"/>
    </row>
    <row r="28" spans="1:22" ht="18" customHeight="1">
      <c r="A28" s="78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133"/>
    </row>
    <row r="29" spans="1:22" ht="18" customHeight="1">
      <c r="A29" s="78"/>
      <c r="B29" s="247"/>
      <c r="C29" s="247"/>
      <c r="D29" s="247"/>
      <c r="E29" s="247"/>
      <c r="F29" s="247"/>
      <c r="G29" s="247"/>
      <c r="H29" s="247"/>
      <c r="I29" s="247"/>
      <c r="J29" s="247"/>
      <c r="K29" s="247"/>
      <c r="L29" s="247"/>
      <c r="M29" s="247"/>
      <c r="N29" s="247"/>
      <c r="O29" s="247"/>
      <c r="P29" s="247"/>
      <c r="Q29" s="247"/>
      <c r="R29" s="247"/>
      <c r="S29" s="247"/>
      <c r="T29" s="247"/>
      <c r="U29" s="247"/>
      <c r="V29" s="129"/>
    </row>
    <row r="30" spans="1:22" ht="18" customHeight="1">
      <c r="A30" s="78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128"/>
      <c r="Q30" s="128"/>
      <c r="R30" s="128"/>
      <c r="S30" s="128"/>
      <c r="T30" s="128"/>
      <c r="U30" s="129"/>
      <c r="V30" s="129"/>
    </row>
    <row r="31" spans="1:22" ht="18" customHeight="1">
      <c r="A31" s="78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84"/>
      <c r="Q31" s="84"/>
      <c r="R31" s="84"/>
      <c r="S31" s="84"/>
      <c r="T31" s="78"/>
      <c r="U31" s="77"/>
      <c r="V31" s="77"/>
    </row>
    <row r="32" spans="1:22" ht="18" customHeight="1">
      <c r="A32" s="78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84"/>
      <c r="Q32" s="84"/>
      <c r="R32" s="84"/>
      <c r="S32" s="84"/>
      <c r="T32" s="78"/>
      <c r="U32" s="77"/>
      <c r="V32" s="77"/>
    </row>
    <row r="33" spans="1:22" ht="18" customHeight="1">
      <c r="A33" s="78"/>
      <c r="B33" s="127"/>
      <c r="C33" s="248"/>
      <c r="D33" s="248"/>
      <c r="E33" s="248"/>
      <c r="F33" s="248"/>
      <c r="G33" s="248"/>
      <c r="H33" s="248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78"/>
      <c r="U33" s="77"/>
      <c r="V33" s="77"/>
    </row>
    <row r="34" spans="1:22" ht="18" customHeight="1">
      <c r="A34" s="78"/>
      <c r="B34" s="79"/>
      <c r="C34" s="134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97"/>
      <c r="U34" s="77"/>
      <c r="V34" s="77"/>
    </row>
    <row r="35" spans="1:22" ht="18" customHeight="1">
      <c r="A35" s="78"/>
      <c r="B35" s="88"/>
      <c r="C35" s="88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97"/>
      <c r="T35" s="97"/>
      <c r="U35" s="77"/>
      <c r="V35" s="77"/>
    </row>
    <row r="36" spans="1:22" ht="18" customHeight="1">
      <c r="A36" s="78"/>
      <c r="B36" s="135"/>
      <c r="C36" s="250"/>
      <c r="D36" s="248"/>
      <c r="E36" s="248"/>
      <c r="F36" s="248"/>
      <c r="G36" s="248"/>
      <c r="H36" s="248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97"/>
      <c r="T36" s="97"/>
      <c r="U36" s="77"/>
      <c r="V36" s="77"/>
    </row>
    <row r="37" spans="1:22" ht="18" customHeight="1">
      <c r="A37" s="78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77"/>
      <c r="V37" s="77"/>
    </row>
    <row r="38" spans="1:22" ht="18" customHeight="1">
      <c r="A38" s="78"/>
      <c r="B38" s="79"/>
      <c r="C38" s="105"/>
      <c r="D38" s="105"/>
      <c r="E38" s="105"/>
      <c r="F38" s="502"/>
      <c r="G38" s="502"/>
      <c r="H38" s="502"/>
      <c r="I38" s="502"/>
      <c r="J38" s="136"/>
      <c r="K38" s="105"/>
      <c r="L38" s="503"/>
      <c r="M38" s="503"/>
      <c r="N38" s="503"/>
      <c r="O38" s="503"/>
      <c r="P38" s="83"/>
      <c r="Q38" s="83"/>
      <c r="R38" s="83"/>
      <c r="S38" s="83"/>
      <c r="T38" s="83"/>
      <c r="U38" s="77"/>
      <c r="V38" s="77"/>
    </row>
    <row r="39" spans="1:22" ht="18" customHeight="1">
      <c r="A39" s="130"/>
      <c r="B39" s="105"/>
      <c r="C39" s="105"/>
      <c r="D39" s="105"/>
      <c r="E39" s="105"/>
      <c r="F39" s="88"/>
      <c r="G39" s="88"/>
      <c r="H39" s="88"/>
      <c r="I39" s="250"/>
      <c r="J39" s="97"/>
      <c r="K39" s="105"/>
      <c r="L39" s="97"/>
      <c r="M39" s="97"/>
      <c r="N39" s="131"/>
      <c r="O39" s="137"/>
      <c r="P39" s="250"/>
      <c r="Q39" s="250"/>
      <c r="R39" s="250"/>
      <c r="S39" s="250"/>
      <c r="T39" s="250"/>
      <c r="U39" s="132"/>
      <c r="V39" s="132"/>
    </row>
    <row r="40" spans="1:22" ht="18" customHeight="1">
      <c r="A40" s="78"/>
      <c r="B40" s="79"/>
      <c r="C40" s="80"/>
      <c r="D40" s="80"/>
      <c r="E40" s="105"/>
      <c r="F40" s="88"/>
      <c r="G40" s="138"/>
      <c r="H40" s="138"/>
      <c r="I40" s="138"/>
      <c r="J40" s="105"/>
      <c r="K40" s="105"/>
      <c r="L40" s="97"/>
      <c r="M40" s="97"/>
      <c r="N40" s="97"/>
      <c r="O40" s="97"/>
      <c r="P40" s="504"/>
      <c r="Q40" s="504"/>
      <c r="R40" s="504"/>
      <c r="S40" s="504"/>
      <c r="T40" s="504"/>
      <c r="U40" s="132"/>
      <c r="V40" s="132"/>
    </row>
    <row r="41" spans="1:22" ht="16.5" customHeight="1">
      <c r="A41" s="78"/>
      <c r="B41" s="77"/>
      <c r="C41" s="77"/>
      <c r="D41" s="500"/>
      <c r="E41" s="500"/>
      <c r="F41" s="500"/>
      <c r="G41" s="500"/>
      <c r="H41" s="500"/>
      <c r="I41" s="77"/>
      <c r="J41" s="77"/>
      <c r="K41" s="97"/>
      <c r="L41" s="78"/>
      <c r="M41" s="78"/>
      <c r="N41" s="247"/>
      <c r="O41" s="247"/>
      <c r="P41" s="247"/>
      <c r="Q41" s="247"/>
      <c r="R41" s="247"/>
      <c r="S41" s="80"/>
      <c r="T41" s="132"/>
      <c r="U41" s="132"/>
      <c r="V41" s="132"/>
    </row>
    <row r="42" spans="1:22" ht="15">
      <c r="A42" s="489"/>
      <c r="B42" s="489"/>
      <c r="C42" s="489"/>
      <c r="D42" s="489"/>
      <c r="E42" s="489"/>
      <c r="F42" s="489"/>
      <c r="G42" s="489"/>
      <c r="H42" s="489"/>
      <c r="I42" s="489"/>
      <c r="J42" s="489"/>
      <c r="K42" s="489"/>
      <c r="L42" s="489"/>
      <c r="M42" s="489"/>
      <c r="N42" s="489"/>
      <c r="O42" s="489"/>
      <c r="P42" s="489"/>
      <c r="Q42" s="489"/>
      <c r="R42" s="489"/>
      <c r="S42" s="489"/>
      <c r="T42" s="489"/>
      <c r="U42" s="139"/>
      <c r="V42" s="77"/>
    </row>
  </sheetData>
  <mergeCells count="19">
    <mergeCell ref="B11:G11"/>
    <mergeCell ref="H11:J11"/>
    <mergeCell ref="K11:M11"/>
    <mergeCell ref="N11:Q11"/>
    <mergeCell ref="A42:T42"/>
    <mergeCell ref="D41:H41"/>
    <mergeCell ref="A3:V3"/>
    <mergeCell ref="F38:I38"/>
    <mergeCell ref="L38:O38"/>
    <mergeCell ref="P40:T40"/>
    <mergeCell ref="J19:M19"/>
    <mergeCell ref="J18:M18"/>
    <mergeCell ref="B12:G12"/>
    <mergeCell ref="H12:J12"/>
    <mergeCell ref="K12:M12"/>
    <mergeCell ref="N12:Q12"/>
    <mergeCell ref="R12:U12"/>
    <mergeCell ref="R11:U11"/>
    <mergeCell ref="G8:P9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BF311"/>
  </sheetPr>
  <dimension ref="A1:AI210"/>
  <sheetViews>
    <sheetView view="pageBreakPreview" zoomScaleNormal="100" zoomScaleSheetLayoutView="100" workbookViewId="0">
      <selection activeCell="P18" sqref="P18:S18"/>
    </sheetView>
  </sheetViews>
  <sheetFormatPr defaultRowHeight="15"/>
  <cols>
    <col min="1" max="22" width="4.28515625" customWidth="1"/>
    <col min="23" max="44" width="4.42578125" customWidth="1"/>
  </cols>
  <sheetData>
    <row r="1" spans="1:35" ht="17.100000000000001" customHeight="1">
      <c r="A1" s="140"/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</row>
    <row r="2" spans="1:35" ht="17.100000000000001" customHeight="1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</row>
    <row r="3" spans="1:35" ht="34.5" customHeight="1">
      <c r="A3" s="538" t="s">
        <v>51</v>
      </c>
      <c r="B3" s="538"/>
      <c r="C3" s="538"/>
      <c r="D3" s="538"/>
      <c r="E3" s="538"/>
      <c r="F3" s="538"/>
      <c r="G3" s="538"/>
      <c r="H3" s="538"/>
      <c r="I3" s="538"/>
      <c r="J3" s="538"/>
      <c r="K3" s="538"/>
      <c r="L3" s="538"/>
      <c r="M3" s="538"/>
      <c r="N3" s="538"/>
      <c r="O3" s="538"/>
      <c r="P3" s="538"/>
      <c r="Q3" s="538"/>
      <c r="R3" s="538"/>
      <c r="S3" s="538"/>
      <c r="T3" s="538"/>
      <c r="U3" s="538"/>
      <c r="V3" s="538"/>
    </row>
    <row r="4" spans="1:35" ht="17.100000000000001" customHeight="1">
      <c r="A4" s="140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</row>
    <row r="5" spans="1:35" ht="17.100000000000001" customHeight="1">
      <c r="A5" s="141"/>
      <c r="B5" s="145" t="s">
        <v>83</v>
      </c>
      <c r="C5" s="145"/>
      <c r="D5" s="145"/>
      <c r="F5" s="343" t="str">
        <f>Report!H5</f>
        <v>SPR16010011-1</v>
      </c>
      <c r="H5" s="343"/>
      <c r="I5" s="343"/>
      <c r="J5" s="140"/>
      <c r="K5" s="140"/>
      <c r="L5" s="140"/>
      <c r="M5" s="140"/>
      <c r="N5" s="141"/>
      <c r="O5" s="141"/>
      <c r="P5" s="141"/>
      <c r="Q5" s="141"/>
      <c r="S5" s="342" t="s">
        <v>138</v>
      </c>
      <c r="T5" s="143"/>
      <c r="U5" s="141"/>
    </row>
    <row r="6" spans="1:35" ht="17.100000000000001" customHeight="1">
      <c r="A6" s="141"/>
      <c r="B6" s="297"/>
      <c r="C6" s="297"/>
      <c r="D6" s="297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  <c r="P6" s="141"/>
      <c r="Q6" s="141"/>
      <c r="R6" s="141"/>
      <c r="S6" s="141"/>
      <c r="T6" s="141"/>
      <c r="U6" s="141"/>
    </row>
    <row r="7" spans="1:35" ht="17.100000000000001" customHeight="1">
      <c r="A7" s="141"/>
      <c r="B7" s="140" t="s">
        <v>52</v>
      </c>
      <c r="C7" s="140"/>
      <c r="D7" s="140"/>
      <c r="E7" s="344"/>
      <c r="F7" s="142" t="s">
        <v>27</v>
      </c>
      <c r="G7" s="298">
        <f>Data!E8</f>
        <v>50</v>
      </c>
      <c r="H7" s="360" t="str">
        <f>Data!G8</f>
        <v>to</v>
      </c>
      <c r="I7" s="298">
        <f>Data!H8</f>
        <v>75</v>
      </c>
      <c r="J7" s="140" t="s">
        <v>7</v>
      </c>
      <c r="K7" s="140"/>
      <c r="L7" s="140" t="s">
        <v>103</v>
      </c>
      <c r="M7" s="140"/>
      <c r="N7" s="140"/>
      <c r="O7" s="142" t="s">
        <v>27</v>
      </c>
      <c r="P7" s="539">
        <f>Data!P8</f>
        <v>1E-3</v>
      </c>
      <c r="Q7" s="539"/>
      <c r="R7" s="140" t="s">
        <v>7</v>
      </c>
      <c r="T7" s="141"/>
      <c r="U7" s="141"/>
    </row>
    <row r="8" spans="1:35" ht="17.100000000000001" customHeight="1">
      <c r="A8" s="141"/>
      <c r="B8" s="144"/>
      <c r="C8" s="144"/>
      <c r="D8" s="144"/>
      <c r="E8" s="142"/>
      <c r="F8" s="299"/>
      <c r="G8" s="299"/>
      <c r="H8" s="299"/>
      <c r="I8" s="140"/>
      <c r="J8" s="140"/>
      <c r="K8" s="140"/>
      <c r="L8" s="140"/>
      <c r="M8" s="140"/>
      <c r="N8" s="140"/>
      <c r="O8" s="141"/>
      <c r="P8" s="141"/>
      <c r="Q8" s="141"/>
      <c r="R8" s="141"/>
      <c r="S8" s="141"/>
      <c r="T8" s="141"/>
      <c r="U8" s="141"/>
    </row>
    <row r="9" spans="1:35" ht="17.100000000000001" customHeight="1">
      <c r="A9" s="141"/>
      <c r="B9" s="144"/>
      <c r="C9" s="144"/>
      <c r="D9" s="144"/>
      <c r="E9" s="144"/>
      <c r="F9" s="300"/>
      <c r="G9" s="301"/>
      <c r="H9" s="140"/>
      <c r="I9" s="140"/>
      <c r="J9" s="140"/>
      <c r="K9" s="140"/>
      <c r="L9" s="140"/>
      <c r="M9" s="140"/>
      <c r="N9" s="140"/>
      <c r="O9" s="141"/>
      <c r="P9" s="141"/>
      <c r="Q9" s="141"/>
      <c r="R9" s="141" t="s">
        <v>154</v>
      </c>
      <c r="S9" s="141"/>
      <c r="T9" s="141"/>
      <c r="U9" s="141"/>
    </row>
    <row r="10" spans="1:35" ht="21" customHeight="1">
      <c r="A10" s="302"/>
      <c r="B10" s="302"/>
      <c r="C10" s="302"/>
      <c r="E10" s="540" t="s">
        <v>155</v>
      </c>
      <c r="F10" s="541"/>
      <c r="G10" s="541"/>
      <c r="H10" s="542"/>
      <c r="I10" s="541" t="s">
        <v>139</v>
      </c>
      <c r="J10" s="541"/>
      <c r="K10" s="541"/>
      <c r="L10" s="542"/>
      <c r="M10" s="546" t="s">
        <v>22</v>
      </c>
      <c r="N10" s="547"/>
      <c r="O10" s="548"/>
      <c r="P10" s="552" t="s">
        <v>156</v>
      </c>
      <c r="Q10" s="553"/>
      <c r="R10" s="553"/>
      <c r="S10" s="554"/>
    </row>
    <row r="11" spans="1:35" ht="21" customHeight="1">
      <c r="A11" s="302"/>
      <c r="B11" s="303"/>
      <c r="C11" s="303"/>
      <c r="E11" s="543"/>
      <c r="F11" s="544"/>
      <c r="G11" s="544"/>
      <c r="H11" s="545"/>
      <c r="I11" s="544"/>
      <c r="J11" s="544"/>
      <c r="K11" s="544"/>
      <c r="L11" s="545"/>
      <c r="M11" s="549"/>
      <c r="N11" s="550"/>
      <c r="O11" s="551"/>
      <c r="P11" s="555"/>
      <c r="Q11" s="556"/>
      <c r="R11" s="556"/>
      <c r="S11" s="557"/>
    </row>
    <row r="12" spans="1:35" ht="21" customHeight="1">
      <c r="A12" s="302"/>
      <c r="B12" s="304"/>
      <c r="C12" s="304"/>
      <c r="E12" s="528">
        <f>Data!C42</f>
        <v>50</v>
      </c>
      <c r="F12" s="529"/>
      <c r="G12" s="529"/>
      <c r="H12" s="530"/>
      <c r="I12" s="531">
        <f>Data!R42</f>
        <v>50</v>
      </c>
      <c r="J12" s="531"/>
      <c r="K12" s="531"/>
      <c r="L12" s="532"/>
      <c r="M12" s="533">
        <f>Data!Y42</f>
        <v>0</v>
      </c>
      <c r="N12" s="531"/>
      <c r="O12" s="532"/>
      <c r="P12" s="534">
        <f>'Uncertainty Budget 50 to 75mm'!P7</f>
        <v>0.88941928620120825</v>
      </c>
      <c r="Q12" s="535"/>
      <c r="R12" s="535"/>
      <c r="S12" s="536"/>
    </row>
    <row r="13" spans="1:35" ht="21" customHeight="1">
      <c r="A13" s="302"/>
      <c r="B13" s="304"/>
      <c r="C13" s="304"/>
      <c r="E13" s="519">
        <f>Data!C43</f>
        <v>52.5</v>
      </c>
      <c r="F13" s="520"/>
      <c r="G13" s="520"/>
      <c r="H13" s="521"/>
      <c r="I13" s="522">
        <f>Data!R43</f>
        <v>52.5</v>
      </c>
      <c r="J13" s="522"/>
      <c r="K13" s="522"/>
      <c r="L13" s="523"/>
      <c r="M13" s="524">
        <f>Data!Y43</f>
        <v>0</v>
      </c>
      <c r="N13" s="522"/>
      <c r="O13" s="523"/>
      <c r="P13" s="525">
        <f>'Uncertainty Budget 50 to 75mm'!P8</f>
        <v>0.92922122410830321</v>
      </c>
      <c r="Q13" s="526"/>
      <c r="R13" s="526"/>
      <c r="S13" s="527"/>
    </row>
    <row r="14" spans="1:35" ht="21" customHeight="1">
      <c r="A14" s="302"/>
      <c r="B14" s="304"/>
      <c r="C14" s="304"/>
      <c r="E14" s="519">
        <f>Data!C44</f>
        <v>55.1</v>
      </c>
      <c r="F14" s="520"/>
      <c r="G14" s="520"/>
      <c r="H14" s="521"/>
      <c r="I14" s="522">
        <f>Data!R44</f>
        <v>55.1</v>
      </c>
      <c r="J14" s="522"/>
      <c r="K14" s="522"/>
      <c r="L14" s="523"/>
      <c r="M14" s="524">
        <f>Data!Y44</f>
        <v>0</v>
      </c>
      <c r="N14" s="522"/>
      <c r="O14" s="523"/>
      <c r="P14" s="525">
        <f>'Uncertainty Budget 50 to 75mm'!P9</f>
        <v>0.95764455653789782</v>
      </c>
      <c r="Q14" s="526"/>
      <c r="R14" s="526"/>
      <c r="S14" s="527"/>
    </row>
    <row r="15" spans="1:35" ht="21" customHeight="1">
      <c r="A15" s="302"/>
      <c r="B15" s="304"/>
      <c r="C15" s="304"/>
      <c r="E15" s="519">
        <f>Data!C45</f>
        <v>57.7</v>
      </c>
      <c r="F15" s="520"/>
      <c r="G15" s="520"/>
      <c r="H15" s="521"/>
      <c r="I15" s="522">
        <f>Data!R45</f>
        <v>57.7</v>
      </c>
      <c r="J15" s="522"/>
      <c r="K15" s="522"/>
      <c r="L15" s="523"/>
      <c r="M15" s="524">
        <f>Data!Y45</f>
        <v>0</v>
      </c>
      <c r="N15" s="522"/>
      <c r="O15" s="523"/>
      <c r="P15" s="525">
        <f>'Uncertainty Budget 50 to 75mm'!P10</f>
        <v>0.9842754373988345</v>
      </c>
      <c r="Q15" s="526"/>
      <c r="R15" s="526"/>
      <c r="S15" s="527"/>
    </row>
    <row r="16" spans="1:35" ht="21" customHeight="1">
      <c r="A16" s="302"/>
      <c r="B16" s="304"/>
      <c r="C16" s="304"/>
      <c r="E16" s="519">
        <f>Data!C46</f>
        <v>60.3</v>
      </c>
      <c r="F16" s="520"/>
      <c r="G16" s="520"/>
      <c r="H16" s="521"/>
      <c r="I16" s="522">
        <f>Data!R46</f>
        <v>60.3</v>
      </c>
      <c r="J16" s="522"/>
      <c r="K16" s="522"/>
      <c r="L16" s="523"/>
      <c r="M16" s="524">
        <f>Data!Y46</f>
        <v>0</v>
      </c>
      <c r="N16" s="522"/>
      <c r="O16" s="523"/>
      <c r="P16" s="525">
        <f>'Uncertainty Budget 50 to 75mm'!P11</f>
        <v>1.0113838061454876</v>
      </c>
      <c r="Q16" s="526"/>
      <c r="R16" s="526"/>
      <c r="S16" s="527"/>
      <c r="AI16" s="148"/>
    </row>
    <row r="17" spans="1:24" ht="21" customHeight="1">
      <c r="A17" s="302"/>
      <c r="B17" s="304"/>
      <c r="C17" s="304"/>
      <c r="E17" s="519">
        <f>Data!C47</f>
        <v>62.3</v>
      </c>
      <c r="F17" s="520"/>
      <c r="G17" s="520"/>
      <c r="H17" s="521"/>
      <c r="I17" s="522">
        <f>Data!R47</f>
        <v>62.3</v>
      </c>
      <c r="J17" s="522"/>
      <c r="K17" s="522"/>
      <c r="L17" s="523"/>
      <c r="M17" s="524">
        <f>Data!Y47</f>
        <v>0</v>
      </c>
      <c r="N17" s="522"/>
      <c r="O17" s="523"/>
      <c r="P17" s="525">
        <f>'Uncertainty Budget 50 to 75mm'!P12</f>
        <v>1.0347145194045877</v>
      </c>
      <c r="Q17" s="526"/>
      <c r="R17" s="526"/>
      <c r="S17" s="527"/>
    </row>
    <row r="18" spans="1:24" ht="21" customHeight="1">
      <c r="A18" s="302"/>
      <c r="B18" s="304"/>
      <c r="C18" s="304"/>
      <c r="E18" s="519">
        <f>Data!C48</f>
        <v>65</v>
      </c>
      <c r="F18" s="520"/>
      <c r="G18" s="520"/>
      <c r="H18" s="521"/>
      <c r="I18" s="522">
        <f>Data!R48</f>
        <v>65</v>
      </c>
      <c r="J18" s="522"/>
      <c r="K18" s="522"/>
      <c r="L18" s="523"/>
      <c r="M18" s="524">
        <f>Data!Y48</f>
        <v>0</v>
      </c>
      <c r="N18" s="522"/>
      <c r="O18" s="523"/>
      <c r="P18" s="525">
        <f>'Uncertainty Budget 50 to 75mm'!P13</f>
        <v>1.0635984517977952</v>
      </c>
      <c r="Q18" s="526"/>
      <c r="R18" s="526"/>
      <c r="S18" s="527"/>
    </row>
    <row r="19" spans="1:24" ht="21" customHeight="1">
      <c r="A19" s="302"/>
      <c r="B19" s="304"/>
      <c r="C19" s="304"/>
      <c r="E19" s="519">
        <f>Data!C49</f>
        <v>67.5</v>
      </c>
      <c r="F19" s="520"/>
      <c r="G19" s="520"/>
      <c r="H19" s="521"/>
      <c r="I19" s="522">
        <f>Data!R49</f>
        <v>67.599999999999994</v>
      </c>
      <c r="J19" s="522"/>
      <c r="K19" s="522"/>
      <c r="L19" s="523"/>
      <c r="M19" s="524">
        <f>Data!Y49</f>
        <v>9.9999999999994316E-2</v>
      </c>
      <c r="N19" s="522"/>
      <c r="O19" s="523"/>
      <c r="P19" s="525">
        <f>'Uncertainty Budget 50 to 75mm'!P14</f>
        <v>1.0907117324634101</v>
      </c>
      <c r="Q19" s="526"/>
      <c r="R19" s="526"/>
      <c r="S19" s="527"/>
    </row>
    <row r="20" spans="1:24" ht="21" customHeight="1">
      <c r="A20" s="302"/>
      <c r="B20" s="304"/>
      <c r="C20" s="304"/>
      <c r="E20" s="519">
        <f>Data!C50</f>
        <v>60.2</v>
      </c>
      <c r="F20" s="520"/>
      <c r="G20" s="520"/>
      <c r="H20" s="521"/>
      <c r="I20" s="522">
        <f>Data!R50</f>
        <v>60.2</v>
      </c>
      <c r="J20" s="522"/>
      <c r="K20" s="522"/>
      <c r="L20" s="523"/>
      <c r="M20" s="524">
        <f>Data!Y50</f>
        <v>0</v>
      </c>
      <c r="N20" s="522"/>
      <c r="O20" s="523"/>
      <c r="P20" s="525">
        <f>'Uncertainty Budget 50 to 75mm'!P15</f>
        <v>1.0125573498161311</v>
      </c>
      <c r="Q20" s="526"/>
      <c r="R20" s="526"/>
      <c r="S20" s="527"/>
    </row>
    <row r="21" spans="1:24" ht="21" customHeight="1">
      <c r="A21" s="302"/>
      <c r="B21" s="304"/>
      <c r="C21" s="304"/>
      <c r="E21" s="519">
        <f>Data!C51</f>
        <v>72.8</v>
      </c>
      <c r="F21" s="520"/>
      <c r="G21" s="520"/>
      <c r="H21" s="521"/>
      <c r="I21" s="522">
        <f>Data!R51</f>
        <v>72.8</v>
      </c>
      <c r="J21" s="522"/>
      <c r="K21" s="522"/>
      <c r="L21" s="523"/>
      <c r="M21" s="524">
        <f>Data!Y51</f>
        <v>0</v>
      </c>
      <c r="N21" s="522"/>
      <c r="O21" s="523"/>
      <c r="P21" s="525">
        <f>'Uncertainty Budget 50 to 75mm'!P16</f>
        <v>1.1492483572608085</v>
      </c>
      <c r="Q21" s="526"/>
      <c r="R21" s="526"/>
      <c r="S21" s="527"/>
    </row>
    <row r="22" spans="1:24" ht="21" customHeight="1">
      <c r="A22" s="302"/>
      <c r="B22" s="302"/>
      <c r="C22" s="302"/>
      <c r="E22" s="558">
        <f>Data!C52</f>
        <v>75</v>
      </c>
      <c r="F22" s="559"/>
      <c r="G22" s="559"/>
      <c r="H22" s="560"/>
      <c r="I22" s="561">
        <f>Data!R52</f>
        <v>75</v>
      </c>
      <c r="J22" s="561"/>
      <c r="K22" s="561"/>
      <c r="L22" s="562"/>
      <c r="M22" s="563">
        <f>Data!Y52</f>
        <v>0</v>
      </c>
      <c r="N22" s="561"/>
      <c r="O22" s="562"/>
      <c r="P22" s="564">
        <f>'Uncertainty Budget 50 to 75mm'!P17</f>
        <v>1.1622428030894978</v>
      </c>
      <c r="Q22" s="565"/>
      <c r="R22" s="565"/>
      <c r="S22" s="566"/>
    </row>
    <row r="23" spans="1:24" ht="17.100000000000001" customHeight="1">
      <c r="A23" s="305"/>
      <c r="B23" s="305"/>
      <c r="C23" s="305"/>
      <c r="D23" s="305"/>
      <c r="S23" s="305"/>
      <c r="T23" s="305"/>
      <c r="U23" s="305"/>
    </row>
    <row r="24" spans="1:24" ht="17.100000000000001" customHeight="1">
      <c r="A24" s="305"/>
      <c r="B24" s="305"/>
      <c r="C24" s="305"/>
      <c r="D24" s="306"/>
      <c r="S24" s="305"/>
      <c r="T24" s="305"/>
      <c r="U24" s="305"/>
    </row>
    <row r="25" spans="1:24" ht="21" customHeight="1">
      <c r="A25" s="145"/>
      <c r="B25" s="141"/>
      <c r="C25" s="307"/>
      <c r="D25" s="145"/>
      <c r="E25" s="567" t="s">
        <v>53</v>
      </c>
      <c r="F25" s="568"/>
      <c r="G25" s="568"/>
      <c r="H25" s="568"/>
      <c r="I25" s="568"/>
      <c r="J25" s="568"/>
      <c r="K25" s="569"/>
      <c r="L25" s="345" t="s">
        <v>54</v>
      </c>
      <c r="M25" s="346"/>
      <c r="N25" s="346"/>
      <c r="O25" s="346"/>
      <c r="P25" s="346"/>
      <c r="Q25" s="346"/>
      <c r="R25" s="347"/>
      <c r="S25" s="348"/>
    </row>
    <row r="26" spans="1:24" ht="21" customHeight="1">
      <c r="E26" s="308" t="s">
        <v>67</v>
      </c>
      <c r="F26" s="200"/>
      <c r="G26" s="349" t="s">
        <v>27</v>
      </c>
      <c r="H26" s="309" t="s">
        <v>55</v>
      </c>
      <c r="I26" s="310">
        <f>[23]Data!J15</f>
        <v>0.3</v>
      </c>
      <c r="J26" s="311" t="s">
        <v>56</v>
      </c>
      <c r="K26" s="350"/>
      <c r="L26" s="351"/>
      <c r="M26" s="352"/>
      <c r="N26" s="353"/>
      <c r="O26" s="379" t="s">
        <v>55</v>
      </c>
      <c r="P26" s="379">
        <f>[23]Data!T24</f>
        <v>0.89999999999999991</v>
      </c>
      <c r="Q26" s="379" t="s">
        <v>10</v>
      </c>
      <c r="R26" s="310"/>
      <c r="S26" s="350"/>
    </row>
    <row r="27" spans="1:24" ht="21" customHeight="1">
      <c r="E27" s="312" t="s">
        <v>151</v>
      </c>
      <c r="F27" s="290"/>
      <c r="G27" s="354" t="s">
        <v>27</v>
      </c>
      <c r="H27" s="313" t="s">
        <v>55</v>
      </c>
      <c r="I27" s="314">
        <f>[23]Data!J16</f>
        <v>0</v>
      </c>
      <c r="J27" s="315" t="s">
        <v>56</v>
      </c>
      <c r="K27" s="355"/>
      <c r="L27" s="317"/>
      <c r="M27" s="318"/>
      <c r="N27" s="356"/>
      <c r="O27" s="386"/>
      <c r="P27" s="386"/>
      <c r="Q27" s="386"/>
      <c r="R27" s="316"/>
      <c r="S27" s="355"/>
    </row>
    <row r="28" spans="1:24" ht="17.100000000000001" customHeight="1"/>
    <row r="29" spans="1:24" s="320" customFormat="1" ht="21" customHeight="1">
      <c r="A29" s="319"/>
      <c r="B29" s="229" t="s">
        <v>57</v>
      </c>
      <c r="C29" s="199"/>
      <c r="D29" s="199"/>
      <c r="E29" s="199"/>
      <c r="F29" s="199"/>
      <c r="G29" s="199"/>
      <c r="H29" s="199"/>
      <c r="I29" s="199"/>
      <c r="J29" s="199"/>
      <c r="K29" s="199"/>
      <c r="L29" s="199"/>
      <c r="M29" s="199"/>
      <c r="N29" s="199"/>
      <c r="O29" s="199"/>
      <c r="P29" s="199"/>
      <c r="Q29" s="199"/>
      <c r="R29" s="199"/>
      <c r="S29" s="199"/>
      <c r="T29" s="199"/>
      <c r="U29" s="199"/>
      <c r="V29" s="319"/>
      <c r="W29" s="319"/>
      <c r="X29" s="319"/>
    </row>
    <row r="30" spans="1:24" s="320" customFormat="1" ht="21" customHeight="1">
      <c r="A30" s="199"/>
      <c r="B30" s="188" t="s">
        <v>140</v>
      </c>
      <c r="D30" s="199"/>
      <c r="E30" s="199"/>
      <c r="F30" s="199"/>
      <c r="G30" s="199"/>
      <c r="H30" s="199"/>
      <c r="I30" s="199"/>
      <c r="J30" s="199"/>
      <c r="K30" s="199"/>
      <c r="L30" s="199"/>
      <c r="M30" s="199"/>
      <c r="N30" s="199"/>
      <c r="O30" s="199"/>
      <c r="P30" s="199"/>
      <c r="Q30" s="199"/>
      <c r="R30" s="199"/>
      <c r="S30" s="199"/>
      <c r="T30" s="199"/>
      <c r="U30" s="199"/>
      <c r="V30" s="199"/>
      <c r="W30" s="319"/>
      <c r="X30" s="319"/>
    </row>
    <row r="31" spans="1:24" s="320" customFormat="1" ht="21" customHeight="1">
      <c r="A31" s="188" t="s">
        <v>141</v>
      </c>
      <c r="C31" s="216"/>
      <c r="D31" s="216"/>
      <c r="E31" s="216"/>
      <c r="F31" s="216"/>
      <c r="G31" s="216"/>
      <c r="H31" s="216"/>
      <c r="I31" s="216"/>
      <c r="J31" s="216"/>
      <c r="K31" s="216"/>
      <c r="L31" s="216"/>
      <c r="M31" s="216"/>
      <c r="N31" s="216"/>
      <c r="O31" s="216"/>
      <c r="P31" s="216"/>
      <c r="Q31" s="216"/>
      <c r="R31" s="216"/>
      <c r="S31" s="216"/>
      <c r="T31" s="216"/>
      <c r="U31" s="216"/>
      <c r="V31" s="216"/>
      <c r="W31" s="319"/>
      <c r="X31" s="319"/>
    </row>
    <row r="32" spans="1:24" s="320" customFormat="1" ht="21" customHeight="1">
      <c r="A32" s="537" t="s">
        <v>58</v>
      </c>
      <c r="B32" s="537"/>
      <c r="C32" s="537"/>
      <c r="D32" s="537"/>
      <c r="E32" s="537"/>
      <c r="F32" s="537"/>
      <c r="G32" s="537"/>
      <c r="H32" s="537"/>
      <c r="I32" s="537"/>
      <c r="J32" s="537"/>
      <c r="K32" s="537"/>
      <c r="L32" s="537"/>
      <c r="M32" s="537"/>
      <c r="N32" s="537"/>
      <c r="O32" s="537"/>
      <c r="P32" s="537"/>
      <c r="Q32" s="537"/>
      <c r="R32" s="537"/>
      <c r="S32" s="537"/>
      <c r="T32" s="537"/>
      <c r="U32" s="537"/>
      <c r="V32" s="537"/>
      <c r="W32" s="357"/>
      <c r="X32" s="357"/>
    </row>
    <row r="33" spans="1:21" ht="17.100000000000001" customHeight="1">
      <c r="A33" s="189"/>
      <c r="B33" s="189"/>
      <c r="C33" s="189"/>
      <c r="D33" s="189"/>
      <c r="E33" s="189"/>
      <c r="F33" s="189"/>
      <c r="G33" s="189"/>
      <c r="H33" s="189"/>
      <c r="I33" s="189"/>
      <c r="J33" s="189"/>
      <c r="K33" s="189"/>
      <c r="L33" s="189"/>
      <c r="M33" s="189"/>
      <c r="N33" s="189"/>
      <c r="O33" s="189"/>
      <c r="P33" s="189"/>
      <c r="Q33" s="189"/>
      <c r="R33" s="189"/>
      <c r="S33" s="189"/>
      <c r="T33" s="189"/>
      <c r="U33" s="189"/>
    </row>
    <row r="34" spans="1:21" ht="17.100000000000001" customHeight="1">
      <c r="A34" s="189"/>
      <c r="B34" s="189"/>
      <c r="C34" s="189"/>
      <c r="D34" s="189"/>
      <c r="E34" s="189"/>
      <c r="F34" s="189"/>
      <c r="G34" s="189"/>
      <c r="H34" s="189"/>
      <c r="I34" s="189"/>
      <c r="J34" s="189"/>
      <c r="K34" s="189"/>
      <c r="L34" s="189"/>
      <c r="M34" s="189"/>
      <c r="N34" s="189"/>
      <c r="O34" s="189"/>
      <c r="P34" s="189"/>
      <c r="Q34" s="189"/>
      <c r="R34" s="189"/>
      <c r="S34" s="189"/>
      <c r="T34" s="189"/>
      <c r="U34" s="189"/>
    </row>
    <row r="35" spans="1:21" ht="17.100000000000001" customHeight="1">
      <c r="A35" s="189"/>
      <c r="B35" s="189"/>
      <c r="C35" s="189"/>
      <c r="D35" s="189"/>
      <c r="E35" s="189"/>
      <c r="F35" s="189"/>
      <c r="G35" s="189"/>
      <c r="H35" s="189"/>
      <c r="I35" s="189"/>
      <c r="J35" s="189"/>
      <c r="K35" s="189"/>
      <c r="L35" s="189"/>
      <c r="M35" s="189"/>
      <c r="N35" s="189"/>
      <c r="O35" s="189"/>
      <c r="P35" s="189"/>
      <c r="Q35" s="189"/>
      <c r="R35" s="189"/>
      <c r="S35" s="189"/>
      <c r="T35" s="189"/>
      <c r="U35" s="189"/>
    </row>
    <row r="36" spans="1:21" ht="17.100000000000001" customHeight="1">
      <c r="A36" s="189"/>
      <c r="B36" s="189"/>
      <c r="C36" s="189"/>
      <c r="D36" s="189"/>
      <c r="E36" s="189"/>
      <c r="F36" s="189"/>
      <c r="G36" s="189"/>
      <c r="H36" s="189"/>
      <c r="I36" s="189"/>
      <c r="J36" s="189"/>
      <c r="K36" s="189"/>
      <c r="L36" s="189"/>
      <c r="M36" s="189"/>
      <c r="N36" s="189"/>
      <c r="O36" s="189"/>
      <c r="P36" s="189"/>
      <c r="Q36" s="189"/>
      <c r="R36" s="189"/>
      <c r="S36" s="189"/>
      <c r="T36" s="189"/>
      <c r="U36" s="189"/>
    </row>
    <row r="37" spans="1:21" ht="17.100000000000001" customHeight="1">
      <c r="A37" s="189"/>
      <c r="B37" s="189"/>
      <c r="C37" s="189"/>
      <c r="D37" s="189"/>
      <c r="E37" s="189"/>
      <c r="F37" s="189"/>
      <c r="G37" s="189"/>
      <c r="H37" s="189"/>
      <c r="I37" s="189"/>
      <c r="J37" s="189"/>
      <c r="K37" s="189"/>
      <c r="L37" s="189"/>
      <c r="M37" s="189"/>
      <c r="N37" s="189"/>
      <c r="O37" s="189"/>
      <c r="P37" s="189"/>
      <c r="Q37" s="189"/>
      <c r="R37" s="189"/>
      <c r="S37" s="189"/>
      <c r="T37" s="189"/>
      <c r="U37" s="189"/>
    </row>
    <row r="38" spans="1:21" ht="17.100000000000001" customHeight="1">
      <c r="A38" s="189"/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189"/>
    </row>
    <row r="39" spans="1:21" ht="17.100000000000001" customHeight="1">
      <c r="A39" s="189"/>
      <c r="B39" s="189"/>
      <c r="C39" s="189"/>
      <c r="D39" s="189"/>
      <c r="E39" s="189"/>
      <c r="F39" s="189"/>
      <c r="G39" s="189"/>
      <c r="H39" s="189"/>
      <c r="I39" s="189"/>
      <c r="J39" s="189"/>
      <c r="K39" s="189"/>
      <c r="L39" s="189"/>
      <c r="M39" s="189"/>
      <c r="N39" s="189"/>
      <c r="O39" s="189"/>
      <c r="P39" s="189"/>
      <c r="Q39" s="189"/>
      <c r="R39" s="189"/>
      <c r="S39" s="189"/>
      <c r="T39" s="189"/>
      <c r="U39" s="189"/>
    </row>
    <row r="40" spans="1:21" ht="17.100000000000001" customHeight="1">
      <c r="A40" s="189"/>
      <c r="B40" s="189"/>
      <c r="C40" s="189"/>
      <c r="D40" s="189"/>
      <c r="E40" s="189"/>
      <c r="F40" s="189"/>
      <c r="G40" s="189"/>
      <c r="H40" s="189"/>
      <c r="I40" s="189"/>
      <c r="J40" s="189"/>
      <c r="K40" s="189"/>
      <c r="L40" s="189"/>
      <c r="M40" s="189"/>
      <c r="N40" s="189"/>
      <c r="O40" s="189"/>
      <c r="P40" s="189"/>
      <c r="Q40" s="189"/>
      <c r="R40" s="189"/>
      <c r="S40" s="189"/>
      <c r="T40" s="189"/>
      <c r="U40" s="189"/>
    </row>
    <row r="41" spans="1:21" ht="17.100000000000001" customHeight="1">
      <c r="A41" s="189"/>
      <c r="B41" s="189"/>
      <c r="C41" s="189"/>
      <c r="D41" s="189"/>
      <c r="E41" s="189"/>
      <c r="F41" s="189"/>
      <c r="G41" s="189"/>
      <c r="H41" s="189"/>
      <c r="I41" s="189"/>
      <c r="J41" s="189"/>
      <c r="K41" s="189"/>
      <c r="L41" s="189"/>
      <c r="M41" s="189"/>
      <c r="N41" s="189"/>
      <c r="O41" s="189"/>
      <c r="P41" s="189"/>
      <c r="Q41" s="189"/>
      <c r="R41" s="189"/>
      <c r="S41" s="189"/>
      <c r="T41" s="189"/>
      <c r="U41" s="189"/>
    </row>
    <row r="42" spans="1:21" ht="17.100000000000001" customHeight="1">
      <c r="A42" s="189"/>
      <c r="B42" s="189"/>
      <c r="C42" s="189"/>
      <c r="D42" s="189"/>
      <c r="E42" s="189"/>
      <c r="F42" s="189"/>
      <c r="G42" s="189"/>
      <c r="H42" s="189"/>
      <c r="I42" s="189"/>
      <c r="J42" s="189"/>
      <c r="K42" s="189"/>
      <c r="L42" s="189"/>
      <c r="M42" s="189"/>
      <c r="N42" s="189"/>
      <c r="O42" s="189"/>
      <c r="P42" s="189"/>
      <c r="Q42" s="189"/>
      <c r="R42" s="189"/>
      <c r="S42" s="189"/>
      <c r="T42" s="189"/>
      <c r="U42" s="189"/>
    </row>
    <row r="43" spans="1:21" ht="17.100000000000001" customHeight="1">
      <c r="A43" s="189"/>
      <c r="B43" s="189"/>
      <c r="C43" s="189"/>
      <c r="D43" s="189"/>
      <c r="E43" s="189"/>
      <c r="F43" s="189"/>
      <c r="G43" s="189"/>
      <c r="H43" s="189"/>
      <c r="I43" s="189"/>
      <c r="J43" s="189"/>
      <c r="K43" s="189"/>
      <c r="L43" s="189"/>
      <c r="M43" s="189"/>
      <c r="N43" s="189"/>
      <c r="O43" s="189"/>
      <c r="P43" s="189"/>
      <c r="Q43" s="189"/>
      <c r="R43" s="189"/>
      <c r="S43" s="189"/>
      <c r="T43" s="189"/>
      <c r="U43" s="189"/>
    </row>
    <row r="44" spans="1:21" ht="17.100000000000001" customHeight="1">
      <c r="A44" s="189"/>
      <c r="B44" s="189"/>
      <c r="C44" s="189"/>
      <c r="D44" s="189"/>
      <c r="E44" s="189"/>
      <c r="F44" s="189"/>
      <c r="G44" s="189"/>
      <c r="H44" s="189"/>
      <c r="I44" s="189"/>
      <c r="J44" s="189"/>
      <c r="K44" s="189"/>
      <c r="L44" s="189"/>
      <c r="M44" s="189"/>
      <c r="N44" s="189"/>
      <c r="O44" s="189"/>
      <c r="P44" s="189"/>
      <c r="Q44" s="189"/>
      <c r="R44" s="189"/>
      <c r="S44" s="189"/>
      <c r="T44" s="189"/>
      <c r="U44" s="189"/>
    </row>
    <row r="45" spans="1:21" ht="17.100000000000001" customHeight="1">
      <c r="A45" s="189"/>
      <c r="B45" s="189"/>
      <c r="C45" s="189"/>
      <c r="D45" s="189"/>
      <c r="E45" s="189"/>
      <c r="F45" s="189"/>
      <c r="G45" s="189"/>
      <c r="H45" s="189"/>
      <c r="I45" s="189"/>
      <c r="J45" s="189"/>
      <c r="K45" s="189"/>
      <c r="L45" s="189"/>
      <c r="M45" s="189"/>
      <c r="N45" s="189"/>
      <c r="O45" s="189"/>
      <c r="P45" s="189"/>
      <c r="Q45" s="189"/>
      <c r="R45" s="189"/>
      <c r="S45" s="189"/>
      <c r="T45" s="189"/>
      <c r="U45" s="189"/>
    </row>
    <row r="46" spans="1:21" ht="17.100000000000001" customHeight="1">
      <c r="A46" s="189"/>
      <c r="B46" s="189"/>
      <c r="C46" s="189"/>
      <c r="D46" s="189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89"/>
      <c r="P46" s="189"/>
      <c r="Q46" s="189"/>
      <c r="R46" s="189"/>
      <c r="S46" s="189"/>
      <c r="T46" s="189"/>
      <c r="U46" s="189"/>
    </row>
    <row r="47" spans="1:21" ht="17.100000000000001" customHeight="1">
      <c r="A47" s="189"/>
      <c r="B47" s="189"/>
      <c r="C47" s="189"/>
      <c r="D47" s="189"/>
      <c r="E47" s="189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89"/>
      <c r="Q47" s="189"/>
      <c r="R47" s="189"/>
      <c r="S47" s="189"/>
      <c r="T47" s="189"/>
      <c r="U47" s="189"/>
    </row>
    <row r="48" spans="1:21" ht="17.100000000000001" customHeight="1">
      <c r="A48" s="189"/>
      <c r="B48" s="189"/>
      <c r="C48" s="189"/>
      <c r="D48" s="189"/>
      <c r="E48" s="189"/>
      <c r="F48" s="189"/>
      <c r="G48" s="189"/>
      <c r="H48" s="189"/>
      <c r="I48" s="189"/>
      <c r="J48" s="189"/>
      <c r="K48" s="189"/>
      <c r="L48" s="189"/>
      <c r="M48" s="189"/>
      <c r="N48" s="189"/>
      <c r="O48" s="189"/>
      <c r="P48" s="189"/>
      <c r="Q48" s="189"/>
      <c r="R48" s="189"/>
      <c r="S48" s="189"/>
      <c r="T48" s="189"/>
      <c r="U48" s="189"/>
    </row>
    <row r="49" spans="1:21" ht="17.100000000000001" customHeight="1">
      <c r="A49" s="189"/>
      <c r="B49" s="189"/>
      <c r="C49" s="189"/>
      <c r="D49" s="189"/>
      <c r="E49" s="189"/>
      <c r="F49" s="189"/>
      <c r="G49" s="189"/>
      <c r="H49" s="189"/>
      <c r="I49" s="189"/>
      <c r="J49" s="189"/>
      <c r="K49" s="189"/>
      <c r="L49" s="189"/>
      <c r="M49" s="189"/>
      <c r="N49" s="189"/>
      <c r="O49" s="189"/>
      <c r="P49" s="189"/>
      <c r="Q49" s="189"/>
      <c r="R49" s="189"/>
      <c r="S49" s="189"/>
      <c r="T49" s="189"/>
      <c r="U49" s="189"/>
    </row>
    <row r="50" spans="1:21" ht="17.100000000000001" customHeight="1">
      <c r="A50" s="189"/>
      <c r="B50" s="189"/>
      <c r="C50" s="189"/>
      <c r="D50" s="189"/>
      <c r="E50" s="189"/>
      <c r="F50" s="189"/>
      <c r="G50" s="189"/>
      <c r="H50" s="189"/>
      <c r="I50" s="189"/>
      <c r="J50" s="189"/>
      <c r="K50" s="189"/>
      <c r="L50" s="189"/>
      <c r="M50" s="189"/>
      <c r="N50" s="189"/>
      <c r="O50" s="189"/>
      <c r="P50" s="189"/>
      <c r="Q50" s="189"/>
      <c r="R50" s="189"/>
      <c r="S50" s="189"/>
      <c r="T50" s="189"/>
      <c r="U50" s="189"/>
    </row>
    <row r="51" spans="1:21" ht="17.100000000000001" customHeight="1">
      <c r="A51" s="189"/>
      <c r="B51" s="189"/>
      <c r="C51" s="189"/>
      <c r="D51" s="189"/>
      <c r="E51" s="189"/>
      <c r="F51" s="189"/>
      <c r="G51" s="189"/>
      <c r="H51" s="189"/>
      <c r="I51" s="189"/>
      <c r="J51" s="189"/>
      <c r="K51" s="189"/>
      <c r="L51" s="189"/>
      <c r="M51" s="189"/>
      <c r="N51" s="189"/>
      <c r="O51" s="189"/>
      <c r="P51" s="189"/>
      <c r="Q51" s="189"/>
      <c r="R51" s="189"/>
      <c r="S51" s="189"/>
      <c r="T51" s="189"/>
      <c r="U51" s="189"/>
    </row>
    <row r="52" spans="1:21" ht="17.100000000000001" customHeight="1">
      <c r="A52" s="189"/>
      <c r="B52" s="189"/>
      <c r="C52" s="189"/>
      <c r="D52" s="189"/>
      <c r="E52" s="189"/>
      <c r="F52" s="189"/>
      <c r="G52" s="189"/>
      <c r="H52" s="189"/>
      <c r="I52" s="189"/>
      <c r="J52" s="189"/>
      <c r="K52" s="189"/>
      <c r="L52" s="189"/>
      <c r="M52" s="189"/>
      <c r="N52" s="189"/>
      <c r="O52" s="189"/>
      <c r="P52" s="189"/>
      <c r="Q52" s="189"/>
      <c r="R52" s="189"/>
      <c r="S52" s="189"/>
      <c r="T52" s="189"/>
      <c r="U52" s="189"/>
    </row>
    <row r="53" spans="1:21" ht="17.100000000000001" customHeight="1">
      <c r="A53" s="189"/>
      <c r="B53" s="189"/>
      <c r="C53" s="189"/>
      <c r="D53" s="189"/>
      <c r="E53" s="189"/>
      <c r="F53" s="189"/>
      <c r="G53" s="189"/>
      <c r="H53" s="189"/>
      <c r="I53" s="189"/>
      <c r="J53" s="189"/>
      <c r="K53" s="189"/>
      <c r="L53" s="189"/>
      <c r="M53" s="189"/>
      <c r="N53" s="189"/>
      <c r="O53" s="189"/>
      <c r="P53" s="189"/>
      <c r="Q53" s="189"/>
      <c r="R53" s="189"/>
      <c r="S53" s="189"/>
      <c r="T53" s="189"/>
      <c r="U53" s="189"/>
    </row>
    <row r="54" spans="1:21" ht="17.100000000000001" customHeight="1">
      <c r="A54" s="189"/>
      <c r="B54" s="189"/>
      <c r="C54" s="189"/>
      <c r="D54" s="189"/>
      <c r="E54" s="189"/>
      <c r="F54" s="189"/>
      <c r="G54" s="189"/>
      <c r="H54" s="189"/>
      <c r="I54" s="189"/>
      <c r="J54" s="189"/>
      <c r="K54" s="189"/>
      <c r="L54" s="189"/>
      <c r="M54" s="189"/>
      <c r="N54" s="189"/>
      <c r="O54" s="189"/>
      <c r="P54" s="189"/>
      <c r="Q54" s="189"/>
      <c r="R54" s="189"/>
      <c r="S54" s="189"/>
      <c r="T54" s="189"/>
      <c r="U54" s="189"/>
    </row>
    <row r="55" spans="1:21" ht="17.100000000000001" customHeight="1">
      <c r="A55" s="189"/>
      <c r="B55" s="189"/>
      <c r="C55" s="189"/>
      <c r="D55" s="189"/>
      <c r="E55" s="189"/>
      <c r="F55" s="189"/>
      <c r="G55" s="189"/>
      <c r="H55" s="189"/>
      <c r="I55" s="189"/>
      <c r="J55" s="189"/>
      <c r="K55" s="189"/>
      <c r="L55" s="189"/>
      <c r="M55" s="189"/>
      <c r="N55" s="189"/>
      <c r="O55" s="189"/>
      <c r="P55" s="189"/>
      <c r="Q55" s="189"/>
      <c r="R55" s="189"/>
      <c r="S55" s="189"/>
      <c r="T55" s="189"/>
      <c r="U55" s="189"/>
    </row>
    <row r="56" spans="1:21" ht="17.100000000000001" customHeight="1">
      <c r="A56" s="189"/>
      <c r="B56" s="189"/>
      <c r="C56" s="189"/>
      <c r="D56" s="189"/>
      <c r="E56" s="189"/>
      <c r="F56" s="189"/>
      <c r="G56" s="189"/>
      <c r="H56" s="189"/>
      <c r="I56" s="189"/>
      <c r="J56" s="189"/>
      <c r="K56" s="189"/>
      <c r="L56" s="189"/>
      <c r="M56" s="189"/>
      <c r="N56" s="189"/>
      <c r="O56" s="189"/>
      <c r="P56" s="189"/>
      <c r="Q56" s="189"/>
      <c r="R56" s="189"/>
      <c r="S56" s="189"/>
      <c r="T56" s="189"/>
      <c r="U56" s="189"/>
    </row>
    <row r="57" spans="1:21" ht="17.100000000000001" customHeight="1">
      <c r="A57" s="189"/>
      <c r="B57" s="189"/>
      <c r="C57" s="189"/>
      <c r="D57" s="189"/>
      <c r="E57" s="189"/>
      <c r="F57" s="189"/>
      <c r="G57" s="189"/>
      <c r="H57" s="189"/>
      <c r="I57" s="189"/>
      <c r="J57" s="189"/>
      <c r="K57" s="189"/>
      <c r="L57" s="189"/>
      <c r="M57" s="189"/>
      <c r="N57" s="189"/>
      <c r="O57" s="189"/>
      <c r="P57" s="189"/>
      <c r="Q57" s="189"/>
      <c r="R57" s="189"/>
      <c r="S57" s="189"/>
      <c r="T57" s="189"/>
      <c r="U57" s="189"/>
    </row>
    <row r="58" spans="1:21" ht="17.100000000000001" customHeight="1">
      <c r="A58" s="189"/>
      <c r="B58" s="189"/>
      <c r="C58" s="189"/>
      <c r="D58" s="189"/>
      <c r="E58" s="189"/>
      <c r="F58" s="189"/>
      <c r="G58" s="189"/>
      <c r="H58" s="189"/>
      <c r="I58" s="189"/>
      <c r="J58" s="189"/>
      <c r="K58" s="189"/>
      <c r="L58" s="189"/>
      <c r="M58" s="189"/>
      <c r="N58" s="189"/>
      <c r="O58" s="189"/>
      <c r="P58" s="189"/>
      <c r="Q58" s="189"/>
      <c r="R58" s="189"/>
      <c r="S58" s="189"/>
      <c r="T58" s="189"/>
      <c r="U58" s="189"/>
    </row>
    <row r="59" spans="1:21" ht="17.100000000000001" customHeight="1">
      <c r="A59" s="189"/>
      <c r="B59" s="189"/>
      <c r="C59" s="189"/>
      <c r="D59" s="189"/>
      <c r="E59" s="189"/>
      <c r="F59" s="189"/>
      <c r="G59" s="189"/>
      <c r="H59" s="189"/>
      <c r="I59" s="189"/>
      <c r="J59" s="189"/>
      <c r="K59" s="189"/>
      <c r="L59" s="189"/>
      <c r="M59" s="189"/>
      <c r="N59" s="189"/>
      <c r="O59" s="189"/>
      <c r="P59" s="189"/>
      <c r="Q59" s="189"/>
      <c r="R59" s="189"/>
      <c r="S59" s="189"/>
      <c r="T59" s="189"/>
      <c r="U59" s="189"/>
    </row>
    <row r="60" spans="1:21" ht="17.100000000000001" customHeight="1">
      <c r="A60" s="189"/>
      <c r="B60" s="189"/>
      <c r="C60" s="189"/>
      <c r="D60" s="189"/>
      <c r="E60" s="189"/>
      <c r="F60" s="189"/>
      <c r="G60" s="189"/>
      <c r="H60" s="189"/>
      <c r="I60" s="189"/>
      <c r="J60" s="189"/>
      <c r="K60" s="189"/>
      <c r="L60" s="189"/>
      <c r="M60" s="189"/>
      <c r="N60" s="189"/>
      <c r="O60" s="189"/>
      <c r="P60" s="189"/>
      <c r="Q60" s="189"/>
      <c r="R60" s="189"/>
      <c r="S60" s="189"/>
      <c r="T60" s="189"/>
      <c r="U60" s="189"/>
    </row>
    <row r="61" spans="1:21" ht="17.100000000000001" customHeight="1">
      <c r="A61" s="189"/>
      <c r="B61" s="189"/>
      <c r="C61" s="189"/>
      <c r="D61" s="189"/>
      <c r="E61" s="189"/>
      <c r="F61" s="189"/>
      <c r="G61" s="189"/>
      <c r="H61" s="189"/>
      <c r="I61" s="189"/>
      <c r="J61" s="189"/>
      <c r="K61" s="189"/>
      <c r="L61" s="189"/>
      <c r="M61" s="189"/>
      <c r="N61" s="189"/>
      <c r="O61" s="189"/>
      <c r="P61" s="189"/>
      <c r="Q61" s="189"/>
      <c r="R61" s="189"/>
      <c r="S61" s="189"/>
      <c r="T61" s="189"/>
      <c r="U61" s="189"/>
    </row>
    <row r="62" spans="1:21" ht="17.100000000000001" customHeight="1">
      <c r="A62" s="189"/>
      <c r="B62" s="189"/>
      <c r="C62" s="189"/>
      <c r="D62" s="189"/>
      <c r="E62" s="189"/>
      <c r="F62" s="189"/>
      <c r="G62" s="189"/>
      <c r="H62" s="189"/>
      <c r="I62" s="189"/>
      <c r="J62" s="189"/>
      <c r="K62" s="189"/>
      <c r="L62" s="189"/>
      <c r="M62" s="189"/>
      <c r="N62" s="189"/>
      <c r="O62" s="189"/>
      <c r="P62" s="189"/>
      <c r="Q62" s="189"/>
      <c r="R62" s="189"/>
      <c r="S62" s="189"/>
      <c r="T62" s="189"/>
      <c r="U62" s="189"/>
    </row>
    <row r="63" spans="1:21" ht="17.100000000000001" customHeight="1">
      <c r="A63" s="189"/>
      <c r="B63" s="189"/>
      <c r="C63" s="189"/>
      <c r="D63" s="189"/>
      <c r="E63" s="189"/>
      <c r="F63" s="189"/>
      <c r="G63" s="189"/>
      <c r="H63" s="189"/>
      <c r="I63" s="189"/>
      <c r="J63" s="189"/>
      <c r="K63" s="189"/>
      <c r="L63" s="189"/>
      <c r="M63" s="189"/>
      <c r="N63" s="189"/>
      <c r="O63" s="189"/>
      <c r="P63" s="189"/>
      <c r="Q63" s="189"/>
      <c r="R63" s="189"/>
      <c r="S63" s="189"/>
      <c r="T63" s="189"/>
      <c r="U63" s="189"/>
    </row>
    <row r="64" spans="1:21" ht="17.100000000000001" customHeight="1">
      <c r="A64" s="189"/>
      <c r="B64" s="189"/>
      <c r="C64" s="189"/>
      <c r="D64" s="189"/>
      <c r="E64" s="189"/>
      <c r="F64" s="189"/>
      <c r="G64" s="189"/>
      <c r="H64" s="189"/>
      <c r="I64" s="189"/>
      <c r="J64" s="189"/>
      <c r="K64" s="189"/>
      <c r="L64" s="189"/>
      <c r="M64" s="189"/>
      <c r="N64" s="189"/>
      <c r="O64" s="189"/>
      <c r="P64" s="189"/>
      <c r="Q64" s="189"/>
      <c r="R64" s="189"/>
      <c r="S64" s="189"/>
      <c r="T64" s="189"/>
      <c r="U64" s="189"/>
    </row>
    <row r="65" spans="1:21" ht="17.100000000000001" customHeight="1">
      <c r="A65" s="189"/>
      <c r="B65" s="189"/>
      <c r="C65" s="189"/>
      <c r="D65" s="189"/>
      <c r="E65" s="189"/>
      <c r="F65" s="189"/>
      <c r="G65" s="189"/>
      <c r="H65" s="189"/>
      <c r="I65" s="189"/>
      <c r="J65" s="189"/>
      <c r="K65" s="189"/>
      <c r="L65" s="189"/>
      <c r="M65" s="189"/>
      <c r="N65" s="189"/>
      <c r="O65" s="189"/>
      <c r="P65" s="189"/>
      <c r="Q65" s="189"/>
      <c r="R65" s="189"/>
      <c r="S65" s="189"/>
      <c r="T65" s="189"/>
      <c r="U65" s="189"/>
    </row>
    <row r="66" spans="1:21" ht="17.100000000000001" customHeight="1"/>
    <row r="67" spans="1:21" ht="17.100000000000001" customHeight="1"/>
    <row r="68" spans="1:21" ht="17.100000000000001" customHeight="1"/>
    <row r="69" spans="1:21" ht="17.100000000000001" customHeight="1"/>
    <row r="70" spans="1:21" ht="17.100000000000001" customHeight="1"/>
    <row r="71" spans="1:21" ht="17.100000000000001" customHeight="1"/>
    <row r="72" spans="1:21" ht="17.100000000000001" customHeight="1"/>
    <row r="73" spans="1:21" ht="17.100000000000001" customHeight="1"/>
    <row r="74" spans="1:21" ht="17.100000000000001" customHeight="1"/>
    <row r="75" spans="1:21" ht="17.100000000000001" customHeight="1"/>
    <row r="76" spans="1:21" ht="17.100000000000001" customHeight="1"/>
    <row r="77" spans="1:21" ht="17.100000000000001" customHeight="1"/>
    <row r="78" spans="1:21" ht="17.100000000000001" customHeight="1"/>
    <row r="79" spans="1:21" ht="17.100000000000001" customHeight="1"/>
    <row r="80" spans="1:21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  <row r="201" ht="17.100000000000001" customHeight="1"/>
    <row r="202" ht="17.100000000000001" customHeight="1"/>
    <row r="203" ht="17.100000000000001" customHeight="1"/>
    <row r="204" ht="17.100000000000001" customHeight="1"/>
    <row r="205" ht="17.100000000000001" customHeight="1"/>
    <row r="206" ht="17.100000000000001" customHeight="1"/>
    <row r="207" ht="17.100000000000001" customHeight="1"/>
    <row r="208" ht="17.100000000000001" customHeight="1"/>
    <row r="209" ht="17.100000000000001" customHeight="1"/>
    <row r="210" ht="17.100000000000001" customHeight="1"/>
  </sheetData>
  <mergeCells count="55">
    <mergeCell ref="A32:V32"/>
    <mergeCell ref="A3:V3"/>
    <mergeCell ref="P7:Q7"/>
    <mergeCell ref="E10:H11"/>
    <mergeCell ref="I10:L11"/>
    <mergeCell ref="M10:O11"/>
    <mergeCell ref="P10:S11"/>
    <mergeCell ref="E22:H22"/>
    <mergeCell ref="I22:L22"/>
    <mergeCell ref="M22:O22"/>
    <mergeCell ref="P22:S22"/>
    <mergeCell ref="O26:O27"/>
    <mergeCell ref="E25:K25"/>
    <mergeCell ref="P26:P27"/>
    <mergeCell ref="Q26:Q27"/>
    <mergeCell ref="E20:H20"/>
    <mergeCell ref="I20:L20"/>
    <mergeCell ref="M20:O20"/>
    <mergeCell ref="P20:S20"/>
    <mergeCell ref="E21:H21"/>
    <mergeCell ref="I21:L21"/>
    <mergeCell ref="M21:O21"/>
    <mergeCell ref="P21:S21"/>
    <mergeCell ref="E18:H18"/>
    <mergeCell ref="I18:L18"/>
    <mergeCell ref="M18:O18"/>
    <mergeCell ref="P18:S18"/>
    <mergeCell ref="E19:H19"/>
    <mergeCell ref="I19:L19"/>
    <mergeCell ref="M19:O19"/>
    <mergeCell ref="P19:S19"/>
    <mergeCell ref="E16:H16"/>
    <mergeCell ref="I16:L16"/>
    <mergeCell ref="M16:O16"/>
    <mergeCell ref="P16:S16"/>
    <mergeCell ref="E17:H17"/>
    <mergeCell ref="I17:L17"/>
    <mergeCell ref="M17:O17"/>
    <mergeCell ref="P17:S17"/>
    <mergeCell ref="P14:S14"/>
    <mergeCell ref="E15:H15"/>
    <mergeCell ref="I15:L15"/>
    <mergeCell ref="M15:O15"/>
    <mergeCell ref="P15:S15"/>
    <mergeCell ref="E14:H14"/>
    <mergeCell ref="I14:L14"/>
    <mergeCell ref="M14:O14"/>
    <mergeCell ref="E13:H13"/>
    <mergeCell ref="I13:L13"/>
    <mergeCell ref="M13:O13"/>
    <mergeCell ref="P13:S13"/>
    <mergeCell ref="E12:H12"/>
    <mergeCell ref="I12:L12"/>
    <mergeCell ref="M12:O12"/>
    <mergeCell ref="P12:S12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T134"/>
  <sheetViews>
    <sheetView tabSelected="1" topLeftCell="A2" zoomScaleNormal="100" workbookViewId="0">
      <selection activeCell="O7" sqref="O7:O17"/>
    </sheetView>
  </sheetViews>
  <sheetFormatPr defaultRowHeight="15"/>
  <cols>
    <col min="1" max="1" width="1.140625" style="1" customWidth="1"/>
    <col min="2" max="16" width="9.7109375" style="1" customWidth="1"/>
    <col min="17" max="17" width="1.42578125" style="1" customWidth="1"/>
    <col min="47" max="252" width="9.140625" style="1"/>
    <col min="253" max="253" width="1.140625" style="1" customWidth="1"/>
    <col min="254" max="254" width="7.5703125" style="1" customWidth="1"/>
    <col min="255" max="269" width="7.140625" style="1" customWidth="1"/>
    <col min="270" max="271" width="1.42578125" style="1" customWidth="1"/>
    <col min="272" max="272" width="6.42578125" style="1" customWidth="1"/>
    <col min="273" max="274" width="8.7109375" style="1" bestFit="1" customWidth="1"/>
    <col min="275" max="508" width="9.140625" style="1"/>
    <col min="509" max="509" width="1.140625" style="1" customWidth="1"/>
    <col min="510" max="510" width="7.5703125" style="1" customWidth="1"/>
    <col min="511" max="525" width="7.140625" style="1" customWidth="1"/>
    <col min="526" max="527" width="1.42578125" style="1" customWidth="1"/>
    <col min="528" max="528" width="6.42578125" style="1" customWidth="1"/>
    <col min="529" max="530" width="8.7109375" style="1" bestFit="1" customWidth="1"/>
    <col min="531" max="764" width="9.140625" style="1"/>
    <col min="765" max="765" width="1.140625" style="1" customWidth="1"/>
    <col min="766" max="766" width="7.5703125" style="1" customWidth="1"/>
    <col min="767" max="781" width="7.140625" style="1" customWidth="1"/>
    <col min="782" max="783" width="1.42578125" style="1" customWidth="1"/>
    <col min="784" max="784" width="6.42578125" style="1" customWidth="1"/>
    <col min="785" max="786" width="8.7109375" style="1" bestFit="1" customWidth="1"/>
    <col min="787" max="1020" width="9.140625" style="1"/>
    <col min="1021" max="1021" width="1.140625" style="1" customWidth="1"/>
    <col min="1022" max="1022" width="7.5703125" style="1" customWidth="1"/>
    <col min="1023" max="1037" width="7.140625" style="1" customWidth="1"/>
    <col min="1038" max="1039" width="1.42578125" style="1" customWidth="1"/>
    <col min="1040" max="1040" width="6.42578125" style="1" customWidth="1"/>
    <col min="1041" max="1042" width="8.7109375" style="1" bestFit="1" customWidth="1"/>
    <col min="1043" max="1276" width="9.140625" style="1"/>
    <col min="1277" max="1277" width="1.140625" style="1" customWidth="1"/>
    <col min="1278" max="1278" width="7.5703125" style="1" customWidth="1"/>
    <col min="1279" max="1293" width="7.140625" style="1" customWidth="1"/>
    <col min="1294" max="1295" width="1.42578125" style="1" customWidth="1"/>
    <col min="1296" max="1296" width="6.42578125" style="1" customWidth="1"/>
    <col min="1297" max="1298" width="8.7109375" style="1" bestFit="1" customWidth="1"/>
    <col min="1299" max="1532" width="9.140625" style="1"/>
    <col min="1533" max="1533" width="1.140625" style="1" customWidth="1"/>
    <col min="1534" max="1534" width="7.5703125" style="1" customWidth="1"/>
    <col min="1535" max="1549" width="7.140625" style="1" customWidth="1"/>
    <col min="1550" max="1551" width="1.42578125" style="1" customWidth="1"/>
    <col min="1552" max="1552" width="6.42578125" style="1" customWidth="1"/>
    <col min="1553" max="1554" width="8.7109375" style="1" bestFit="1" customWidth="1"/>
    <col min="1555" max="1788" width="9.140625" style="1"/>
    <col min="1789" max="1789" width="1.140625" style="1" customWidth="1"/>
    <col min="1790" max="1790" width="7.5703125" style="1" customWidth="1"/>
    <col min="1791" max="1805" width="7.140625" style="1" customWidth="1"/>
    <col min="1806" max="1807" width="1.42578125" style="1" customWidth="1"/>
    <col min="1808" max="1808" width="6.42578125" style="1" customWidth="1"/>
    <col min="1809" max="1810" width="8.7109375" style="1" bestFit="1" customWidth="1"/>
    <col min="1811" max="2044" width="9.140625" style="1"/>
    <col min="2045" max="2045" width="1.140625" style="1" customWidth="1"/>
    <col min="2046" max="2046" width="7.5703125" style="1" customWidth="1"/>
    <col min="2047" max="2061" width="7.140625" style="1" customWidth="1"/>
    <col min="2062" max="2063" width="1.42578125" style="1" customWidth="1"/>
    <col min="2064" max="2064" width="6.42578125" style="1" customWidth="1"/>
    <col min="2065" max="2066" width="8.7109375" style="1" bestFit="1" customWidth="1"/>
    <col min="2067" max="2300" width="9.140625" style="1"/>
    <col min="2301" max="2301" width="1.140625" style="1" customWidth="1"/>
    <col min="2302" max="2302" width="7.5703125" style="1" customWidth="1"/>
    <col min="2303" max="2317" width="7.140625" style="1" customWidth="1"/>
    <col min="2318" max="2319" width="1.42578125" style="1" customWidth="1"/>
    <col min="2320" max="2320" width="6.42578125" style="1" customWidth="1"/>
    <col min="2321" max="2322" width="8.7109375" style="1" bestFit="1" customWidth="1"/>
    <col min="2323" max="2556" width="9.140625" style="1"/>
    <col min="2557" max="2557" width="1.140625" style="1" customWidth="1"/>
    <col min="2558" max="2558" width="7.5703125" style="1" customWidth="1"/>
    <col min="2559" max="2573" width="7.140625" style="1" customWidth="1"/>
    <col min="2574" max="2575" width="1.42578125" style="1" customWidth="1"/>
    <col min="2576" max="2576" width="6.42578125" style="1" customWidth="1"/>
    <col min="2577" max="2578" width="8.7109375" style="1" bestFit="1" customWidth="1"/>
    <col min="2579" max="2812" width="9.140625" style="1"/>
    <col min="2813" max="2813" width="1.140625" style="1" customWidth="1"/>
    <col min="2814" max="2814" width="7.5703125" style="1" customWidth="1"/>
    <col min="2815" max="2829" width="7.140625" style="1" customWidth="1"/>
    <col min="2830" max="2831" width="1.42578125" style="1" customWidth="1"/>
    <col min="2832" max="2832" width="6.42578125" style="1" customWidth="1"/>
    <col min="2833" max="2834" width="8.7109375" style="1" bestFit="1" customWidth="1"/>
    <col min="2835" max="3068" width="9.140625" style="1"/>
    <col min="3069" max="3069" width="1.140625" style="1" customWidth="1"/>
    <col min="3070" max="3070" width="7.5703125" style="1" customWidth="1"/>
    <col min="3071" max="3085" width="7.140625" style="1" customWidth="1"/>
    <col min="3086" max="3087" width="1.42578125" style="1" customWidth="1"/>
    <col min="3088" max="3088" width="6.42578125" style="1" customWidth="1"/>
    <col min="3089" max="3090" width="8.7109375" style="1" bestFit="1" customWidth="1"/>
    <col min="3091" max="3324" width="9.140625" style="1"/>
    <col min="3325" max="3325" width="1.140625" style="1" customWidth="1"/>
    <col min="3326" max="3326" width="7.5703125" style="1" customWidth="1"/>
    <col min="3327" max="3341" width="7.140625" style="1" customWidth="1"/>
    <col min="3342" max="3343" width="1.42578125" style="1" customWidth="1"/>
    <col min="3344" max="3344" width="6.42578125" style="1" customWidth="1"/>
    <col min="3345" max="3346" width="8.7109375" style="1" bestFit="1" customWidth="1"/>
    <col min="3347" max="3580" width="9.140625" style="1"/>
    <col min="3581" max="3581" width="1.140625" style="1" customWidth="1"/>
    <col min="3582" max="3582" width="7.5703125" style="1" customWidth="1"/>
    <col min="3583" max="3597" width="7.140625" style="1" customWidth="1"/>
    <col min="3598" max="3599" width="1.42578125" style="1" customWidth="1"/>
    <col min="3600" max="3600" width="6.42578125" style="1" customWidth="1"/>
    <col min="3601" max="3602" width="8.7109375" style="1" bestFit="1" customWidth="1"/>
    <col min="3603" max="3836" width="9.140625" style="1"/>
    <col min="3837" max="3837" width="1.140625" style="1" customWidth="1"/>
    <col min="3838" max="3838" width="7.5703125" style="1" customWidth="1"/>
    <col min="3839" max="3853" width="7.140625" style="1" customWidth="1"/>
    <col min="3854" max="3855" width="1.42578125" style="1" customWidth="1"/>
    <col min="3856" max="3856" width="6.42578125" style="1" customWidth="1"/>
    <col min="3857" max="3858" width="8.7109375" style="1" bestFit="1" customWidth="1"/>
    <col min="3859" max="4092" width="9.140625" style="1"/>
    <col min="4093" max="4093" width="1.140625" style="1" customWidth="1"/>
    <col min="4094" max="4094" width="7.5703125" style="1" customWidth="1"/>
    <col min="4095" max="4109" width="7.140625" style="1" customWidth="1"/>
    <col min="4110" max="4111" width="1.42578125" style="1" customWidth="1"/>
    <col min="4112" max="4112" width="6.42578125" style="1" customWidth="1"/>
    <col min="4113" max="4114" width="8.7109375" style="1" bestFit="1" customWidth="1"/>
    <col min="4115" max="4348" width="9.140625" style="1"/>
    <col min="4349" max="4349" width="1.140625" style="1" customWidth="1"/>
    <col min="4350" max="4350" width="7.5703125" style="1" customWidth="1"/>
    <col min="4351" max="4365" width="7.140625" style="1" customWidth="1"/>
    <col min="4366" max="4367" width="1.42578125" style="1" customWidth="1"/>
    <col min="4368" max="4368" width="6.42578125" style="1" customWidth="1"/>
    <col min="4369" max="4370" width="8.7109375" style="1" bestFit="1" customWidth="1"/>
    <col min="4371" max="4604" width="9.140625" style="1"/>
    <col min="4605" max="4605" width="1.140625" style="1" customWidth="1"/>
    <col min="4606" max="4606" width="7.5703125" style="1" customWidth="1"/>
    <col min="4607" max="4621" width="7.140625" style="1" customWidth="1"/>
    <col min="4622" max="4623" width="1.42578125" style="1" customWidth="1"/>
    <col min="4624" max="4624" width="6.42578125" style="1" customWidth="1"/>
    <col min="4625" max="4626" width="8.7109375" style="1" bestFit="1" customWidth="1"/>
    <col min="4627" max="4860" width="9.140625" style="1"/>
    <col min="4861" max="4861" width="1.140625" style="1" customWidth="1"/>
    <col min="4862" max="4862" width="7.5703125" style="1" customWidth="1"/>
    <col min="4863" max="4877" width="7.140625" style="1" customWidth="1"/>
    <col min="4878" max="4879" width="1.42578125" style="1" customWidth="1"/>
    <col min="4880" max="4880" width="6.42578125" style="1" customWidth="1"/>
    <col min="4881" max="4882" width="8.7109375" style="1" bestFit="1" customWidth="1"/>
    <col min="4883" max="5116" width="9.140625" style="1"/>
    <col min="5117" max="5117" width="1.140625" style="1" customWidth="1"/>
    <col min="5118" max="5118" width="7.5703125" style="1" customWidth="1"/>
    <col min="5119" max="5133" width="7.140625" style="1" customWidth="1"/>
    <col min="5134" max="5135" width="1.42578125" style="1" customWidth="1"/>
    <col min="5136" max="5136" width="6.42578125" style="1" customWidth="1"/>
    <col min="5137" max="5138" width="8.7109375" style="1" bestFit="1" customWidth="1"/>
    <col min="5139" max="5372" width="9.140625" style="1"/>
    <col min="5373" max="5373" width="1.140625" style="1" customWidth="1"/>
    <col min="5374" max="5374" width="7.5703125" style="1" customWidth="1"/>
    <col min="5375" max="5389" width="7.140625" style="1" customWidth="1"/>
    <col min="5390" max="5391" width="1.42578125" style="1" customWidth="1"/>
    <col min="5392" max="5392" width="6.42578125" style="1" customWidth="1"/>
    <col min="5393" max="5394" width="8.7109375" style="1" bestFit="1" customWidth="1"/>
    <col min="5395" max="5628" width="9.140625" style="1"/>
    <col min="5629" max="5629" width="1.140625" style="1" customWidth="1"/>
    <col min="5630" max="5630" width="7.5703125" style="1" customWidth="1"/>
    <col min="5631" max="5645" width="7.140625" style="1" customWidth="1"/>
    <col min="5646" max="5647" width="1.42578125" style="1" customWidth="1"/>
    <col min="5648" max="5648" width="6.42578125" style="1" customWidth="1"/>
    <col min="5649" max="5650" width="8.7109375" style="1" bestFit="1" customWidth="1"/>
    <col min="5651" max="5884" width="9.140625" style="1"/>
    <col min="5885" max="5885" width="1.140625" style="1" customWidth="1"/>
    <col min="5886" max="5886" width="7.5703125" style="1" customWidth="1"/>
    <col min="5887" max="5901" width="7.140625" style="1" customWidth="1"/>
    <col min="5902" max="5903" width="1.42578125" style="1" customWidth="1"/>
    <col min="5904" max="5904" width="6.42578125" style="1" customWidth="1"/>
    <col min="5905" max="5906" width="8.7109375" style="1" bestFit="1" customWidth="1"/>
    <col min="5907" max="6140" width="9.140625" style="1"/>
    <col min="6141" max="6141" width="1.140625" style="1" customWidth="1"/>
    <col min="6142" max="6142" width="7.5703125" style="1" customWidth="1"/>
    <col min="6143" max="6157" width="7.140625" style="1" customWidth="1"/>
    <col min="6158" max="6159" width="1.42578125" style="1" customWidth="1"/>
    <col min="6160" max="6160" width="6.42578125" style="1" customWidth="1"/>
    <col min="6161" max="6162" width="8.7109375" style="1" bestFit="1" customWidth="1"/>
    <col min="6163" max="6396" width="9.140625" style="1"/>
    <col min="6397" max="6397" width="1.140625" style="1" customWidth="1"/>
    <col min="6398" max="6398" width="7.5703125" style="1" customWidth="1"/>
    <col min="6399" max="6413" width="7.140625" style="1" customWidth="1"/>
    <col min="6414" max="6415" width="1.42578125" style="1" customWidth="1"/>
    <col min="6416" max="6416" width="6.42578125" style="1" customWidth="1"/>
    <col min="6417" max="6418" width="8.7109375" style="1" bestFit="1" customWidth="1"/>
    <col min="6419" max="6652" width="9.140625" style="1"/>
    <col min="6653" max="6653" width="1.140625" style="1" customWidth="1"/>
    <col min="6654" max="6654" width="7.5703125" style="1" customWidth="1"/>
    <col min="6655" max="6669" width="7.140625" style="1" customWidth="1"/>
    <col min="6670" max="6671" width="1.42578125" style="1" customWidth="1"/>
    <col min="6672" max="6672" width="6.42578125" style="1" customWidth="1"/>
    <col min="6673" max="6674" width="8.7109375" style="1" bestFit="1" customWidth="1"/>
    <col min="6675" max="6908" width="9.140625" style="1"/>
    <col min="6909" max="6909" width="1.140625" style="1" customWidth="1"/>
    <col min="6910" max="6910" width="7.5703125" style="1" customWidth="1"/>
    <col min="6911" max="6925" width="7.140625" style="1" customWidth="1"/>
    <col min="6926" max="6927" width="1.42578125" style="1" customWidth="1"/>
    <col min="6928" max="6928" width="6.42578125" style="1" customWidth="1"/>
    <col min="6929" max="6930" width="8.7109375" style="1" bestFit="1" customWidth="1"/>
    <col min="6931" max="7164" width="9.140625" style="1"/>
    <col min="7165" max="7165" width="1.140625" style="1" customWidth="1"/>
    <col min="7166" max="7166" width="7.5703125" style="1" customWidth="1"/>
    <col min="7167" max="7181" width="7.140625" style="1" customWidth="1"/>
    <col min="7182" max="7183" width="1.42578125" style="1" customWidth="1"/>
    <col min="7184" max="7184" width="6.42578125" style="1" customWidth="1"/>
    <col min="7185" max="7186" width="8.7109375" style="1" bestFit="1" customWidth="1"/>
    <col min="7187" max="7420" width="9.140625" style="1"/>
    <col min="7421" max="7421" width="1.140625" style="1" customWidth="1"/>
    <col min="7422" max="7422" width="7.5703125" style="1" customWidth="1"/>
    <col min="7423" max="7437" width="7.140625" style="1" customWidth="1"/>
    <col min="7438" max="7439" width="1.42578125" style="1" customWidth="1"/>
    <col min="7440" max="7440" width="6.42578125" style="1" customWidth="1"/>
    <col min="7441" max="7442" width="8.7109375" style="1" bestFit="1" customWidth="1"/>
    <col min="7443" max="7676" width="9.140625" style="1"/>
    <col min="7677" max="7677" width="1.140625" style="1" customWidth="1"/>
    <col min="7678" max="7678" width="7.5703125" style="1" customWidth="1"/>
    <col min="7679" max="7693" width="7.140625" style="1" customWidth="1"/>
    <col min="7694" max="7695" width="1.42578125" style="1" customWidth="1"/>
    <col min="7696" max="7696" width="6.42578125" style="1" customWidth="1"/>
    <col min="7697" max="7698" width="8.7109375" style="1" bestFit="1" customWidth="1"/>
    <col min="7699" max="7932" width="9.140625" style="1"/>
    <col min="7933" max="7933" width="1.140625" style="1" customWidth="1"/>
    <col min="7934" max="7934" width="7.5703125" style="1" customWidth="1"/>
    <col min="7935" max="7949" width="7.140625" style="1" customWidth="1"/>
    <col min="7950" max="7951" width="1.42578125" style="1" customWidth="1"/>
    <col min="7952" max="7952" width="6.42578125" style="1" customWidth="1"/>
    <col min="7953" max="7954" width="8.7109375" style="1" bestFit="1" customWidth="1"/>
    <col min="7955" max="8188" width="9.140625" style="1"/>
    <col min="8189" max="8189" width="1.140625" style="1" customWidth="1"/>
    <col min="8190" max="8190" width="7.5703125" style="1" customWidth="1"/>
    <col min="8191" max="8205" width="7.140625" style="1" customWidth="1"/>
    <col min="8206" max="8207" width="1.42578125" style="1" customWidth="1"/>
    <col min="8208" max="8208" width="6.42578125" style="1" customWidth="1"/>
    <col min="8209" max="8210" width="8.7109375" style="1" bestFit="1" customWidth="1"/>
    <col min="8211" max="8444" width="9.140625" style="1"/>
    <col min="8445" max="8445" width="1.140625" style="1" customWidth="1"/>
    <col min="8446" max="8446" width="7.5703125" style="1" customWidth="1"/>
    <col min="8447" max="8461" width="7.140625" style="1" customWidth="1"/>
    <col min="8462" max="8463" width="1.42578125" style="1" customWidth="1"/>
    <col min="8464" max="8464" width="6.42578125" style="1" customWidth="1"/>
    <col min="8465" max="8466" width="8.7109375" style="1" bestFit="1" customWidth="1"/>
    <col min="8467" max="8700" width="9.140625" style="1"/>
    <col min="8701" max="8701" width="1.140625" style="1" customWidth="1"/>
    <col min="8702" max="8702" width="7.5703125" style="1" customWidth="1"/>
    <col min="8703" max="8717" width="7.140625" style="1" customWidth="1"/>
    <col min="8718" max="8719" width="1.42578125" style="1" customWidth="1"/>
    <col min="8720" max="8720" width="6.42578125" style="1" customWidth="1"/>
    <col min="8721" max="8722" width="8.7109375" style="1" bestFit="1" customWidth="1"/>
    <col min="8723" max="8956" width="9.140625" style="1"/>
    <col min="8957" max="8957" width="1.140625" style="1" customWidth="1"/>
    <col min="8958" max="8958" width="7.5703125" style="1" customWidth="1"/>
    <col min="8959" max="8973" width="7.140625" style="1" customWidth="1"/>
    <col min="8974" max="8975" width="1.42578125" style="1" customWidth="1"/>
    <col min="8976" max="8976" width="6.42578125" style="1" customWidth="1"/>
    <col min="8977" max="8978" width="8.7109375" style="1" bestFit="1" customWidth="1"/>
    <col min="8979" max="9212" width="9.140625" style="1"/>
    <col min="9213" max="9213" width="1.140625" style="1" customWidth="1"/>
    <col min="9214" max="9214" width="7.5703125" style="1" customWidth="1"/>
    <col min="9215" max="9229" width="7.140625" style="1" customWidth="1"/>
    <col min="9230" max="9231" width="1.42578125" style="1" customWidth="1"/>
    <col min="9232" max="9232" width="6.42578125" style="1" customWidth="1"/>
    <col min="9233" max="9234" width="8.7109375" style="1" bestFit="1" customWidth="1"/>
    <col min="9235" max="9468" width="9.140625" style="1"/>
    <col min="9469" max="9469" width="1.140625" style="1" customWidth="1"/>
    <col min="9470" max="9470" width="7.5703125" style="1" customWidth="1"/>
    <col min="9471" max="9485" width="7.140625" style="1" customWidth="1"/>
    <col min="9486" max="9487" width="1.42578125" style="1" customWidth="1"/>
    <col min="9488" max="9488" width="6.42578125" style="1" customWidth="1"/>
    <col min="9489" max="9490" width="8.7109375" style="1" bestFit="1" customWidth="1"/>
    <col min="9491" max="9724" width="9.140625" style="1"/>
    <col min="9725" max="9725" width="1.140625" style="1" customWidth="1"/>
    <col min="9726" max="9726" width="7.5703125" style="1" customWidth="1"/>
    <col min="9727" max="9741" width="7.140625" style="1" customWidth="1"/>
    <col min="9742" max="9743" width="1.42578125" style="1" customWidth="1"/>
    <col min="9744" max="9744" width="6.42578125" style="1" customWidth="1"/>
    <col min="9745" max="9746" width="8.7109375" style="1" bestFit="1" customWidth="1"/>
    <col min="9747" max="9980" width="9.140625" style="1"/>
    <col min="9981" max="9981" width="1.140625" style="1" customWidth="1"/>
    <col min="9982" max="9982" width="7.5703125" style="1" customWidth="1"/>
    <col min="9983" max="9997" width="7.140625" style="1" customWidth="1"/>
    <col min="9998" max="9999" width="1.42578125" style="1" customWidth="1"/>
    <col min="10000" max="10000" width="6.42578125" style="1" customWidth="1"/>
    <col min="10001" max="10002" width="8.7109375" style="1" bestFit="1" customWidth="1"/>
    <col min="10003" max="10236" width="9.140625" style="1"/>
    <col min="10237" max="10237" width="1.140625" style="1" customWidth="1"/>
    <col min="10238" max="10238" width="7.5703125" style="1" customWidth="1"/>
    <col min="10239" max="10253" width="7.140625" style="1" customWidth="1"/>
    <col min="10254" max="10255" width="1.42578125" style="1" customWidth="1"/>
    <col min="10256" max="10256" width="6.42578125" style="1" customWidth="1"/>
    <col min="10257" max="10258" width="8.7109375" style="1" bestFit="1" customWidth="1"/>
    <col min="10259" max="10492" width="9.140625" style="1"/>
    <col min="10493" max="10493" width="1.140625" style="1" customWidth="1"/>
    <col min="10494" max="10494" width="7.5703125" style="1" customWidth="1"/>
    <col min="10495" max="10509" width="7.140625" style="1" customWidth="1"/>
    <col min="10510" max="10511" width="1.42578125" style="1" customWidth="1"/>
    <col min="10512" max="10512" width="6.42578125" style="1" customWidth="1"/>
    <col min="10513" max="10514" width="8.7109375" style="1" bestFit="1" customWidth="1"/>
    <col min="10515" max="10748" width="9.140625" style="1"/>
    <col min="10749" max="10749" width="1.140625" style="1" customWidth="1"/>
    <col min="10750" max="10750" width="7.5703125" style="1" customWidth="1"/>
    <col min="10751" max="10765" width="7.140625" style="1" customWidth="1"/>
    <col min="10766" max="10767" width="1.42578125" style="1" customWidth="1"/>
    <col min="10768" max="10768" width="6.42578125" style="1" customWidth="1"/>
    <col min="10769" max="10770" width="8.7109375" style="1" bestFit="1" customWidth="1"/>
    <col min="10771" max="11004" width="9.140625" style="1"/>
    <col min="11005" max="11005" width="1.140625" style="1" customWidth="1"/>
    <col min="11006" max="11006" width="7.5703125" style="1" customWidth="1"/>
    <col min="11007" max="11021" width="7.140625" style="1" customWidth="1"/>
    <col min="11022" max="11023" width="1.42578125" style="1" customWidth="1"/>
    <col min="11024" max="11024" width="6.42578125" style="1" customWidth="1"/>
    <col min="11025" max="11026" width="8.7109375" style="1" bestFit="1" customWidth="1"/>
    <col min="11027" max="11260" width="9.140625" style="1"/>
    <col min="11261" max="11261" width="1.140625" style="1" customWidth="1"/>
    <col min="11262" max="11262" width="7.5703125" style="1" customWidth="1"/>
    <col min="11263" max="11277" width="7.140625" style="1" customWidth="1"/>
    <col min="11278" max="11279" width="1.42578125" style="1" customWidth="1"/>
    <col min="11280" max="11280" width="6.42578125" style="1" customWidth="1"/>
    <col min="11281" max="11282" width="8.7109375" style="1" bestFit="1" customWidth="1"/>
    <col min="11283" max="11516" width="9.140625" style="1"/>
    <col min="11517" max="11517" width="1.140625" style="1" customWidth="1"/>
    <col min="11518" max="11518" width="7.5703125" style="1" customWidth="1"/>
    <col min="11519" max="11533" width="7.140625" style="1" customWidth="1"/>
    <col min="11534" max="11535" width="1.42578125" style="1" customWidth="1"/>
    <col min="11536" max="11536" width="6.42578125" style="1" customWidth="1"/>
    <col min="11537" max="11538" width="8.7109375" style="1" bestFit="1" customWidth="1"/>
    <col min="11539" max="11772" width="9.140625" style="1"/>
    <col min="11773" max="11773" width="1.140625" style="1" customWidth="1"/>
    <col min="11774" max="11774" width="7.5703125" style="1" customWidth="1"/>
    <col min="11775" max="11789" width="7.140625" style="1" customWidth="1"/>
    <col min="11790" max="11791" width="1.42578125" style="1" customWidth="1"/>
    <col min="11792" max="11792" width="6.42578125" style="1" customWidth="1"/>
    <col min="11793" max="11794" width="8.7109375" style="1" bestFit="1" customWidth="1"/>
    <col min="11795" max="12028" width="9.140625" style="1"/>
    <col min="12029" max="12029" width="1.140625" style="1" customWidth="1"/>
    <col min="12030" max="12030" width="7.5703125" style="1" customWidth="1"/>
    <col min="12031" max="12045" width="7.140625" style="1" customWidth="1"/>
    <col min="12046" max="12047" width="1.42578125" style="1" customWidth="1"/>
    <col min="12048" max="12048" width="6.42578125" style="1" customWidth="1"/>
    <col min="12049" max="12050" width="8.7109375" style="1" bestFit="1" customWidth="1"/>
    <col min="12051" max="12284" width="9.140625" style="1"/>
    <col min="12285" max="12285" width="1.140625" style="1" customWidth="1"/>
    <col min="12286" max="12286" width="7.5703125" style="1" customWidth="1"/>
    <col min="12287" max="12301" width="7.140625" style="1" customWidth="1"/>
    <col min="12302" max="12303" width="1.42578125" style="1" customWidth="1"/>
    <col min="12304" max="12304" width="6.42578125" style="1" customWidth="1"/>
    <col min="12305" max="12306" width="8.7109375" style="1" bestFit="1" customWidth="1"/>
    <col min="12307" max="12540" width="9.140625" style="1"/>
    <col min="12541" max="12541" width="1.140625" style="1" customWidth="1"/>
    <col min="12542" max="12542" width="7.5703125" style="1" customWidth="1"/>
    <col min="12543" max="12557" width="7.140625" style="1" customWidth="1"/>
    <col min="12558" max="12559" width="1.42578125" style="1" customWidth="1"/>
    <col min="12560" max="12560" width="6.42578125" style="1" customWidth="1"/>
    <col min="12561" max="12562" width="8.7109375" style="1" bestFit="1" customWidth="1"/>
    <col min="12563" max="12796" width="9.140625" style="1"/>
    <col min="12797" max="12797" width="1.140625" style="1" customWidth="1"/>
    <col min="12798" max="12798" width="7.5703125" style="1" customWidth="1"/>
    <col min="12799" max="12813" width="7.140625" style="1" customWidth="1"/>
    <col min="12814" max="12815" width="1.42578125" style="1" customWidth="1"/>
    <col min="12816" max="12816" width="6.42578125" style="1" customWidth="1"/>
    <col min="12817" max="12818" width="8.7109375" style="1" bestFit="1" customWidth="1"/>
    <col min="12819" max="13052" width="9.140625" style="1"/>
    <col min="13053" max="13053" width="1.140625" style="1" customWidth="1"/>
    <col min="13054" max="13054" width="7.5703125" style="1" customWidth="1"/>
    <col min="13055" max="13069" width="7.140625" style="1" customWidth="1"/>
    <col min="13070" max="13071" width="1.42578125" style="1" customWidth="1"/>
    <col min="13072" max="13072" width="6.42578125" style="1" customWidth="1"/>
    <col min="13073" max="13074" width="8.7109375" style="1" bestFit="1" customWidth="1"/>
    <col min="13075" max="13308" width="9.140625" style="1"/>
    <col min="13309" max="13309" width="1.140625" style="1" customWidth="1"/>
    <col min="13310" max="13310" width="7.5703125" style="1" customWidth="1"/>
    <col min="13311" max="13325" width="7.140625" style="1" customWidth="1"/>
    <col min="13326" max="13327" width="1.42578125" style="1" customWidth="1"/>
    <col min="13328" max="13328" width="6.42578125" style="1" customWidth="1"/>
    <col min="13329" max="13330" width="8.7109375" style="1" bestFit="1" customWidth="1"/>
    <col min="13331" max="13564" width="9.140625" style="1"/>
    <col min="13565" max="13565" width="1.140625" style="1" customWidth="1"/>
    <col min="13566" max="13566" width="7.5703125" style="1" customWidth="1"/>
    <col min="13567" max="13581" width="7.140625" style="1" customWidth="1"/>
    <col min="13582" max="13583" width="1.42578125" style="1" customWidth="1"/>
    <col min="13584" max="13584" width="6.42578125" style="1" customWidth="1"/>
    <col min="13585" max="13586" width="8.7109375" style="1" bestFit="1" customWidth="1"/>
    <col min="13587" max="13820" width="9.140625" style="1"/>
    <col min="13821" max="13821" width="1.140625" style="1" customWidth="1"/>
    <col min="13822" max="13822" width="7.5703125" style="1" customWidth="1"/>
    <col min="13823" max="13837" width="7.140625" style="1" customWidth="1"/>
    <col min="13838" max="13839" width="1.42578125" style="1" customWidth="1"/>
    <col min="13840" max="13840" width="6.42578125" style="1" customWidth="1"/>
    <col min="13841" max="13842" width="8.7109375" style="1" bestFit="1" customWidth="1"/>
    <col min="13843" max="14076" width="9.140625" style="1"/>
    <col min="14077" max="14077" width="1.140625" style="1" customWidth="1"/>
    <col min="14078" max="14078" width="7.5703125" style="1" customWidth="1"/>
    <col min="14079" max="14093" width="7.140625" style="1" customWidth="1"/>
    <col min="14094" max="14095" width="1.42578125" style="1" customWidth="1"/>
    <col min="14096" max="14096" width="6.42578125" style="1" customWidth="1"/>
    <col min="14097" max="14098" width="8.7109375" style="1" bestFit="1" customWidth="1"/>
    <col min="14099" max="14332" width="9.140625" style="1"/>
    <col min="14333" max="14333" width="1.140625" style="1" customWidth="1"/>
    <col min="14334" max="14334" width="7.5703125" style="1" customWidth="1"/>
    <col min="14335" max="14349" width="7.140625" style="1" customWidth="1"/>
    <col min="14350" max="14351" width="1.42578125" style="1" customWidth="1"/>
    <col min="14352" max="14352" width="6.42578125" style="1" customWidth="1"/>
    <col min="14353" max="14354" width="8.7109375" style="1" bestFit="1" customWidth="1"/>
    <col min="14355" max="14588" width="9.140625" style="1"/>
    <col min="14589" max="14589" width="1.140625" style="1" customWidth="1"/>
    <col min="14590" max="14590" width="7.5703125" style="1" customWidth="1"/>
    <col min="14591" max="14605" width="7.140625" style="1" customWidth="1"/>
    <col min="14606" max="14607" width="1.42578125" style="1" customWidth="1"/>
    <col min="14608" max="14608" width="6.42578125" style="1" customWidth="1"/>
    <col min="14609" max="14610" width="8.7109375" style="1" bestFit="1" customWidth="1"/>
    <col min="14611" max="14844" width="9.140625" style="1"/>
    <col min="14845" max="14845" width="1.140625" style="1" customWidth="1"/>
    <col min="14846" max="14846" width="7.5703125" style="1" customWidth="1"/>
    <col min="14847" max="14861" width="7.140625" style="1" customWidth="1"/>
    <col min="14862" max="14863" width="1.42578125" style="1" customWidth="1"/>
    <col min="14864" max="14864" width="6.42578125" style="1" customWidth="1"/>
    <col min="14865" max="14866" width="8.7109375" style="1" bestFit="1" customWidth="1"/>
    <col min="14867" max="15100" width="9.140625" style="1"/>
    <col min="15101" max="15101" width="1.140625" style="1" customWidth="1"/>
    <col min="15102" max="15102" width="7.5703125" style="1" customWidth="1"/>
    <col min="15103" max="15117" width="7.140625" style="1" customWidth="1"/>
    <col min="15118" max="15119" width="1.42578125" style="1" customWidth="1"/>
    <col min="15120" max="15120" width="6.42578125" style="1" customWidth="1"/>
    <col min="15121" max="15122" width="8.7109375" style="1" bestFit="1" customWidth="1"/>
    <col min="15123" max="15356" width="9.140625" style="1"/>
    <col min="15357" max="15357" width="1.140625" style="1" customWidth="1"/>
    <col min="15358" max="15358" width="7.5703125" style="1" customWidth="1"/>
    <col min="15359" max="15373" width="7.140625" style="1" customWidth="1"/>
    <col min="15374" max="15375" width="1.42578125" style="1" customWidth="1"/>
    <col min="15376" max="15376" width="6.42578125" style="1" customWidth="1"/>
    <col min="15377" max="15378" width="8.7109375" style="1" bestFit="1" customWidth="1"/>
    <col min="15379" max="15612" width="9.140625" style="1"/>
    <col min="15613" max="15613" width="1.140625" style="1" customWidth="1"/>
    <col min="15614" max="15614" width="7.5703125" style="1" customWidth="1"/>
    <col min="15615" max="15629" width="7.140625" style="1" customWidth="1"/>
    <col min="15630" max="15631" width="1.42578125" style="1" customWidth="1"/>
    <col min="15632" max="15632" width="6.42578125" style="1" customWidth="1"/>
    <col min="15633" max="15634" width="8.7109375" style="1" bestFit="1" customWidth="1"/>
    <col min="15635" max="15868" width="9.140625" style="1"/>
    <col min="15869" max="15869" width="1.140625" style="1" customWidth="1"/>
    <col min="15870" max="15870" width="7.5703125" style="1" customWidth="1"/>
    <col min="15871" max="15885" width="7.140625" style="1" customWidth="1"/>
    <col min="15886" max="15887" width="1.42578125" style="1" customWidth="1"/>
    <col min="15888" max="15888" width="6.42578125" style="1" customWidth="1"/>
    <col min="15889" max="15890" width="8.7109375" style="1" bestFit="1" customWidth="1"/>
    <col min="15891" max="16124" width="9.140625" style="1"/>
    <col min="16125" max="16125" width="1.140625" style="1" customWidth="1"/>
    <col min="16126" max="16126" width="7.5703125" style="1" customWidth="1"/>
    <col min="16127" max="16141" width="7.140625" style="1" customWidth="1"/>
    <col min="16142" max="16143" width="1.42578125" style="1" customWidth="1"/>
    <col min="16144" max="16144" width="6.42578125" style="1" customWidth="1"/>
    <col min="16145" max="16146" width="8.7109375" style="1" bestFit="1" customWidth="1"/>
    <col min="16147" max="16384" width="9.140625" style="1"/>
  </cols>
  <sheetData>
    <row r="1" spans="1:17" ht="18" customHeight="1">
      <c r="B1" s="2"/>
      <c r="C1" s="2"/>
      <c r="F1" s="2"/>
      <c r="G1" s="2"/>
    </row>
    <row r="2" spans="1:17" ht="33" customHeight="1">
      <c r="B2" s="570" t="s">
        <v>25</v>
      </c>
      <c r="C2" s="570"/>
      <c r="D2" s="570"/>
      <c r="E2" s="570"/>
      <c r="F2" s="570"/>
      <c r="G2" s="570"/>
      <c r="H2" s="570"/>
      <c r="I2" s="570"/>
      <c r="J2" s="570"/>
      <c r="K2" s="570"/>
      <c r="L2" s="570"/>
      <c r="M2" s="570"/>
      <c r="N2" s="570"/>
      <c r="O2" s="570"/>
      <c r="P2" s="570"/>
    </row>
    <row r="3" spans="1:17" ht="18" customHeight="1">
      <c r="B3" s="571"/>
      <c r="C3" s="571"/>
      <c r="D3" s="571"/>
      <c r="E3" s="571"/>
      <c r="F3" s="571"/>
      <c r="G3" s="571"/>
      <c r="H3" s="3"/>
      <c r="I3" s="3"/>
      <c r="P3" s="3"/>
    </row>
    <row r="4" spans="1:17" ht="18" customHeight="1">
      <c r="B4" s="572" t="s">
        <v>0</v>
      </c>
      <c r="C4" s="573"/>
      <c r="D4" s="572" t="s">
        <v>2</v>
      </c>
      <c r="E4" s="573"/>
      <c r="F4" s="572" t="s">
        <v>24</v>
      </c>
      <c r="G4" s="573"/>
      <c r="H4" s="574" t="s">
        <v>1</v>
      </c>
      <c r="I4" s="575"/>
      <c r="J4" s="572" t="s">
        <v>20</v>
      </c>
      <c r="K4" s="573"/>
      <c r="L4" s="576" t="s">
        <v>3</v>
      </c>
      <c r="M4" s="576" t="s">
        <v>4</v>
      </c>
      <c r="N4" s="576" t="s">
        <v>5</v>
      </c>
      <c r="O4" s="576" t="s">
        <v>6</v>
      </c>
      <c r="P4" s="361" t="s">
        <v>157</v>
      </c>
    </row>
    <row r="5" spans="1:17" ht="18" customHeight="1">
      <c r="B5" s="578" t="s">
        <v>72</v>
      </c>
      <c r="C5" s="579"/>
      <c r="D5" s="578" t="s">
        <v>72</v>
      </c>
      <c r="E5" s="579"/>
      <c r="F5" s="578" t="s">
        <v>72</v>
      </c>
      <c r="G5" s="579"/>
      <c r="H5" s="580" t="s">
        <v>72</v>
      </c>
      <c r="I5" s="581"/>
      <c r="J5" s="578" t="s">
        <v>72</v>
      </c>
      <c r="K5" s="579"/>
      <c r="L5" s="577"/>
      <c r="M5" s="577"/>
      <c r="N5" s="577"/>
      <c r="O5" s="577"/>
      <c r="P5" s="362" t="s">
        <v>158</v>
      </c>
    </row>
    <row r="6" spans="1:17" ht="21" customHeight="1">
      <c r="B6" s="584" t="s">
        <v>8</v>
      </c>
      <c r="C6" s="585"/>
      <c r="D6" s="8" t="s">
        <v>8</v>
      </c>
      <c r="E6" s="9" t="s">
        <v>4</v>
      </c>
      <c r="F6" s="8" t="s">
        <v>8</v>
      </c>
      <c r="G6" s="9" t="s">
        <v>4</v>
      </c>
      <c r="H6" s="8" t="s">
        <v>8</v>
      </c>
      <c r="I6" s="9" t="s">
        <v>4</v>
      </c>
      <c r="J6" s="8" t="s">
        <v>8</v>
      </c>
      <c r="K6" s="9" t="s">
        <v>4</v>
      </c>
      <c r="L6" s="8" t="s">
        <v>8</v>
      </c>
      <c r="M6" s="8" t="s">
        <v>8</v>
      </c>
      <c r="N6" s="8" t="s">
        <v>8</v>
      </c>
      <c r="O6" s="10" t="s">
        <v>8</v>
      </c>
      <c r="P6" s="363" t="s">
        <v>8</v>
      </c>
      <c r="Q6" s="11"/>
    </row>
    <row r="7" spans="1:17" ht="21" customHeight="1">
      <c r="A7" s="7"/>
      <c r="B7" s="582">
        <f>Data!C42</f>
        <v>50</v>
      </c>
      <c r="C7" s="583"/>
      <c r="D7" s="14">
        <f>Data!U42</f>
        <v>0</v>
      </c>
      <c r="E7" s="13">
        <f t="shared" ref="E7:E17" si="0">D7/1</f>
        <v>0</v>
      </c>
      <c r="F7" s="295">
        <f>'Uncert of STD'!J15</f>
        <v>1.3000000000000002E-4</v>
      </c>
      <c r="G7" s="13">
        <f t="shared" ref="G7:G17" si="1">F7/2</f>
        <v>6.5000000000000008E-5</v>
      </c>
      <c r="H7" s="13">
        <f t="shared" ref="H7:H17" si="2">((B7)*(11.5*10^-6)*1)</f>
        <v>5.7499999999999999E-4</v>
      </c>
      <c r="I7" s="13">
        <f t="shared" ref="I7:I17" si="3">H7/SQRT(3)</f>
        <v>3.3197640478403484E-4</v>
      </c>
      <c r="J7" s="296">
        <f>Data!P8/2</f>
        <v>5.0000000000000001E-4</v>
      </c>
      <c r="K7" s="15">
        <f t="shared" ref="K7:K17" si="4">(J7/SQRT(3))</f>
        <v>2.886751345948129E-4</v>
      </c>
      <c r="L7" s="13">
        <f>SQRT(E7^2+G7^2+I7^2+K7^2)</f>
        <v>4.4470964310060413E-4</v>
      </c>
      <c r="M7" s="16">
        <f t="shared" ref="M7:M17" si="5">L7/1</f>
        <v>4.4470964310060413E-4</v>
      </c>
      <c r="N7" s="17" t="str">
        <f>IF(E7=0,"∞",(L7^4/(E7^4/3)))</f>
        <v>∞</v>
      </c>
      <c r="O7" s="12">
        <f>IF(N7="∞",2,_xlfn.T.INV.2T(0.0455,N7))</f>
        <v>2</v>
      </c>
      <c r="P7" s="364">
        <f>L7*O7*1000</f>
        <v>0.88941928620120825</v>
      </c>
      <c r="Q7" s="11"/>
    </row>
    <row r="8" spans="1:17" ht="21" customHeight="1">
      <c r="A8" s="7"/>
      <c r="B8" s="582">
        <f>Data!C43</f>
        <v>52.5</v>
      </c>
      <c r="C8" s="583"/>
      <c r="D8" s="14">
        <f>Data!U43</f>
        <v>0</v>
      </c>
      <c r="E8" s="13">
        <f t="shared" si="0"/>
        <v>0</v>
      </c>
      <c r="F8" s="295">
        <f>'Uncert of STD'!J15+'Uncert of STD'!J5</f>
        <v>2.1000000000000001E-4</v>
      </c>
      <c r="G8" s="13">
        <f t="shared" si="1"/>
        <v>1.05E-4</v>
      </c>
      <c r="H8" s="13">
        <f t="shared" si="2"/>
        <v>6.0375000000000001E-4</v>
      </c>
      <c r="I8" s="13">
        <f t="shared" si="3"/>
        <v>3.4857522502323659E-4</v>
      </c>
      <c r="J8" s="296">
        <f t="shared" ref="J8:J17" si="6">0.001/2</f>
        <v>5.0000000000000001E-4</v>
      </c>
      <c r="K8" s="15">
        <f t="shared" si="4"/>
        <v>2.886751345948129E-4</v>
      </c>
      <c r="L8" s="13">
        <f t="shared" ref="L8:L17" si="7">SQRT(E8^2+G8^2+I8^2+K8^2)</f>
        <v>4.6461061205415162E-4</v>
      </c>
      <c r="M8" s="16">
        <f t="shared" si="5"/>
        <v>4.6461061205415162E-4</v>
      </c>
      <c r="N8" s="17" t="str">
        <f t="shared" ref="N8:N17" si="8">IF(E8=0,"∞",(L8^4/(E8^4/3)))</f>
        <v>∞</v>
      </c>
      <c r="O8" s="12">
        <f t="shared" ref="O8:O17" si="9">IF(N8="∞",2,_xlfn.T.INV.2T(0.0455,N8))</f>
        <v>2</v>
      </c>
      <c r="P8" s="364">
        <f>L8*O8*1000</f>
        <v>0.92922122410830321</v>
      </c>
      <c r="Q8" s="11"/>
    </row>
    <row r="9" spans="1:17" ht="21" customHeight="1">
      <c r="A9" s="7"/>
      <c r="B9" s="582">
        <f>Data!C44</f>
        <v>55.1</v>
      </c>
      <c r="C9" s="583"/>
      <c r="D9" s="14">
        <f>Data!U44</f>
        <v>0</v>
      </c>
      <c r="E9" s="13">
        <f t="shared" si="0"/>
        <v>0</v>
      </c>
      <c r="F9" s="295">
        <f>'Uncert of STD'!J15+'Uncert of STD'!J6</f>
        <v>2.2000000000000001E-4</v>
      </c>
      <c r="G9" s="13">
        <f t="shared" si="1"/>
        <v>1.1E-4</v>
      </c>
      <c r="H9" s="13">
        <f t="shared" si="2"/>
        <v>6.3365000000000003E-4</v>
      </c>
      <c r="I9" s="13">
        <f t="shared" si="3"/>
        <v>3.6583799807200643E-4</v>
      </c>
      <c r="J9" s="296">
        <f t="shared" si="6"/>
        <v>5.0000000000000001E-4</v>
      </c>
      <c r="K9" s="15">
        <f t="shared" si="4"/>
        <v>2.886751345948129E-4</v>
      </c>
      <c r="L9" s="13">
        <f t="shared" si="7"/>
        <v>4.788222782689489E-4</v>
      </c>
      <c r="M9" s="16">
        <f t="shared" si="5"/>
        <v>4.788222782689489E-4</v>
      </c>
      <c r="N9" s="17" t="str">
        <f t="shared" si="8"/>
        <v>∞</v>
      </c>
      <c r="O9" s="12">
        <f t="shared" si="9"/>
        <v>2</v>
      </c>
      <c r="P9" s="364">
        <f>L9*O9*1000</f>
        <v>0.95764455653789782</v>
      </c>
      <c r="Q9" s="11"/>
    </row>
    <row r="10" spans="1:17" ht="21" customHeight="1">
      <c r="A10" s="7"/>
      <c r="B10" s="582">
        <f>Data!C45</f>
        <v>57.7</v>
      </c>
      <c r="C10" s="583"/>
      <c r="D10" s="14">
        <f>Data!U45</f>
        <v>0</v>
      </c>
      <c r="E10" s="13">
        <f t="shared" si="0"/>
        <v>0</v>
      </c>
      <c r="F10" s="295">
        <f>'Uncert of STD'!J15+'Uncert of STD'!J7</f>
        <v>2.2000000000000001E-4</v>
      </c>
      <c r="G10" s="13">
        <f t="shared" si="1"/>
        <v>1.1E-4</v>
      </c>
      <c r="H10" s="13">
        <f t="shared" si="2"/>
        <v>6.6355000000000006E-4</v>
      </c>
      <c r="I10" s="13">
        <f t="shared" si="3"/>
        <v>3.8310077112077622E-4</v>
      </c>
      <c r="J10" s="296">
        <f t="shared" si="6"/>
        <v>5.0000000000000001E-4</v>
      </c>
      <c r="K10" s="15">
        <f t="shared" si="4"/>
        <v>2.886751345948129E-4</v>
      </c>
      <c r="L10" s="13">
        <f t="shared" si="7"/>
        <v>4.9213771869941728E-4</v>
      </c>
      <c r="M10" s="16">
        <f t="shared" si="5"/>
        <v>4.9213771869941728E-4</v>
      </c>
      <c r="N10" s="17" t="str">
        <f t="shared" si="8"/>
        <v>∞</v>
      </c>
      <c r="O10" s="12">
        <f t="shared" si="9"/>
        <v>2</v>
      </c>
      <c r="P10" s="364">
        <f t="shared" ref="P10:P17" si="10">L10*O10*1000</f>
        <v>0.9842754373988345</v>
      </c>
      <c r="Q10" s="11"/>
    </row>
    <row r="11" spans="1:17" s="7" customFormat="1" ht="21" customHeight="1">
      <c r="B11" s="582">
        <f>Data!C46</f>
        <v>60.3</v>
      </c>
      <c r="C11" s="583"/>
      <c r="D11" s="14">
        <f>Data!U46</f>
        <v>0</v>
      </c>
      <c r="E11" s="13">
        <f t="shared" si="0"/>
        <v>0</v>
      </c>
      <c r="F11" s="295">
        <f>'Uncert of STD'!J15+'Uncert of STD'!J8</f>
        <v>2.2000000000000001E-4</v>
      </c>
      <c r="G11" s="13">
        <f t="shared" si="1"/>
        <v>1.1E-4</v>
      </c>
      <c r="H11" s="13">
        <f t="shared" si="2"/>
        <v>6.9344999999999997E-4</v>
      </c>
      <c r="I11" s="13">
        <f t="shared" si="3"/>
        <v>4.00363544169546E-4</v>
      </c>
      <c r="J11" s="296">
        <f t="shared" si="6"/>
        <v>5.0000000000000001E-4</v>
      </c>
      <c r="K11" s="15">
        <f t="shared" si="4"/>
        <v>2.886751345948129E-4</v>
      </c>
      <c r="L11" s="13">
        <f t="shared" si="7"/>
        <v>5.0569190307274382E-4</v>
      </c>
      <c r="M11" s="16">
        <f t="shared" si="5"/>
        <v>5.0569190307274382E-4</v>
      </c>
      <c r="N11" s="17" t="str">
        <f t="shared" si="8"/>
        <v>∞</v>
      </c>
      <c r="O11" s="12">
        <f t="shared" si="9"/>
        <v>2</v>
      </c>
      <c r="P11" s="364">
        <f t="shared" si="10"/>
        <v>1.0113838061454876</v>
      </c>
      <c r="Q11" s="18"/>
    </row>
    <row r="12" spans="1:17" s="7" customFormat="1" ht="21" customHeight="1">
      <c r="B12" s="582">
        <f>Data!C47</f>
        <v>62.3</v>
      </c>
      <c r="C12" s="583"/>
      <c r="D12" s="14">
        <f>Data!U47</f>
        <v>0</v>
      </c>
      <c r="E12" s="13">
        <f t="shared" si="0"/>
        <v>0</v>
      </c>
      <c r="F12" s="295">
        <f>'Uncert of STD'!J15+'Uncert of STD'!J12</f>
        <v>2.3000000000000001E-4</v>
      </c>
      <c r="G12" s="13">
        <f t="shared" si="1"/>
        <v>1.15E-4</v>
      </c>
      <c r="H12" s="13">
        <f t="shared" si="2"/>
        <v>7.1644999999999999E-4</v>
      </c>
      <c r="I12" s="13">
        <f t="shared" si="3"/>
        <v>4.136426003609074E-4</v>
      </c>
      <c r="J12" s="296">
        <f t="shared" si="6"/>
        <v>5.0000000000000001E-4</v>
      </c>
      <c r="K12" s="15">
        <f t="shared" si="4"/>
        <v>2.886751345948129E-4</v>
      </c>
      <c r="L12" s="13">
        <f t="shared" si="7"/>
        <v>5.1735725970229382E-4</v>
      </c>
      <c r="M12" s="16">
        <f t="shared" si="5"/>
        <v>5.1735725970229382E-4</v>
      </c>
      <c r="N12" s="17" t="str">
        <f t="shared" si="8"/>
        <v>∞</v>
      </c>
      <c r="O12" s="12">
        <f t="shared" si="9"/>
        <v>2</v>
      </c>
      <c r="P12" s="364">
        <f t="shared" si="10"/>
        <v>1.0347145194045877</v>
      </c>
      <c r="Q12" s="18"/>
    </row>
    <row r="13" spans="1:17" s="7" customFormat="1" ht="21" customHeight="1">
      <c r="B13" s="582">
        <f>Data!C48</f>
        <v>65</v>
      </c>
      <c r="C13" s="583"/>
      <c r="D13" s="14">
        <f>Data!U48</f>
        <v>0</v>
      </c>
      <c r="E13" s="13">
        <f t="shared" si="0"/>
        <v>0</v>
      </c>
      <c r="F13" s="295">
        <f>'Uncert of STD'!J15+'Uncert of STD'!J10</f>
        <v>2.3000000000000001E-4</v>
      </c>
      <c r="G13" s="13">
        <f t="shared" si="1"/>
        <v>1.15E-4</v>
      </c>
      <c r="H13" s="13">
        <f t="shared" si="2"/>
        <v>7.4750000000000001E-4</v>
      </c>
      <c r="I13" s="13">
        <f t="shared" si="3"/>
        <v>4.3156932621924528E-4</v>
      </c>
      <c r="J13" s="296">
        <f t="shared" si="6"/>
        <v>5.0000000000000001E-4</v>
      </c>
      <c r="K13" s="15">
        <f t="shared" si="4"/>
        <v>2.886751345948129E-4</v>
      </c>
      <c r="L13" s="13">
        <f t="shared" si="7"/>
        <v>5.3179922589889758E-4</v>
      </c>
      <c r="M13" s="16">
        <f t="shared" si="5"/>
        <v>5.3179922589889758E-4</v>
      </c>
      <c r="N13" s="17" t="str">
        <f t="shared" si="8"/>
        <v>∞</v>
      </c>
      <c r="O13" s="12">
        <f t="shared" si="9"/>
        <v>2</v>
      </c>
      <c r="P13" s="364">
        <f t="shared" si="10"/>
        <v>1.0635984517977952</v>
      </c>
      <c r="Q13" s="18"/>
    </row>
    <row r="14" spans="1:17" s="7" customFormat="1" ht="21" customHeight="1">
      <c r="B14" s="582">
        <f>Data!C49</f>
        <v>67.5</v>
      </c>
      <c r="C14" s="583"/>
      <c r="D14" s="14">
        <f>Data!U49</f>
        <v>0</v>
      </c>
      <c r="E14" s="13">
        <f t="shared" si="0"/>
        <v>0</v>
      </c>
      <c r="F14" s="295">
        <f>'Uncert of STD'!J15+'Uncert of STD'!J11</f>
        <v>2.3000000000000001E-4</v>
      </c>
      <c r="G14" s="13">
        <f t="shared" si="1"/>
        <v>1.15E-4</v>
      </c>
      <c r="H14" s="13">
        <f t="shared" si="2"/>
        <v>7.7625000000000003E-4</v>
      </c>
      <c r="I14" s="13">
        <f t="shared" si="3"/>
        <v>4.4816814645844702E-4</v>
      </c>
      <c r="J14" s="296">
        <f t="shared" si="6"/>
        <v>5.0000000000000001E-4</v>
      </c>
      <c r="K14" s="15">
        <f t="shared" si="4"/>
        <v>2.886751345948129E-4</v>
      </c>
      <c r="L14" s="13">
        <f t="shared" si="7"/>
        <v>5.4535586623170504E-4</v>
      </c>
      <c r="M14" s="16">
        <f t="shared" si="5"/>
        <v>5.4535586623170504E-4</v>
      </c>
      <c r="N14" s="17" t="str">
        <f t="shared" si="8"/>
        <v>∞</v>
      </c>
      <c r="O14" s="12">
        <f t="shared" si="9"/>
        <v>2</v>
      </c>
      <c r="P14" s="364">
        <f t="shared" si="10"/>
        <v>1.0907117324634101</v>
      </c>
      <c r="Q14" s="18"/>
    </row>
    <row r="15" spans="1:17" s="7" customFormat="1" ht="21" customHeight="1">
      <c r="B15" s="582">
        <f>Data!C50</f>
        <v>60.2</v>
      </c>
      <c r="C15" s="583"/>
      <c r="D15" s="14">
        <f>Data!U50</f>
        <v>0</v>
      </c>
      <c r="E15" s="13">
        <f t="shared" si="0"/>
        <v>0</v>
      </c>
      <c r="F15" s="295">
        <f>'Uncert of STD'!J15+'Uncert of STD'!J12</f>
        <v>2.3000000000000001E-4</v>
      </c>
      <c r="G15" s="13">
        <f t="shared" si="1"/>
        <v>1.15E-4</v>
      </c>
      <c r="H15" s="13">
        <f t="shared" si="2"/>
        <v>6.9230000000000008E-4</v>
      </c>
      <c r="I15" s="13">
        <f t="shared" si="3"/>
        <v>3.9969959135997796E-4</v>
      </c>
      <c r="J15" s="296">
        <f t="shared" si="6"/>
        <v>5.0000000000000001E-4</v>
      </c>
      <c r="K15" s="15">
        <f t="shared" si="4"/>
        <v>2.886751345948129E-4</v>
      </c>
      <c r="L15" s="13">
        <f t="shared" si="7"/>
        <v>5.062786749080655E-4</v>
      </c>
      <c r="M15" s="16">
        <f t="shared" si="5"/>
        <v>5.062786749080655E-4</v>
      </c>
      <c r="N15" s="17" t="str">
        <f t="shared" si="8"/>
        <v>∞</v>
      </c>
      <c r="O15" s="12">
        <f t="shared" si="9"/>
        <v>2</v>
      </c>
      <c r="P15" s="364">
        <f t="shared" si="10"/>
        <v>1.0125573498161311</v>
      </c>
      <c r="Q15" s="18"/>
    </row>
    <row r="16" spans="1:17" s="7" customFormat="1" ht="21" customHeight="1">
      <c r="B16" s="582">
        <f>Data!C51</f>
        <v>72.8</v>
      </c>
      <c r="C16" s="583"/>
      <c r="D16" s="14">
        <f>Data!U51</f>
        <v>0</v>
      </c>
      <c r="E16" s="13">
        <f t="shared" si="0"/>
        <v>0</v>
      </c>
      <c r="F16" s="295">
        <f>'Uncert of STD'!J15+'Uncert of STD'!J13</f>
        <v>2.3000000000000001E-4</v>
      </c>
      <c r="G16" s="13">
        <f t="shared" si="1"/>
        <v>1.15E-4</v>
      </c>
      <c r="H16" s="13">
        <f t="shared" si="2"/>
        <v>8.3719999999999997E-4</v>
      </c>
      <c r="I16" s="13">
        <f t="shared" si="3"/>
        <v>4.8335764536555468E-4</v>
      </c>
      <c r="J16" s="296">
        <f t="shared" si="6"/>
        <v>5.0000000000000001E-4</v>
      </c>
      <c r="K16" s="15">
        <f t="shared" si="4"/>
        <v>2.886751345948129E-4</v>
      </c>
      <c r="L16" s="13">
        <f t="shared" si="7"/>
        <v>5.7462417863040423E-4</v>
      </c>
      <c r="M16" s="16">
        <f t="shared" si="5"/>
        <v>5.7462417863040423E-4</v>
      </c>
      <c r="N16" s="17" t="str">
        <f t="shared" si="8"/>
        <v>∞</v>
      </c>
      <c r="O16" s="12">
        <f t="shared" si="9"/>
        <v>2</v>
      </c>
      <c r="P16" s="364">
        <f t="shared" si="10"/>
        <v>1.1492483572608085</v>
      </c>
      <c r="Q16" s="18"/>
    </row>
    <row r="17" spans="1:17" s="7" customFormat="1" ht="21" customHeight="1">
      <c r="B17" s="582">
        <f>Data!C52</f>
        <v>75</v>
      </c>
      <c r="C17" s="583"/>
      <c r="D17" s="14">
        <f>Data!U52</f>
        <v>0</v>
      </c>
      <c r="E17" s="13">
        <f t="shared" si="0"/>
        <v>0</v>
      </c>
      <c r="F17" s="295">
        <f>'Uncert of STD'!J16</f>
        <v>1.6000000000000001E-4</v>
      </c>
      <c r="G17" s="13">
        <f t="shared" si="1"/>
        <v>8.0000000000000007E-5</v>
      </c>
      <c r="H17" s="13">
        <f t="shared" si="2"/>
        <v>8.6249999999999999E-4</v>
      </c>
      <c r="I17" s="13">
        <f t="shared" si="3"/>
        <v>4.9796460717605221E-4</v>
      </c>
      <c r="J17" s="296">
        <f t="shared" si="6"/>
        <v>5.0000000000000001E-4</v>
      </c>
      <c r="K17" s="15">
        <f t="shared" si="4"/>
        <v>2.886751345948129E-4</v>
      </c>
      <c r="L17" s="13">
        <f t="shared" si="7"/>
        <v>5.8112140154474893E-4</v>
      </c>
      <c r="M17" s="16">
        <f t="shared" si="5"/>
        <v>5.8112140154474893E-4</v>
      </c>
      <c r="N17" s="17" t="str">
        <f t="shared" si="8"/>
        <v>∞</v>
      </c>
      <c r="O17" s="12">
        <f t="shared" si="9"/>
        <v>2</v>
      </c>
      <c r="P17" s="364">
        <f t="shared" si="10"/>
        <v>1.1622428030894978</v>
      </c>
      <c r="Q17" s="18"/>
    </row>
    <row r="18" spans="1:17" s="7" customFormat="1" ht="18" customHeight="1">
      <c r="B18" s="59"/>
      <c r="C18" s="59"/>
      <c r="D18" s="64"/>
      <c r="E18" s="62"/>
      <c r="F18" s="60"/>
      <c r="G18" s="61"/>
      <c r="H18" s="62"/>
      <c r="I18" s="62"/>
      <c r="J18" s="64"/>
      <c r="K18" s="65"/>
      <c r="L18" s="62"/>
      <c r="M18" s="63"/>
      <c r="N18" s="66"/>
      <c r="O18" s="59"/>
      <c r="P18" s="59"/>
      <c r="Q18" s="18"/>
    </row>
    <row r="19" spans="1:17" s="7" customFormat="1" ht="18" customHeight="1">
      <c r="B19" s="67"/>
      <c r="C19" s="67"/>
      <c r="D19" s="72"/>
      <c r="E19" s="70"/>
      <c r="F19" s="68"/>
      <c r="G19" s="69"/>
      <c r="H19" s="70"/>
      <c r="I19" s="70"/>
      <c r="J19" s="72"/>
      <c r="K19" s="73"/>
      <c r="L19" s="70"/>
      <c r="M19" s="71"/>
      <c r="N19" s="74"/>
      <c r="O19" s="67"/>
      <c r="P19" s="67"/>
    </row>
    <row r="20" spans="1:17" s="7" customFormat="1" ht="18" customHeight="1">
      <c r="B20" s="67"/>
      <c r="C20" s="67"/>
      <c r="D20" s="72"/>
      <c r="E20" s="70"/>
      <c r="F20" s="68"/>
      <c r="G20" s="69"/>
      <c r="H20" s="70"/>
      <c r="I20" s="70"/>
      <c r="J20" s="72"/>
      <c r="K20" s="73"/>
      <c r="L20" s="70"/>
      <c r="M20" s="71"/>
      <c r="N20" s="74"/>
      <c r="O20" s="67"/>
      <c r="P20" s="67"/>
    </row>
    <row r="21" spans="1:17" s="7" customFormat="1" ht="18" customHeight="1">
      <c r="A21" s="1"/>
      <c r="B21" s="67"/>
      <c r="C21" s="67"/>
      <c r="D21" s="72"/>
      <c r="E21" s="70"/>
      <c r="F21" s="68"/>
      <c r="G21" s="69"/>
      <c r="H21" s="70"/>
      <c r="I21" s="70"/>
      <c r="J21" s="72"/>
      <c r="K21" s="73"/>
      <c r="L21" s="70"/>
      <c r="M21" s="71"/>
      <c r="N21" s="74"/>
      <c r="O21" s="67"/>
      <c r="P21" s="67"/>
    </row>
    <row r="22" spans="1:17" s="7" customFormat="1" ht="18" customHeight="1">
      <c r="A22" s="1"/>
      <c r="B22" s="67"/>
      <c r="C22" s="67"/>
      <c r="D22" s="72"/>
      <c r="E22" s="70"/>
      <c r="F22" s="68"/>
      <c r="G22" s="69"/>
      <c r="H22" s="70"/>
      <c r="I22" s="70"/>
      <c r="J22" s="72"/>
      <c r="K22" s="73"/>
      <c r="L22" s="70"/>
      <c r="M22" s="71"/>
      <c r="N22" s="74"/>
      <c r="O22" s="67"/>
      <c r="P22" s="67"/>
    </row>
    <row r="23" spans="1:17" s="7" customFormat="1" ht="18" customHeight="1">
      <c r="A23" s="1"/>
      <c r="B23" s="67"/>
      <c r="C23" s="67"/>
      <c r="D23" s="72"/>
      <c r="E23" s="70"/>
      <c r="F23" s="68"/>
      <c r="G23" s="69"/>
      <c r="H23" s="70"/>
      <c r="I23" s="70"/>
      <c r="J23" s="72"/>
      <c r="K23" s="73"/>
      <c r="L23" s="70"/>
      <c r="M23" s="71"/>
      <c r="N23" s="74"/>
      <c r="O23" s="67"/>
      <c r="P23" s="67"/>
    </row>
    <row r="24" spans="1:17" s="7" customFormat="1" ht="18" customHeight="1">
      <c r="A24" s="1"/>
      <c r="B24" s="69"/>
      <c r="C24" s="69"/>
      <c r="D24" s="72"/>
      <c r="E24" s="70"/>
      <c r="F24" s="68"/>
      <c r="G24" s="69"/>
      <c r="H24" s="70"/>
      <c r="I24" s="70"/>
      <c r="J24" s="72"/>
      <c r="K24" s="73"/>
      <c r="L24" s="70"/>
      <c r="M24" s="71"/>
      <c r="N24" s="74"/>
      <c r="O24" s="67"/>
      <c r="P24" s="67"/>
    </row>
    <row r="25" spans="1:17" s="7" customFormat="1" ht="18" customHeight="1">
      <c r="A25" s="1"/>
      <c r="B25" s="69"/>
      <c r="C25" s="69"/>
      <c r="D25" s="72"/>
      <c r="E25" s="70"/>
      <c r="F25" s="68"/>
      <c r="G25" s="69"/>
      <c r="H25" s="70"/>
      <c r="I25" s="70"/>
      <c r="J25" s="72"/>
      <c r="K25" s="73"/>
      <c r="L25" s="70"/>
      <c r="M25" s="71"/>
      <c r="N25" s="74"/>
      <c r="O25" s="67"/>
      <c r="P25" s="67"/>
    </row>
    <row r="26" spans="1:17" s="7" customFormat="1" ht="18" customHeight="1">
      <c r="A26" s="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20"/>
      <c r="P26" s="21"/>
    </row>
    <row r="27" spans="1:17" s="7" customFormat="1" ht="18" customHeight="1">
      <c r="A27" s="1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  <row r="28" spans="1:17" s="7" customFormat="1" ht="18" customHeight="1">
      <c r="A28" s="1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  <row r="29" spans="1:17" s="22" customFormat="1" ht="18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</row>
    <row r="30" spans="1:17" s="22" customFormat="1" ht="18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  <row r="31" spans="1:17" s="22" customFormat="1" ht="18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  <row r="32" spans="1:17" s="22" customFormat="1" ht="18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  <row r="33" spans="2:16" s="22" customFormat="1" ht="18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  <row r="34" spans="2:16" s="22" customFormat="1" ht="18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</row>
    <row r="35" spans="2:16" s="22" customFormat="1" ht="18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  <row r="36" spans="2:16" s="22" customFormat="1" ht="18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</row>
    <row r="37" spans="2:16" s="22" customFormat="1" ht="18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  <row r="38" spans="2:16" s="23" customFormat="1" ht="18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  <row r="39" spans="2:16" s="22" customFormat="1" ht="18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  <row r="40" spans="2:16" s="22" customFormat="1" ht="18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  <row r="41" spans="2:16" s="22" customFormat="1" ht="18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  <row r="42" spans="2:16" s="22" customFormat="1" ht="18" customHeight="1"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  <row r="43" spans="2:16" s="22" customFormat="1" ht="18" customHeight="1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  <row r="44" spans="2:16" s="22" customFormat="1" ht="18" customHeight="1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  <row r="45" spans="2:16" s="22" customFormat="1" ht="18" customHeight="1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  <row r="46" spans="2:16" s="22" customFormat="1" ht="18" customHeight="1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2:16" s="22" customFormat="1" ht="18" customHeight="1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2:16" s="22" customFormat="1" ht="18" customHeight="1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2:16" s="22" customFormat="1" ht="18" customHeight="1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2:16" s="22" customFormat="1" ht="18" customHeight="1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2:16" s="22" customFormat="1" ht="18" customHeight="1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2:16" s="22" customFormat="1" ht="18" customHeight="1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2:16" s="22" customFormat="1" ht="18" customHeight="1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  <row r="54" spans="2:16" s="22" customFormat="1" ht="18" customHeight="1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  <row r="55" spans="2:16" s="22" customFormat="1" ht="18" customHeight="1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2:16" s="22" customFormat="1" ht="18" customHeight="1"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2:16" s="22" customFormat="1" ht="18" customHeight="1"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  <row r="58" spans="2:16" s="22" customFormat="1" ht="18" customHeight="1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  <row r="59" spans="2:16" s="22" customFormat="1" ht="12"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</row>
    <row r="60" spans="2:16" s="22" customFormat="1" ht="12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</row>
    <row r="61" spans="2:16" s="22" customFormat="1" ht="12"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</row>
    <row r="62" spans="2:16" s="22" customFormat="1" ht="12"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  <row r="63" spans="2:16" s="22" customFormat="1" ht="12"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 spans="2:16" s="22" customFormat="1" ht="12"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spans="2:16" s="22" customFormat="1" ht="12"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spans="2:16" s="22" customFormat="1" ht="12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</row>
    <row r="67" spans="2:16" s="22" customFormat="1" ht="12"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</row>
    <row r="68" spans="2:16" s="22" customFormat="1" ht="12"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</row>
    <row r="69" spans="2:16" s="22" customFormat="1" ht="12"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</row>
    <row r="70" spans="2:16" s="22" customFormat="1" ht="12"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</row>
    <row r="71" spans="2:16" s="22" customFormat="1" ht="12"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</row>
    <row r="72" spans="2:16" s="22" customFormat="1" ht="12"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 spans="2:16" s="22" customFormat="1" ht="12"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</row>
    <row r="74" spans="2:16" s="22" customFormat="1" ht="12"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</row>
    <row r="75" spans="2:16" s="22" customFormat="1" ht="12"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</row>
    <row r="76" spans="2:16" s="22" customFormat="1" ht="12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</row>
    <row r="77" spans="2:16" s="22" customFormat="1" ht="12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</row>
    <row r="78" spans="2:16" s="22" customFormat="1" ht="12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</row>
    <row r="79" spans="2:16" s="22" customFormat="1" ht="12"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</row>
    <row r="80" spans="2:16" s="22" customFormat="1" ht="12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</row>
    <row r="81" spans="2:16" s="22" customFormat="1" ht="12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</row>
    <row r="82" spans="2:16" s="22" customFormat="1" ht="12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</row>
    <row r="83" spans="2:16" s="22" customFormat="1" ht="12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</row>
    <row r="84" spans="2:16" s="22" customFormat="1" ht="12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</row>
    <row r="85" spans="2:16" s="22" customFormat="1" ht="12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</row>
    <row r="86" spans="2:16" s="22" customFormat="1" ht="12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spans="2:16" s="22" customFormat="1" ht="12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</row>
    <row r="88" spans="2:16" s="22" customFormat="1" ht="12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</row>
    <row r="89" spans="2:16" s="22" customFormat="1" ht="12"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</row>
    <row r="90" spans="2:16" s="22" customFormat="1" ht="12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</row>
    <row r="91" spans="2:16" s="22" customFormat="1" ht="12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</row>
    <row r="92" spans="2:16" s="22" customFormat="1" ht="12">
      <c r="B92" s="24"/>
      <c r="C92" s="24"/>
      <c r="D92" s="28"/>
      <c r="E92" s="24"/>
      <c r="F92" s="25"/>
      <c r="G92" s="26"/>
      <c r="H92" s="28"/>
      <c r="I92" s="28"/>
      <c r="J92" s="28"/>
      <c r="K92" s="29"/>
      <c r="L92" s="25"/>
      <c r="M92" s="26"/>
      <c r="N92" s="30"/>
      <c r="O92" s="31"/>
      <c r="P92" s="32"/>
    </row>
    <row r="93" spans="2:16" s="22" customFormat="1" ht="12">
      <c r="B93" s="24"/>
      <c r="C93" s="24"/>
      <c r="D93" s="28"/>
      <c r="E93" s="24"/>
      <c r="F93" s="25"/>
      <c r="G93" s="26"/>
      <c r="H93" s="28"/>
      <c r="I93" s="28"/>
      <c r="J93" s="28"/>
      <c r="K93" s="29"/>
      <c r="L93" s="25"/>
      <c r="M93" s="26"/>
      <c r="N93" s="30"/>
      <c r="O93" s="31"/>
      <c r="P93" s="32"/>
    </row>
    <row r="94" spans="2:16" s="22" customFormat="1" ht="12">
      <c r="B94" s="24"/>
      <c r="C94" s="24"/>
      <c r="D94" s="28"/>
      <c r="E94" s="24"/>
      <c r="F94" s="25"/>
      <c r="G94" s="26"/>
      <c r="H94" s="28"/>
      <c r="I94" s="28"/>
      <c r="J94" s="28"/>
      <c r="K94" s="29"/>
      <c r="L94" s="25"/>
      <c r="M94" s="26"/>
      <c r="N94" s="30"/>
      <c r="O94" s="31"/>
      <c r="P94" s="32"/>
    </row>
    <row r="95" spans="2:16" s="22" customFormat="1" ht="12">
      <c r="B95" s="24"/>
      <c r="C95" s="24"/>
      <c r="D95" s="28"/>
      <c r="E95" s="24"/>
      <c r="F95" s="25"/>
      <c r="G95" s="26"/>
      <c r="H95" s="28"/>
      <c r="I95" s="28"/>
      <c r="J95" s="28"/>
      <c r="K95" s="29"/>
      <c r="L95" s="25"/>
      <c r="M95" s="26"/>
      <c r="N95" s="30"/>
      <c r="O95" s="31"/>
      <c r="P95" s="32"/>
    </row>
    <row r="96" spans="2:16" s="22" customFormat="1" ht="12">
      <c r="B96" s="24"/>
      <c r="C96" s="24"/>
      <c r="D96" s="28"/>
      <c r="E96" s="24"/>
      <c r="F96" s="25"/>
      <c r="G96" s="26"/>
      <c r="H96" s="28"/>
      <c r="I96" s="28"/>
      <c r="J96" s="28"/>
      <c r="K96" s="29"/>
      <c r="L96" s="25"/>
      <c r="M96" s="26"/>
      <c r="N96" s="30"/>
      <c r="O96" s="31"/>
      <c r="P96" s="32"/>
    </row>
    <row r="97" spans="2:16" s="22" customFormat="1" ht="12">
      <c r="B97" s="24"/>
      <c r="C97" s="24"/>
      <c r="D97" s="28"/>
      <c r="E97" s="24"/>
      <c r="F97" s="25"/>
      <c r="G97" s="26"/>
      <c r="H97" s="28"/>
      <c r="I97" s="28"/>
      <c r="J97" s="28"/>
      <c r="K97" s="29"/>
      <c r="L97" s="25"/>
      <c r="M97" s="26"/>
      <c r="N97" s="30"/>
      <c r="O97" s="31"/>
      <c r="P97" s="32"/>
    </row>
    <row r="98" spans="2:16" s="22" customFormat="1" ht="12">
      <c r="B98" s="24"/>
      <c r="C98" s="24"/>
      <c r="D98" s="28"/>
      <c r="E98" s="24"/>
      <c r="F98" s="25"/>
      <c r="G98" s="26"/>
      <c r="H98" s="28"/>
      <c r="I98" s="28"/>
      <c r="J98" s="28"/>
      <c r="K98" s="29"/>
      <c r="L98" s="25"/>
      <c r="M98" s="26"/>
      <c r="N98" s="30"/>
      <c r="O98" s="31"/>
      <c r="P98" s="32"/>
    </row>
    <row r="99" spans="2:16" s="22" customFormat="1" ht="12">
      <c r="B99" s="24"/>
      <c r="C99" s="24"/>
      <c r="D99" s="28"/>
      <c r="E99" s="24"/>
      <c r="F99" s="25"/>
      <c r="G99" s="26"/>
      <c r="H99" s="28"/>
      <c r="I99" s="28"/>
      <c r="J99" s="28"/>
      <c r="K99" s="29"/>
      <c r="L99" s="25"/>
      <c r="M99" s="26"/>
      <c r="N99" s="30"/>
      <c r="O99" s="31"/>
      <c r="P99" s="32"/>
    </row>
    <row r="100" spans="2:16" s="22" customFormat="1" ht="12">
      <c r="B100" s="24"/>
      <c r="C100" s="24"/>
      <c r="D100" s="28"/>
      <c r="E100" s="24"/>
      <c r="F100" s="25"/>
      <c r="G100" s="26"/>
      <c r="H100" s="28"/>
      <c r="I100" s="28"/>
      <c r="J100" s="28"/>
      <c r="K100" s="29"/>
      <c r="L100" s="25"/>
      <c r="M100" s="26"/>
      <c r="N100" s="30"/>
      <c r="O100" s="31"/>
      <c r="P100" s="32"/>
    </row>
    <row r="101" spans="2:16" s="22" customFormat="1" ht="12">
      <c r="B101" s="24"/>
      <c r="C101" s="24"/>
      <c r="D101" s="28"/>
      <c r="E101" s="24"/>
      <c r="F101" s="25"/>
      <c r="G101" s="26"/>
      <c r="H101" s="28"/>
      <c r="I101" s="28"/>
      <c r="J101" s="28"/>
      <c r="K101" s="29"/>
      <c r="L101" s="25"/>
      <c r="M101" s="26"/>
      <c r="N101" s="30"/>
      <c r="O101" s="31"/>
      <c r="P101" s="32"/>
    </row>
    <row r="102" spans="2:16" s="22" customFormat="1" ht="12">
      <c r="B102" s="24"/>
      <c r="C102" s="24"/>
      <c r="D102" s="28"/>
      <c r="E102" s="24"/>
      <c r="F102" s="25"/>
      <c r="G102" s="26"/>
      <c r="H102" s="28"/>
      <c r="I102" s="28"/>
      <c r="J102" s="28"/>
      <c r="K102" s="29"/>
      <c r="L102" s="25"/>
      <c r="M102" s="26"/>
      <c r="N102" s="30"/>
      <c r="O102" s="31"/>
      <c r="P102" s="32"/>
    </row>
    <row r="103" spans="2:16" s="22" customFormat="1" ht="12">
      <c r="B103" s="24"/>
      <c r="C103" s="24"/>
      <c r="D103" s="28"/>
      <c r="E103" s="24"/>
      <c r="F103" s="25"/>
      <c r="G103" s="26"/>
      <c r="H103" s="28"/>
      <c r="I103" s="28"/>
      <c r="J103" s="28"/>
      <c r="K103" s="29"/>
      <c r="L103" s="25"/>
      <c r="M103" s="26"/>
      <c r="N103" s="30"/>
      <c r="O103" s="31"/>
      <c r="P103" s="32"/>
    </row>
    <row r="104" spans="2:16" s="22" customFormat="1" ht="12">
      <c r="B104" s="24"/>
      <c r="C104" s="24"/>
      <c r="D104" s="28"/>
      <c r="E104" s="24"/>
      <c r="F104" s="25"/>
      <c r="G104" s="26"/>
      <c r="H104" s="28"/>
      <c r="I104" s="28"/>
      <c r="J104" s="28"/>
      <c r="K104" s="29"/>
      <c r="L104" s="25"/>
      <c r="M104" s="26"/>
      <c r="N104" s="30"/>
      <c r="O104" s="31"/>
      <c r="P104" s="32"/>
    </row>
    <row r="105" spans="2:16" s="22" customFormat="1" ht="12">
      <c r="B105" s="24"/>
      <c r="C105" s="24"/>
      <c r="D105" s="28"/>
      <c r="E105" s="24"/>
      <c r="F105" s="25"/>
      <c r="G105" s="26"/>
      <c r="H105" s="28"/>
      <c r="I105" s="28"/>
      <c r="J105" s="28"/>
      <c r="K105" s="29"/>
      <c r="L105" s="25"/>
      <c r="M105" s="26"/>
      <c r="N105" s="30"/>
      <c r="O105" s="31"/>
      <c r="P105" s="32"/>
    </row>
    <row r="106" spans="2:16" s="22" customFormat="1" ht="12">
      <c r="B106" s="24"/>
      <c r="C106" s="24"/>
      <c r="D106" s="28"/>
      <c r="E106" s="24"/>
      <c r="F106" s="25"/>
      <c r="G106" s="26"/>
      <c r="H106" s="28"/>
      <c r="I106" s="28"/>
      <c r="J106" s="28"/>
      <c r="K106" s="29"/>
      <c r="L106" s="25"/>
      <c r="M106" s="26"/>
      <c r="N106" s="30"/>
      <c r="O106" s="31"/>
      <c r="P106" s="32"/>
    </row>
    <row r="107" spans="2:16" s="22" customFormat="1" ht="12">
      <c r="B107" s="24"/>
      <c r="C107" s="24"/>
      <c r="D107" s="28"/>
      <c r="E107" s="24"/>
      <c r="F107" s="25"/>
      <c r="G107" s="26"/>
      <c r="H107" s="28"/>
      <c r="I107" s="28"/>
      <c r="J107" s="28"/>
      <c r="K107" s="29"/>
      <c r="L107" s="25"/>
      <c r="M107" s="26"/>
      <c r="N107" s="30"/>
      <c r="O107" s="31"/>
      <c r="P107" s="32"/>
    </row>
    <row r="108" spans="2:16" s="22" customFormat="1" ht="12">
      <c r="B108" s="33"/>
      <c r="C108" s="33"/>
      <c r="D108" s="28"/>
      <c r="E108" s="33"/>
      <c r="F108" s="33"/>
      <c r="G108" s="34"/>
      <c r="H108" s="34"/>
      <c r="I108" s="34"/>
      <c r="J108" s="34"/>
      <c r="K108" s="34"/>
      <c r="L108" s="34"/>
      <c r="M108" s="34"/>
      <c r="N108" s="30"/>
      <c r="O108" s="31"/>
      <c r="P108" s="32"/>
    </row>
    <row r="109" spans="2:16" s="22" customFormat="1" ht="12">
      <c r="B109" s="24"/>
      <c r="C109" s="24"/>
      <c r="D109" s="28"/>
      <c r="E109" s="24"/>
      <c r="F109" s="25"/>
      <c r="G109" s="29"/>
      <c r="H109" s="27"/>
      <c r="I109" s="27"/>
      <c r="J109" s="27"/>
      <c r="K109" s="29"/>
      <c r="L109" s="27"/>
      <c r="M109" s="29"/>
      <c r="N109" s="30"/>
      <c r="O109" s="31"/>
      <c r="P109" s="32"/>
    </row>
    <row r="110" spans="2:16" s="22" customFormat="1" ht="12">
      <c r="B110" s="33"/>
      <c r="C110" s="33"/>
      <c r="D110" s="28"/>
      <c r="E110" s="33"/>
      <c r="F110" s="33"/>
      <c r="G110" s="34"/>
      <c r="H110" s="34"/>
      <c r="I110" s="34"/>
      <c r="J110" s="34"/>
      <c r="K110" s="34"/>
      <c r="L110" s="34"/>
      <c r="M110" s="34"/>
      <c r="N110" s="30"/>
      <c r="O110" s="31"/>
      <c r="P110" s="32"/>
    </row>
    <row r="111" spans="2:16" s="22" customFormat="1" ht="12">
      <c r="B111" s="24"/>
      <c r="C111" s="24"/>
      <c r="D111" s="28"/>
      <c r="E111" s="24"/>
      <c r="F111" s="25"/>
      <c r="G111" s="29"/>
      <c r="H111" s="28"/>
      <c r="I111" s="28"/>
      <c r="J111" s="28"/>
      <c r="K111" s="29"/>
      <c r="L111" s="25"/>
      <c r="M111" s="26"/>
      <c r="N111" s="30"/>
      <c r="O111" s="31"/>
      <c r="P111" s="32"/>
    </row>
    <row r="112" spans="2:16" s="22" customFormat="1" ht="12">
      <c r="B112" s="24"/>
      <c r="C112" s="24"/>
      <c r="D112" s="28"/>
      <c r="E112" s="24"/>
      <c r="F112" s="25"/>
      <c r="G112" s="26"/>
      <c r="H112" s="28"/>
      <c r="I112" s="28"/>
      <c r="J112" s="28"/>
      <c r="K112" s="29"/>
      <c r="L112" s="25"/>
      <c r="M112" s="26"/>
      <c r="N112" s="30"/>
      <c r="O112" s="31"/>
      <c r="P112" s="32"/>
    </row>
    <row r="113" spans="2:16" s="22" customFormat="1" ht="12">
      <c r="B113" s="24"/>
      <c r="C113" s="24"/>
      <c r="D113" s="28"/>
      <c r="E113" s="24"/>
      <c r="F113" s="25"/>
      <c r="G113" s="35"/>
      <c r="H113" s="25"/>
      <c r="I113" s="25"/>
      <c r="J113" s="28"/>
      <c r="K113" s="29"/>
      <c r="L113" s="25"/>
      <c r="M113" s="35"/>
      <c r="N113" s="30"/>
      <c r="O113" s="31"/>
      <c r="P113" s="32"/>
    </row>
    <row r="114" spans="2:16" s="22" customFormat="1" ht="12">
      <c r="B114" s="24"/>
      <c r="C114" s="24"/>
      <c r="D114" s="28"/>
      <c r="E114" s="24"/>
      <c r="F114" s="25"/>
      <c r="G114" s="35"/>
      <c r="H114" s="25"/>
      <c r="I114" s="25"/>
      <c r="J114" s="28"/>
      <c r="K114" s="29"/>
      <c r="L114" s="25"/>
      <c r="M114" s="35"/>
      <c r="N114" s="30"/>
      <c r="O114" s="31"/>
      <c r="P114" s="32"/>
    </row>
    <row r="115" spans="2:16" s="22" customFormat="1" ht="12">
      <c r="B115" s="24"/>
      <c r="C115" s="24"/>
      <c r="D115" s="28"/>
      <c r="E115" s="24"/>
      <c r="F115" s="25"/>
      <c r="G115" s="35"/>
      <c r="H115" s="25"/>
      <c r="I115" s="25"/>
      <c r="J115" s="28"/>
      <c r="K115" s="29"/>
      <c r="L115" s="25"/>
      <c r="M115" s="35"/>
      <c r="N115" s="30"/>
      <c r="O115" s="31"/>
      <c r="P115" s="32"/>
    </row>
    <row r="116" spans="2:16" s="22" customFormat="1" ht="12">
      <c r="B116" s="24"/>
      <c r="C116" s="24"/>
      <c r="D116" s="28"/>
      <c r="E116" s="24"/>
      <c r="F116" s="25"/>
      <c r="G116" s="35"/>
      <c r="H116" s="25"/>
      <c r="I116" s="25"/>
      <c r="J116" s="28"/>
      <c r="K116" s="29"/>
      <c r="L116" s="25"/>
      <c r="M116" s="35"/>
      <c r="N116" s="30"/>
      <c r="O116" s="31"/>
      <c r="P116" s="32"/>
    </row>
    <row r="117" spans="2:16" s="22" customFormat="1" ht="12">
      <c r="B117" s="24"/>
      <c r="C117" s="24"/>
      <c r="D117" s="28"/>
      <c r="E117" s="24"/>
      <c r="F117" s="25"/>
      <c r="G117" s="35"/>
      <c r="H117" s="25"/>
      <c r="I117" s="25"/>
      <c r="J117" s="28"/>
      <c r="K117" s="29"/>
      <c r="L117" s="25"/>
      <c r="M117" s="35"/>
      <c r="N117" s="30"/>
      <c r="O117" s="31"/>
      <c r="P117" s="32"/>
    </row>
    <row r="118" spans="2:16" s="22" customFormat="1" ht="12">
      <c r="B118" s="24"/>
      <c r="C118" s="24"/>
      <c r="D118" s="28"/>
      <c r="E118" s="24"/>
      <c r="F118" s="25"/>
      <c r="G118" s="35"/>
      <c r="H118" s="25"/>
      <c r="I118" s="25"/>
      <c r="J118" s="28"/>
      <c r="K118" s="29"/>
      <c r="L118" s="25"/>
      <c r="M118" s="35"/>
      <c r="N118" s="30"/>
      <c r="O118" s="31"/>
      <c r="P118" s="32"/>
    </row>
    <row r="119" spans="2:16" s="22" customFormat="1" ht="12">
      <c r="B119" s="24"/>
      <c r="C119" s="24"/>
      <c r="D119" s="28"/>
      <c r="E119" s="24"/>
      <c r="F119" s="25"/>
      <c r="G119" s="35"/>
      <c r="H119" s="25"/>
      <c r="I119" s="25"/>
      <c r="J119" s="28"/>
      <c r="K119" s="29"/>
      <c r="L119" s="25"/>
      <c r="M119" s="35"/>
      <c r="N119" s="30"/>
      <c r="O119" s="31"/>
      <c r="P119" s="32"/>
    </row>
    <row r="120" spans="2:16" s="22" customFormat="1" ht="12">
      <c r="B120" s="24"/>
      <c r="C120" s="24"/>
      <c r="D120" s="28"/>
      <c r="E120" s="24"/>
      <c r="F120" s="25"/>
      <c r="G120" s="35"/>
      <c r="H120" s="25"/>
      <c r="I120" s="25"/>
      <c r="J120" s="28"/>
      <c r="K120" s="29"/>
      <c r="L120" s="25"/>
      <c r="M120" s="35"/>
      <c r="N120" s="30"/>
      <c r="O120" s="31"/>
      <c r="P120" s="32"/>
    </row>
    <row r="121" spans="2:16" s="22" customFormat="1" ht="12">
      <c r="B121" s="24"/>
      <c r="C121" s="24"/>
      <c r="D121" s="28"/>
      <c r="E121" s="24"/>
      <c r="F121" s="25"/>
      <c r="G121" s="35"/>
      <c r="H121" s="25"/>
      <c r="I121" s="25"/>
      <c r="J121" s="28"/>
      <c r="K121" s="29"/>
      <c r="L121" s="25"/>
      <c r="M121" s="35"/>
      <c r="N121" s="30"/>
      <c r="O121" s="31"/>
      <c r="P121" s="32"/>
    </row>
    <row r="122" spans="2:16" s="22" customFormat="1" ht="12">
      <c r="B122" s="24"/>
      <c r="C122" s="24"/>
      <c r="D122" s="28"/>
      <c r="E122" s="24"/>
      <c r="F122" s="25"/>
      <c r="G122" s="35"/>
      <c r="H122" s="25"/>
      <c r="I122" s="25"/>
      <c r="J122" s="28"/>
      <c r="K122" s="29"/>
      <c r="L122" s="25"/>
      <c r="M122" s="35"/>
      <c r="N122" s="30"/>
      <c r="O122" s="31"/>
      <c r="P122" s="32"/>
    </row>
    <row r="123" spans="2:16" s="22" customFormat="1" ht="12">
      <c r="B123" s="24"/>
      <c r="C123" s="24"/>
      <c r="D123" s="28"/>
      <c r="E123" s="24"/>
      <c r="F123" s="25"/>
      <c r="G123" s="35"/>
      <c r="H123" s="25"/>
      <c r="I123" s="25"/>
      <c r="J123" s="28"/>
      <c r="K123" s="29"/>
      <c r="L123" s="25"/>
      <c r="M123" s="35"/>
      <c r="N123" s="30"/>
      <c r="O123" s="31"/>
      <c r="P123" s="32"/>
    </row>
    <row r="124" spans="2:16" s="22" customFormat="1" ht="12">
      <c r="B124" s="24"/>
      <c r="C124" s="24"/>
      <c r="D124" s="33"/>
      <c r="E124" s="24"/>
      <c r="F124" s="25"/>
      <c r="G124" s="35"/>
      <c r="H124" s="25"/>
      <c r="I124" s="25"/>
      <c r="J124" s="28"/>
      <c r="K124" s="29"/>
      <c r="L124" s="25"/>
      <c r="M124" s="35"/>
      <c r="N124" s="30"/>
      <c r="O124" s="31"/>
      <c r="P124" s="32"/>
    </row>
    <row r="125" spans="2:16" s="22" customFormat="1" ht="12">
      <c r="B125" s="24"/>
      <c r="C125" s="24"/>
      <c r="D125" s="33"/>
      <c r="E125" s="24"/>
      <c r="F125" s="25"/>
      <c r="G125" s="35"/>
      <c r="H125" s="25"/>
      <c r="I125" s="25"/>
      <c r="J125" s="28"/>
      <c r="K125" s="29"/>
      <c r="L125" s="25"/>
      <c r="M125" s="35"/>
      <c r="N125" s="30"/>
      <c r="O125" s="31"/>
      <c r="P125" s="32"/>
    </row>
    <row r="126" spans="2:16" s="22" customFormat="1" ht="12">
      <c r="B126" s="36"/>
      <c r="C126" s="36"/>
      <c r="D126" s="37"/>
      <c r="E126" s="32"/>
      <c r="F126" s="34"/>
      <c r="G126" s="32"/>
      <c r="H126" s="32"/>
      <c r="I126" s="32"/>
      <c r="J126" s="37"/>
      <c r="K126" s="32"/>
      <c r="L126" s="32"/>
      <c r="M126" s="32"/>
      <c r="N126" s="30"/>
      <c r="O126" s="31"/>
      <c r="P126" s="32"/>
    </row>
    <row r="127" spans="2:16" s="22" customFormat="1" ht="12">
      <c r="B127" s="36"/>
      <c r="C127" s="36"/>
      <c r="D127" s="37"/>
      <c r="E127" s="32"/>
      <c r="F127" s="34"/>
      <c r="G127" s="32"/>
      <c r="H127" s="32"/>
      <c r="I127" s="32"/>
      <c r="J127" s="37"/>
      <c r="K127" s="32"/>
      <c r="L127" s="32"/>
      <c r="M127" s="32"/>
      <c r="N127" s="30"/>
      <c r="O127" s="31"/>
      <c r="P127" s="32"/>
    </row>
    <row r="128" spans="2:16" s="22" customFormat="1" ht="12">
      <c r="B128" s="36"/>
      <c r="C128" s="36"/>
      <c r="D128" s="37"/>
      <c r="E128" s="32"/>
      <c r="F128" s="34"/>
      <c r="G128" s="32"/>
      <c r="H128" s="32"/>
      <c r="I128" s="32"/>
      <c r="J128" s="37"/>
      <c r="K128" s="32"/>
      <c r="L128" s="32"/>
      <c r="M128" s="32"/>
      <c r="N128" s="30"/>
      <c r="O128" s="31"/>
      <c r="P128" s="32"/>
    </row>
    <row r="129" spans="2:16" s="22" customFormat="1" ht="12">
      <c r="B129" s="36"/>
      <c r="C129" s="36"/>
      <c r="D129" s="37"/>
      <c r="E129" s="32"/>
      <c r="F129" s="34"/>
      <c r="G129" s="32"/>
      <c r="H129" s="32"/>
      <c r="I129" s="32"/>
      <c r="J129" s="37"/>
      <c r="K129" s="32"/>
      <c r="L129" s="32"/>
      <c r="M129" s="32"/>
      <c r="N129" s="30"/>
      <c r="O129" s="31"/>
      <c r="P129" s="32"/>
    </row>
    <row r="130" spans="2:16" s="22" customFormat="1" ht="12">
      <c r="B130" s="36"/>
      <c r="C130" s="36"/>
      <c r="D130" s="37"/>
      <c r="E130" s="32"/>
      <c r="F130" s="34"/>
      <c r="G130" s="32"/>
      <c r="H130" s="32"/>
      <c r="I130" s="32"/>
      <c r="J130" s="37"/>
      <c r="K130" s="32"/>
      <c r="L130" s="32"/>
      <c r="M130" s="32"/>
      <c r="N130" s="30"/>
      <c r="O130" s="31"/>
      <c r="P130" s="32"/>
    </row>
    <row r="131" spans="2:16" s="22" customFormat="1" ht="12">
      <c r="B131" s="36"/>
      <c r="C131" s="36"/>
      <c r="D131" s="37"/>
      <c r="E131" s="32"/>
      <c r="F131" s="34"/>
      <c r="G131" s="32"/>
      <c r="H131" s="32"/>
      <c r="I131" s="32"/>
      <c r="J131" s="37"/>
      <c r="K131" s="32"/>
      <c r="L131" s="32"/>
      <c r="M131" s="32"/>
      <c r="N131" s="30"/>
      <c r="O131" s="31"/>
      <c r="P131" s="32"/>
    </row>
    <row r="132" spans="2:16" s="22" customFormat="1" ht="12">
      <c r="B132" s="36"/>
      <c r="C132" s="36"/>
      <c r="D132" s="37"/>
      <c r="E132" s="32"/>
      <c r="F132" s="34"/>
      <c r="G132" s="32"/>
      <c r="H132" s="32"/>
      <c r="I132" s="32"/>
      <c r="J132" s="37"/>
      <c r="K132" s="32"/>
      <c r="L132" s="32"/>
      <c r="M132" s="32"/>
      <c r="N132" s="30"/>
      <c r="O132" s="31"/>
      <c r="P132" s="32"/>
    </row>
    <row r="133" spans="2:16" s="22" customFormat="1" ht="12">
      <c r="B133" s="36"/>
      <c r="C133" s="36"/>
      <c r="D133" s="37"/>
      <c r="E133" s="32"/>
      <c r="F133" s="34"/>
      <c r="G133" s="32"/>
      <c r="H133" s="32"/>
      <c r="I133" s="32"/>
      <c r="J133" s="37"/>
      <c r="K133" s="32"/>
      <c r="L133" s="32"/>
      <c r="M133" s="32"/>
      <c r="N133" s="30"/>
      <c r="O133" s="31"/>
      <c r="P133" s="32"/>
    </row>
    <row r="134" spans="2:16" s="22" customFormat="1" ht="12">
      <c r="B134" s="36"/>
      <c r="C134" s="36"/>
      <c r="D134" s="37"/>
      <c r="E134" s="32"/>
      <c r="F134" s="34"/>
      <c r="G134" s="32"/>
      <c r="H134" s="32"/>
      <c r="I134" s="32"/>
      <c r="J134" s="37"/>
      <c r="K134" s="32"/>
      <c r="L134" s="32"/>
      <c r="M134" s="32"/>
      <c r="N134" s="30"/>
      <c r="O134" s="31"/>
      <c r="P134" s="32"/>
    </row>
  </sheetData>
  <mergeCells count="28">
    <mergeCell ref="B17:C17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2:P2"/>
    <mergeCell ref="B3:G3"/>
    <mergeCell ref="B4:C4"/>
    <mergeCell ref="D4:E4"/>
    <mergeCell ref="F4:G4"/>
    <mergeCell ref="H4:I4"/>
    <mergeCell ref="J4:K4"/>
    <mergeCell ref="L4:L5"/>
    <mergeCell ref="M4:M5"/>
    <mergeCell ref="N4:N5"/>
    <mergeCell ref="O4:O5"/>
    <mergeCell ref="B5:C5"/>
    <mergeCell ref="D5:E5"/>
    <mergeCell ref="F5:G5"/>
    <mergeCell ref="H5:I5"/>
    <mergeCell ref="J5:K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C56"/>
  <sheetViews>
    <sheetView topLeftCell="A4" workbookViewId="0">
      <selection activeCell="B5" sqref="B5"/>
    </sheetView>
  </sheetViews>
  <sheetFormatPr defaultRowHeight="23.25"/>
  <cols>
    <col min="1" max="2" width="5.5703125" customWidth="1"/>
    <col min="3" max="3" width="2.7109375" customWidth="1"/>
    <col min="4" max="4" width="6.5703125" customWidth="1"/>
    <col min="5" max="5" width="3.140625" customWidth="1"/>
    <col min="6" max="6" width="1.5703125" customWidth="1"/>
    <col min="7" max="8" width="5.5703125" style="6" customWidth="1"/>
    <col min="9" max="9" width="2.7109375" style="6" customWidth="1"/>
    <col min="10" max="10" width="7" style="6" customWidth="1"/>
    <col min="11" max="11" width="3.140625" style="6" customWidth="1"/>
    <col min="12" max="12" width="1.5703125" style="6" customWidth="1"/>
    <col min="13" max="14" width="5.5703125" style="6" customWidth="1"/>
    <col min="15" max="15" width="2.7109375" style="6" customWidth="1"/>
    <col min="16" max="16" width="7" style="6" customWidth="1"/>
    <col min="17" max="17" width="3.140625" style="6" customWidth="1"/>
    <col min="18" max="18" width="1.5703125" style="6" customWidth="1"/>
    <col min="19" max="20" width="5.5703125" style="6" customWidth="1"/>
    <col min="21" max="21" width="2.7109375" style="6" customWidth="1"/>
    <col min="22" max="22" width="7" style="6" customWidth="1"/>
    <col min="23" max="23" width="3.140625" style="6" customWidth="1"/>
    <col min="24" max="24" width="1.5703125" style="6" customWidth="1"/>
    <col min="25" max="26" width="5.5703125" style="6" customWidth="1"/>
    <col min="27" max="27" width="2.7109375" style="6" customWidth="1"/>
    <col min="28" max="28" width="7" style="6" customWidth="1"/>
    <col min="29" max="29" width="3.140625" style="6" customWidth="1"/>
  </cols>
  <sheetData>
    <row r="1" spans="1:29">
      <c r="A1" s="6"/>
      <c r="B1" s="6"/>
      <c r="C1" s="6"/>
      <c r="D1" s="6"/>
      <c r="E1" s="6"/>
      <c r="F1" s="6"/>
    </row>
    <row r="2" spans="1:29" ht="26.25">
      <c r="A2" s="586" t="s">
        <v>19</v>
      </c>
      <c r="B2" s="587"/>
      <c r="C2" s="587"/>
      <c r="D2" s="587"/>
      <c r="E2" s="588"/>
      <c r="F2" s="6"/>
      <c r="G2" s="586" t="s">
        <v>19</v>
      </c>
      <c r="H2" s="587"/>
      <c r="I2" s="587"/>
      <c r="J2" s="587"/>
      <c r="K2" s="588"/>
      <c r="L2" s="38"/>
      <c r="M2" s="586" t="s">
        <v>19</v>
      </c>
      <c r="N2" s="587"/>
      <c r="O2" s="587"/>
      <c r="P2" s="587"/>
      <c r="Q2" s="588"/>
      <c r="R2" s="38"/>
      <c r="S2" s="586" t="s">
        <v>19</v>
      </c>
      <c r="T2" s="587"/>
      <c r="U2" s="587"/>
      <c r="V2" s="587"/>
      <c r="W2" s="588"/>
      <c r="X2" s="38"/>
      <c r="Y2" s="586" t="s">
        <v>19</v>
      </c>
      <c r="Z2" s="587"/>
      <c r="AA2" s="587"/>
      <c r="AB2" s="587"/>
      <c r="AC2" s="588"/>
    </row>
    <row r="3" spans="1:29" ht="26.25">
      <c r="A3" s="589" t="s">
        <v>11</v>
      </c>
      <c r="B3" s="590"/>
      <c r="C3" s="590"/>
      <c r="D3" s="590"/>
      <c r="E3" s="591"/>
      <c r="F3" s="6"/>
      <c r="G3" s="589" t="s">
        <v>12</v>
      </c>
      <c r="H3" s="590"/>
      <c r="I3" s="590"/>
      <c r="J3" s="590"/>
      <c r="K3" s="591"/>
      <c r="L3" s="4"/>
      <c r="M3" s="589" t="s">
        <v>13</v>
      </c>
      <c r="N3" s="590"/>
      <c r="O3" s="590"/>
      <c r="P3" s="590"/>
      <c r="Q3" s="591"/>
      <c r="R3" s="4"/>
      <c r="S3" s="589" t="s">
        <v>14</v>
      </c>
      <c r="T3" s="590"/>
      <c r="U3" s="590"/>
      <c r="V3" s="590"/>
      <c r="W3" s="591"/>
      <c r="X3" s="4"/>
      <c r="Y3" s="589" t="s">
        <v>15</v>
      </c>
      <c r="Z3" s="590"/>
      <c r="AA3" s="590"/>
      <c r="AB3" s="590"/>
      <c r="AC3" s="591"/>
    </row>
    <row r="4" spans="1:29" ht="26.25">
      <c r="A4" s="592" t="s">
        <v>9</v>
      </c>
      <c r="B4" s="593"/>
      <c r="C4" s="594">
        <v>42337</v>
      </c>
      <c r="D4" s="595"/>
      <c r="E4" s="596"/>
      <c r="F4" s="38"/>
      <c r="G4" s="592" t="s">
        <v>9</v>
      </c>
      <c r="H4" s="593"/>
      <c r="I4" s="594">
        <v>42503</v>
      </c>
      <c r="J4" s="595"/>
      <c r="K4" s="596"/>
      <c r="L4" s="4"/>
      <c r="M4" s="592" t="s">
        <v>9</v>
      </c>
      <c r="N4" s="593"/>
      <c r="O4" s="594">
        <v>42337</v>
      </c>
      <c r="P4" s="595"/>
      <c r="Q4" s="596"/>
      <c r="R4" s="4"/>
      <c r="S4" s="592" t="s">
        <v>9</v>
      </c>
      <c r="T4" s="593"/>
      <c r="U4" s="594">
        <v>42502</v>
      </c>
      <c r="V4" s="595"/>
      <c r="W4" s="596"/>
      <c r="X4" s="4"/>
      <c r="Y4" s="592" t="s">
        <v>9</v>
      </c>
      <c r="Z4" s="593"/>
      <c r="AA4" s="594">
        <v>42530</v>
      </c>
      <c r="AB4" s="595"/>
      <c r="AC4" s="596"/>
    </row>
    <row r="5" spans="1:29" ht="26.25">
      <c r="A5" s="41">
        <v>2.5</v>
      </c>
      <c r="B5" s="42">
        <v>0.06</v>
      </c>
      <c r="C5" s="43" t="s">
        <v>16</v>
      </c>
      <c r="D5" s="44">
        <f t="shared" ref="D5:D14" si="0">B5/1000</f>
        <v>5.9999999999999995E-5</v>
      </c>
      <c r="E5" s="45" t="s">
        <v>10</v>
      </c>
      <c r="F5" s="39"/>
      <c r="G5" s="41">
        <v>2.5</v>
      </c>
      <c r="H5" s="42">
        <v>0.08</v>
      </c>
      <c r="I5" s="46" t="s">
        <v>16</v>
      </c>
      <c r="J5" s="47">
        <f t="shared" ref="J5:J17" si="1">H5/1000</f>
        <v>8.0000000000000007E-5</v>
      </c>
      <c r="K5" s="48" t="s">
        <v>10</v>
      </c>
      <c r="L5" s="4"/>
      <c r="M5" s="49">
        <v>1.0049999999999999</v>
      </c>
      <c r="N5" s="42">
        <v>0.06</v>
      </c>
      <c r="O5" s="46" t="s">
        <v>16</v>
      </c>
      <c r="P5" s="47">
        <f t="shared" ref="P5:P51" si="2">N5/1000</f>
        <v>5.9999999999999995E-5</v>
      </c>
      <c r="Q5" s="48" t="s">
        <v>10</v>
      </c>
      <c r="R5" s="4"/>
      <c r="S5" s="50">
        <v>1</v>
      </c>
      <c r="T5" s="42">
        <v>0.08</v>
      </c>
      <c r="U5" s="46" t="s">
        <v>16</v>
      </c>
      <c r="V5" s="47">
        <f t="shared" ref="V5:V36" si="3">T5/1000</f>
        <v>8.0000000000000007E-5</v>
      </c>
      <c r="W5" s="48" t="s">
        <v>10</v>
      </c>
      <c r="X5" s="4"/>
      <c r="Y5" s="50">
        <v>125</v>
      </c>
      <c r="Z5" s="42">
        <v>0.42</v>
      </c>
      <c r="AA5" s="46" t="s">
        <v>16</v>
      </c>
      <c r="AB5" s="47">
        <f t="shared" ref="AB5:AB12" si="4">Z5/1000</f>
        <v>4.1999999999999996E-4</v>
      </c>
      <c r="AC5" s="48" t="s">
        <v>10</v>
      </c>
    </row>
    <row r="6" spans="1:29" ht="26.25">
      <c r="A6" s="41">
        <v>5.0999999999999996</v>
      </c>
      <c r="B6" s="42">
        <v>0.06</v>
      </c>
      <c r="C6" s="43" t="s">
        <v>16</v>
      </c>
      <c r="D6" s="44">
        <f t="shared" si="0"/>
        <v>5.9999999999999995E-5</v>
      </c>
      <c r="E6" s="45" t="s">
        <v>10</v>
      </c>
      <c r="F6" s="40"/>
      <c r="G6" s="41">
        <v>5.0999999999999996</v>
      </c>
      <c r="H6" s="42">
        <v>0.09</v>
      </c>
      <c r="I6" s="46" t="s">
        <v>16</v>
      </c>
      <c r="J6" s="47">
        <f t="shared" si="1"/>
        <v>8.9999999999999992E-5</v>
      </c>
      <c r="K6" s="48" t="s">
        <v>10</v>
      </c>
      <c r="L6" s="5"/>
      <c r="M6" s="51">
        <v>1.01</v>
      </c>
      <c r="N6" s="42">
        <v>0.06</v>
      </c>
      <c r="O6" s="46" t="s">
        <v>16</v>
      </c>
      <c r="P6" s="47">
        <f t="shared" si="2"/>
        <v>5.9999999999999995E-5</v>
      </c>
      <c r="Q6" s="48" t="s">
        <v>10</v>
      </c>
      <c r="R6" s="5"/>
      <c r="S6" s="49">
        <v>1.0049999999999999</v>
      </c>
      <c r="T6" s="42">
        <v>0.08</v>
      </c>
      <c r="U6" s="46" t="s">
        <v>16</v>
      </c>
      <c r="V6" s="47">
        <f t="shared" si="3"/>
        <v>8.0000000000000007E-5</v>
      </c>
      <c r="W6" s="48" t="s">
        <v>10</v>
      </c>
      <c r="X6" s="5"/>
      <c r="Y6" s="50">
        <v>150</v>
      </c>
      <c r="Z6" s="42">
        <v>0.47</v>
      </c>
      <c r="AA6" s="46" t="s">
        <v>16</v>
      </c>
      <c r="AB6" s="47">
        <f t="shared" si="4"/>
        <v>4.6999999999999999E-4</v>
      </c>
      <c r="AC6" s="48" t="s">
        <v>10</v>
      </c>
    </row>
    <row r="7" spans="1:29" ht="26.25">
      <c r="A7" s="41">
        <v>7.7</v>
      </c>
      <c r="B7" s="42">
        <v>0.06</v>
      </c>
      <c r="C7" s="43" t="s">
        <v>16</v>
      </c>
      <c r="D7" s="44">
        <f t="shared" si="0"/>
        <v>5.9999999999999995E-5</v>
      </c>
      <c r="E7" s="45" t="s">
        <v>10</v>
      </c>
      <c r="F7" s="38"/>
      <c r="G7" s="41">
        <v>7.7</v>
      </c>
      <c r="H7" s="42">
        <v>0.09</v>
      </c>
      <c r="I7" s="46" t="s">
        <v>16</v>
      </c>
      <c r="J7" s="47">
        <f t="shared" si="1"/>
        <v>8.9999999999999992E-5</v>
      </c>
      <c r="K7" s="48" t="s">
        <v>10</v>
      </c>
      <c r="M7" s="51">
        <v>1.02</v>
      </c>
      <c r="N7" s="42">
        <v>0.06</v>
      </c>
      <c r="O7" s="46" t="s">
        <v>16</v>
      </c>
      <c r="P7" s="47">
        <f t="shared" si="2"/>
        <v>5.9999999999999995E-5</v>
      </c>
      <c r="Q7" s="48" t="s">
        <v>10</v>
      </c>
      <c r="S7" s="51">
        <v>1.01</v>
      </c>
      <c r="T7" s="42">
        <v>0.08</v>
      </c>
      <c r="U7" s="46" t="s">
        <v>16</v>
      </c>
      <c r="V7" s="47">
        <f t="shared" si="3"/>
        <v>8.0000000000000007E-5</v>
      </c>
      <c r="W7" s="48" t="s">
        <v>10</v>
      </c>
      <c r="Y7" s="50">
        <v>175</v>
      </c>
      <c r="Z7" s="42">
        <v>0.51</v>
      </c>
      <c r="AA7" s="46" t="s">
        <v>16</v>
      </c>
      <c r="AB7" s="47">
        <f t="shared" si="4"/>
        <v>5.1000000000000004E-4</v>
      </c>
      <c r="AC7" s="48" t="s">
        <v>10</v>
      </c>
    </row>
    <row r="8" spans="1:29" ht="26.25">
      <c r="A8" s="41">
        <v>10.3</v>
      </c>
      <c r="B8" s="42">
        <v>7.0000000000000007E-2</v>
      </c>
      <c r="C8" s="43" t="s">
        <v>16</v>
      </c>
      <c r="D8" s="44">
        <f t="shared" si="0"/>
        <v>7.0000000000000007E-5</v>
      </c>
      <c r="E8" s="45" t="s">
        <v>10</v>
      </c>
      <c r="F8" s="38"/>
      <c r="G8" s="41">
        <v>10.3</v>
      </c>
      <c r="H8" s="42">
        <v>0.09</v>
      </c>
      <c r="I8" s="46" t="s">
        <v>16</v>
      </c>
      <c r="J8" s="47">
        <f t="shared" si="1"/>
        <v>8.9999999999999992E-5</v>
      </c>
      <c r="K8" s="48" t="s">
        <v>10</v>
      </c>
      <c r="M8" s="51">
        <v>1.03</v>
      </c>
      <c r="N8" s="42">
        <v>0.06</v>
      </c>
      <c r="O8" s="46" t="s">
        <v>16</v>
      </c>
      <c r="P8" s="47">
        <f t="shared" si="2"/>
        <v>5.9999999999999995E-5</v>
      </c>
      <c r="Q8" s="48" t="s">
        <v>10</v>
      </c>
      <c r="S8" s="51">
        <v>1.02</v>
      </c>
      <c r="T8" s="42">
        <v>0.08</v>
      </c>
      <c r="U8" s="46" t="s">
        <v>16</v>
      </c>
      <c r="V8" s="47">
        <f t="shared" si="3"/>
        <v>8.0000000000000007E-5</v>
      </c>
      <c r="W8" s="48" t="s">
        <v>10</v>
      </c>
      <c r="Y8" s="50">
        <v>200</v>
      </c>
      <c r="Z8" s="42">
        <v>0.55000000000000004</v>
      </c>
      <c r="AA8" s="46" t="s">
        <v>16</v>
      </c>
      <c r="AB8" s="47">
        <f t="shared" si="4"/>
        <v>5.5000000000000003E-4</v>
      </c>
      <c r="AC8" s="48" t="s">
        <v>10</v>
      </c>
    </row>
    <row r="9" spans="1:29" ht="26.25">
      <c r="A9" s="41">
        <v>12.9</v>
      </c>
      <c r="B9" s="42">
        <v>7.0000000000000007E-2</v>
      </c>
      <c r="C9" s="43" t="s">
        <v>16</v>
      </c>
      <c r="D9" s="44">
        <f t="shared" si="0"/>
        <v>7.0000000000000007E-5</v>
      </c>
      <c r="E9" s="45" t="s">
        <v>10</v>
      </c>
      <c r="F9" s="38"/>
      <c r="G9" s="41">
        <v>12.9</v>
      </c>
      <c r="H9" s="42">
        <v>0.09</v>
      </c>
      <c r="I9" s="46" t="s">
        <v>16</v>
      </c>
      <c r="J9" s="47">
        <f t="shared" si="1"/>
        <v>8.9999999999999992E-5</v>
      </c>
      <c r="K9" s="48" t="s">
        <v>10</v>
      </c>
      <c r="M9" s="51">
        <v>1.04</v>
      </c>
      <c r="N9" s="42">
        <v>0.06</v>
      </c>
      <c r="O9" s="46" t="s">
        <v>16</v>
      </c>
      <c r="P9" s="47">
        <f t="shared" si="2"/>
        <v>5.9999999999999995E-5</v>
      </c>
      <c r="Q9" s="48" t="s">
        <v>10</v>
      </c>
      <c r="S9" s="51">
        <v>1.03</v>
      </c>
      <c r="T9" s="42">
        <v>0.08</v>
      </c>
      <c r="U9" s="46" t="s">
        <v>16</v>
      </c>
      <c r="V9" s="47">
        <f t="shared" si="3"/>
        <v>8.0000000000000007E-5</v>
      </c>
      <c r="W9" s="48" t="s">
        <v>10</v>
      </c>
      <c r="Y9" s="50">
        <v>250</v>
      </c>
      <c r="Z9" s="42">
        <v>0.63</v>
      </c>
      <c r="AA9" s="46" t="s">
        <v>16</v>
      </c>
      <c r="AB9" s="47">
        <f t="shared" si="4"/>
        <v>6.3000000000000003E-4</v>
      </c>
      <c r="AC9" s="48" t="s">
        <v>10</v>
      </c>
    </row>
    <row r="10" spans="1:29" ht="26.25">
      <c r="A10" s="41">
        <v>15</v>
      </c>
      <c r="B10" s="42">
        <v>7.0000000000000007E-2</v>
      </c>
      <c r="C10" s="43" t="s">
        <v>16</v>
      </c>
      <c r="D10" s="44">
        <f t="shared" si="0"/>
        <v>7.0000000000000007E-5</v>
      </c>
      <c r="E10" s="45" t="s">
        <v>10</v>
      </c>
      <c r="F10" s="38"/>
      <c r="G10" s="50">
        <v>15</v>
      </c>
      <c r="H10" s="42">
        <v>0.1</v>
      </c>
      <c r="I10" s="46" t="s">
        <v>16</v>
      </c>
      <c r="J10" s="47">
        <f t="shared" si="1"/>
        <v>1E-4</v>
      </c>
      <c r="K10" s="48" t="s">
        <v>10</v>
      </c>
      <c r="M10" s="51">
        <v>1.05</v>
      </c>
      <c r="N10" s="42">
        <v>0.06</v>
      </c>
      <c r="O10" s="46" t="s">
        <v>16</v>
      </c>
      <c r="P10" s="47">
        <f t="shared" si="2"/>
        <v>5.9999999999999995E-5</v>
      </c>
      <c r="Q10" s="48" t="s">
        <v>10</v>
      </c>
      <c r="S10" s="51">
        <v>1.04</v>
      </c>
      <c r="T10" s="42">
        <v>0.08</v>
      </c>
      <c r="U10" s="46" t="s">
        <v>16</v>
      </c>
      <c r="V10" s="47">
        <f t="shared" si="3"/>
        <v>8.0000000000000007E-5</v>
      </c>
      <c r="W10" s="48" t="s">
        <v>10</v>
      </c>
      <c r="Y10" s="50">
        <v>300</v>
      </c>
      <c r="Z10" s="42">
        <v>0.71</v>
      </c>
      <c r="AA10" s="46" t="s">
        <v>16</v>
      </c>
      <c r="AB10" s="47">
        <f t="shared" si="4"/>
        <v>7.0999999999999991E-4</v>
      </c>
      <c r="AC10" s="48" t="s">
        <v>10</v>
      </c>
    </row>
    <row r="11" spans="1:29" ht="26.25">
      <c r="A11" s="41">
        <v>17.600000000000001</v>
      </c>
      <c r="B11" s="42">
        <v>7.0000000000000007E-2</v>
      </c>
      <c r="C11" s="43" t="s">
        <v>16</v>
      </c>
      <c r="D11" s="44">
        <f t="shared" si="0"/>
        <v>7.0000000000000007E-5</v>
      </c>
      <c r="E11" s="45" t="s">
        <v>10</v>
      </c>
      <c r="F11" s="38"/>
      <c r="G11" s="41">
        <v>17.600000000000001</v>
      </c>
      <c r="H11" s="42">
        <v>0.1</v>
      </c>
      <c r="I11" s="46" t="s">
        <v>16</v>
      </c>
      <c r="J11" s="47">
        <f t="shared" si="1"/>
        <v>1E-4</v>
      </c>
      <c r="K11" s="48" t="s">
        <v>10</v>
      </c>
      <c r="M11" s="51">
        <v>1.06</v>
      </c>
      <c r="N11" s="42">
        <v>0.06</v>
      </c>
      <c r="O11" s="46" t="s">
        <v>16</v>
      </c>
      <c r="P11" s="47">
        <f t="shared" si="2"/>
        <v>5.9999999999999995E-5</v>
      </c>
      <c r="Q11" s="48" t="s">
        <v>10</v>
      </c>
      <c r="S11" s="51">
        <v>1.05</v>
      </c>
      <c r="T11" s="42">
        <v>0.08</v>
      </c>
      <c r="U11" s="46" t="s">
        <v>16</v>
      </c>
      <c r="V11" s="47">
        <f t="shared" si="3"/>
        <v>8.0000000000000007E-5</v>
      </c>
      <c r="W11" s="48" t="s">
        <v>10</v>
      </c>
      <c r="Y11" s="50">
        <v>400</v>
      </c>
      <c r="Z11" s="42">
        <v>0.89</v>
      </c>
      <c r="AA11" s="46" t="s">
        <v>16</v>
      </c>
      <c r="AB11" s="47">
        <f t="shared" si="4"/>
        <v>8.9000000000000006E-4</v>
      </c>
      <c r="AC11" s="48" t="s">
        <v>10</v>
      </c>
    </row>
    <row r="12" spans="1:29" ht="26.25">
      <c r="A12" s="41">
        <v>20.2</v>
      </c>
      <c r="B12" s="42">
        <v>7.0000000000000007E-2</v>
      </c>
      <c r="C12" s="43" t="s">
        <v>16</v>
      </c>
      <c r="D12" s="44">
        <f t="shared" si="0"/>
        <v>7.0000000000000007E-5</v>
      </c>
      <c r="E12" s="45" t="s">
        <v>10</v>
      </c>
      <c r="F12" s="38"/>
      <c r="G12" s="41">
        <v>20.2</v>
      </c>
      <c r="H12" s="42">
        <v>0.1</v>
      </c>
      <c r="I12" s="46" t="s">
        <v>16</v>
      </c>
      <c r="J12" s="47">
        <f t="shared" si="1"/>
        <v>1E-4</v>
      </c>
      <c r="K12" s="48" t="s">
        <v>10</v>
      </c>
      <c r="M12" s="51">
        <v>1.07</v>
      </c>
      <c r="N12" s="42">
        <v>0.06</v>
      </c>
      <c r="O12" s="46" t="s">
        <v>16</v>
      </c>
      <c r="P12" s="47">
        <f t="shared" si="2"/>
        <v>5.9999999999999995E-5</v>
      </c>
      <c r="Q12" s="48" t="s">
        <v>10</v>
      </c>
      <c r="S12" s="51">
        <v>1.06</v>
      </c>
      <c r="T12" s="42">
        <v>0.08</v>
      </c>
      <c r="U12" s="46" t="s">
        <v>16</v>
      </c>
      <c r="V12" s="47">
        <f t="shared" si="3"/>
        <v>8.0000000000000007E-5</v>
      </c>
      <c r="W12" s="48" t="s">
        <v>10</v>
      </c>
      <c r="Y12" s="50">
        <v>500</v>
      </c>
      <c r="Z12" s="42">
        <v>1.1000000000000001</v>
      </c>
      <c r="AA12" s="46" t="s">
        <v>16</v>
      </c>
      <c r="AB12" s="47">
        <f t="shared" si="4"/>
        <v>1.1000000000000001E-3</v>
      </c>
      <c r="AC12" s="48" t="s">
        <v>10</v>
      </c>
    </row>
    <row r="13" spans="1:29" ht="26.25">
      <c r="A13" s="41">
        <v>22.8</v>
      </c>
      <c r="B13" s="42">
        <v>7.0000000000000007E-2</v>
      </c>
      <c r="C13" s="43" t="s">
        <v>16</v>
      </c>
      <c r="D13" s="44">
        <f t="shared" si="0"/>
        <v>7.0000000000000007E-5</v>
      </c>
      <c r="E13" s="45">
        <f>'Uncert of STD'!N43+2</f>
        <v>2.0699999999999998</v>
      </c>
      <c r="F13" s="38"/>
      <c r="G13" s="41">
        <v>22.8</v>
      </c>
      <c r="H13" s="42">
        <v>0.1</v>
      </c>
      <c r="I13" s="46" t="s">
        <v>16</v>
      </c>
      <c r="J13" s="47">
        <f t="shared" si="1"/>
        <v>1E-4</v>
      </c>
      <c r="K13" s="48" t="s">
        <v>10</v>
      </c>
      <c r="M13" s="51">
        <v>1.08</v>
      </c>
      <c r="N13" s="42">
        <v>0.06</v>
      </c>
      <c r="O13" s="46" t="s">
        <v>16</v>
      </c>
      <c r="P13" s="47">
        <f t="shared" si="2"/>
        <v>5.9999999999999995E-5</v>
      </c>
      <c r="Q13" s="48" t="s">
        <v>10</v>
      </c>
      <c r="S13" s="51">
        <v>1.07</v>
      </c>
      <c r="T13" s="42">
        <v>0.08</v>
      </c>
      <c r="U13" s="46" t="s">
        <v>16</v>
      </c>
      <c r="V13" s="47">
        <f t="shared" si="3"/>
        <v>8.0000000000000007E-5</v>
      </c>
      <c r="W13" s="48" t="s">
        <v>10</v>
      </c>
      <c r="Y13" s="7"/>
      <c r="Z13" s="7"/>
      <c r="AA13" s="7"/>
      <c r="AB13" s="7"/>
      <c r="AC13" s="7"/>
    </row>
    <row r="14" spans="1:29" ht="26.25">
      <c r="A14" s="41">
        <v>25</v>
      </c>
      <c r="B14" s="42">
        <v>7.0000000000000007E-2</v>
      </c>
      <c r="C14" s="52" t="s">
        <v>16</v>
      </c>
      <c r="D14" s="44">
        <f t="shared" si="0"/>
        <v>7.0000000000000007E-5</v>
      </c>
      <c r="E14" s="45" t="s">
        <v>10</v>
      </c>
      <c r="F14" s="38"/>
      <c r="G14" s="50">
        <v>25</v>
      </c>
      <c r="H14" s="42">
        <v>0.11</v>
      </c>
      <c r="I14" s="46" t="s">
        <v>16</v>
      </c>
      <c r="J14" s="47">
        <f t="shared" si="1"/>
        <v>1.1E-4</v>
      </c>
      <c r="K14" s="48" t="s">
        <v>10</v>
      </c>
      <c r="M14" s="51">
        <v>1.0900000000000001</v>
      </c>
      <c r="N14" s="42">
        <v>0.06</v>
      </c>
      <c r="O14" s="46" t="s">
        <v>16</v>
      </c>
      <c r="P14" s="47">
        <f t="shared" si="2"/>
        <v>5.9999999999999995E-5</v>
      </c>
      <c r="Q14" s="48" t="s">
        <v>10</v>
      </c>
      <c r="S14" s="51">
        <v>1.08</v>
      </c>
      <c r="T14" s="42">
        <v>0.08</v>
      </c>
      <c r="U14" s="46" t="s">
        <v>16</v>
      </c>
      <c r="V14" s="47">
        <f t="shared" si="3"/>
        <v>8.0000000000000007E-5</v>
      </c>
      <c r="W14" s="48" t="s">
        <v>10</v>
      </c>
      <c r="Y14" s="7"/>
      <c r="Z14" s="7"/>
      <c r="AA14" s="7"/>
      <c r="AB14" s="7"/>
      <c r="AC14" s="7"/>
    </row>
    <row r="15" spans="1:29" ht="26.25">
      <c r="A15" s="38"/>
      <c r="B15" s="38"/>
      <c r="C15" s="38"/>
      <c r="D15" s="38"/>
      <c r="E15" s="38"/>
      <c r="F15" s="38"/>
      <c r="G15" s="50">
        <v>50</v>
      </c>
      <c r="H15" s="42">
        <v>0.13</v>
      </c>
      <c r="I15" s="46" t="s">
        <v>16</v>
      </c>
      <c r="J15" s="47">
        <f t="shared" si="1"/>
        <v>1.3000000000000002E-4</v>
      </c>
      <c r="K15" s="48" t="s">
        <v>10</v>
      </c>
      <c r="M15" s="51">
        <v>1.1000000000000001</v>
      </c>
      <c r="N15" s="42">
        <v>0.06</v>
      </c>
      <c r="O15" s="46" t="s">
        <v>16</v>
      </c>
      <c r="P15" s="47">
        <f t="shared" si="2"/>
        <v>5.9999999999999995E-5</v>
      </c>
      <c r="Q15" s="48" t="s">
        <v>10</v>
      </c>
      <c r="S15" s="51">
        <v>1.0900000000000001</v>
      </c>
      <c r="T15" s="42">
        <v>0.08</v>
      </c>
      <c r="U15" s="46" t="s">
        <v>16</v>
      </c>
      <c r="V15" s="47">
        <f t="shared" si="3"/>
        <v>8.0000000000000007E-5</v>
      </c>
      <c r="W15" s="48" t="s">
        <v>10</v>
      </c>
      <c r="Y15" s="7"/>
      <c r="Z15" s="7"/>
      <c r="AA15" s="7"/>
      <c r="AB15" s="7"/>
      <c r="AC15" s="7"/>
    </row>
    <row r="16" spans="1:29" ht="26.25">
      <c r="A16" s="53" t="s">
        <v>17</v>
      </c>
      <c r="B16" s="54">
        <v>2</v>
      </c>
      <c r="C16" s="55"/>
      <c r="D16" s="38"/>
      <c r="E16" s="38"/>
      <c r="F16" s="38"/>
      <c r="G16" s="50">
        <v>75</v>
      </c>
      <c r="H16" s="42">
        <v>0.16</v>
      </c>
      <c r="I16" s="46" t="s">
        <v>16</v>
      </c>
      <c r="J16" s="47">
        <f t="shared" si="1"/>
        <v>1.6000000000000001E-4</v>
      </c>
      <c r="K16" s="48" t="s">
        <v>10</v>
      </c>
      <c r="M16" s="51">
        <v>1.2</v>
      </c>
      <c r="N16" s="42">
        <v>0.06</v>
      </c>
      <c r="O16" s="46" t="s">
        <v>16</v>
      </c>
      <c r="P16" s="47">
        <f t="shared" si="2"/>
        <v>5.9999999999999995E-5</v>
      </c>
      <c r="Q16" s="48" t="s">
        <v>10</v>
      </c>
      <c r="S16" s="51">
        <v>1.1000000000000001</v>
      </c>
      <c r="T16" s="42">
        <v>0.08</v>
      </c>
      <c r="U16" s="46" t="s">
        <v>16</v>
      </c>
      <c r="V16" s="47">
        <f t="shared" si="3"/>
        <v>8.0000000000000007E-5</v>
      </c>
      <c r="W16" s="48" t="s">
        <v>10</v>
      </c>
      <c r="Y16" s="7"/>
      <c r="Z16" s="7"/>
      <c r="AA16" s="7"/>
      <c r="AB16" s="7"/>
      <c r="AC16" s="7"/>
    </row>
    <row r="17" spans="1:29" ht="26.25">
      <c r="A17" s="56" t="s">
        <v>18</v>
      </c>
      <c r="B17" s="56">
        <v>5</v>
      </c>
      <c r="C17" s="55"/>
      <c r="D17" s="38"/>
      <c r="E17" s="38"/>
      <c r="F17" s="38"/>
      <c r="G17" s="50">
        <v>100</v>
      </c>
      <c r="H17" s="42">
        <v>0.18</v>
      </c>
      <c r="I17" s="46" t="s">
        <v>16</v>
      </c>
      <c r="J17" s="47">
        <f t="shared" si="1"/>
        <v>1.7999999999999998E-4</v>
      </c>
      <c r="K17" s="48" t="s">
        <v>10</v>
      </c>
      <c r="M17" s="51">
        <v>1.3</v>
      </c>
      <c r="N17" s="42">
        <v>0.06</v>
      </c>
      <c r="O17" s="46" t="s">
        <v>16</v>
      </c>
      <c r="P17" s="47">
        <f t="shared" si="2"/>
        <v>5.9999999999999995E-5</v>
      </c>
      <c r="Q17" s="48" t="s">
        <v>10</v>
      </c>
      <c r="S17" s="51">
        <v>1.2</v>
      </c>
      <c r="T17" s="42">
        <v>0.08</v>
      </c>
      <c r="U17" s="46" t="s">
        <v>16</v>
      </c>
      <c r="V17" s="47">
        <f t="shared" si="3"/>
        <v>8.0000000000000007E-5</v>
      </c>
      <c r="W17" s="48" t="s">
        <v>10</v>
      </c>
      <c r="Y17" s="7"/>
      <c r="Z17" s="7"/>
      <c r="AA17" s="7"/>
      <c r="AB17" s="7"/>
      <c r="AC17" s="7"/>
    </row>
    <row r="18" spans="1:29" ht="26.25">
      <c r="A18" s="7"/>
      <c r="B18" s="7"/>
      <c r="C18" s="7"/>
      <c r="D18" s="7"/>
      <c r="E18" s="7"/>
      <c r="F18" s="38"/>
      <c r="G18" s="7"/>
      <c r="H18" s="7"/>
      <c r="I18" s="7"/>
      <c r="J18" s="7"/>
      <c r="K18" s="7"/>
      <c r="M18" s="51">
        <v>1.4</v>
      </c>
      <c r="N18" s="42">
        <v>0.06</v>
      </c>
      <c r="O18" s="46" t="s">
        <v>16</v>
      </c>
      <c r="P18" s="47">
        <f t="shared" si="2"/>
        <v>5.9999999999999995E-5</v>
      </c>
      <c r="Q18" s="48" t="s">
        <v>10</v>
      </c>
      <c r="S18" s="51">
        <v>1.3</v>
      </c>
      <c r="T18" s="42">
        <v>0.08</v>
      </c>
      <c r="U18" s="46" t="s">
        <v>16</v>
      </c>
      <c r="V18" s="47">
        <f t="shared" si="3"/>
        <v>8.0000000000000007E-5</v>
      </c>
      <c r="W18" s="48" t="s">
        <v>10</v>
      </c>
      <c r="Y18" s="38"/>
      <c r="Z18" s="38"/>
      <c r="AA18" s="38"/>
      <c r="AB18" s="38"/>
      <c r="AC18" s="38"/>
    </row>
    <row r="19" spans="1:29" ht="26.25">
      <c r="A19" s="7"/>
      <c r="B19" s="7"/>
      <c r="C19" s="7"/>
      <c r="D19" s="7"/>
      <c r="E19" s="7"/>
      <c r="F19" s="38"/>
      <c r="G19" s="7"/>
      <c r="H19" s="7"/>
      <c r="I19" s="7"/>
      <c r="J19" s="7"/>
      <c r="K19" s="7"/>
      <c r="M19" s="51">
        <v>1.5</v>
      </c>
      <c r="N19" s="42">
        <v>0.06</v>
      </c>
      <c r="O19" s="46" t="s">
        <v>16</v>
      </c>
      <c r="P19" s="47">
        <f t="shared" si="2"/>
        <v>5.9999999999999995E-5</v>
      </c>
      <c r="Q19" s="48" t="s">
        <v>10</v>
      </c>
      <c r="S19" s="51">
        <v>1.4</v>
      </c>
      <c r="T19" s="42">
        <v>0.08</v>
      </c>
      <c r="U19" s="46" t="s">
        <v>16</v>
      </c>
      <c r="V19" s="47">
        <f t="shared" si="3"/>
        <v>8.0000000000000007E-5</v>
      </c>
      <c r="W19" s="48" t="s">
        <v>10</v>
      </c>
      <c r="Y19" s="38"/>
      <c r="Z19" s="38"/>
      <c r="AA19" s="38"/>
      <c r="AB19" s="38"/>
      <c r="AC19" s="38"/>
    </row>
    <row r="20" spans="1:29" ht="26.25">
      <c r="A20" s="7"/>
      <c r="B20" s="7"/>
      <c r="C20" s="7"/>
      <c r="D20" s="7"/>
      <c r="E20" s="7"/>
      <c r="F20" s="38"/>
      <c r="G20" s="7"/>
      <c r="H20" s="7"/>
      <c r="I20" s="7"/>
      <c r="J20" s="7"/>
      <c r="K20" s="7"/>
      <c r="M20" s="51">
        <v>1.6</v>
      </c>
      <c r="N20" s="42">
        <v>0.06</v>
      </c>
      <c r="O20" s="46" t="s">
        <v>16</v>
      </c>
      <c r="P20" s="47">
        <f t="shared" si="2"/>
        <v>5.9999999999999995E-5</v>
      </c>
      <c r="Q20" s="48" t="s">
        <v>10</v>
      </c>
      <c r="S20" s="51">
        <v>1.5</v>
      </c>
      <c r="T20" s="42">
        <v>0.08</v>
      </c>
      <c r="U20" s="46" t="s">
        <v>16</v>
      </c>
      <c r="V20" s="47">
        <f t="shared" si="3"/>
        <v>8.0000000000000007E-5</v>
      </c>
      <c r="W20" s="48" t="s">
        <v>10</v>
      </c>
    </row>
    <row r="21" spans="1:29" ht="26.25">
      <c r="A21" s="7"/>
      <c r="B21" s="7"/>
      <c r="C21" s="7"/>
      <c r="D21" s="7"/>
      <c r="E21" s="7"/>
      <c r="F21" s="38"/>
      <c r="G21" s="7"/>
      <c r="H21" s="7"/>
      <c r="I21" s="7"/>
      <c r="J21" s="7"/>
      <c r="K21" s="7"/>
      <c r="M21" s="51">
        <v>1.7</v>
      </c>
      <c r="N21" s="42">
        <v>0.06</v>
      </c>
      <c r="O21" s="46" t="s">
        <v>16</v>
      </c>
      <c r="P21" s="47">
        <f t="shared" si="2"/>
        <v>5.9999999999999995E-5</v>
      </c>
      <c r="Q21" s="48" t="s">
        <v>10</v>
      </c>
      <c r="S21" s="51">
        <v>1.6</v>
      </c>
      <c r="T21" s="42">
        <v>0.08</v>
      </c>
      <c r="U21" s="46" t="s">
        <v>16</v>
      </c>
      <c r="V21" s="47">
        <f t="shared" si="3"/>
        <v>8.0000000000000007E-5</v>
      </c>
      <c r="W21" s="48" t="s">
        <v>10</v>
      </c>
    </row>
    <row r="22" spans="1:29" ht="26.25">
      <c r="A22" s="7"/>
      <c r="B22" s="7"/>
      <c r="C22" s="7"/>
      <c r="D22" s="7"/>
      <c r="E22" s="7"/>
      <c r="F22" s="38"/>
      <c r="G22" s="7"/>
      <c r="H22" s="7"/>
      <c r="I22" s="7"/>
      <c r="J22" s="7"/>
      <c r="K22" s="7"/>
      <c r="M22" s="51">
        <v>1.8</v>
      </c>
      <c r="N22" s="42">
        <v>0.06</v>
      </c>
      <c r="O22" s="46" t="s">
        <v>16</v>
      </c>
      <c r="P22" s="47">
        <f t="shared" si="2"/>
        <v>5.9999999999999995E-5</v>
      </c>
      <c r="Q22" s="48" t="s">
        <v>10</v>
      </c>
      <c r="S22" s="51">
        <v>1.7</v>
      </c>
      <c r="T22" s="42">
        <v>0.08</v>
      </c>
      <c r="U22" s="46" t="s">
        <v>16</v>
      </c>
      <c r="V22" s="47">
        <f t="shared" si="3"/>
        <v>8.0000000000000007E-5</v>
      </c>
      <c r="W22" s="48" t="s">
        <v>10</v>
      </c>
    </row>
    <row r="23" spans="1:29" ht="26.2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M23" s="51">
        <v>1.9</v>
      </c>
      <c r="N23" s="42">
        <v>0.06</v>
      </c>
      <c r="O23" s="46" t="s">
        <v>16</v>
      </c>
      <c r="P23" s="47">
        <f t="shared" si="2"/>
        <v>5.9999999999999995E-5</v>
      </c>
      <c r="Q23" s="48" t="s">
        <v>10</v>
      </c>
      <c r="S23" s="51">
        <v>1.8</v>
      </c>
      <c r="T23" s="42">
        <v>0.08</v>
      </c>
      <c r="U23" s="46" t="s">
        <v>16</v>
      </c>
      <c r="V23" s="47">
        <f t="shared" si="3"/>
        <v>8.0000000000000007E-5</v>
      </c>
      <c r="W23" s="48" t="s">
        <v>10</v>
      </c>
    </row>
    <row r="24" spans="1:29" ht="26.2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M24" s="50">
        <v>1</v>
      </c>
      <c r="N24" s="42">
        <v>0.06</v>
      </c>
      <c r="O24" s="46" t="s">
        <v>16</v>
      </c>
      <c r="P24" s="47">
        <f t="shared" si="2"/>
        <v>5.9999999999999995E-5</v>
      </c>
      <c r="Q24" s="48" t="s">
        <v>10</v>
      </c>
      <c r="S24" s="51">
        <v>1.9</v>
      </c>
      <c r="T24" s="42">
        <v>0.08</v>
      </c>
      <c r="U24" s="46" t="s">
        <v>16</v>
      </c>
      <c r="V24" s="47">
        <f t="shared" si="3"/>
        <v>8.0000000000000007E-5</v>
      </c>
      <c r="W24" s="48" t="s">
        <v>10</v>
      </c>
    </row>
    <row r="25" spans="1:29" ht="26.25">
      <c r="A25" s="57"/>
      <c r="B25" s="58"/>
      <c r="C25" s="58"/>
      <c r="D25" s="38"/>
      <c r="E25" s="38"/>
      <c r="F25" s="38"/>
      <c r="M25" s="50">
        <v>2</v>
      </c>
      <c r="N25" s="42">
        <v>0.06</v>
      </c>
      <c r="O25" s="46" t="s">
        <v>16</v>
      </c>
      <c r="P25" s="47">
        <f t="shared" si="2"/>
        <v>5.9999999999999995E-5</v>
      </c>
      <c r="Q25" s="48" t="s">
        <v>10</v>
      </c>
      <c r="S25" s="50">
        <v>2</v>
      </c>
      <c r="T25" s="42">
        <v>0.08</v>
      </c>
      <c r="U25" s="46" t="s">
        <v>16</v>
      </c>
      <c r="V25" s="47">
        <f t="shared" si="3"/>
        <v>8.0000000000000007E-5</v>
      </c>
      <c r="W25" s="48" t="s">
        <v>10</v>
      </c>
    </row>
    <row r="26" spans="1:29" ht="26.25">
      <c r="A26" s="57"/>
      <c r="B26" s="58"/>
      <c r="C26" s="58"/>
      <c r="D26" s="38"/>
      <c r="E26" s="38"/>
      <c r="F26" s="38"/>
      <c r="M26" s="50">
        <v>3</v>
      </c>
      <c r="N26" s="42">
        <v>0.06</v>
      </c>
      <c r="O26" s="46" t="s">
        <v>16</v>
      </c>
      <c r="P26" s="47">
        <f t="shared" si="2"/>
        <v>5.9999999999999995E-5</v>
      </c>
      <c r="Q26" s="48" t="s">
        <v>10</v>
      </c>
      <c r="S26" s="50">
        <v>3</v>
      </c>
      <c r="T26" s="42">
        <v>0.08</v>
      </c>
      <c r="U26" s="46" t="s">
        <v>16</v>
      </c>
      <c r="V26" s="47">
        <f t="shared" si="3"/>
        <v>8.0000000000000007E-5</v>
      </c>
      <c r="W26" s="48" t="s">
        <v>10</v>
      </c>
    </row>
    <row r="27" spans="1:29" ht="26.25">
      <c r="A27" s="57"/>
      <c r="B27" s="58"/>
      <c r="C27" s="58"/>
      <c r="D27" s="38"/>
      <c r="E27" s="38"/>
      <c r="F27" s="38"/>
      <c r="M27" s="50">
        <v>4</v>
      </c>
      <c r="N27" s="42">
        <v>0.06</v>
      </c>
      <c r="O27" s="46" t="s">
        <v>16</v>
      </c>
      <c r="P27" s="47">
        <f t="shared" si="2"/>
        <v>5.9999999999999995E-5</v>
      </c>
      <c r="Q27" s="48" t="s">
        <v>10</v>
      </c>
      <c r="S27" s="50">
        <v>4</v>
      </c>
      <c r="T27" s="42">
        <v>0.08</v>
      </c>
      <c r="U27" s="46" t="s">
        <v>16</v>
      </c>
      <c r="V27" s="47">
        <f t="shared" si="3"/>
        <v>8.0000000000000007E-5</v>
      </c>
      <c r="W27" s="48" t="s">
        <v>10</v>
      </c>
    </row>
    <row r="28" spans="1:29">
      <c r="A28" s="6"/>
      <c r="B28" s="6"/>
      <c r="C28" s="6"/>
      <c r="D28" s="6"/>
      <c r="E28" s="6"/>
      <c r="F28" s="6"/>
      <c r="M28" s="50">
        <v>5</v>
      </c>
      <c r="N28" s="42">
        <v>0.06</v>
      </c>
      <c r="O28" s="46" t="s">
        <v>16</v>
      </c>
      <c r="P28" s="47">
        <f t="shared" si="2"/>
        <v>5.9999999999999995E-5</v>
      </c>
      <c r="Q28" s="48" t="s">
        <v>10</v>
      </c>
      <c r="S28" s="50">
        <v>5</v>
      </c>
      <c r="T28" s="42">
        <v>0.09</v>
      </c>
      <c r="U28" s="46" t="s">
        <v>16</v>
      </c>
      <c r="V28" s="47">
        <f t="shared" si="3"/>
        <v>8.9999999999999992E-5</v>
      </c>
      <c r="W28" s="48" t="s">
        <v>10</v>
      </c>
    </row>
    <row r="29" spans="1:29">
      <c r="A29" s="6"/>
      <c r="B29" s="6"/>
      <c r="C29" s="6"/>
      <c r="D29" s="6"/>
      <c r="E29" s="6"/>
      <c r="F29" s="6"/>
      <c r="M29" s="50">
        <v>6</v>
      </c>
      <c r="N29" s="42">
        <v>0.06</v>
      </c>
      <c r="O29" s="46" t="s">
        <v>16</v>
      </c>
      <c r="P29" s="47">
        <f t="shared" si="2"/>
        <v>5.9999999999999995E-5</v>
      </c>
      <c r="Q29" s="48" t="s">
        <v>10</v>
      </c>
      <c r="S29" s="50">
        <v>6</v>
      </c>
      <c r="T29" s="42">
        <v>0.09</v>
      </c>
      <c r="U29" s="46" t="s">
        <v>16</v>
      </c>
      <c r="V29" s="47">
        <f t="shared" si="3"/>
        <v>8.9999999999999992E-5</v>
      </c>
      <c r="W29" s="48" t="s">
        <v>10</v>
      </c>
    </row>
    <row r="30" spans="1:29">
      <c r="A30" s="6"/>
      <c r="B30" s="6"/>
      <c r="C30" s="6"/>
      <c r="D30" s="6"/>
      <c r="E30" s="6"/>
      <c r="F30" s="6"/>
      <c r="M30" s="50">
        <v>7</v>
      </c>
      <c r="N30" s="42">
        <v>0.06</v>
      </c>
      <c r="O30" s="46" t="s">
        <v>16</v>
      </c>
      <c r="P30" s="47">
        <f t="shared" si="2"/>
        <v>5.9999999999999995E-5</v>
      </c>
      <c r="Q30" s="48" t="s">
        <v>10</v>
      </c>
      <c r="S30" s="50">
        <v>7</v>
      </c>
      <c r="T30" s="42">
        <v>0.09</v>
      </c>
      <c r="U30" s="46" t="s">
        <v>16</v>
      </c>
      <c r="V30" s="47">
        <f t="shared" si="3"/>
        <v>8.9999999999999992E-5</v>
      </c>
      <c r="W30" s="48" t="s">
        <v>10</v>
      </c>
    </row>
    <row r="31" spans="1:29">
      <c r="M31" s="50">
        <v>8</v>
      </c>
      <c r="N31" s="42">
        <v>0.06</v>
      </c>
      <c r="O31" s="46" t="s">
        <v>16</v>
      </c>
      <c r="P31" s="47">
        <f t="shared" si="2"/>
        <v>5.9999999999999995E-5</v>
      </c>
      <c r="Q31" s="48" t="s">
        <v>10</v>
      </c>
      <c r="S31" s="50">
        <v>8</v>
      </c>
      <c r="T31" s="42">
        <v>0.09</v>
      </c>
      <c r="U31" s="46" t="s">
        <v>16</v>
      </c>
      <c r="V31" s="47">
        <f t="shared" si="3"/>
        <v>8.9999999999999992E-5</v>
      </c>
      <c r="W31" s="48" t="s">
        <v>10</v>
      </c>
    </row>
    <row r="32" spans="1:29">
      <c r="M32" s="50">
        <v>9</v>
      </c>
      <c r="N32" s="42">
        <v>0.06</v>
      </c>
      <c r="O32" s="46" t="s">
        <v>16</v>
      </c>
      <c r="P32" s="47">
        <f t="shared" si="2"/>
        <v>5.9999999999999995E-5</v>
      </c>
      <c r="Q32" s="48" t="s">
        <v>10</v>
      </c>
      <c r="S32" s="50">
        <v>9</v>
      </c>
      <c r="T32" s="42">
        <v>0.09</v>
      </c>
      <c r="U32" s="46" t="s">
        <v>16</v>
      </c>
      <c r="V32" s="47">
        <f t="shared" si="3"/>
        <v>8.9999999999999992E-5</v>
      </c>
      <c r="W32" s="48" t="s">
        <v>10</v>
      </c>
    </row>
    <row r="33" spans="13:23">
      <c r="M33" s="50">
        <v>10</v>
      </c>
      <c r="N33" s="42">
        <v>0.06</v>
      </c>
      <c r="O33" s="46" t="s">
        <v>16</v>
      </c>
      <c r="P33" s="47">
        <f t="shared" si="2"/>
        <v>5.9999999999999995E-5</v>
      </c>
      <c r="Q33" s="48" t="s">
        <v>10</v>
      </c>
      <c r="S33" s="50">
        <v>10</v>
      </c>
      <c r="T33" s="42">
        <v>0.09</v>
      </c>
      <c r="U33" s="46" t="s">
        <v>16</v>
      </c>
      <c r="V33" s="47">
        <f t="shared" si="3"/>
        <v>8.9999999999999992E-5</v>
      </c>
      <c r="W33" s="48" t="s">
        <v>10</v>
      </c>
    </row>
    <row r="34" spans="13:23">
      <c r="M34" s="50">
        <v>11</v>
      </c>
      <c r="N34" s="42">
        <v>7.0000000000000007E-2</v>
      </c>
      <c r="O34" s="46" t="s">
        <v>16</v>
      </c>
      <c r="P34" s="47">
        <f t="shared" si="2"/>
        <v>7.0000000000000007E-5</v>
      </c>
      <c r="Q34" s="48" t="s">
        <v>10</v>
      </c>
      <c r="S34" s="50">
        <v>20</v>
      </c>
      <c r="T34" s="42">
        <v>0.1</v>
      </c>
      <c r="U34" s="46" t="s">
        <v>16</v>
      </c>
      <c r="V34" s="47">
        <f t="shared" si="3"/>
        <v>1E-4</v>
      </c>
      <c r="W34" s="48" t="s">
        <v>10</v>
      </c>
    </row>
    <row r="35" spans="13:23">
      <c r="M35" s="50">
        <v>12</v>
      </c>
      <c r="N35" s="42">
        <v>7.0000000000000007E-2</v>
      </c>
      <c r="O35" s="46" t="s">
        <v>16</v>
      </c>
      <c r="P35" s="47">
        <f t="shared" si="2"/>
        <v>7.0000000000000007E-5</v>
      </c>
      <c r="Q35" s="48" t="s">
        <v>10</v>
      </c>
      <c r="S35" s="50">
        <v>30</v>
      </c>
      <c r="T35" s="42">
        <v>0.11</v>
      </c>
      <c r="U35" s="46" t="s">
        <v>16</v>
      </c>
      <c r="V35" s="47">
        <f t="shared" si="3"/>
        <v>1.1E-4</v>
      </c>
      <c r="W35" s="48" t="s">
        <v>10</v>
      </c>
    </row>
    <row r="36" spans="13:23">
      <c r="M36" s="50">
        <v>13</v>
      </c>
      <c r="N36" s="42">
        <v>7.0000000000000007E-2</v>
      </c>
      <c r="O36" s="46" t="s">
        <v>16</v>
      </c>
      <c r="P36" s="47">
        <f t="shared" si="2"/>
        <v>7.0000000000000007E-5</v>
      </c>
      <c r="Q36" s="48" t="s">
        <v>10</v>
      </c>
      <c r="S36" s="50">
        <v>50</v>
      </c>
      <c r="T36" s="42">
        <v>0.13</v>
      </c>
      <c r="U36" s="46" t="s">
        <v>16</v>
      </c>
      <c r="V36" s="47">
        <f t="shared" si="3"/>
        <v>1.3000000000000002E-4</v>
      </c>
      <c r="W36" s="48" t="s">
        <v>10</v>
      </c>
    </row>
    <row r="37" spans="13:23">
      <c r="M37" s="50">
        <v>14</v>
      </c>
      <c r="N37" s="42">
        <v>7.0000000000000007E-2</v>
      </c>
      <c r="O37" s="46" t="s">
        <v>16</v>
      </c>
      <c r="P37" s="47">
        <f t="shared" si="2"/>
        <v>7.0000000000000007E-5</v>
      </c>
      <c r="Q37" s="48" t="s">
        <v>10</v>
      </c>
      <c r="S37" s="22"/>
      <c r="T37" s="22"/>
      <c r="U37" s="22"/>
      <c r="V37" s="22"/>
      <c r="W37" s="22"/>
    </row>
    <row r="38" spans="13:23">
      <c r="M38" s="50">
        <v>15</v>
      </c>
      <c r="N38" s="42">
        <v>7.0000000000000007E-2</v>
      </c>
      <c r="O38" s="46" t="s">
        <v>16</v>
      </c>
      <c r="P38" s="47">
        <f t="shared" si="2"/>
        <v>7.0000000000000007E-5</v>
      </c>
      <c r="Q38" s="48" t="s">
        <v>10</v>
      </c>
      <c r="S38" s="22"/>
      <c r="T38" s="22"/>
      <c r="U38" s="22"/>
      <c r="V38" s="22"/>
      <c r="W38" s="22"/>
    </row>
    <row r="39" spans="13:23">
      <c r="M39" s="50">
        <v>16</v>
      </c>
      <c r="N39" s="42">
        <v>7.0000000000000007E-2</v>
      </c>
      <c r="O39" s="46" t="s">
        <v>16</v>
      </c>
      <c r="P39" s="47">
        <f t="shared" si="2"/>
        <v>7.0000000000000007E-5</v>
      </c>
      <c r="Q39" s="48" t="s">
        <v>10</v>
      </c>
      <c r="S39" s="22"/>
      <c r="T39" s="22"/>
      <c r="U39" s="22"/>
      <c r="V39" s="22"/>
      <c r="W39" s="22"/>
    </row>
    <row r="40" spans="13:23">
      <c r="M40" s="50">
        <v>17</v>
      </c>
      <c r="N40" s="42">
        <v>7.0000000000000007E-2</v>
      </c>
      <c r="O40" s="46" t="s">
        <v>16</v>
      </c>
      <c r="P40" s="47">
        <f t="shared" si="2"/>
        <v>7.0000000000000007E-5</v>
      </c>
      <c r="Q40" s="48" t="s">
        <v>10</v>
      </c>
      <c r="S40" s="22"/>
      <c r="T40" s="22"/>
      <c r="U40" s="22"/>
      <c r="V40" s="22"/>
      <c r="W40" s="22"/>
    </row>
    <row r="41" spans="13:23">
      <c r="M41" s="50">
        <v>18</v>
      </c>
      <c r="N41" s="42">
        <v>7.0000000000000007E-2</v>
      </c>
      <c r="O41" s="46" t="s">
        <v>16</v>
      </c>
      <c r="P41" s="47">
        <f t="shared" si="2"/>
        <v>7.0000000000000007E-5</v>
      </c>
      <c r="Q41" s="48" t="s">
        <v>10</v>
      </c>
      <c r="S41" s="22"/>
      <c r="T41" s="22"/>
      <c r="U41" s="22"/>
      <c r="V41" s="22"/>
      <c r="W41" s="22"/>
    </row>
    <row r="42" spans="13:23">
      <c r="M42" s="50">
        <v>19</v>
      </c>
      <c r="N42" s="42">
        <v>7.0000000000000007E-2</v>
      </c>
      <c r="O42" s="46" t="s">
        <v>16</v>
      </c>
      <c r="P42" s="47">
        <f t="shared" si="2"/>
        <v>7.0000000000000007E-5</v>
      </c>
      <c r="Q42" s="48" t="s">
        <v>10</v>
      </c>
    </row>
    <row r="43" spans="13:23">
      <c r="M43" s="50">
        <v>20</v>
      </c>
      <c r="N43" s="42">
        <v>7.0000000000000007E-2</v>
      </c>
      <c r="O43" s="46" t="s">
        <v>16</v>
      </c>
      <c r="P43" s="47">
        <f t="shared" si="2"/>
        <v>7.0000000000000007E-5</v>
      </c>
      <c r="Q43" s="48" t="s">
        <v>10</v>
      </c>
    </row>
    <row r="44" spans="13:23">
      <c r="M44" s="50">
        <v>21</v>
      </c>
      <c r="N44" s="42">
        <v>7.0000000000000007E-2</v>
      </c>
      <c r="O44" s="46" t="s">
        <v>16</v>
      </c>
      <c r="P44" s="47">
        <f t="shared" si="2"/>
        <v>7.0000000000000007E-5</v>
      </c>
      <c r="Q44" s="48" t="s">
        <v>10</v>
      </c>
    </row>
    <row r="45" spans="13:23">
      <c r="M45" s="50">
        <v>22</v>
      </c>
      <c r="N45" s="42">
        <v>7.0000000000000007E-2</v>
      </c>
      <c r="O45" s="46" t="s">
        <v>16</v>
      </c>
      <c r="P45" s="47">
        <f t="shared" si="2"/>
        <v>7.0000000000000007E-5</v>
      </c>
      <c r="Q45" s="48" t="s">
        <v>10</v>
      </c>
    </row>
    <row r="46" spans="13:23">
      <c r="M46" s="50">
        <v>23</v>
      </c>
      <c r="N46" s="42">
        <v>7.0000000000000007E-2</v>
      </c>
      <c r="O46" s="46" t="s">
        <v>16</v>
      </c>
      <c r="P46" s="47">
        <f t="shared" si="2"/>
        <v>7.0000000000000007E-5</v>
      </c>
      <c r="Q46" s="48" t="s">
        <v>10</v>
      </c>
    </row>
    <row r="47" spans="13:23">
      <c r="M47" s="50">
        <v>24</v>
      </c>
      <c r="N47" s="42">
        <v>7.0000000000000007E-2</v>
      </c>
      <c r="O47" s="46" t="s">
        <v>16</v>
      </c>
      <c r="P47" s="47">
        <f t="shared" si="2"/>
        <v>7.0000000000000007E-5</v>
      </c>
      <c r="Q47" s="48" t="s">
        <v>10</v>
      </c>
    </row>
    <row r="48" spans="13:23">
      <c r="M48" s="50">
        <v>25</v>
      </c>
      <c r="N48" s="42">
        <v>7.0000000000000007E-2</v>
      </c>
      <c r="O48" s="46" t="s">
        <v>16</v>
      </c>
      <c r="P48" s="47">
        <f t="shared" si="2"/>
        <v>7.0000000000000007E-5</v>
      </c>
      <c r="Q48" s="48" t="s">
        <v>10</v>
      </c>
    </row>
    <row r="49" spans="13:17">
      <c r="M49" s="50">
        <v>50</v>
      </c>
      <c r="N49" s="42">
        <v>0.09</v>
      </c>
      <c r="O49" s="46" t="s">
        <v>16</v>
      </c>
      <c r="P49" s="47">
        <f t="shared" si="2"/>
        <v>8.9999999999999992E-5</v>
      </c>
      <c r="Q49" s="48" t="s">
        <v>10</v>
      </c>
    </row>
    <row r="50" spans="13:17">
      <c r="M50" s="50">
        <v>75</v>
      </c>
      <c r="N50" s="42">
        <v>0.1</v>
      </c>
      <c r="O50" s="46" t="s">
        <v>16</v>
      </c>
      <c r="P50" s="47">
        <f t="shared" si="2"/>
        <v>1E-4</v>
      </c>
      <c r="Q50" s="48" t="s">
        <v>10</v>
      </c>
    </row>
    <row r="51" spans="13:17">
      <c r="M51" s="50">
        <v>100</v>
      </c>
      <c r="N51" s="42">
        <v>0.12</v>
      </c>
      <c r="O51" s="46" t="s">
        <v>16</v>
      </c>
      <c r="P51" s="47">
        <f t="shared" si="2"/>
        <v>1.1999999999999999E-4</v>
      </c>
      <c r="Q51" s="48" t="s">
        <v>10</v>
      </c>
    </row>
    <row r="52" spans="13:17">
      <c r="M52" s="22"/>
      <c r="N52" s="22"/>
      <c r="O52" s="22"/>
      <c r="P52" s="22"/>
      <c r="Q52" s="22"/>
    </row>
    <row r="53" spans="13:17">
      <c r="M53" s="22"/>
      <c r="N53" s="22"/>
      <c r="O53" s="22"/>
      <c r="P53" s="22"/>
      <c r="Q53" s="22"/>
    </row>
    <row r="54" spans="13:17">
      <c r="M54" s="22"/>
      <c r="N54" s="22"/>
      <c r="O54" s="22"/>
      <c r="P54" s="22"/>
      <c r="Q54" s="22"/>
    </row>
    <row r="55" spans="13:17">
      <c r="M55" s="22"/>
      <c r="N55" s="22"/>
      <c r="O55" s="22"/>
      <c r="P55" s="22"/>
      <c r="Q55" s="22"/>
    </row>
    <row r="56" spans="13:17">
      <c r="M56" s="22"/>
      <c r="N56" s="22"/>
      <c r="O56" s="22"/>
      <c r="P56" s="22"/>
      <c r="Q56" s="22"/>
    </row>
  </sheetData>
  <mergeCells count="20">
    <mergeCell ref="G3:K3"/>
    <mergeCell ref="G4:H4"/>
    <mergeCell ref="I4:K4"/>
    <mergeCell ref="G2:K2"/>
    <mergeCell ref="A2:E2"/>
    <mergeCell ref="A3:E3"/>
    <mergeCell ref="A4:B4"/>
    <mergeCell ref="C4:E4"/>
    <mergeCell ref="M2:Q2"/>
    <mergeCell ref="M3:Q3"/>
    <mergeCell ref="M4:N4"/>
    <mergeCell ref="O4:Q4"/>
    <mergeCell ref="Y2:AC2"/>
    <mergeCell ref="Y3:AC3"/>
    <mergeCell ref="Y4:Z4"/>
    <mergeCell ref="AA4:AC4"/>
    <mergeCell ref="S2:W2"/>
    <mergeCell ref="S3:W3"/>
    <mergeCell ref="S4:T4"/>
    <mergeCell ref="U4:W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Data</vt:lpstr>
      <vt:lpstr>Certificate</vt:lpstr>
      <vt:lpstr>Report</vt:lpstr>
      <vt:lpstr>Result</vt:lpstr>
      <vt:lpstr>Uncertainty Budget 50 to 75mm</vt:lpstr>
      <vt:lpstr>Uncert of STD</vt:lpstr>
      <vt:lpstr>Certificate!Print_Area</vt:lpstr>
      <vt:lpstr>Data!Print_Area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2016-08-09T07:12:23Z</cp:lastPrinted>
  <dcterms:created xsi:type="dcterms:W3CDTF">2015-10-01T03:04:34Z</dcterms:created>
  <dcterms:modified xsi:type="dcterms:W3CDTF">2017-06-04T15:59:21Z</dcterms:modified>
</cp:coreProperties>
</file>