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2_Caliper\"/>
    </mc:Choice>
  </mc:AlternateContent>
  <bookViews>
    <workbookView xWindow="480" yWindow="705" windowWidth="30780" windowHeight="18525" tabRatio="952" activeTab="5"/>
  </bookViews>
  <sheets>
    <sheet name="Data" sheetId="21" r:id="rId1"/>
    <sheet name="Certificate" sheetId="24" r:id="rId2"/>
    <sheet name="Report" sheetId="17" r:id="rId3"/>
    <sheet name="Result External" sheetId="18" r:id="rId4"/>
    <sheet name="Result  Internal" sheetId="19" r:id="rId5"/>
    <sheet name="Result Depth" sheetId="20" r:id="rId6"/>
    <sheet name="Uncertainty Budget (Ext)" sheetId="23" r:id="rId7"/>
    <sheet name="Uncertainty Budget (In)" sheetId="25" r:id="rId8"/>
    <sheet name="Uncertainty Budget (Depth)" sheetId="26" r:id="rId9"/>
    <sheet name="Cert of STD" sheetId="22" r:id="rId10"/>
  </sheets>
  <externalReferences>
    <externalReference r:id="rId11"/>
  </externalReferences>
  <definedNames>
    <definedName name="_xlnm.Print_Area" localSheetId="1">Certificate!$A$1:$Z$37</definedName>
    <definedName name="_xlnm.Print_Area" localSheetId="0">Data!$A$1:$AD$96</definedName>
    <definedName name="_xlnm.Print_Area" localSheetId="2">Report!$A$1:$V$40</definedName>
    <definedName name="_xlnm.Print_Area" localSheetId="4">'Result  Internal'!$A$1:$V$35</definedName>
    <definedName name="_xlnm.Print_Area" localSheetId="5">'Result Depth'!$A$1:$V$36</definedName>
    <definedName name="_xlnm.Print_Area" localSheetId="3">'Result External'!$A$1:$V$36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8" i="23" l="1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7" i="23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7" i="26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7" i="25"/>
  <c r="U49" i="21"/>
  <c r="J7" i="25"/>
  <c r="K7" i="25"/>
  <c r="N7" i="25"/>
  <c r="U73" i="21"/>
  <c r="J7" i="26"/>
  <c r="K7" i="26"/>
  <c r="N7" i="26"/>
  <c r="H5" i="17"/>
  <c r="U80" i="21"/>
  <c r="J14" i="26"/>
  <c r="K14" i="26"/>
  <c r="N14" i="26"/>
  <c r="U74" i="21"/>
  <c r="J8" i="26"/>
  <c r="K8" i="26"/>
  <c r="N8" i="26"/>
  <c r="U75" i="21"/>
  <c r="J9" i="26"/>
  <c r="K9" i="26"/>
  <c r="N9" i="26"/>
  <c r="U76" i="21"/>
  <c r="J10" i="26"/>
  <c r="K10" i="26"/>
  <c r="N10" i="26"/>
  <c r="U77" i="21"/>
  <c r="J11" i="26"/>
  <c r="K11" i="26"/>
  <c r="N11" i="26"/>
  <c r="U78" i="21"/>
  <c r="J12" i="26"/>
  <c r="K12" i="26"/>
  <c r="N12" i="26"/>
  <c r="U79" i="21"/>
  <c r="J13" i="26"/>
  <c r="K13" i="26"/>
  <c r="N13" i="26"/>
  <c r="U81" i="21"/>
  <c r="J15" i="26"/>
  <c r="K15" i="26"/>
  <c r="N15" i="26"/>
  <c r="U82" i="21"/>
  <c r="J16" i="26"/>
  <c r="K16" i="26"/>
  <c r="N16" i="26"/>
  <c r="U83" i="21"/>
  <c r="J17" i="26"/>
  <c r="K17" i="26"/>
  <c r="N17" i="26"/>
  <c r="U84" i="21"/>
  <c r="J18" i="26"/>
  <c r="K18" i="26"/>
  <c r="N18" i="26"/>
  <c r="U85" i="21"/>
  <c r="J19" i="26"/>
  <c r="K19" i="26"/>
  <c r="N19" i="26"/>
  <c r="U86" i="21"/>
  <c r="J20" i="26"/>
  <c r="K20" i="26"/>
  <c r="N20" i="26"/>
  <c r="U87" i="21"/>
  <c r="J21" i="26"/>
  <c r="K21" i="26"/>
  <c r="N21" i="26"/>
  <c r="U88" i="21"/>
  <c r="J22" i="26"/>
  <c r="K22" i="26"/>
  <c r="N22" i="26"/>
  <c r="U89" i="21"/>
  <c r="J23" i="26"/>
  <c r="K23" i="26"/>
  <c r="N23" i="26"/>
  <c r="U90" i="21"/>
  <c r="J24" i="26"/>
  <c r="K24" i="26"/>
  <c r="N24" i="26"/>
  <c r="U91" i="21"/>
  <c r="J25" i="26"/>
  <c r="K25" i="26"/>
  <c r="N25" i="26"/>
  <c r="U92" i="21"/>
  <c r="J26" i="26"/>
  <c r="K26" i="26"/>
  <c r="N26" i="26"/>
  <c r="U58" i="21"/>
  <c r="J16" i="25"/>
  <c r="K16" i="25"/>
  <c r="N16" i="25"/>
  <c r="U59" i="21"/>
  <c r="J17" i="25"/>
  <c r="K17" i="25"/>
  <c r="N17" i="25"/>
  <c r="U50" i="21"/>
  <c r="J8" i="25"/>
  <c r="K8" i="25"/>
  <c r="N8" i="25"/>
  <c r="U51" i="21"/>
  <c r="J9" i="25"/>
  <c r="K9" i="25"/>
  <c r="N9" i="25"/>
  <c r="U52" i="21"/>
  <c r="J10" i="25"/>
  <c r="K10" i="25"/>
  <c r="N10" i="25"/>
  <c r="U53" i="21"/>
  <c r="J11" i="25"/>
  <c r="K11" i="25"/>
  <c r="N11" i="25"/>
  <c r="U54" i="21"/>
  <c r="J12" i="25"/>
  <c r="K12" i="25"/>
  <c r="N12" i="25"/>
  <c r="U55" i="21"/>
  <c r="J13" i="25"/>
  <c r="K13" i="25"/>
  <c r="N13" i="25"/>
  <c r="U56" i="21"/>
  <c r="J14" i="25"/>
  <c r="K14" i="25"/>
  <c r="N14" i="25"/>
  <c r="U57" i="21"/>
  <c r="J15" i="25"/>
  <c r="K15" i="25"/>
  <c r="N15" i="25"/>
  <c r="U60" i="21"/>
  <c r="J18" i="25"/>
  <c r="K18" i="25"/>
  <c r="N18" i="25"/>
  <c r="U61" i="21"/>
  <c r="J19" i="25"/>
  <c r="K19" i="25"/>
  <c r="N19" i="25"/>
  <c r="U62" i="21"/>
  <c r="J20" i="25"/>
  <c r="K20" i="25"/>
  <c r="N20" i="25"/>
  <c r="U63" i="21"/>
  <c r="J21" i="25"/>
  <c r="K21" i="25"/>
  <c r="N21" i="25"/>
  <c r="U64" i="21"/>
  <c r="J22" i="25"/>
  <c r="K22" i="25"/>
  <c r="N22" i="25"/>
  <c r="U65" i="21"/>
  <c r="J23" i="25"/>
  <c r="K23" i="25"/>
  <c r="N23" i="25"/>
  <c r="U66" i="21"/>
  <c r="J24" i="25"/>
  <c r="K24" i="25"/>
  <c r="N24" i="25"/>
  <c r="U67" i="21"/>
  <c r="J25" i="25"/>
  <c r="K25" i="25"/>
  <c r="N25" i="25"/>
  <c r="U68" i="21"/>
  <c r="J26" i="25"/>
  <c r="K26" i="25"/>
  <c r="N26" i="25"/>
  <c r="U26" i="21"/>
  <c r="J8" i="23"/>
  <c r="K8" i="23"/>
  <c r="N8" i="23"/>
  <c r="U27" i="21"/>
  <c r="J9" i="23"/>
  <c r="K9" i="23"/>
  <c r="N9" i="23"/>
  <c r="U28" i="21"/>
  <c r="J10" i="23"/>
  <c r="K10" i="23"/>
  <c r="N10" i="23"/>
  <c r="U29" i="21"/>
  <c r="J11" i="23"/>
  <c r="K11" i="23"/>
  <c r="N11" i="23"/>
  <c r="U30" i="21"/>
  <c r="J12" i="23"/>
  <c r="K12" i="23"/>
  <c r="N12" i="23"/>
  <c r="U31" i="21"/>
  <c r="J13" i="23"/>
  <c r="K13" i="23"/>
  <c r="N13" i="23"/>
  <c r="U32" i="21"/>
  <c r="J14" i="23"/>
  <c r="K14" i="23"/>
  <c r="N14" i="23"/>
  <c r="U33" i="21"/>
  <c r="J15" i="23"/>
  <c r="K15" i="23"/>
  <c r="N15" i="23"/>
  <c r="U34" i="21"/>
  <c r="J16" i="23"/>
  <c r="K16" i="23"/>
  <c r="N16" i="23"/>
  <c r="U35" i="21"/>
  <c r="J17" i="23"/>
  <c r="K17" i="23"/>
  <c r="N17" i="23"/>
  <c r="U36" i="21"/>
  <c r="J18" i="23"/>
  <c r="K18" i="23"/>
  <c r="N18" i="23"/>
  <c r="U37" i="21"/>
  <c r="J19" i="23"/>
  <c r="K19" i="23"/>
  <c r="N19" i="23"/>
  <c r="U38" i="21"/>
  <c r="J20" i="23"/>
  <c r="K20" i="23"/>
  <c r="N20" i="23"/>
  <c r="U39" i="21"/>
  <c r="J21" i="23"/>
  <c r="K21" i="23"/>
  <c r="N21" i="23"/>
  <c r="U40" i="21"/>
  <c r="J22" i="23"/>
  <c r="K22" i="23"/>
  <c r="N22" i="23"/>
  <c r="U41" i="21"/>
  <c r="J23" i="23"/>
  <c r="K23" i="23"/>
  <c r="N23" i="23"/>
  <c r="U42" i="21"/>
  <c r="J24" i="23"/>
  <c r="K24" i="23"/>
  <c r="N24" i="23"/>
  <c r="U43" i="21"/>
  <c r="J25" i="23"/>
  <c r="K25" i="23"/>
  <c r="N25" i="23"/>
  <c r="U44" i="21"/>
  <c r="J26" i="23"/>
  <c r="K26" i="23"/>
  <c r="N26" i="23"/>
  <c r="U25" i="21"/>
  <c r="J7" i="23"/>
  <c r="K7" i="23"/>
  <c r="N7" i="23"/>
  <c r="G5" i="18"/>
  <c r="B8" i="26"/>
  <c r="F8" i="26"/>
  <c r="G8" i="26"/>
  <c r="B9" i="26"/>
  <c r="B10" i="26"/>
  <c r="F10" i="26"/>
  <c r="G10" i="26"/>
  <c r="B11" i="26"/>
  <c r="F11" i="26"/>
  <c r="G11" i="26"/>
  <c r="B12" i="26"/>
  <c r="F12" i="26"/>
  <c r="G12" i="26"/>
  <c r="B13" i="26"/>
  <c r="F13" i="26"/>
  <c r="G13" i="26"/>
  <c r="B14" i="26"/>
  <c r="F14" i="26"/>
  <c r="G14" i="26"/>
  <c r="B15" i="26"/>
  <c r="B16" i="26"/>
  <c r="F16" i="26"/>
  <c r="G16" i="26"/>
  <c r="B17" i="26"/>
  <c r="B18" i="26"/>
  <c r="F18" i="26"/>
  <c r="G18" i="26"/>
  <c r="B19" i="26"/>
  <c r="F19" i="26"/>
  <c r="G19" i="26"/>
  <c r="B20" i="26"/>
  <c r="F20" i="26"/>
  <c r="G20" i="26"/>
  <c r="B21" i="26"/>
  <c r="F21" i="26"/>
  <c r="G21" i="26"/>
  <c r="B22" i="26"/>
  <c r="F22" i="26"/>
  <c r="G22" i="26"/>
  <c r="B23" i="26"/>
  <c r="B24" i="26"/>
  <c r="F24" i="26"/>
  <c r="G24" i="26"/>
  <c r="B25" i="26"/>
  <c r="B26" i="26"/>
  <c r="F26" i="26"/>
  <c r="G26" i="26"/>
  <c r="B7" i="26"/>
  <c r="F7" i="26"/>
  <c r="G7" i="26"/>
  <c r="W12" i="22"/>
  <c r="W11" i="22"/>
  <c r="W10" i="22"/>
  <c r="W8" i="22"/>
  <c r="K51" i="22"/>
  <c r="D26" i="26"/>
  <c r="E26" i="26"/>
  <c r="F25" i="26"/>
  <c r="G25" i="26"/>
  <c r="D25" i="26"/>
  <c r="E25" i="26"/>
  <c r="D24" i="26"/>
  <c r="E24" i="26"/>
  <c r="F23" i="26"/>
  <c r="G23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F17" i="26"/>
  <c r="G17" i="26"/>
  <c r="W9" i="22"/>
  <c r="D17" i="26"/>
  <c r="E17" i="26"/>
  <c r="D16" i="26"/>
  <c r="E16" i="26"/>
  <c r="F15" i="26"/>
  <c r="G15" i="26"/>
  <c r="W6" i="22"/>
  <c r="D15" i="26"/>
  <c r="E15" i="26"/>
  <c r="D14" i="26"/>
  <c r="E14" i="26"/>
  <c r="K49" i="22"/>
  <c r="D13" i="26"/>
  <c r="E13" i="26"/>
  <c r="K43" i="22"/>
  <c r="D12" i="26"/>
  <c r="E12" i="26"/>
  <c r="K33" i="22"/>
  <c r="D11" i="26"/>
  <c r="E11" i="26"/>
  <c r="K28" i="22"/>
  <c r="D10" i="26"/>
  <c r="E10" i="26"/>
  <c r="F9" i="26"/>
  <c r="G9" i="26"/>
  <c r="K19" i="22"/>
  <c r="D9" i="26"/>
  <c r="E9" i="26"/>
  <c r="K24" i="22"/>
  <c r="D8" i="26"/>
  <c r="E8" i="26"/>
  <c r="H7" i="26"/>
  <c r="H8" i="26"/>
  <c r="D7" i="26"/>
  <c r="E7" i="26"/>
  <c r="D7" i="25"/>
  <c r="B8" i="25"/>
  <c r="B9" i="25"/>
  <c r="B10" i="25"/>
  <c r="B11" i="25"/>
  <c r="F11" i="25"/>
  <c r="G11" i="25"/>
  <c r="B12" i="25"/>
  <c r="B13" i="25"/>
  <c r="F13" i="25"/>
  <c r="G13" i="25"/>
  <c r="B14" i="25"/>
  <c r="F14" i="25"/>
  <c r="G14" i="25"/>
  <c r="B15" i="25"/>
  <c r="F15" i="25"/>
  <c r="G15" i="25"/>
  <c r="B16" i="25"/>
  <c r="F16" i="25"/>
  <c r="G16" i="25"/>
  <c r="B17" i="25"/>
  <c r="F17" i="25"/>
  <c r="G17" i="25"/>
  <c r="B18" i="25"/>
  <c r="F18" i="25"/>
  <c r="G18" i="25"/>
  <c r="B19" i="25"/>
  <c r="F19" i="25"/>
  <c r="G19" i="25"/>
  <c r="B20" i="25"/>
  <c r="F20" i="25"/>
  <c r="G20" i="25"/>
  <c r="B21" i="25"/>
  <c r="F21" i="25"/>
  <c r="G21" i="25"/>
  <c r="B22" i="25"/>
  <c r="F22" i="25"/>
  <c r="G22" i="25"/>
  <c r="B23" i="25"/>
  <c r="F23" i="25"/>
  <c r="G23" i="25"/>
  <c r="B24" i="25"/>
  <c r="F24" i="25"/>
  <c r="G24" i="25"/>
  <c r="B25" i="25"/>
  <c r="B26" i="25"/>
  <c r="F26" i="25"/>
  <c r="G26" i="25"/>
  <c r="B7" i="25"/>
  <c r="F7" i="25"/>
  <c r="G7" i="25"/>
  <c r="D26" i="25"/>
  <c r="E26" i="25"/>
  <c r="F25" i="25"/>
  <c r="G25" i="25"/>
  <c r="D25" i="25"/>
  <c r="E25" i="25"/>
  <c r="D24" i="25"/>
  <c r="E24" i="25"/>
  <c r="D23" i="25"/>
  <c r="E23" i="25"/>
  <c r="D22" i="25"/>
  <c r="E22" i="25"/>
  <c r="D21" i="25"/>
  <c r="E21" i="25"/>
  <c r="D20" i="25"/>
  <c r="E20" i="25"/>
  <c r="D19" i="25"/>
  <c r="E19" i="25"/>
  <c r="D18" i="25"/>
  <c r="E18" i="25"/>
  <c r="D17" i="25"/>
  <c r="E17" i="25"/>
  <c r="D16" i="25"/>
  <c r="E16" i="25"/>
  <c r="D15" i="25"/>
  <c r="E15" i="25"/>
  <c r="D14" i="25"/>
  <c r="E14" i="25"/>
  <c r="D13" i="25"/>
  <c r="E13" i="25"/>
  <c r="D12" i="25"/>
  <c r="E12" i="25"/>
  <c r="F12" i="25"/>
  <c r="G12" i="25"/>
  <c r="D11" i="25"/>
  <c r="E11" i="25"/>
  <c r="D10" i="25"/>
  <c r="E10" i="25"/>
  <c r="F10" i="25"/>
  <c r="G10" i="25"/>
  <c r="D9" i="25"/>
  <c r="E9" i="25"/>
  <c r="F9" i="25"/>
  <c r="G9" i="25"/>
  <c r="D8" i="25"/>
  <c r="E8" i="25"/>
  <c r="F8" i="25"/>
  <c r="G8" i="25"/>
  <c r="H7" i="25"/>
  <c r="I7" i="25"/>
  <c r="E7" i="25"/>
  <c r="F30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11" i="18"/>
  <c r="F30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11" i="20"/>
  <c r="I8" i="26"/>
  <c r="H9" i="26"/>
  <c r="I7" i="26"/>
  <c r="H8" i="25"/>
  <c r="H10" i="26"/>
  <c r="I9" i="26"/>
  <c r="I8" i="25"/>
  <c r="H9" i="25"/>
  <c r="H11" i="26"/>
  <c r="I10" i="26"/>
  <c r="I9" i="25"/>
  <c r="H10" i="25"/>
  <c r="H12" i="26"/>
  <c r="I11" i="26"/>
  <c r="I10" i="25"/>
  <c r="H11" i="25"/>
  <c r="H13" i="26"/>
  <c r="I12" i="26"/>
  <c r="I11" i="25"/>
  <c r="H12" i="25"/>
  <c r="I13" i="26"/>
  <c r="H14" i="26"/>
  <c r="H13" i="25"/>
  <c r="I12" i="25"/>
  <c r="I14" i="26"/>
  <c r="H15" i="26"/>
  <c r="I13" i="25"/>
  <c r="H14" i="25"/>
  <c r="I15" i="26"/>
  <c r="H16" i="26"/>
  <c r="I14" i="25"/>
  <c r="H15" i="25"/>
  <c r="I16" i="26"/>
  <c r="H17" i="26"/>
  <c r="I15" i="25"/>
  <c r="H16" i="25"/>
  <c r="I17" i="26"/>
  <c r="H18" i="26"/>
  <c r="I16" i="25"/>
  <c r="H17" i="25"/>
  <c r="I18" i="26"/>
  <c r="H19" i="26"/>
  <c r="I17" i="25"/>
  <c r="H18" i="25"/>
  <c r="I19" i="26"/>
  <c r="H20" i="26"/>
  <c r="I18" i="25"/>
  <c r="H19" i="25"/>
  <c r="I20" i="26"/>
  <c r="H21" i="26"/>
  <c r="I19" i="25"/>
  <c r="H20" i="25"/>
  <c r="I21" i="26"/>
  <c r="H22" i="26"/>
  <c r="I20" i="25"/>
  <c r="H21" i="25"/>
  <c r="I22" i="26"/>
  <c r="H23" i="26"/>
  <c r="I21" i="25"/>
  <c r="H22" i="25"/>
  <c r="H24" i="26"/>
  <c r="I23" i="26"/>
  <c r="I22" i="25"/>
  <c r="H23" i="25"/>
  <c r="H25" i="26"/>
  <c r="I24" i="26"/>
  <c r="I23" i="25"/>
  <c r="H24" i="25"/>
  <c r="H26" i="26"/>
  <c r="I26" i="26"/>
  <c r="I25" i="26"/>
  <c r="H25" i="25"/>
  <c r="I24" i="25"/>
  <c r="H26" i="25"/>
  <c r="I26" i="25"/>
  <c r="I25" i="25"/>
  <c r="D26" i="23"/>
  <c r="B26" i="23"/>
  <c r="F26" i="23"/>
  <c r="G26" i="23"/>
  <c r="E26" i="23"/>
  <c r="H7" i="23"/>
  <c r="I7" i="23"/>
  <c r="D25" i="23"/>
  <c r="D24" i="23"/>
  <c r="E24" i="23"/>
  <c r="D23" i="23"/>
  <c r="D22" i="23"/>
  <c r="E22" i="23"/>
  <c r="D21" i="23"/>
  <c r="E21" i="23"/>
  <c r="D20" i="23"/>
  <c r="D19" i="23"/>
  <c r="D18" i="23"/>
  <c r="E18" i="23"/>
  <c r="D17" i="23"/>
  <c r="D16" i="23"/>
  <c r="D15" i="23"/>
  <c r="D14" i="23"/>
  <c r="D13" i="23"/>
  <c r="D12" i="23"/>
  <c r="E12" i="23"/>
  <c r="D11" i="23"/>
  <c r="D10" i="23"/>
  <c r="D9" i="23"/>
  <c r="D8" i="23"/>
  <c r="E8" i="23"/>
  <c r="D7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F23" i="23"/>
  <c r="G23" i="23"/>
  <c r="B24" i="23"/>
  <c r="F24" i="23"/>
  <c r="G24" i="23"/>
  <c r="B25" i="23"/>
  <c r="B9" i="23"/>
  <c r="B8" i="23"/>
  <c r="B7" i="23"/>
  <c r="H36" i="24"/>
  <c r="W20" i="24"/>
  <c r="W21" i="24"/>
  <c r="W19" i="24"/>
  <c r="J16" i="24"/>
  <c r="J15" i="24"/>
  <c r="J14" i="24"/>
  <c r="J13" i="24"/>
  <c r="J12" i="24"/>
  <c r="J5" i="24"/>
  <c r="G5" i="19"/>
  <c r="G5" i="20"/>
  <c r="S36" i="24"/>
  <c r="H35" i="24"/>
  <c r="E25" i="23"/>
  <c r="F25" i="23"/>
  <c r="G25" i="23"/>
  <c r="E23" i="23"/>
  <c r="F22" i="23"/>
  <c r="G22" i="23"/>
  <c r="F21" i="23"/>
  <c r="G21" i="23"/>
  <c r="E20" i="23"/>
  <c r="F20" i="23"/>
  <c r="G20" i="23"/>
  <c r="E19" i="23"/>
  <c r="F19" i="23"/>
  <c r="G19" i="23"/>
  <c r="F18" i="23"/>
  <c r="G18" i="23"/>
  <c r="E17" i="23"/>
  <c r="F17" i="23"/>
  <c r="G17" i="23"/>
  <c r="E16" i="23"/>
  <c r="F16" i="23"/>
  <c r="G16" i="23"/>
  <c r="E15" i="23"/>
  <c r="F15" i="23"/>
  <c r="G15" i="23"/>
  <c r="E14" i="23"/>
  <c r="F14" i="23"/>
  <c r="G14" i="23"/>
  <c r="F13" i="23"/>
  <c r="G13" i="23"/>
  <c r="E13" i="23"/>
  <c r="F12" i="23"/>
  <c r="G12" i="23"/>
  <c r="E11" i="23"/>
  <c r="F11" i="23"/>
  <c r="G11" i="23"/>
  <c r="E10" i="23"/>
  <c r="F10" i="23"/>
  <c r="G10" i="23"/>
  <c r="E9" i="23"/>
  <c r="F9" i="23"/>
  <c r="G9" i="23"/>
  <c r="F8" i="23"/>
  <c r="G8" i="23"/>
  <c r="E7" i="23"/>
  <c r="F7" i="23"/>
  <c r="G7" i="23"/>
  <c r="K50" i="22"/>
  <c r="K48" i="22"/>
  <c r="K47" i="22"/>
  <c r="K46" i="22"/>
  <c r="K45" i="22"/>
  <c r="K44" i="22"/>
  <c r="K42" i="22"/>
  <c r="K41" i="22"/>
  <c r="K40" i="22"/>
  <c r="K39" i="22"/>
  <c r="K38" i="22"/>
  <c r="K37" i="22"/>
  <c r="Q36" i="22"/>
  <c r="K36" i="22"/>
  <c r="Q35" i="22"/>
  <c r="K35" i="22"/>
  <c r="Q34" i="22"/>
  <c r="K34" i="22"/>
  <c r="Q33" i="22"/>
  <c r="Q32" i="22"/>
  <c r="K32" i="22"/>
  <c r="Q31" i="22"/>
  <c r="K31" i="22"/>
  <c r="Q30" i="22"/>
  <c r="K30" i="22"/>
  <c r="Q29" i="22"/>
  <c r="K29" i="22"/>
  <c r="Q28" i="22"/>
  <c r="Q27" i="22"/>
  <c r="K27" i="22"/>
  <c r="Q26" i="22"/>
  <c r="K26" i="22"/>
  <c r="Q25" i="22"/>
  <c r="K25" i="22"/>
  <c r="Q24" i="22"/>
  <c r="Q23" i="22"/>
  <c r="K23" i="22"/>
  <c r="Q22" i="22"/>
  <c r="K22" i="22"/>
  <c r="Q21" i="22"/>
  <c r="K21" i="22"/>
  <c r="Q20" i="22"/>
  <c r="K20" i="22"/>
  <c r="Q19" i="22"/>
  <c r="Q18" i="22"/>
  <c r="K18" i="22"/>
  <c r="Q17" i="22"/>
  <c r="K17" i="22"/>
  <c r="E17" i="22"/>
  <c r="Q16" i="22"/>
  <c r="K16" i="22"/>
  <c r="E16" i="22"/>
  <c r="Q15" i="22"/>
  <c r="K15" i="22"/>
  <c r="E15" i="22"/>
  <c r="Q14" i="22"/>
  <c r="K14" i="22"/>
  <c r="E14" i="22"/>
  <c r="Q13" i="22"/>
  <c r="K13" i="22"/>
  <c r="E13" i="22"/>
  <c r="Q12" i="22"/>
  <c r="K12" i="22"/>
  <c r="E12" i="22"/>
  <c r="Q11" i="22"/>
  <c r="K11" i="22"/>
  <c r="E11" i="22"/>
  <c r="Q10" i="22"/>
  <c r="K10" i="22"/>
  <c r="E10" i="22"/>
  <c r="Q9" i="22"/>
  <c r="K9" i="22"/>
  <c r="E9" i="22"/>
  <c r="Q8" i="22"/>
  <c r="K8" i="22"/>
  <c r="E8" i="22"/>
  <c r="W7" i="22"/>
  <c r="Q7" i="22"/>
  <c r="K7" i="22"/>
  <c r="E7" i="22"/>
  <c r="Q6" i="22"/>
  <c r="K6" i="22"/>
  <c r="E6" i="22"/>
  <c r="W5" i="22"/>
  <c r="Q5" i="22"/>
  <c r="K5" i="22"/>
  <c r="E5" i="22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R92" i="21"/>
  <c r="I30" i="20"/>
  <c r="Y92" i="21"/>
  <c r="L30" i="20"/>
  <c r="R91" i="21"/>
  <c r="R90" i="21"/>
  <c r="I28" i="20"/>
  <c r="R89" i="21"/>
  <c r="I27" i="20"/>
  <c r="R88" i="21"/>
  <c r="I26" i="20"/>
  <c r="R87" i="21"/>
  <c r="I25" i="20"/>
  <c r="R86" i="21"/>
  <c r="I24" i="20"/>
  <c r="R85" i="21"/>
  <c r="I23" i="20"/>
  <c r="R84" i="21"/>
  <c r="I22" i="20"/>
  <c r="R83" i="21"/>
  <c r="I21" i="20"/>
  <c r="R82" i="21"/>
  <c r="I20" i="20"/>
  <c r="R81" i="21"/>
  <c r="I19" i="20"/>
  <c r="R80" i="21"/>
  <c r="I18" i="20"/>
  <c r="R79" i="21"/>
  <c r="I17" i="20"/>
  <c r="R78" i="21"/>
  <c r="I16" i="20"/>
  <c r="R77" i="21"/>
  <c r="I15" i="20"/>
  <c r="R76" i="21"/>
  <c r="I14" i="20"/>
  <c r="R75" i="21"/>
  <c r="I13" i="20"/>
  <c r="R74" i="21"/>
  <c r="I12" i="20"/>
  <c r="R73" i="21"/>
  <c r="I11" i="20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C18" i="21"/>
  <c r="C20" i="21"/>
  <c r="C19" i="21"/>
  <c r="M7" i="23"/>
  <c r="V8" i="21"/>
  <c r="L20" i="21"/>
  <c r="L19" i="21"/>
  <c r="L18" i="21"/>
  <c r="L21" i="21"/>
  <c r="O33" i="18"/>
  <c r="R26" i="21"/>
  <c r="R28" i="21"/>
  <c r="R29" i="21"/>
  <c r="R32" i="21"/>
  <c r="R34" i="21"/>
  <c r="R44" i="21"/>
  <c r="R30" i="21"/>
  <c r="R35" i="21"/>
  <c r="R37" i="21"/>
  <c r="R41" i="21"/>
  <c r="R43" i="21"/>
  <c r="R33" i="21"/>
  <c r="R42" i="21"/>
  <c r="R39" i="21"/>
  <c r="R31" i="21"/>
  <c r="R38" i="21"/>
  <c r="R40" i="21"/>
  <c r="R36" i="21"/>
  <c r="R27" i="21"/>
  <c r="R25" i="21"/>
  <c r="I13" i="18"/>
  <c r="Y27" i="21"/>
  <c r="L13" i="18"/>
  <c r="I26" i="18"/>
  <c r="Y40" i="21"/>
  <c r="L26" i="18"/>
  <c r="I17" i="18"/>
  <c r="Y31" i="21"/>
  <c r="L17" i="18"/>
  <c r="I28" i="18"/>
  <c r="Y42" i="21"/>
  <c r="L28" i="18"/>
  <c r="I29" i="18"/>
  <c r="Y43" i="21"/>
  <c r="L29" i="18"/>
  <c r="I23" i="18"/>
  <c r="Y37" i="21"/>
  <c r="L23" i="18"/>
  <c r="I16" i="18"/>
  <c r="Y30" i="21"/>
  <c r="L16" i="18"/>
  <c r="I20" i="18"/>
  <c r="Y34" i="21"/>
  <c r="L20" i="18"/>
  <c r="I15" i="18"/>
  <c r="Y29" i="21"/>
  <c r="L15" i="18"/>
  <c r="I12" i="18"/>
  <c r="Y26" i="21"/>
  <c r="L12" i="18"/>
  <c r="F12" i="19"/>
  <c r="I12" i="19"/>
  <c r="Y50" i="21"/>
  <c r="L12" i="19"/>
  <c r="F14" i="19"/>
  <c r="I14" i="19"/>
  <c r="Y52" i="21"/>
  <c r="L14" i="19"/>
  <c r="F16" i="19"/>
  <c r="I16" i="19"/>
  <c r="Y54" i="21"/>
  <c r="L16" i="19"/>
  <c r="F18" i="19"/>
  <c r="I18" i="19"/>
  <c r="Y56" i="21"/>
  <c r="L18" i="19"/>
  <c r="F20" i="19"/>
  <c r="I20" i="19"/>
  <c r="Y58" i="21"/>
  <c r="L20" i="19"/>
  <c r="F22" i="19"/>
  <c r="I22" i="19"/>
  <c r="Y60" i="21"/>
  <c r="L22" i="19"/>
  <c r="I24" i="19"/>
  <c r="F24" i="19"/>
  <c r="Y62" i="21"/>
  <c r="L24" i="19"/>
  <c r="I26" i="19"/>
  <c r="F26" i="19"/>
  <c r="Y64" i="21"/>
  <c r="L26" i="19"/>
  <c r="I28" i="19"/>
  <c r="F28" i="19"/>
  <c r="Y66" i="21"/>
  <c r="L28" i="19"/>
  <c r="I30" i="19"/>
  <c r="F30" i="19"/>
  <c r="Y68" i="21"/>
  <c r="L30" i="19"/>
  <c r="M8" i="25"/>
  <c r="L8" i="25"/>
  <c r="P8" i="25"/>
  <c r="O12" i="19"/>
  <c r="M10" i="25"/>
  <c r="L10" i="25"/>
  <c r="P10" i="25"/>
  <c r="O14" i="19"/>
  <c r="M12" i="25"/>
  <c r="L12" i="25"/>
  <c r="P12" i="25"/>
  <c r="O16" i="19"/>
  <c r="M14" i="25"/>
  <c r="L14" i="25"/>
  <c r="P14" i="25"/>
  <c r="O18" i="19"/>
  <c r="M16" i="25"/>
  <c r="L16" i="25"/>
  <c r="P16" i="25"/>
  <c r="O20" i="19"/>
  <c r="M18" i="25"/>
  <c r="L18" i="25"/>
  <c r="P18" i="25"/>
  <c r="O22" i="19"/>
  <c r="M20" i="25"/>
  <c r="L20" i="25"/>
  <c r="P20" i="25"/>
  <c r="O24" i="19"/>
  <c r="M22" i="25"/>
  <c r="L22" i="25"/>
  <c r="P22" i="25"/>
  <c r="O26" i="19"/>
  <c r="M24" i="25"/>
  <c r="L24" i="25"/>
  <c r="P24" i="25"/>
  <c r="O28" i="19"/>
  <c r="M26" i="25"/>
  <c r="L26" i="25"/>
  <c r="P26" i="25"/>
  <c r="O30" i="19"/>
  <c r="M8" i="26"/>
  <c r="L8" i="26"/>
  <c r="P8" i="26"/>
  <c r="O12" i="20"/>
  <c r="M10" i="26"/>
  <c r="L10" i="26"/>
  <c r="P10" i="26"/>
  <c r="O14" i="20"/>
  <c r="M12" i="26"/>
  <c r="L12" i="26"/>
  <c r="P12" i="26"/>
  <c r="O16" i="20"/>
  <c r="M14" i="26"/>
  <c r="L14" i="26"/>
  <c r="P14" i="26"/>
  <c r="O18" i="20"/>
  <c r="M16" i="26"/>
  <c r="L16" i="26"/>
  <c r="P16" i="26"/>
  <c r="O20" i="20"/>
  <c r="M18" i="26"/>
  <c r="L18" i="26"/>
  <c r="P18" i="26"/>
  <c r="O22" i="20"/>
  <c r="M20" i="26"/>
  <c r="L20" i="26"/>
  <c r="P20" i="26"/>
  <c r="O24" i="20"/>
  <c r="M22" i="26"/>
  <c r="L22" i="26"/>
  <c r="P22" i="26"/>
  <c r="O26" i="20"/>
  <c r="M24" i="26"/>
  <c r="L24" i="26"/>
  <c r="P24" i="26"/>
  <c r="O28" i="20"/>
  <c r="M26" i="26"/>
  <c r="L26" i="26"/>
  <c r="P26" i="26"/>
  <c r="O30" i="20"/>
  <c r="I11" i="18"/>
  <c r="Y25" i="21"/>
  <c r="L11" i="18"/>
  <c r="I22" i="18"/>
  <c r="Y36" i="21"/>
  <c r="L22" i="18"/>
  <c r="I24" i="18"/>
  <c r="Y38" i="21"/>
  <c r="L24" i="18"/>
  <c r="I25" i="18"/>
  <c r="Y39" i="21"/>
  <c r="L25" i="18"/>
  <c r="I19" i="18"/>
  <c r="Y33" i="21"/>
  <c r="L19" i="18"/>
  <c r="I27" i="18"/>
  <c r="Y41" i="21"/>
  <c r="L27" i="18"/>
  <c r="I21" i="18"/>
  <c r="Y35" i="21"/>
  <c r="L21" i="18"/>
  <c r="I30" i="18"/>
  <c r="Y44" i="21"/>
  <c r="L30" i="18"/>
  <c r="I18" i="18"/>
  <c r="Y32" i="21"/>
  <c r="L18" i="18"/>
  <c r="I14" i="18"/>
  <c r="Y28" i="21"/>
  <c r="L14" i="18"/>
  <c r="I11" i="19"/>
  <c r="F11" i="19"/>
  <c r="Y49" i="21"/>
  <c r="L11" i="19"/>
  <c r="I13" i="19"/>
  <c r="F13" i="19"/>
  <c r="Y51" i="21"/>
  <c r="L13" i="19"/>
  <c r="I15" i="19"/>
  <c r="F15" i="19"/>
  <c r="Y53" i="21"/>
  <c r="L15" i="19"/>
  <c r="I17" i="19"/>
  <c r="F17" i="19"/>
  <c r="Y55" i="21"/>
  <c r="L17" i="19"/>
  <c r="I19" i="19"/>
  <c r="F19" i="19"/>
  <c r="Y57" i="21"/>
  <c r="L19" i="19"/>
  <c r="I21" i="19"/>
  <c r="F21" i="19"/>
  <c r="Y59" i="21"/>
  <c r="L21" i="19"/>
  <c r="I23" i="19"/>
  <c r="F23" i="19"/>
  <c r="Y61" i="21"/>
  <c r="L23" i="19"/>
  <c r="I25" i="19"/>
  <c r="F25" i="19"/>
  <c r="Y63" i="21"/>
  <c r="L25" i="19"/>
  <c r="I27" i="19"/>
  <c r="F27" i="19"/>
  <c r="Y65" i="21"/>
  <c r="L27" i="19"/>
  <c r="I29" i="19"/>
  <c r="F29" i="19"/>
  <c r="Y67" i="21"/>
  <c r="L29" i="19"/>
  <c r="Y73" i="21"/>
  <c r="L11" i="20"/>
  <c r="Y74" i="21"/>
  <c r="L12" i="20"/>
  <c r="Y75" i="21"/>
  <c r="L13" i="20"/>
  <c r="Y76" i="21"/>
  <c r="L14" i="20"/>
  <c r="Y77" i="21"/>
  <c r="L15" i="20"/>
  <c r="Y78" i="21"/>
  <c r="L16" i="20"/>
  <c r="Y79" i="21"/>
  <c r="L17" i="20"/>
  <c r="Y80" i="21"/>
  <c r="L18" i="20"/>
  <c r="Y81" i="21"/>
  <c r="L19" i="20"/>
  <c r="Y82" i="21"/>
  <c r="L20" i="20"/>
  <c r="Y83" i="21"/>
  <c r="L21" i="20"/>
  <c r="Y84" i="21"/>
  <c r="L22" i="20"/>
  <c r="Y85" i="21"/>
  <c r="L23" i="20"/>
  <c r="Y86" i="21"/>
  <c r="L24" i="20"/>
  <c r="Y87" i="21"/>
  <c r="L25" i="20"/>
  <c r="Y88" i="21"/>
  <c r="L26" i="20"/>
  <c r="Y89" i="21"/>
  <c r="L27" i="20"/>
  <c r="Y90" i="21"/>
  <c r="L28" i="20"/>
  <c r="I29" i="20"/>
  <c r="Y91" i="21"/>
  <c r="L29" i="20"/>
  <c r="M7" i="25"/>
  <c r="L7" i="25"/>
  <c r="P7" i="25"/>
  <c r="O11" i="19"/>
  <c r="M9" i="25"/>
  <c r="L9" i="25"/>
  <c r="P9" i="25"/>
  <c r="O13" i="19"/>
  <c r="M11" i="25"/>
  <c r="L11" i="25"/>
  <c r="P11" i="25"/>
  <c r="O15" i="19"/>
  <c r="M13" i="25"/>
  <c r="L13" i="25"/>
  <c r="P13" i="25"/>
  <c r="O17" i="19"/>
  <c r="M15" i="25"/>
  <c r="L15" i="25"/>
  <c r="P15" i="25"/>
  <c r="O19" i="19"/>
  <c r="M17" i="25"/>
  <c r="L17" i="25"/>
  <c r="P17" i="25"/>
  <c r="O21" i="19"/>
  <c r="M19" i="25"/>
  <c r="L19" i="25"/>
  <c r="P19" i="25"/>
  <c r="O23" i="19"/>
  <c r="M21" i="25"/>
  <c r="L21" i="25"/>
  <c r="P21" i="25"/>
  <c r="O25" i="19"/>
  <c r="M23" i="25"/>
  <c r="L23" i="25"/>
  <c r="P23" i="25"/>
  <c r="O27" i="19"/>
  <c r="M25" i="25"/>
  <c r="L25" i="25"/>
  <c r="P25" i="25"/>
  <c r="O29" i="19"/>
  <c r="M7" i="26"/>
  <c r="L7" i="26"/>
  <c r="P7" i="26"/>
  <c r="O11" i="20"/>
  <c r="M9" i="26"/>
  <c r="L9" i="26"/>
  <c r="P9" i="26"/>
  <c r="O13" i="20"/>
  <c r="M11" i="26"/>
  <c r="L11" i="26"/>
  <c r="P11" i="26"/>
  <c r="O15" i="20"/>
  <c r="M13" i="26"/>
  <c r="L13" i="26"/>
  <c r="P13" i="26"/>
  <c r="O17" i="20"/>
  <c r="M15" i="26"/>
  <c r="L15" i="26"/>
  <c r="P15" i="26"/>
  <c r="O19" i="20"/>
  <c r="M17" i="26"/>
  <c r="L17" i="26"/>
  <c r="P17" i="26"/>
  <c r="O21" i="20"/>
  <c r="M19" i="26"/>
  <c r="L19" i="26"/>
  <c r="P19" i="26"/>
  <c r="O23" i="20"/>
  <c r="M21" i="26"/>
  <c r="L21" i="26"/>
  <c r="P21" i="26"/>
  <c r="O25" i="20"/>
  <c r="M23" i="26"/>
  <c r="L23" i="26"/>
  <c r="P23" i="26"/>
  <c r="O27" i="20"/>
  <c r="M25" i="26"/>
  <c r="L25" i="26"/>
  <c r="P25" i="26"/>
  <c r="O29" i="20"/>
  <c r="H8" i="23"/>
  <c r="L7" i="23"/>
  <c r="P7" i="23"/>
  <c r="O11" i="18"/>
  <c r="H9" i="23"/>
  <c r="I8" i="23"/>
  <c r="L8" i="23"/>
  <c r="P8" i="23"/>
  <c r="O12" i="18"/>
  <c r="I9" i="23"/>
  <c r="L9" i="23"/>
  <c r="P9" i="23"/>
  <c r="O13" i="18"/>
  <c r="H10" i="23"/>
  <c r="H11" i="23"/>
  <c r="I10" i="23"/>
  <c r="L10" i="23"/>
  <c r="P10" i="23"/>
  <c r="O14" i="18"/>
  <c r="H12" i="23"/>
  <c r="I11" i="23"/>
  <c r="L11" i="23"/>
  <c r="P11" i="23"/>
  <c r="O15" i="18"/>
  <c r="I12" i="23"/>
  <c r="L12" i="23"/>
  <c r="P12" i="23"/>
  <c r="O16" i="18"/>
  <c r="H13" i="23"/>
  <c r="I13" i="23"/>
  <c r="L13" i="23"/>
  <c r="P13" i="23"/>
  <c r="O17" i="18"/>
  <c r="H14" i="23"/>
  <c r="H15" i="23"/>
  <c r="I14" i="23"/>
  <c r="L14" i="23"/>
  <c r="P14" i="23"/>
  <c r="O18" i="18"/>
  <c r="H16" i="23"/>
  <c r="I15" i="23"/>
  <c r="L15" i="23"/>
  <c r="P15" i="23"/>
  <c r="O19" i="18"/>
  <c r="I16" i="23"/>
  <c r="L16" i="23"/>
  <c r="P16" i="23"/>
  <c r="O20" i="18"/>
  <c r="H17" i="23"/>
  <c r="I17" i="23"/>
  <c r="L17" i="23"/>
  <c r="P17" i="23"/>
  <c r="O21" i="18"/>
  <c r="H18" i="23"/>
  <c r="H19" i="23"/>
  <c r="I18" i="23"/>
  <c r="L18" i="23"/>
  <c r="P18" i="23"/>
  <c r="O22" i="18"/>
  <c r="H20" i="23"/>
  <c r="I19" i="23"/>
  <c r="L19" i="23"/>
  <c r="P19" i="23"/>
  <c r="O23" i="18"/>
  <c r="I20" i="23"/>
  <c r="L20" i="23"/>
  <c r="P20" i="23"/>
  <c r="O24" i="18"/>
  <c r="H21" i="23"/>
  <c r="I21" i="23"/>
  <c r="L21" i="23"/>
  <c r="P21" i="23"/>
  <c r="O25" i="18"/>
  <c r="H22" i="23"/>
  <c r="H23" i="23"/>
  <c r="I22" i="23"/>
  <c r="L22" i="23"/>
  <c r="P22" i="23"/>
  <c r="O26" i="18"/>
  <c r="I23" i="23"/>
  <c r="L23" i="23"/>
  <c r="P23" i="23"/>
  <c r="O27" i="18"/>
  <c r="H24" i="23"/>
  <c r="I24" i="23"/>
  <c r="L24" i="23"/>
  <c r="P24" i="23"/>
  <c r="O28" i="18"/>
  <c r="H25" i="23"/>
  <c r="I25" i="23"/>
  <c r="L25" i="23"/>
  <c r="P25" i="23"/>
  <c r="O29" i="18"/>
  <c r="H26" i="23"/>
  <c r="I26" i="23"/>
  <c r="L26" i="23"/>
  <c r="P26" i="23"/>
  <c r="O30" i="18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5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<sst xmlns="http://schemas.openxmlformats.org/spreadsheetml/2006/main" count="490" uniqueCount="139">
  <si>
    <t>SP METROLOGY SYSTEM THAILAND</t>
  </si>
  <si>
    <t>Model :</t>
  </si>
  <si>
    <t>ID No :</t>
  </si>
  <si>
    <t>Calibrated By :</t>
  </si>
  <si>
    <t>Value</t>
  </si>
  <si>
    <t>X1</t>
  </si>
  <si>
    <t>Average</t>
  </si>
  <si>
    <t>Nominal Value</t>
  </si>
  <si>
    <t>Repeatability</t>
  </si>
  <si>
    <t>Uc</t>
  </si>
  <si>
    <t>Ui</t>
  </si>
  <si>
    <t>Readability :</t>
  </si>
  <si>
    <t xml:space="preserve">2. External Measurement </t>
  </si>
  <si>
    <t xml:space="preserve">3. Internal Measurement </t>
  </si>
  <si>
    <t>4. Depth Measurement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</si>
  <si>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</si>
  <si>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</si>
  <si>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</si>
  <si>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</si>
  <si>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</si>
  <si>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</si>
  <si>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</si>
  <si>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Temperature Effect</t>
  </si>
  <si>
    <t xml:space="preserve">Resolution of UUC </t>
  </si>
  <si>
    <t>UUC Reading</t>
  </si>
  <si>
    <t>1. Parallelism of measuring faces</t>
  </si>
  <si>
    <t>1.1 External jaw</t>
  </si>
  <si>
    <t>Max-Min</t>
  </si>
  <si>
    <t>Root</t>
  </si>
  <si>
    <t>Center</t>
  </si>
  <si>
    <t>Tip</t>
  </si>
  <si>
    <t>Max</t>
  </si>
  <si>
    <t>Referance Standard :</t>
  </si>
  <si>
    <t>Certificate Number</t>
  </si>
  <si>
    <t>:</t>
  </si>
  <si>
    <t>Equipment Name</t>
  </si>
  <si>
    <t>Model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</si>
  <si>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</si>
  <si>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</si>
  <si>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</si>
  <si>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</si>
  <si>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</si>
  <si>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</si>
  <si>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</si>
  <si>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</si>
  <si>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 xml:space="preserve">1.  External Measurement </t>
  </si>
  <si>
    <t>Error</t>
  </si>
  <si>
    <t xml:space="preserve">Parallelism between external measuring face by measure at the root, </t>
  </si>
  <si>
    <t>center and tip of callipers was found to be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</si>
  <si>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</si>
  <si>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</si>
  <si>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</si>
  <si>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</si>
  <si>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</si>
  <si>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</si>
  <si>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 xml:space="preserve">2.  Internal Measurement </t>
  </si>
  <si>
    <t>3.  Depth Measurement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</si>
  <si>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</si>
  <si>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</si>
  <si>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</si>
  <si>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</si>
  <si>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</si>
  <si>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</si>
  <si>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</si>
  <si>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</si>
  <si>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</si>
  <si>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</si>
  <si>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</si>
  <si>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</si>
  <si>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</si>
  <si>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</si>
  <si>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</si>
  <si>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</si>
  <si>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</si>
  <si>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</si>
  <si>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</si>
  <si>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</si>
  <si>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</si>
  <si>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Dial and Digital Calipers</t>
  </si>
  <si>
    <t>Uncertainty Budget of Vernier, Dial and Digital Callipers</t>
  </si>
  <si>
    <t>Mr.Chainarong  Matchayamat</t>
  </si>
  <si>
    <t>Ms. Arunkamon Raramanus</t>
  </si>
  <si>
    <t>SPR15120012-1</t>
  </si>
  <si>
    <t>SCG</t>
  </si>
  <si>
    <t xml:space="preserve">Vernier Dial </t>
  </si>
  <si>
    <t>Mitotoyo</t>
  </si>
  <si>
    <t>Normal</t>
  </si>
  <si>
    <t xml:space="preserve"> UUC Reading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</si>
  <si>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</si>
  <si>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</si>
  <si>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</si>
  <si>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3 of 5</t>
    </r>
  </si>
  <si>
    <r>
      <t>Page :</t>
    </r>
    <r>
      <rPr>
        <sz val="10"/>
        <rFont val="Gulim"/>
        <family val="2"/>
      </rPr>
      <t xml:space="preserve"> 4 of 5</t>
    </r>
  </si>
  <si>
    <r>
      <t>Page :</t>
    </r>
    <r>
      <rPr>
        <sz val="10"/>
        <rFont val="Gulim"/>
        <family val="2"/>
      </rPr>
      <t xml:space="preserve"> 5 of 5</t>
    </r>
  </si>
  <si>
    <t>Reference Standards</t>
  </si>
  <si>
    <t>Uncertainty of  STD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</si>
  <si>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</si>
  <si>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</si>
  <si>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</si>
  <si>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</si>
  <si>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Certificate of Calibration</t>
  </si>
  <si>
    <t>Customer</t>
  </si>
  <si>
    <t>Manufacturer</t>
  </si>
  <si>
    <t>Serial Number</t>
  </si>
  <si>
    <t>ID. Number</t>
  </si>
  <si>
    <t>Environmental Conditions</t>
  </si>
  <si>
    <t>Ambient Temperature</t>
  </si>
  <si>
    <t>Received Date</t>
  </si>
  <si>
    <t>Relative Humidity</t>
  </si>
  <si>
    <t>50% ± 15 %</t>
  </si>
  <si>
    <t>Calibration Date</t>
  </si>
  <si>
    <t>Location of Calibration</t>
  </si>
  <si>
    <t>In-Lab</t>
  </si>
  <si>
    <t>Recommended Due Date</t>
  </si>
  <si>
    <t>Calibration Procedure</t>
  </si>
  <si>
    <t>Method of Calibration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</si>
  <si>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</si>
  <si>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</si>
  <si>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</si>
  <si>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</si>
  <si>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</si>
  <si>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</si>
  <si>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</si>
  <si>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>Approved by  :</t>
  </si>
  <si>
    <t xml:space="preserve">Calibrated by </t>
  </si>
  <si>
    <t>Authorized Signatory</t>
  </si>
  <si>
    <t>Mr.Sombut Srikampa</t>
  </si>
  <si>
    <t>Mr. Natthaphol Boonmee</t>
  </si>
  <si>
    <t>20 °C ± 1 °C</t>
  </si>
  <si>
    <t>SP-CPT-04-02</t>
  </si>
  <si>
    <r>
      <t>Page :</t>
    </r>
    <r>
      <rPr>
        <sz val="10.5"/>
        <rFont val="Gulim"/>
        <family val="2"/>
      </rPr>
      <t xml:space="preserve"> 1 of 5</t>
    </r>
  </si>
  <si>
    <t>Unit :</t>
  </si>
  <si>
    <t>Normal  
Value</t>
  </si>
  <si>
    <t>UUC 
Reading</t>
  </si>
  <si>
    <t>Uncertainty 
( ± )</t>
  </si>
  <si>
    <r>
      <t>Page :</t>
    </r>
    <r>
      <rPr>
        <sz val="10"/>
        <rFont val="Gulim"/>
        <family val="2"/>
      </rPr>
      <t xml:space="preserve"> 2 of 3</t>
    </r>
  </si>
  <si>
    <t>Gauge Block Set</t>
  </si>
  <si>
    <t>N/A</t>
  </si>
  <si>
    <t>MTL142959-2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</si>
</sst>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B1d\-mmm\-yy"/>
    <numFmt numFmtId="174" formatCode="0.000000"/>
    <numFmt numFmtId="175" formatCode="0.0000000"/>
    <numFmt numFmtId="176" formatCode="[$-409]d\-mmm\-yy;@"/>
    <numFmt numFmtId="177" formatCode="[$-409]dd\-mmm\-yy;@"/>
  </numFmts>
  <fonts count="66" x14ac:knownFonts="1">
    <font>
      <sz val="11"/>
      <color theme="1"/>
      <name val="Calibri"/>
      <family val="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b/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2"/>
      <color rgb="FF0070C0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sz val="10"/>
      <color rgb="FF00B0F0"/>
      <name val="Gulim"/>
      <family val="2"/>
    </font>
    <font>
      <sz val="10"/>
      <color theme="3" tint="0.39997558519241921"/>
      <name val="Gulim"/>
      <family val="2"/>
    </font>
    <font>
      <b/>
      <sz val="9"/>
      <color theme="0"/>
      <name val="Gulim"/>
      <family val="2"/>
    </font>
    <font>
      <sz val="10"/>
      <color rgb="FF00B050"/>
      <name val="Gulim"/>
      <family val="2"/>
    </font>
    <font>
      <b/>
      <sz val="18"/>
      <color rgb="FF002060"/>
      <name val="Angsana New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</cellStyleXfs>
  <cellXfs count="437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7" applyFont="1" applyAlignment="1" applyProtection="1">
      <alignment horizontal="center" vertical="center"/>
      <protection locked="0"/>
    </xf>
    <xf numFmtId="0" fontId="8" fillId="2" borderId="0" xfId="17" applyFont="1" applyFill="1" applyAlignment="1">
      <alignment horizontal="center" vertical="center"/>
    </xf>
    <xf numFmtId="1" fontId="10" fillId="0" borderId="2" xfId="17" applyNumberFormat="1" applyFont="1" applyBorder="1" applyAlignment="1" applyProtection="1">
      <alignment horizontal="center" vertical="center"/>
      <protection locked="0"/>
    </xf>
    <xf numFmtId="0" fontId="10" fillId="3" borderId="3" xfId="17" applyFont="1" applyFill="1" applyBorder="1" applyAlignment="1" applyProtection="1">
      <alignment horizontal="right" vertical="center"/>
      <protection locked="0"/>
    </xf>
    <xf numFmtId="0" fontId="10" fillId="3" borderId="4" xfId="17" applyFont="1" applyFill="1" applyBorder="1" applyAlignment="1" applyProtection="1">
      <alignment horizontal="left" vertical="center"/>
      <protection locked="0"/>
    </xf>
    <xf numFmtId="172" fontId="10" fillId="4" borderId="3" xfId="17" applyNumberFormat="1" applyFont="1" applyFill="1" applyBorder="1" applyAlignment="1" applyProtection="1">
      <alignment horizontal="right" vertical="center"/>
      <protection locked="0"/>
    </xf>
    <xf numFmtId="0" fontId="10" fillId="4" borderId="4" xfId="17" applyFont="1" applyFill="1" applyBorder="1" applyAlignment="1" applyProtection="1">
      <alignment horizontal="left" vertical="center"/>
      <protection locked="0"/>
    </xf>
    <xf numFmtId="167" fontId="10" fillId="0" borderId="2" xfId="17" applyNumberFormat="1" applyFont="1" applyBorder="1" applyAlignment="1" applyProtection="1">
      <alignment horizontal="center" vertical="center"/>
      <protection locked="0"/>
    </xf>
    <xf numFmtId="169" fontId="10" fillId="0" borderId="2" xfId="17" applyNumberFormat="1" applyFont="1" applyBorder="1" applyAlignment="1" applyProtection="1">
      <alignment horizontal="center" vertical="center"/>
      <protection locked="0"/>
    </xf>
    <xf numFmtId="2" fontId="10" fillId="0" borderId="2" xfId="17" applyNumberFormat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50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50" fillId="7" borderId="0" xfId="8" applyNumberFormat="1" applyFont="1" applyFill="1" applyBorder="1" applyAlignment="1">
      <alignment horizontal="center" vertical="center"/>
    </xf>
    <xf numFmtId="170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2" fontId="12" fillId="7" borderId="0" xfId="0" applyNumberFormat="1" applyFont="1" applyFill="1" applyBorder="1" applyAlignment="1">
      <alignment horizontal="center" vertical="center"/>
    </xf>
    <xf numFmtId="169" fontId="50" fillId="7" borderId="0" xfId="8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horizontal="center" vertical="center"/>
    </xf>
    <xf numFmtId="169" fontId="16" fillId="7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51" fillId="7" borderId="2" xfId="0" applyNumberFormat="1" applyFont="1" applyFill="1" applyBorder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1" fillId="0" borderId="0" xfId="9" applyFont="1" applyAlignment="1">
      <alignment vertical="center"/>
    </xf>
    <xf numFmtId="0" fontId="22" fillId="0" borderId="0" xfId="9" applyFont="1" applyBorder="1" applyAlignment="1">
      <alignment vertical="center"/>
    </xf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horizontal="center" vertical="center"/>
    </xf>
    <xf numFmtId="0" fontId="24" fillId="0" borderId="0" xfId="9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6" fillId="0" borderId="0" xfId="18" applyFont="1" applyBorder="1" applyAlignment="1">
      <alignment horizontal="left" vertical="center"/>
    </xf>
    <xf numFmtId="0" fontId="17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1" fillId="0" borderId="0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3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1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3" fillId="0" borderId="0" xfId="3" applyFont="1" applyBorder="1" applyAlignment="1">
      <alignment horizontal="center" vertical="center"/>
    </xf>
    <xf numFmtId="0" fontId="21" fillId="0" borderId="0" xfId="18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1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2" fillId="0" borderId="0" xfId="3" applyFont="1" applyBorder="1" applyAlignment="1">
      <alignment horizontal="left" vertical="center"/>
    </xf>
    <xf numFmtId="1" fontId="23" fillId="0" borderId="0" xfId="3" applyNumberFormat="1" applyFont="1" applyBorder="1" applyAlignment="1">
      <alignment horizontal="left" vertical="center"/>
    </xf>
    <xf numFmtId="1" fontId="28" fillId="0" borderId="0" xfId="3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0" fontId="27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7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4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52" fillId="0" borderId="0" xfId="3" applyFont="1" applyBorder="1" applyAlignment="1">
      <alignment horizontal="left" vertical="center"/>
    </xf>
    <xf numFmtId="0" fontId="24" fillId="0" borderId="0" xfId="9" applyFont="1" applyBorder="1" applyAlignment="1">
      <alignment horizontal="center" vertical="center"/>
    </xf>
    <xf numFmtId="0" fontId="29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1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1" fillId="0" borderId="0" xfId="9" applyFont="1" applyAlignment="1">
      <alignment horizontal="right" vertical="center"/>
    </xf>
    <xf numFmtId="2" fontId="21" fillId="0" borderId="0" xfId="3" applyNumberFormat="1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0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1" fillId="0" borderId="0" xfId="9" applyNumberFormat="1" applyFont="1" applyBorder="1" applyAlignment="1">
      <alignment vertical="center"/>
    </xf>
    <xf numFmtId="1" fontId="21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2" fillId="0" borderId="0" xfId="9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48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25" fillId="0" borderId="0" xfId="3" applyNumberFormat="1" applyFont="1" applyBorder="1" applyAlignment="1">
      <alignment vertical="center"/>
    </xf>
    <xf numFmtId="0" fontId="53" fillId="0" borderId="0" xfId="0" applyFont="1"/>
    <xf numFmtId="0" fontId="25" fillId="0" borderId="0" xfId="3" applyNumberFormat="1" applyFont="1" applyAlignment="1">
      <alignment vertical="center"/>
    </xf>
    <xf numFmtId="0" fontId="25" fillId="0" borderId="0" xfId="3" applyNumberFormat="1" applyFont="1" applyBorder="1" applyAlignment="1">
      <alignment horizontal="right" vertical="center"/>
    </xf>
    <xf numFmtId="0" fontId="25" fillId="0" borderId="0" xfId="16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0" borderId="0" xfId="0" applyFont="1" applyBorder="1" applyAlignment="1">
      <alignment vertical="center" shrinkToFit="1"/>
    </xf>
    <xf numFmtId="0" fontId="25" fillId="0" borderId="0" xfId="0" applyFont="1" applyBorder="1" applyAlignment="1">
      <alignment vertical="center"/>
    </xf>
    <xf numFmtId="0" fontId="47" fillId="0" borderId="0" xfId="0" applyFont="1" applyFill="1" applyAlignment="1">
      <alignment horizontal="left" vertical="center"/>
    </xf>
    <xf numFmtId="0" fontId="54" fillId="0" borderId="0" xfId="19" applyFont="1" applyFill="1" applyAlignment="1"/>
    <xf numFmtId="0" fontId="54" fillId="0" borderId="0" xfId="19" applyFont="1" applyFill="1" applyBorder="1" applyAlignment="1"/>
    <xf numFmtId="165" fontId="54" fillId="0" borderId="0" xfId="19" applyNumberFormat="1" applyFont="1" applyFill="1" applyBorder="1" applyAlignment="1"/>
    <xf numFmtId="0" fontId="54" fillId="0" borderId="0" xfId="19" applyFont="1" applyFill="1" applyAlignment="1">
      <alignment horizontal="center"/>
    </xf>
    <xf numFmtId="0" fontId="54" fillId="0" borderId="0" xfId="19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47" fillId="0" borderId="0" xfId="14" applyFont="1" applyFill="1" applyAlignment="1">
      <alignment vertical="center"/>
    </xf>
    <xf numFmtId="167" fontId="47" fillId="7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8" fillId="0" borderId="0" xfId="3" applyFont="1" applyBorder="1" applyAlignment="1">
      <alignment vertical="center"/>
    </xf>
    <xf numFmtId="0" fontId="28" fillId="0" borderId="0" xfId="9" applyFont="1" applyAlignment="1">
      <alignment horizontal="left" vertical="center"/>
    </xf>
    <xf numFmtId="0" fontId="54" fillId="0" borderId="0" xfId="19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7" xfId="0" applyFont="1" applyFill="1" applyBorder="1" applyAlignment="1">
      <alignment vertical="center"/>
    </xf>
    <xf numFmtId="0" fontId="54" fillId="0" borderId="7" xfId="0" applyFont="1" applyFill="1" applyBorder="1" applyAlignment="1"/>
    <xf numFmtId="0" fontId="2" fillId="0" borderId="0" xfId="0" applyFont="1" applyAlignment="1">
      <alignment vertical="center"/>
    </xf>
    <xf numFmtId="0" fontId="47" fillId="0" borderId="0" xfId="0" applyFont="1"/>
    <xf numFmtId="0" fontId="54" fillId="0" borderId="0" xfId="0" applyFo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166" fontId="3" fillId="0" borderId="0" xfId="9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left" vertical="center"/>
    </xf>
    <xf numFmtId="0" fontId="28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vertical="center"/>
    </xf>
    <xf numFmtId="0" fontId="37" fillId="0" borderId="0" xfId="3" applyNumberFormat="1" applyFont="1" applyBorder="1" applyAlignment="1">
      <alignment horizontal="right" vertical="center"/>
    </xf>
    <xf numFmtId="0" fontId="28" fillId="0" borderId="0" xfId="9" applyNumberFormat="1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2" fontId="2" fillId="0" borderId="0" xfId="3" applyNumberFormat="1" applyFont="1" applyBorder="1" applyAlignment="1">
      <alignment horizontal="center" vertical="center"/>
    </xf>
    <xf numFmtId="0" fontId="28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1" fontId="2" fillId="0" borderId="0" xfId="3" applyNumberFormat="1" applyFont="1" applyBorder="1" applyAlignment="1">
      <alignment horizontal="center" vertical="center"/>
    </xf>
    <xf numFmtId="167" fontId="2" fillId="0" borderId="0" xfId="3" applyNumberFormat="1" applyFont="1" applyBorder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16" applyFont="1" applyBorder="1" applyAlignment="1">
      <alignment vertical="center"/>
    </xf>
    <xf numFmtId="0" fontId="28" fillId="0" borderId="0" xfId="16" applyFont="1" applyBorder="1" applyAlignment="1">
      <alignment horizontal="right" vertical="center"/>
    </xf>
    <xf numFmtId="0" fontId="28" fillId="0" borderId="0" xfId="16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47" fillId="0" borderId="0" xfId="0" applyFont="1" applyBorder="1" applyAlignment="1">
      <alignment horizontal="left" vertical="center" shrinkToFit="1"/>
    </xf>
    <xf numFmtId="0" fontId="28" fillId="0" borderId="0" xfId="9" applyNumberFormat="1" applyFont="1" applyAlignment="1">
      <alignment horizontal="left" vertical="center"/>
    </xf>
    <xf numFmtId="0" fontId="25" fillId="0" borderId="0" xfId="0" quotePrefix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2" fontId="2" fillId="0" borderId="0" xfId="16" applyNumberFormat="1" applyFont="1" applyAlignment="1">
      <alignment vertical="center" shrinkToFit="1"/>
    </xf>
    <xf numFmtId="0" fontId="55" fillId="8" borderId="5" xfId="0" applyFont="1" applyFill="1" applyBorder="1" applyAlignment="1">
      <alignment horizontal="center" vertical="center"/>
    </xf>
    <xf numFmtId="0" fontId="5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74" fontId="15" fillId="7" borderId="2" xfId="0" applyNumberFormat="1" applyFont="1" applyFill="1" applyBorder="1" applyAlignment="1">
      <alignment horizontal="center" vertical="center"/>
    </xf>
    <xf numFmtId="169" fontId="57" fillId="8" borderId="2" xfId="0" applyNumberFormat="1" applyFont="1" applyFill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3" fillId="0" borderId="0" xfId="9" applyFont="1" applyBorder="1" applyAlignment="1">
      <alignment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horizontal="right" vertical="center"/>
    </xf>
    <xf numFmtId="0" fontId="42" fillId="0" borderId="0" xfId="9" applyFont="1" applyBorder="1" applyAlignment="1">
      <alignment horizontal="center" vertical="center"/>
    </xf>
    <xf numFmtId="0" fontId="42" fillId="0" borderId="0" xfId="3" applyFont="1" applyBorder="1" applyAlignment="1">
      <alignment vertical="center"/>
    </xf>
    <xf numFmtId="0" fontId="43" fillId="0" borderId="0" xfId="3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0" fontId="43" fillId="0" borderId="0" xfId="18" applyFont="1" applyFill="1" applyBorder="1" applyAlignment="1">
      <alignment horizontal="left" vertical="center"/>
    </xf>
    <xf numFmtId="0" fontId="2" fillId="0" borderId="0" xfId="18" applyFont="1" applyFill="1" applyBorder="1" applyAlignment="1">
      <alignment horizontal="left" vertical="center"/>
    </xf>
    <xf numFmtId="0" fontId="28" fillId="0" borderId="1" xfId="9" applyFont="1" applyBorder="1" applyAlignment="1">
      <alignment vertical="center"/>
    </xf>
    <xf numFmtId="0" fontId="28" fillId="0" borderId="1" xfId="9" applyFont="1" applyBorder="1" applyAlignment="1">
      <alignment horizontal="center" vertical="center"/>
    </xf>
    <xf numFmtId="0" fontId="2" fillId="0" borderId="1" xfId="18" applyFont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8" fillId="0" borderId="0" xfId="3" applyFont="1" applyBorder="1" applyAlignment="1">
      <alignment horizontal="center" vertical="center"/>
    </xf>
    <xf numFmtId="0" fontId="28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42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2" fillId="0" borderId="0" xfId="3" quotePrefix="1" applyNumberFormat="1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8" fillId="0" borderId="0" xfId="3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center" vertical="center"/>
    </xf>
    <xf numFmtId="9" fontId="58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28" fillId="0" borderId="0" xfId="3" applyFont="1" applyBorder="1" applyAlignment="1">
      <alignment horizontal="left" vertical="center"/>
    </xf>
    <xf numFmtId="171" fontId="43" fillId="0" borderId="0" xfId="3" applyNumberFormat="1" applyFont="1" applyBorder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59" fillId="0" borderId="0" xfId="2" applyFont="1"/>
    <xf numFmtId="165" fontId="43" fillId="0" borderId="0" xfId="9" applyNumberFormat="1" applyFont="1" applyAlignment="1">
      <alignment vertical="center"/>
    </xf>
    <xf numFmtId="0" fontId="43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43" fillId="0" borderId="0" xfId="9" applyFont="1" applyBorder="1" applyAlignment="1">
      <alignment horizontal="left" vertical="center"/>
    </xf>
    <xf numFmtId="0" fontId="43" fillId="0" borderId="0" xfId="9" applyFont="1" applyAlignment="1">
      <alignment horizontal="center" vertical="center"/>
    </xf>
    <xf numFmtId="2" fontId="43" fillId="0" borderId="0" xfId="3" applyNumberFormat="1" applyFont="1" applyBorder="1" applyAlignment="1">
      <alignment vertical="center"/>
    </xf>
    <xf numFmtId="0" fontId="60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2" fillId="0" borderId="0" xfId="2" applyFont="1" applyAlignment="1">
      <alignment vertical="center"/>
    </xf>
    <xf numFmtId="0" fontId="54" fillId="0" borderId="8" xfId="19" applyFont="1" applyFill="1" applyBorder="1" applyAlignment="1">
      <alignment horizontal="center"/>
    </xf>
    <xf numFmtId="0" fontId="54" fillId="0" borderId="1" xfId="19" applyFont="1" applyFill="1" applyBorder="1" applyAlignment="1">
      <alignment horizontal="center"/>
    </xf>
    <xf numFmtId="169" fontId="2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vertical="center"/>
    </xf>
    <xf numFmtId="0" fontId="54" fillId="0" borderId="1" xfId="19" applyFont="1" applyFill="1" applyBorder="1" applyAlignment="1">
      <alignment horizontal="left"/>
    </xf>
    <xf numFmtId="176" fontId="54" fillId="0" borderId="8" xfId="19" applyNumberFormat="1" applyFont="1" applyFill="1" applyBorder="1" applyAlignment="1">
      <alignment horizontal="left"/>
    </xf>
    <xf numFmtId="2" fontId="49" fillId="0" borderId="2" xfId="19" applyNumberFormat="1" applyFont="1" applyFill="1" applyBorder="1" applyAlignment="1">
      <alignment horizontal="center" vertical="center"/>
    </xf>
    <xf numFmtId="168" fontId="64" fillId="0" borderId="2" xfId="19" applyNumberFormat="1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168" fontId="64" fillId="0" borderId="11" xfId="19" applyNumberFormat="1" applyFont="1" applyFill="1" applyBorder="1" applyAlignment="1">
      <alignment horizontal="center" vertical="center"/>
    </xf>
    <xf numFmtId="168" fontId="64" fillId="0" borderId="1" xfId="19" applyNumberFormat="1" applyFont="1" applyFill="1" applyBorder="1" applyAlignment="1">
      <alignment horizontal="center" vertical="center"/>
    </xf>
    <xf numFmtId="168" fontId="64" fillId="0" borderId="12" xfId="19" applyNumberFormat="1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168" fontId="64" fillId="0" borderId="9" xfId="19" applyNumberFormat="1" applyFont="1" applyFill="1" applyBorder="1" applyAlignment="1">
      <alignment horizontal="center" vertical="center"/>
    </xf>
    <xf numFmtId="168" fontId="64" fillId="0" borderId="7" xfId="19" applyNumberFormat="1" applyFont="1" applyFill="1" applyBorder="1" applyAlignment="1">
      <alignment horizontal="center" vertical="center"/>
    </xf>
    <xf numFmtId="168" fontId="64" fillId="0" borderId="10" xfId="19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167" fontId="61" fillId="7" borderId="9" xfId="0" applyNumberFormat="1" applyFont="1" applyFill="1" applyBorder="1" applyAlignment="1">
      <alignment horizontal="center" vertical="center"/>
    </xf>
    <xf numFmtId="167" fontId="61" fillId="7" borderId="7" xfId="0" applyNumberFormat="1" applyFont="1" applyFill="1" applyBorder="1" applyAlignment="1">
      <alignment horizontal="center" vertical="center"/>
    </xf>
    <xf numFmtId="167" fontId="61" fillId="7" borderId="10" xfId="0" applyNumberFormat="1" applyFont="1" applyFill="1" applyBorder="1" applyAlignment="1">
      <alignment horizontal="center" vertical="center"/>
    </xf>
    <xf numFmtId="167" fontId="61" fillId="7" borderId="2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61" fillId="0" borderId="2" xfId="0" applyNumberFormat="1" applyFont="1" applyFill="1" applyBorder="1" applyAlignment="1">
      <alignment horizontal="center" vertical="center"/>
    </xf>
    <xf numFmtId="2" fontId="47" fillId="7" borderId="2" xfId="0" applyNumberFormat="1" applyFont="1" applyFill="1" applyBorder="1" applyAlignment="1">
      <alignment horizontal="center" vertical="center"/>
    </xf>
    <xf numFmtId="2" fontId="47" fillId="7" borderId="9" xfId="0" applyNumberFormat="1" applyFont="1" applyFill="1" applyBorder="1" applyAlignment="1">
      <alignment horizontal="center" vertical="center"/>
    </xf>
    <xf numFmtId="2" fontId="47" fillId="7" borderId="7" xfId="0" applyNumberFormat="1" applyFont="1" applyFill="1" applyBorder="1" applyAlignment="1">
      <alignment horizontal="center" vertical="center"/>
    </xf>
    <xf numFmtId="2" fontId="47" fillId="7" borderId="10" xfId="0" applyNumberFormat="1" applyFont="1" applyFill="1" applyBorder="1" applyAlignment="1">
      <alignment horizontal="center" vertical="center"/>
    </xf>
    <xf numFmtId="2" fontId="61" fillId="0" borderId="9" xfId="0" applyNumberFormat="1" applyFont="1" applyFill="1" applyBorder="1" applyAlignment="1">
      <alignment horizontal="center" vertical="center"/>
    </xf>
    <xf numFmtId="2" fontId="61" fillId="0" borderId="7" xfId="0" applyNumberFormat="1" applyFont="1" applyFill="1" applyBorder="1" applyAlignment="1">
      <alignment horizontal="center" vertical="center"/>
    </xf>
    <xf numFmtId="2" fontId="61" fillId="0" borderId="10" xfId="0" applyNumberFormat="1" applyFont="1" applyFill="1" applyBorder="1" applyAlignment="1">
      <alignment horizontal="center" vertical="center"/>
    </xf>
    <xf numFmtId="2" fontId="61" fillId="0" borderId="11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 vertical="center"/>
    </xf>
    <xf numFmtId="2" fontId="61" fillId="0" borderId="12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7" fontId="61" fillId="7" borderId="11" xfId="0" applyNumberFormat="1" applyFont="1" applyFill="1" applyBorder="1" applyAlignment="1">
      <alignment horizontal="center" vertical="center"/>
    </xf>
    <xf numFmtId="167" fontId="61" fillId="7" borderId="1" xfId="0" applyNumberFormat="1" applyFont="1" applyFill="1" applyBorder="1" applyAlignment="1">
      <alignment horizontal="center" vertical="center"/>
    </xf>
    <xf numFmtId="167" fontId="61" fillId="7" borderId="12" xfId="0" applyNumberFormat="1" applyFont="1" applyFill="1" applyBorder="1" applyAlignment="1">
      <alignment horizontal="center" vertical="center"/>
    </xf>
    <xf numFmtId="0" fontId="47" fillId="0" borderId="0" xfId="0" applyFont="1" applyFill="1" applyAlignment="1">
      <alignment horizontal="right" vertical="center"/>
    </xf>
    <xf numFmtId="0" fontId="63" fillId="9" borderId="0" xfId="19" applyFont="1" applyFill="1" applyBorder="1" applyAlignment="1">
      <alignment horizontal="center" vertical="center"/>
    </xf>
    <xf numFmtId="0" fontId="54" fillId="10" borderId="0" xfId="19" applyFont="1" applyFill="1" applyBorder="1" applyAlignment="1">
      <alignment horizontal="center" vertical="center"/>
    </xf>
    <xf numFmtId="0" fontId="54" fillId="11" borderId="0" xfId="19" applyFont="1" applyFill="1" applyBorder="1" applyAlignment="1">
      <alignment horizontal="center" vertical="center"/>
    </xf>
    <xf numFmtId="176" fontId="54" fillId="0" borderId="1" xfId="19" applyNumberFormat="1" applyFont="1" applyFill="1" applyBorder="1" applyAlignment="1">
      <alignment horizontal="left"/>
    </xf>
    <xf numFmtId="2" fontId="47" fillId="7" borderId="11" xfId="0" applyNumberFormat="1" applyFont="1" applyFill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2" fontId="62" fillId="7" borderId="9" xfId="0" applyNumberFormat="1" applyFont="1" applyFill="1" applyBorder="1" applyAlignment="1">
      <alignment horizontal="center" vertical="center"/>
    </xf>
    <xf numFmtId="2" fontId="62" fillId="7" borderId="7" xfId="0" applyNumberFormat="1" applyFont="1" applyFill="1" applyBorder="1" applyAlignment="1">
      <alignment horizontal="center" vertical="center"/>
    </xf>
    <xf numFmtId="2" fontId="62" fillId="7" borderId="10" xfId="0" applyNumberFormat="1" applyFont="1" applyFill="1" applyBorder="1" applyAlignment="1">
      <alignment horizontal="center" vertical="center"/>
    </xf>
    <xf numFmtId="2" fontId="62" fillId="7" borderId="2" xfId="0" applyNumberFormat="1" applyFont="1" applyFill="1" applyBorder="1" applyAlignment="1">
      <alignment horizontal="center" vertical="center"/>
    </xf>
    <xf numFmtId="2" fontId="62" fillId="7" borderId="11" xfId="0" applyNumberFormat="1" applyFont="1" applyFill="1" applyBorder="1" applyAlignment="1">
      <alignment horizontal="center" vertical="center"/>
    </xf>
    <xf numFmtId="2" fontId="62" fillId="7" borderId="1" xfId="0" applyNumberFormat="1" applyFont="1" applyFill="1" applyBorder="1" applyAlignment="1">
      <alignment horizontal="center" vertical="center"/>
    </xf>
    <xf numFmtId="2" fontId="62" fillId="7" borderId="12" xfId="0" applyNumberFormat="1" applyFont="1" applyFill="1" applyBorder="1" applyAlignment="1">
      <alignment horizontal="center" vertical="center"/>
    </xf>
    <xf numFmtId="2" fontId="47" fillId="7" borderId="9" xfId="0" quotePrefix="1" applyNumberFormat="1" applyFont="1" applyFill="1" applyBorder="1" applyAlignment="1">
      <alignment horizontal="center" vertical="center"/>
    </xf>
    <xf numFmtId="2" fontId="47" fillId="7" borderId="7" xfId="0" quotePrefix="1" applyNumberFormat="1" applyFont="1" applyFill="1" applyBorder="1" applyAlignment="1">
      <alignment horizontal="center" vertical="center"/>
    </xf>
    <xf numFmtId="2" fontId="47" fillId="7" borderId="10" xfId="0" quotePrefix="1" applyNumberFormat="1" applyFont="1" applyFill="1" applyBorder="1" applyAlignment="1">
      <alignment horizontal="center" vertical="center"/>
    </xf>
    <xf numFmtId="2" fontId="47" fillId="7" borderId="2" xfId="0" quotePrefix="1" applyNumberFormat="1" applyFont="1" applyFill="1" applyBorder="1" applyAlignment="1">
      <alignment horizontal="center" vertical="center"/>
    </xf>
    <xf numFmtId="2" fontId="47" fillId="7" borderId="11" xfId="0" quotePrefix="1" applyNumberFormat="1" applyFont="1" applyFill="1" applyBorder="1" applyAlignment="1">
      <alignment horizontal="center" vertical="center"/>
    </xf>
    <xf numFmtId="2" fontId="47" fillId="7" borderId="1" xfId="0" quotePrefix="1" applyNumberFormat="1" applyFont="1" applyFill="1" applyBorder="1" applyAlignment="1">
      <alignment horizontal="center" vertical="center"/>
    </xf>
    <xf numFmtId="2" fontId="47" fillId="7" borderId="12" xfId="0" quotePrefix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47" fillId="0" borderId="2" xfId="0" applyFont="1" applyBorder="1" applyAlignment="1">
      <alignment horizontal="center" vertical="center"/>
    </xf>
    <xf numFmtId="2" fontId="49" fillId="7" borderId="3" xfId="0" applyNumberFormat="1" applyFont="1" applyFill="1" applyBorder="1" applyAlignment="1">
      <alignment horizontal="center" vertical="center"/>
    </xf>
    <xf numFmtId="2" fontId="49" fillId="7" borderId="8" xfId="0" applyNumberFormat="1" applyFont="1" applyFill="1" applyBorder="1" applyAlignment="1">
      <alignment horizontal="center" vertical="center"/>
    </xf>
    <xf numFmtId="2" fontId="49" fillId="7" borderId="4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0" fontId="47" fillId="0" borderId="1" xfId="0" applyFont="1" applyFill="1" applyBorder="1" applyAlignment="1">
      <alignment horizontal="left"/>
    </xf>
    <xf numFmtId="0" fontId="47" fillId="0" borderId="4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54" fillId="0" borderId="8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47" fillId="0" borderId="1" xfId="19" applyFont="1" applyFill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54" fillId="0" borderId="1" xfId="0" applyFont="1" applyFill="1" applyBorder="1" applyAlignment="1">
      <alignment horizontal="center"/>
    </xf>
    <xf numFmtId="0" fontId="1" fillId="0" borderId="0" xfId="9" quotePrefix="1" applyFont="1" applyBorder="1" applyAlignment="1">
      <alignment horizontal="center" vertical="center" shrinkToFit="1"/>
    </xf>
    <xf numFmtId="177" fontId="43" fillId="0" borderId="0" xfId="9" applyNumberFormat="1" applyFont="1" applyAlignment="1">
      <alignment horizontal="left" vertical="center"/>
    </xf>
    <xf numFmtId="1" fontId="43" fillId="0" borderId="0" xfId="3" applyNumberFormat="1" applyFont="1" applyBorder="1" applyAlignment="1">
      <alignment horizontal="left" vertical="center"/>
    </xf>
    <xf numFmtId="0" fontId="43" fillId="0" borderId="0" xfId="3" quotePrefix="1" applyFont="1" applyBorder="1" applyAlignment="1">
      <alignment horizontal="left" vertical="center"/>
    </xf>
    <xf numFmtId="0" fontId="43" fillId="0" borderId="0" xfId="9" applyFont="1" applyBorder="1" applyAlignment="1">
      <alignment horizontal="center" vertical="center"/>
    </xf>
    <xf numFmtId="0" fontId="43" fillId="0" borderId="0" xfId="9" applyFont="1" applyAlignment="1">
      <alignment horizontal="center" vertical="center"/>
    </xf>
    <xf numFmtId="0" fontId="41" fillId="0" borderId="0" xfId="9" applyFont="1" applyAlignment="1">
      <alignment horizontal="center" vertical="center"/>
    </xf>
    <xf numFmtId="1" fontId="43" fillId="0" borderId="0" xfId="3" quotePrefix="1" applyNumberFormat="1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176" fontId="43" fillId="0" borderId="0" xfId="3" applyNumberFormat="1" applyFont="1" applyBorder="1" applyAlignment="1">
      <alignment horizontal="left" vertical="center"/>
    </xf>
    <xf numFmtId="173" fontId="2" fillId="0" borderId="3" xfId="0" quotePrefix="1" applyNumberFormat="1" applyFont="1" applyFill="1" applyBorder="1" applyAlignment="1">
      <alignment horizontal="center" vertical="center"/>
    </xf>
    <xf numFmtId="173" fontId="2" fillId="0" borderId="8" xfId="0" quotePrefix="1" applyNumberFormat="1" applyFont="1" applyFill="1" applyBorder="1" applyAlignment="1">
      <alignment horizontal="center" vertical="center"/>
    </xf>
    <xf numFmtId="173" fontId="2" fillId="0" borderId="4" xfId="0" quotePrefix="1" applyNumberFormat="1" applyFont="1" applyFill="1" applyBorder="1" applyAlignment="1">
      <alignment horizontal="center" vertical="center"/>
    </xf>
    <xf numFmtId="0" fontId="28" fillId="0" borderId="8" xfId="9" applyFont="1" applyBorder="1" applyAlignment="1">
      <alignment horizontal="center" vertical="center"/>
    </xf>
    <xf numFmtId="0" fontId="28" fillId="0" borderId="4" xfId="9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36" fillId="0" borderId="8" xfId="9" applyFont="1" applyBorder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0" fontId="47" fillId="7" borderId="3" xfId="0" applyFont="1" applyFill="1" applyBorder="1" applyAlignment="1">
      <alignment horizontal="center" vertical="center"/>
    </xf>
    <xf numFmtId="0" fontId="47" fillId="7" borderId="8" xfId="0" applyFont="1" applyFill="1" applyBorder="1" applyAlignment="1">
      <alignment horizontal="center" vertical="center"/>
    </xf>
    <xf numFmtId="0" fontId="47" fillId="7" borderId="4" xfId="0" applyFont="1" applyFill="1" applyBorder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2" fillId="0" borderId="11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2" xfId="3" applyNumberFormat="1" applyFont="1" applyBorder="1" applyAlignment="1">
      <alignment horizontal="center" vertical="center" wrapText="1"/>
    </xf>
    <xf numFmtId="1" fontId="2" fillId="0" borderId="11" xfId="3" applyNumberFormat="1" applyFont="1" applyBorder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1" fontId="2" fillId="0" borderId="12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 vertical="center"/>
    </xf>
    <xf numFmtId="2" fontId="2" fillId="0" borderId="12" xfId="3" applyNumberFormat="1" applyFont="1" applyBorder="1" applyAlignment="1">
      <alignment horizontal="center" vertical="center"/>
    </xf>
    <xf numFmtId="169" fontId="2" fillId="0" borderId="11" xfId="3" applyNumberFormat="1" applyFont="1" applyBorder="1" applyAlignment="1">
      <alignment horizontal="center" vertical="center"/>
    </xf>
    <xf numFmtId="169" fontId="2" fillId="0" borderId="1" xfId="3" applyNumberFormat="1" applyFont="1" applyBorder="1" applyAlignment="1">
      <alignment horizontal="center" vertical="center"/>
    </xf>
    <xf numFmtId="169" fontId="2" fillId="0" borderId="12" xfId="3" applyNumberFormat="1" applyFont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1" fontId="2" fillId="0" borderId="13" xfId="3" applyNumberFormat="1" applyFont="1" applyBorder="1" applyAlignment="1">
      <alignment horizontal="center" vertical="center"/>
    </xf>
    <xf numFmtId="1" fontId="2" fillId="0" borderId="0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1" fontId="2" fillId="0" borderId="9" xfId="3" applyNumberFormat="1" applyFont="1" applyBorder="1" applyAlignment="1">
      <alignment horizontal="center" vertical="center"/>
    </xf>
    <xf numFmtId="1" fontId="2" fillId="0" borderId="7" xfId="3" applyNumberFormat="1" applyFont="1" applyBorder="1" applyAlignment="1">
      <alignment horizontal="center" vertical="center"/>
    </xf>
    <xf numFmtId="1" fontId="2" fillId="0" borderId="10" xfId="3" applyNumberFormat="1" applyFont="1" applyBorder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7" xfId="3" applyNumberFormat="1" applyFont="1" applyBorder="1" applyAlignment="1">
      <alignment horizontal="center" vertical="center"/>
    </xf>
    <xf numFmtId="2" fontId="2" fillId="0" borderId="10" xfId="3" applyNumberFormat="1" applyFont="1" applyBorder="1" applyAlignment="1">
      <alignment horizontal="center" vertical="center"/>
    </xf>
    <xf numFmtId="169" fontId="2" fillId="0" borderId="13" xfId="3" applyNumberFormat="1" applyFont="1" applyBorder="1" applyAlignment="1">
      <alignment horizontal="center" vertical="center"/>
    </xf>
    <xf numFmtId="169" fontId="2" fillId="0" borderId="0" xfId="3" applyNumberFormat="1" applyFont="1" applyBorder="1" applyAlignment="1">
      <alignment horizontal="center" vertical="center"/>
    </xf>
    <xf numFmtId="169" fontId="2" fillId="0" borderId="14" xfId="3" applyNumberFormat="1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9" fontId="2" fillId="0" borderId="7" xfId="3" applyNumberFormat="1" applyFont="1" applyBorder="1" applyAlignment="1">
      <alignment horizontal="center" vertical="center"/>
    </xf>
    <xf numFmtId="169" fontId="2" fillId="0" borderId="1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horizontal="left" vertical="center"/>
    </xf>
    <xf numFmtId="2" fontId="2" fillId="0" borderId="0" xfId="16" applyNumberFormat="1" applyFont="1" applyAlignment="1">
      <alignment horizontal="center" vertical="center" shrinkToFit="1"/>
    </xf>
    <xf numFmtId="0" fontId="2" fillId="0" borderId="0" xfId="0" quotePrefix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33" fillId="12" borderId="9" xfId="0" applyFont="1" applyFill="1" applyBorder="1" applyAlignment="1">
      <alignment horizontal="center" vertical="center"/>
    </xf>
    <xf numFmtId="0" fontId="33" fillId="12" borderId="10" xfId="0" applyFont="1" applyFill="1" applyBorder="1" applyAlignment="1">
      <alignment horizontal="center" vertical="center"/>
    </xf>
    <xf numFmtId="0" fontId="33" fillId="12" borderId="9" xfId="8" applyFont="1" applyFill="1" applyBorder="1" applyAlignment="1">
      <alignment horizontal="center" vertical="center"/>
    </xf>
    <xf numFmtId="0" fontId="33" fillId="12" borderId="10" xfId="8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11" xfId="8" applyFont="1" applyFill="1" applyBorder="1" applyAlignment="1">
      <alignment horizontal="center" vertical="center"/>
    </xf>
    <xf numFmtId="0" fontId="2" fillId="12" borderId="12" xfId="8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9" fillId="13" borderId="3" xfId="17" applyFont="1" applyFill="1" applyBorder="1" applyAlignment="1" applyProtection="1">
      <alignment horizontal="center" vertical="center"/>
      <protection locked="0"/>
    </xf>
    <xf numFmtId="0" fontId="9" fillId="13" borderId="8" xfId="17" applyFont="1" applyFill="1" applyBorder="1" applyAlignment="1" applyProtection="1">
      <alignment horizontal="center" vertical="center"/>
      <protection locked="0"/>
    </xf>
    <xf numFmtId="0" fontId="9" fillId="13" borderId="4" xfId="17" applyFont="1" applyFill="1" applyBorder="1" applyAlignment="1" applyProtection="1">
      <alignment horizontal="center" vertical="center"/>
      <protection locked="0"/>
    </xf>
    <xf numFmtId="0" fontId="65" fillId="14" borderId="3" xfId="17" applyFont="1" applyFill="1" applyBorder="1" applyAlignment="1" applyProtection="1">
      <alignment horizontal="center" vertical="center"/>
      <protection locked="0"/>
    </xf>
    <xf numFmtId="0" fontId="65" fillId="14" borderId="8" xfId="17" applyFont="1" applyFill="1" applyBorder="1" applyAlignment="1" applyProtection="1">
      <alignment horizontal="center" vertical="center"/>
      <protection locked="0"/>
    </xf>
    <xf numFmtId="0" fontId="65" fillId="14" borderId="4" xfId="17" applyFont="1" applyFill="1" applyBorder="1" applyAlignment="1" applyProtection="1">
      <alignment horizontal="center" vertical="center"/>
      <protection locked="0"/>
    </xf>
  </cellXfs>
  <cellStyles count="21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66675</xdr:rowOff>
        </xdr:from>
        <xdr:to>
          <xdr:col>16</xdr:col>
          <xdr:colOff>257175</xdr:colOff>
          <xdr:row>4</xdr:row>
          <xdr:rowOff>9525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3</xdr:row>
          <xdr:rowOff>66675</xdr:rowOff>
        </xdr:from>
        <xdr:to>
          <xdr:col>24</xdr:col>
          <xdr:colOff>238125</xdr:colOff>
          <xdr:row>4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66675</xdr:rowOff>
        </xdr:from>
        <xdr:to>
          <xdr:col>6</xdr:col>
          <xdr:colOff>257175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66675</xdr:rowOff>
        </xdr:from>
        <xdr:to>
          <xdr:col>10</xdr:col>
          <xdr:colOff>219075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-10\01_External%20Micrometer\01_External%20Micrometer%20275-300%20mm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253"/>
  <sheetViews>
    <sheetView view="pageLayout" topLeftCell="A37" zoomScaleSheetLayoutView="100" workbookViewId="0">
      <selection activeCell="X19" sqref="X19"/>
    </sheetView>
  </sheetViews>
  <sheetFormatPr defaultColWidth="3.42578125" defaultRowHeight="18.75" customHeight="1" x14ac:dyDescent="0.25"/>
  <cols>
    <col min="1" max="30" width="3.85546875" style="48" customWidth="1"/>
    <col min="31" max="34" width="3.140625" style="48" customWidth="1"/>
    <col min="35" max="184" width="7.42578125" style="48" customWidth="1"/>
    <col min="185" max="185" width="1.42578125" style="48" customWidth="1"/>
    <col min="186" max="189" width="3.42578125" style="48" customWidth="1"/>
    <col min="190" max="193" width="5.42578125" style="48" customWidth="1"/>
    <col min="194" max="209" width="4" style="48" customWidth="1"/>
    <col min="210" max="211" width="3.42578125" style="48" customWidth="1"/>
    <col min="212" max="16384" width="3.42578125" style="48"/>
  </cols>
  <sheetData>
    <row r="1" spans="1:247" ht="21" customHeight="1" x14ac:dyDescent="0.25">
      <c r="A1" s="303" t="s">
        <v>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138" t="s">
        <v>57</v>
      </c>
      <c r="N1" s="138"/>
      <c r="O1" s="138"/>
      <c r="P1" s="254" t="s">
        <v>82</v>
      </c>
      <c r="Q1" s="254"/>
      <c r="R1" s="254"/>
      <c r="S1" s="254"/>
      <c r="T1" s="254"/>
      <c r="U1" s="139"/>
      <c r="V1" s="139"/>
      <c r="W1" s="139"/>
      <c r="Y1" s="139"/>
      <c r="Z1" s="139" t="s">
        <v>58</v>
      </c>
      <c r="AB1" s="251">
        <v>1</v>
      </c>
      <c r="AC1" s="163" t="s">
        <v>59</v>
      </c>
      <c r="AD1" s="251">
        <v>3</v>
      </c>
      <c r="II1"/>
      <c r="IJ1"/>
      <c r="IK1"/>
    </row>
    <row r="2" spans="1:247" ht="21" customHeight="1" x14ac:dyDescent="0.25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139" t="s">
        <v>60</v>
      </c>
      <c r="N2" s="138"/>
      <c r="O2" s="139"/>
      <c r="P2" s="255">
        <v>42716</v>
      </c>
      <c r="Q2" s="255"/>
      <c r="R2" s="255"/>
      <c r="S2" s="255"/>
      <c r="T2" s="255"/>
      <c r="U2" s="139" t="s">
        <v>61</v>
      </c>
      <c r="W2" s="138"/>
      <c r="X2" s="140"/>
      <c r="Y2" s="306">
        <v>42716</v>
      </c>
      <c r="Z2" s="306"/>
      <c r="AA2" s="306"/>
      <c r="AB2" s="306"/>
      <c r="AC2" s="306"/>
      <c r="IK2"/>
    </row>
    <row r="3" spans="1:247" ht="21" customHeight="1" x14ac:dyDescent="0.15">
      <c r="A3" s="304" t="s">
        <v>62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138" t="s">
        <v>63</v>
      </c>
      <c r="N3" s="138"/>
      <c r="O3" s="138"/>
      <c r="P3" s="138"/>
      <c r="Q3" s="250">
        <v>20</v>
      </c>
      <c r="R3" s="141" t="s">
        <v>64</v>
      </c>
      <c r="S3" s="251">
        <v>50</v>
      </c>
      <c r="T3" s="142" t="s">
        <v>65</v>
      </c>
      <c r="X3" s="138"/>
      <c r="Y3" s="138"/>
      <c r="Z3" s="138"/>
      <c r="AA3" s="138"/>
      <c r="AB3" s="138"/>
      <c r="AC3" s="138"/>
    </row>
    <row r="4" spans="1:247" ht="21" customHeight="1" x14ac:dyDescent="0.15">
      <c r="A4" s="305" t="s">
        <v>78</v>
      </c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138" t="s">
        <v>53</v>
      </c>
      <c r="N4" s="138"/>
      <c r="O4" s="138"/>
      <c r="P4" s="138"/>
      <c r="Q4" s="138"/>
      <c r="R4" s="138" t="s">
        <v>66</v>
      </c>
      <c r="S4" s="138"/>
      <c r="T4" s="138"/>
      <c r="W4" s="138"/>
      <c r="X4" s="138"/>
      <c r="Y4" s="138"/>
      <c r="Z4" s="138" t="s">
        <v>67</v>
      </c>
      <c r="AA4" s="138"/>
      <c r="AB4" s="138"/>
      <c r="AC4" s="138"/>
    </row>
    <row r="5" spans="1:247" ht="21" customHeight="1" x14ac:dyDescent="0.15">
      <c r="A5" s="143" t="s">
        <v>68</v>
      </c>
      <c r="B5" s="144"/>
      <c r="C5" s="144"/>
      <c r="D5" s="144"/>
      <c r="E5" s="336" t="s">
        <v>83</v>
      </c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  <c r="Y5" s="336"/>
      <c r="Z5" s="144"/>
      <c r="AA5" s="144"/>
      <c r="AB5" s="144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</row>
    <row r="6" spans="1:247" ht="21" customHeight="1" x14ac:dyDescent="0.15">
      <c r="A6" s="143" t="s">
        <v>54</v>
      </c>
      <c r="B6" s="144"/>
      <c r="C6" s="144"/>
      <c r="D6" s="144"/>
      <c r="E6" s="144"/>
      <c r="F6" s="337" t="s">
        <v>84</v>
      </c>
      <c r="G6" s="337"/>
      <c r="H6" s="337"/>
      <c r="I6" s="337"/>
      <c r="J6" s="337"/>
      <c r="K6" s="337"/>
      <c r="L6" s="337"/>
      <c r="M6" s="143" t="s">
        <v>69</v>
      </c>
      <c r="N6" s="2"/>
      <c r="O6" s="144"/>
      <c r="Q6" s="337" t="s">
        <v>85</v>
      </c>
      <c r="R6" s="337"/>
      <c r="S6" s="337"/>
      <c r="T6" s="337"/>
      <c r="U6" s="337"/>
      <c r="V6" s="337"/>
      <c r="W6" s="337"/>
      <c r="X6" s="337"/>
      <c r="Y6" s="337"/>
      <c r="Z6" s="144"/>
      <c r="AA6" s="144"/>
      <c r="AB6" s="144"/>
      <c r="AC6" s="14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 x14ac:dyDescent="0.15">
      <c r="A7" s="143" t="s">
        <v>1</v>
      </c>
      <c r="B7" s="1"/>
      <c r="C7" s="331">
        <v>123</v>
      </c>
      <c r="D7" s="331"/>
      <c r="E7" s="331"/>
      <c r="F7" s="331"/>
      <c r="G7" s="331"/>
      <c r="H7" s="331"/>
      <c r="I7" s="339" t="s">
        <v>70</v>
      </c>
      <c r="J7" s="339"/>
      <c r="K7" s="339"/>
      <c r="L7" s="341">
        <v>456</v>
      </c>
      <c r="M7" s="341"/>
      <c r="N7" s="341"/>
      <c r="O7" s="341"/>
      <c r="P7" s="341"/>
      <c r="Q7" s="341"/>
      <c r="R7" s="341"/>
      <c r="S7" s="340" t="s">
        <v>2</v>
      </c>
      <c r="T7" s="340"/>
      <c r="U7" s="337">
        <v>789</v>
      </c>
      <c r="V7" s="337"/>
      <c r="W7" s="337"/>
      <c r="X7" s="337"/>
      <c r="Y7" s="337"/>
      <c r="Z7" s="144"/>
      <c r="AA7" s="144"/>
      <c r="AB7" s="144"/>
      <c r="AC7" s="14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 x14ac:dyDescent="0.15">
      <c r="A8" s="146" t="s">
        <v>71</v>
      </c>
      <c r="B8" s="145"/>
      <c r="C8" s="335">
        <v>0</v>
      </c>
      <c r="D8" s="335"/>
      <c r="E8" s="143" t="s">
        <v>72</v>
      </c>
      <c r="F8" s="335">
        <v>150</v>
      </c>
      <c r="G8" s="335"/>
      <c r="H8" s="143" t="s">
        <v>21</v>
      </c>
      <c r="I8" s="144"/>
      <c r="J8" s="1"/>
      <c r="K8" s="1"/>
      <c r="L8" s="1"/>
      <c r="M8" s="147" t="s">
        <v>73</v>
      </c>
      <c r="N8" s="335">
        <v>0.01</v>
      </c>
      <c r="O8" s="335"/>
      <c r="P8" s="166" t="s">
        <v>21</v>
      </c>
      <c r="Q8" s="165"/>
      <c r="S8" s="164" t="s">
        <v>11</v>
      </c>
      <c r="T8" s="1"/>
      <c r="V8" s="337">
        <f>N8/2</f>
        <v>5.0000000000000001E-3</v>
      </c>
      <c r="W8" s="337"/>
      <c r="X8" s="166" t="s">
        <v>21</v>
      </c>
      <c r="Y8" s="165"/>
      <c r="Z8" s="144"/>
      <c r="AA8" s="144"/>
      <c r="AB8" s="144"/>
      <c r="AC8" s="144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</row>
    <row r="9" spans="1:247" ht="21" customHeight="1" x14ac:dyDescent="0.15">
      <c r="A9" s="148" t="s">
        <v>74</v>
      </c>
      <c r="B9" s="148"/>
      <c r="C9" s="148"/>
      <c r="D9" s="148"/>
      <c r="E9" s="148"/>
      <c r="F9" s="146"/>
      <c r="G9" s="146"/>
      <c r="H9" s="146" t="s">
        <v>75</v>
      </c>
      <c r="I9" s="1"/>
      <c r="J9" s="149"/>
      <c r="K9" s="1"/>
      <c r="L9" s="146" t="s">
        <v>76</v>
      </c>
      <c r="M9" s="1"/>
      <c r="N9" s="146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144"/>
      <c r="AA9" s="144"/>
      <c r="AB9" s="144"/>
      <c r="AC9" s="144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 x14ac:dyDescent="0.25">
      <c r="A10" s="150"/>
      <c r="B10" s="150"/>
      <c r="C10" s="150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5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 x14ac:dyDescent="0.15">
      <c r="A11" s="146" t="s">
        <v>32</v>
      </c>
      <c r="B11" s="146"/>
      <c r="C11" s="146"/>
      <c r="D11" s="146"/>
      <c r="E11" s="146"/>
      <c r="F11" s="338"/>
      <c r="G11" s="338"/>
      <c r="H11" s="338"/>
      <c r="I11" s="338"/>
      <c r="J11" s="338"/>
      <c r="K11" s="338"/>
      <c r="L11" s="338"/>
      <c r="M11" s="338"/>
      <c r="N11" s="143"/>
      <c r="O11" s="152" t="s">
        <v>77</v>
      </c>
      <c r="P11" s="152"/>
      <c r="Q11" s="336"/>
      <c r="R11" s="336"/>
      <c r="S11" s="336"/>
      <c r="T11" s="336"/>
      <c r="U11" s="336"/>
      <c r="V11" s="336"/>
      <c r="W11" s="336"/>
      <c r="X11" s="336"/>
      <c r="Y11" s="336"/>
      <c r="Z11" s="145"/>
      <c r="AA11" s="145"/>
      <c r="AB11" s="137"/>
      <c r="AC11" s="137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spans="1:247" ht="20.100000000000001" customHeight="1" x14ac:dyDescent="0.15">
      <c r="A12" s="146" t="s">
        <v>32</v>
      </c>
      <c r="B12" s="146"/>
      <c r="C12" s="146"/>
      <c r="D12" s="146"/>
      <c r="E12" s="146"/>
      <c r="F12" s="342"/>
      <c r="G12" s="342"/>
      <c r="H12" s="342"/>
      <c r="I12" s="342"/>
      <c r="J12" s="342"/>
      <c r="K12" s="342"/>
      <c r="L12" s="342"/>
      <c r="M12" s="342"/>
      <c r="N12" s="143"/>
      <c r="O12" s="152" t="s">
        <v>77</v>
      </c>
      <c r="P12" s="152"/>
      <c r="Q12" s="337"/>
      <c r="R12" s="337"/>
      <c r="S12" s="337"/>
      <c r="T12" s="337"/>
      <c r="U12" s="337"/>
      <c r="V12" s="337"/>
      <c r="W12" s="337"/>
      <c r="X12" s="337"/>
      <c r="Y12" s="337"/>
      <c r="Z12" s="145"/>
      <c r="AA12" s="145"/>
      <c r="AB12" s="137"/>
      <c r="AC12" s="137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spans="1:247" ht="9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53"/>
      <c r="X13" s="153"/>
      <c r="Y13" s="153"/>
      <c r="Z13" s="1"/>
      <c r="AA13" s="1"/>
      <c r="AB13" s="1"/>
      <c r="AC13" s="1"/>
      <c r="AD13" s="154"/>
      <c r="AE13" s="154"/>
      <c r="AF13" s="154"/>
      <c r="AG13" s="15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5" customHeight="1" x14ac:dyDescent="0.25">
      <c r="A14" s="50"/>
      <c r="B14" s="125" t="s">
        <v>25</v>
      </c>
      <c r="C14" s="124"/>
      <c r="D14" s="124"/>
      <c r="E14" s="123"/>
      <c r="F14" s="121"/>
      <c r="G14" s="126"/>
      <c r="H14" s="126"/>
      <c r="I14" s="126"/>
      <c r="J14" s="126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127"/>
      <c r="V14" s="127"/>
      <c r="W14" s="50"/>
      <c r="X14" s="50"/>
      <c r="Y14" s="50"/>
      <c r="Z14" s="50"/>
      <c r="AA14" s="50"/>
      <c r="AB14" s="50"/>
      <c r="AC14" s="50"/>
      <c r="AD14" s="154"/>
      <c r="AE14" s="154"/>
      <c r="AF14" s="154"/>
      <c r="AG14" s="15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1:247" ht="15" customHeight="1" x14ac:dyDescent="0.25">
      <c r="A15" s="1"/>
      <c r="B15" s="1"/>
      <c r="C15" s="1" t="s">
        <v>26</v>
      </c>
      <c r="D15" s="1"/>
      <c r="E15" s="1"/>
      <c r="F15" s="1"/>
      <c r="G15" s="122"/>
      <c r="H15" s="122"/>
      <c r="I15" s="329"/>
      <c r="J15" s="329"/>
      <c r="K15" s="1"/>
      <c r="L15" s="302"/>
      <c r="M15" s="30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54"/>
      <c r="AE15" s="154"/>
      <c r="AF15" s="154"/>
      <c r="AG15" s="154"/>
    </row>
    <row r="16" spans="1:247" ht="21" customHeight="1" x14ac:dyDescent="0.25">
      <c r="A16" s="1"/>
      <c r="B16" s="1"/>
      <c r="C16" s="271" t="s">
        <v>86</v>
      </c>
      <c r="D16" s="272"/>
      <c r="E16" s="273"/>
      <c r="F16" s="277" t="s">
        <v>24</v>
      </c>
      <c r="G16" s="330"/>
      <c r="H16" s="330"/>
      <c r="I16" s="330"/>
      <c r="J16" s="330"/>
      <c r="K16" s="330"/>
      <c r="L16" s="262" t="s">
        <v>27</v>
      </c>
      <c r="M16" s="263"/>
      <c r="N16" s="263"/>
      <c r="O16" s="26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" customHeight="1" x14ac:dyDescent="0.25">
      <c r="A17" s="1"/>
      <c r="B17" s="1"/>
      <c r="C17" s="274" t="s">
        <v>4</v>
      </c>
      <c r="D17" s="275"/>
      <c r="E17" s="276"/>
      <c r="F17" s="277" t="s">
        <v>28</v>
      </c>
      <c r="G17" s="332"/>
      <c r="H17" s="277" t="s">
        <v>29</v>
      </c>
      <c r="I17" s="332"/>
      <c r="J17" s="277" t="s">
        <v>30</v>
      </c>
      <c r="K17" s="333"/>
      <c r="L17" s="265"/>
      <c r="M17" s="266"/>
      <c r="N17" s="266"/>
      <c r="O17" s="26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" customHeight="1" x14ac:dyDescent="0.25">
      <c r="A18" s="1"/>
      <c r="B18" s="1"/>
      <c r="C18" s="316">
        <f>F8*10%</f>
        <v>15</v>
      </c>
      <c r="D18" s="317"/>
      <c r="E18" s="318"/>
      <c r="F18" s="287">
        <v>15</v>
      </c>
      <c r="G18" s="334"/>
      <c r="H18" s="287">
        <v>14.99</v>
      </c>
      <c r="I18" s="334"/>
      <c r="J18" s="287">
        <v>14.99</v>
      </c>
      <c r="K18" s="334"/>
      <c r="L18" s="309">
        <f>MAX(F18:J18)-MIN(F18:J18)</f>
        <v>9.9999999999997868E-3</v>
      </c>
      <c r="M18" s="310"/>
      <c r="N18" s="310"/>
      <c r="O18" s="31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" customHeight="1" x14ac:dyDescent="0.25">
      <c r="A19" s="1"/>
      <c r="B19" s="1"/>
      <c r="C19" s="319">
        <f>F8/2</f>
        <v>75</v>
      </c>
      <c r="D19" s="319"/>
      <c r="E19" s="319"/>
      <c r="F19" s="286">
        <v>75</v>
      </c>
      <c r="G19" s="325"/>
      <c r="H19" s="286">
        <v>75</v>
      </c>
      <c r="I19" s="325"/>
      <c r="J19" s="286">
        <v>75</v>
      </c>
      <c r="K19" s="325"/>
      <c r="L19" s="312">
        <f>MAX(F19:J19)-MIN(F19:J19)</f>
        <v>0</v>
      </c>
      <c r="M19" s="312"/>
      <c r="N19" s="312"/>
      <c r="O19" s="31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" customHeight="1" x14ac:dyDescent="0.25">
      <c r="A20" s="1"/>
      <c r="B20" s="1"/>
      <c r="C20" s="320">
        <f>F8</f>
        <v>150</v>
      </c>
      <c r="D20" s="321"/>
      <c r="E20" s="322"/>
      <c r="F20" s="307">
        <v>150</v>
      </c>
      <c r="G20" s="308"/>
      <c r="H20" s="307">
        <v>150.01</v>
      </c>
      <c r="I20" s="308"/>
      <c r="J20" s="307">
        <v>150.01</v>
      </c>
      <c r="K20" s="308"/>
      <c r="L20" s="313">
        <f>MAX(F20:J20)-MIN(F20:J20)</f>
        <v>9.9999999999909051E-3</v>
      </c>
      <c r="M20" s="314"/>
      <c r="N20" s="314"/>
      <c r="O20" s="3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" customHeight="1" x14ac:dyDescent="0.25">
      <c r="A21" s="50"/>
      <c r="B21" s="50"/>
      <c r="C21" s="323" t="s">
        <v>31</v>
      </c>
      <c r="D21" s="323"/>
      <c r="E21" s="323"/>
      <c r="F21" s="323"/>
      <c r="G21" s="323"/>
      <c r="H21" s="323"/>
      <c r="I21" s="323"/>
      <c r="J21" s="323"/>
      <c r="K21" s="324"/>
      <c r="L21" s="326">
        <f>MAX(L18:L20)</f>
        <v>9.9999999999997868E-3</v>
      </c>
      <c r="M21" s="327"/>
      <c r="N21" s="327"/>
      <c r="O21" s="328"/>
      <c r="P21" s="121"/>
      <c r="Q21" s="128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5" customHeight="1" x14ac:dyDescent="0.25">
      <c r="A22" s="1"/>
      <c r="B22" s="122" t="s">
        <v>12</v>
      </c>
      <c r="C22" s="1"/>
      <c r="D22" s="1"/>
      <c r="E22" s="1"/>
      <c r="F22" s="1"/>
      <c r="G22" s="1"/>
      <c r="H22" s="1"/>
      <c r="I22" s="1"/>
      <c r="J22" s="1"/>
      <c r="K22" s="1"/>
      <c r="P22" s="1"/>
      <c r="Q22" s="302"/>
      <c r="R22" s="302"/>
      <c r="S22" s="266"/>
      <c r="T22" s="266"/>
      <c r="U22" s="1"/>
      <c r="V22" s="1"/>
      <c r="W22" s="1"/>
      <c r="X22" s="1"/>
      <c r="Y22" s="1"/>
      <c r="Z22" s="1"/>
      <c r="AA22" s="1"/>
      <c r="AB22" s="1"/>
      <c r="AC22" s="1"/>
    </row>
    <row r="23" spans="1:29" ht="21" customHeight="1" x14ac:dyDescent="0.25">
      <c r="A23" s="1"/>
      <c r="B23" s="1"/>
      <c r="C23" s="271" t="s">
        <v>86</v>
      </c>
      <c r="D23" s="272"/>
      <c r="E23" s="273"/>
      <c r="F23" s="277" t="s">
        <v>87</v>
      </c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9"/>
      <c r="U23" s="262" t="s">
        <v>8</v>
      </c>
      <c r="V23" s="263"/>
      <c r="W23" s="263"/>
      <c r="X23" s="264"/>
      <c r="Y23" s="258" t="s">
        <v>46</v>
      </c>
      <c r="Z23" s="258"/>
      <c r="AA23" s="258"/>
    </row>
    <row r="24" spans="1:29" ht="21" customHeight="1" x14ac:dyDescent="0.25">
      <c r="A24" s="1"/>
      <c r="B24" s="1"/>
      <c r="C24" s="274" t="s">
        <v>4</v>
      </c>
      <c r="D24" s="275"/>
      <c r="E24" s="276"/>
      <c r="F24" s="277" t="s">
        <v>5</v>
      </c>
      <c r="G24" s="278"/>
      <c r="H24" s="279"/>
      <c r="I24" s="277" t="s">
        <v>88</v>
      </c>
      <c r="J24" s="278"/>
      <c r="K24" s="279"/>
      <c r="L24" s="277" t="s">
        <v>89</v>
      </c>
      <c r="M24" s="278"/>
      <c r="N24" s="279"/>
      <c r="O24" s="277" t="s">
        <v>90</v>
      </c>
      <c r="P24" s="278"/>
      <c r="Q24" s="279"/>
      <c r="R24" s="277" t="s">
        <v>6</v>
      </c>
      <c r="S24" s="278"/>
      <c r="T24" s="279"/>
      <c r="U24" s="265"/>
      <c r="V24" s="266"/>
      <c r="W24" s="266"/>
      <c r="X24" s="267"/>
      <c r="Y24" s="258"/>
      <c r="Z24" s="258"/>
      <c r="AA24" s="258"/>
    </row>
    <row r="25" spans="1:29" ht="21" customHeight="1" x14ac:dyDescent="0.25">
      <c r="A25" s="1"/>
      <c r="B25" s="1"/>
      <c r="C25" s="280">
        <v>0</v>
      </c>
      <c r="D25" s="281"/>
      <c r="E25" s="282"/>
      <c r="F25" s="287">
        <v>0</v>
      </c>
      <c r="G25" s="288"/>
      <c r="H25" s="289"/>
      <c r="I25" s="287">
        <v>0</v>
      </c>
      <c r="J25" s="288"/>
      <c r="K25" s="289"/>
      <c r="L25" s="287">
        <v>0</v>
      </c>
      <c r="M25" s="288"/>
      <c r="N25" s="289"/>
      <c r="O25" s="287">
        <v>0</v>
      </c>
      <c r="P25" s="288"/>
      <c r="Q25" s="289"/>
      <c r="R25" s="290">
        <f t="shared" ref="R25:R44" si="0">AVERAGE(F25:P25)</f>
        <v>0</v>
      </c>
      <c r="S25" s="291"/>
      <c r="T25" s="292"/>
      <c r="U25" s="268">
        <f>STDEV(F25:Q25)/SQRT(4)</f>
        <v>0</v>
      </c>
      <c r="V25" s="269"/>
      <c r="W25" s="269"/>
      <c r="X25" s="270"/>
      <c r="Y25" s="256">
        <f>R25-C25</f>
        <v>0</v>
      </c>
      <c r="Z25" s="256"/>
      <c r="AA25" s="256"/>
    </row>
    <row r="26" spans="1:29" ht="21" customHeight="1" x14ac:dyDescent="0.25">
      <c r="A26" s="1"/>
      <c r="B26" s="1"/>
      <c r="C26" s="283">
        <v>1</v>
      </c>
      <c r="D26" s="283"/>
      <c r="E26" s="283"/>
      <c r="F26" s="286">
        <v>1</v>
      </c>
      <c r="G26" s="286"/>
      <c r="H26" s="286"/>
      <c r="I26" s="286">
        <v>1</v>
      </c>
      <c r="J26" s="286"/>
      <c r="K26" s="286"/>
      <c r="L26" s="286">
        <v>1</v>
      </c>
      <c r="M26" s="286"/>
      <c r="N26" s="286"/>
      <c r="O26" s="286">
        <v>1</v>
      </c>
      <c r="P26" s="286"/>
      <c r="Q26" s="286"/>
      <c r="R26" s="285">
        <f t="shared" si="0"/>
        <v>1</v>
      </c>
      <c r="S26" s="285"/>
      <c r="T26" s="285"/>
      <c r="U26" s="257">
        <f t="shared" ref="U26:U44" si="1">STDEV(F26:Q26)/SQRT(4)</f>
        <v>0</v>
      </c>
      <c r="V26" s="257"/>
      <c r="W26" s="257"/>
      <c r="X26" s="257"/>
      <c r="Y26" s="256">
        <f t="shared" ref="Y26:Y42" si="2">R26-C26</f>
        <v>0</v>
      </c>
      <c r="Z26" s="256"/>
      <c r="AA26" s="256"/>
    </row>
    <row r="27" spans="1:29" ht="21" customHeight="1" x14ac:dyDescent="0.25">
      <c r="A27" s="1"/>
      <c r="B27" s="1"/>
      <c r="C27" s="283">
        <v>1.5</v>
      </c>
      <c r="D27" s="283"/>
      <c r="E27" s="283"/>
      <c r="F27" s="286">
        <v>1.5</v>
      </c>
      <c r="G27" s="286"/>
      <c r="H27" s="286"/>
      <c r="I27" s="286">
        <v>1.5</v>
      </c>
      <c r="J27" s="286"/>
      <c r="K27" s="286"/>
      <c r="L27" s="286">
        <v>1.5</v>
      </c>
      <c r="M27" s="286"/>
      <c r="N27" s="286"/>
      <c r="O27" s="286">
        <v>1.5</v>
      </c>
      <c r="P27" s="286"/>
      <c r="Q27" s="286"/>
      <c r="R27" s="285">
        <f t="shared" si="0"/>
        <v>1.5</v>
      </c>
      <c r="S27" s="285"/>
      <c r="T27" s="285"/>
      <c r="U27" s="257">
        <f t="shared" si="1"/>
        <v>0</v>
      </c>
      <c r="V27" s="257"/>
      <c r="W27" s="257"/>
      <c r="X27" s="257"/>
      <c r="Y27" s="256">
        <f t="shared" si="2"/>
        <v>0</v>
      </c>
      <c r="Z27" s="256"/>
      <c r="AA27" s="256"/>
    </row>
    <row r="28" spans="1:29" ht="21" customHeight="1" x14ac:dyDescent="0.25">
      <c r="A28" s="1"/>
      <c r="B28" s="1"/>
      <c r="C28" s="283">
        <v>5</v>
      </c>
      <c r="D28" s="283"/>
      <c r="E28" s="283"/>
      <c r="F28" s="286">
        <v>5</v>
      </c>
      <c r="G28" s="286"/>
      <c r="H28" s="286"/>
      <c r="I28" s="286">
        <v>5</v>
      </c>
      <c r="J28" s="286"/>
      <c r="K28" s="286"/>
      <c r="L28" s="286">
        <v>5</v>
      </c>
      <c r="M28" s="286"/>
      <c r="N28" s="286"/>
      <c r="O28" s="286">
        <v>5</v>
      </c>
      <c r="P28" s="286"/>
      <c r="Q28" s="286"/>
      <c r="R28" s="285">
        <f t="shared" si="0"/>
        <v>5</v>
      </c>
      <c r="S28" s="285"/>
      <c r="T28" s="285"/>
      <c r="U28" s="257">
        <f t="shared" si="1"/>
        <v>0</v>
      </c>
      <c r="V28" s="257"/>
      <c r="W28" s="257"/>
      <c r="X28" s="257"/>
      <c r="Y28" s="256">
        <f t="shared" si="2"/>
        <v>0</v>
      </c>
      <c r="Z28" s="256"/>
      <c r="AA28" s="256"/>
    </row>
    <row r="29" spans="1:29" ht="21" customHeight="1" x14ac:dyDescent="0.25">
      <c r="A29" s="1"/>
      <c r="B29" s="1"/>
      <c r="C29" s="283">
        <v>10</v>
      </c>
      <c r="D29" s="283"/>
      <c r="E29" s="283"/>
      <c r="F29" s="286">
        <v>10</v>
      </c>
      <c r="G29" s="286"/>
      <c r="H29" s="286"/>
      <c r="I29" s="286">
        <v>10</v>
      </c>
      <c r="J29" s="286"/>
      <c r="K29" s="286"/>
      <c r="L29" s="286">
        <v>10</v>
      </c>
      <c r="M29" s="286"/>
      <c r="N29" s="286"/>
      <c r="O29" s="286">
        <v>10</v>
      </c>
      <c r="P29" s="286"/>
      <c r="Q29" s="286"/>
      <c r="R29" s="285">
        <f t="shared" si="0"/>
        <v>10</v>
      </c>
      <c r="S29" s="285"/>
      <c r="T29" s="285"/>
      <c r="U29" s="257">
        <f t="shared" si="1"/>
        <v>0</v>
      </c>
      <c r="V29" s="257"/>
      <c r="W29" s="257"/>
      <c r="X29" s="257"/>
      <c r="Y29" s="256">
        <f t="shared" si="2"/>
        <v>0</v>
      </c>
      <c r="Z29" s="256"/>
      <c r="AA29" s="256"/>
    </row>
    <row r="30" spans="1:29" ht="21" customHeight="1" x14ac:dyDescent="0.25">
      <c r="A30" s="1"/>
      <c r="B30" s="1"/>
      <c r="C30" s="283">
        <v>20</v>
      </c>
      <c r="D30" s="283"/>
      <c r="E30" s="283"/>
      <c r="F30" s="286">
        <v>20</v>
      </c>
      <c r="G30" s="286"/>
      <c r="H30" s="286"/>
      <c r="I30" s="286">
        <v>20</v>
      </c>
      <c r="J30" s="286"/>
      <c r="K30" s="286"/>
      <c r="L30" s="286">
        <v>20</v>
      </c>
      <c r="M30" s="286"/>
      <c r="N30" s="286"/>
      <c r="O30" s="286">
        <v>20</v>
      </c>
      <c r="P30" s="286"/>
      <c r="Q30" s="286"/>
      <c r="R30" s="285">
        <f t="shared" si="0"/>
        <v>20</v>
      </c>
      <c r="S30" s="285"/>
      <c r="T30" s="285"/>
      <c r="U30" s="257">
        <f t="shared" si="1"/>
        <v>0</v>
      </c>
      <c r="V30" s="257"/>
      <c r="W30" s="257"/>
      <c r="X30" s="257"/>
      <c r="Y30" s="256">
        <f t="shared" si="2"/>
        <v>0</v>
      </c>
      <c r="Z30" s="256"/>
      <c r="AA30" s="256"/>
    </row>
    <row r="31" spans="1:29" ht="21" customHeight="1" x14ac:dyDescent="0.25">
      <c r="A31" s="1"/>
      <c r="B31" s="1"/>
      <c r="C31" s="283">
        <v>50</v>
      </c>
      <c r="D31" s="283"/>
      <c r="E31" s="283"/>
      <c r="F31" s="286">
        <v>50</v>
      </c>
      <c r="G31" s="286"/>
      <c r="H31" s="286"/>
      <c r="I31" s="286">
        <v>50</v>
      </c>
      <c r="J31" s="286"/>
      <c r="K31" s="286"/>
      <c r="L31" s="286">
        <v>50</v>
      </c>
      <c r="M31" s="286"/>
      <c r="N31" s="286"/>
      <c r="O31" s="286">
        <v>50</v>
      </c>
      <c r="P31" s="286"/>
      <c r="Q31" s="286"/>
      <c r="R31" s="285">
        <f t="shared" si="0"/>
        <v>50</v>
      </c>
      <c r="S31" s="285"/>
      <c r="T31" s="285"/>
      <c r="U31" s="257">
        <f t="shared" si="1"/>
        <v>0</v>
      </c>
      <c r="V31" s="257"/>
      <c r="W31" s="257"/>
      <c r="X31" s="257"/>
      <c r="Y31" s="256">
        <f t="shared" si="2"/>
        <v>0</v>
      </c>
      <c r="Z31" s="256"/>
      <c r="AA31" s="256"/>
    </row>
    <row r="32" spans="1:29" ht="21" customHeight="1" x14ac:dyDescent="0.25">
      <c r="A32" s="1"/>
      <c r="B32" s="1"/>
      <c r="C32" s="283">
        <v>100</v>
      </c>
      <c r="D32" s="283"/>
      <c r="E32" s="283"/>
      <c r="F32" s="286">
        <v>100</v>
      </c>
      <c r="G32" s="286"/>
      <c r="H32" s="286"/>
      <c r="I32" s="286">
        <v>100</v>
      </c>
      <c r="J32" s="286"/>
      <c r="K32" s="286"/>
      <c r="L32" s="286">
        <v>100</v>
      </c>
      <c r="M32" s="286"/>
      <c r="N32" s="286"/>
      <c r="O32" s="286">
        <v>100</v>
      </c>
      <c r="P32" s="286"/>
      <c r="Q32" s="286"/>
      <c r="R32" s="285">
        <f t="shared" si="0"/>
        <v>100</v>
      </c>
      <c r="S32" s="285"/>
      <c r="T32" s="285"/>
      <c r="U32" s="257">
        <f t="shared" si="1"/>
        <v>0</v>
      </c>
      <c r="V32" s="257"/>
      <c r="W32" s="257"/>
      <c r="X32" s="257"/>
      <c r="Y32" s="256">
        <f t="shared" si="2"/>
        <v>0</v>
      </c>
      <c r="Z32" s="256"/>
      <c r="AA32" s="256"/>
    </row>
    <row r="33" spans="1:29" ht="21" customHeight="1" x14ac:dyDescent="0.25">
      <c r="A33" s="1"/>
      <c r="B33" s="1"/>
      <c r="C33" s="283">
        <v>150</v>
      </c>
      <c r="D33" s="283"/>
      <c r="E33" s="283"/>
      <c r="F33" s="286">
        <v>150</v>
      </c>
      <c r="G33" s="286"/>
      <c r="H33" s="286"/>
      <c r="I33" s="286">
        <v>150</v>
      </c>
      <c r="J33" s="286"/>
      <c r="K33" s="286"/>
      <c r="L33" s="286">
        <v>150</v>
      </c>
      <c r="M33" s="286"/>
      <c r="N33" s="286"/>
      <c r="O33" s="286">
        <v>150</v>
      </c>
      <c r="P33" s="286"/>
      <c r="Q33" s="286"/>
      <c r="R33" s="285">
        <f t="shared" si="0"/>
        <v>150</v>
      </c>
      <c r="S33" s="285"/>
      <c r="T33" s="285"/>
      <c r="U33" s="257">
        <f t="shared" si="1"/>
        <v>0</v>
      </c>
      <c r="V33" s="257"/>
      <c r="W33" s="257"/>
      <c r="X33" s="257"/>
      <c r="Y33" s="256">
        <f t="shared" si="2"/>
        <v>0</v>
      </c>
      <c r="Z33" s="256"/>
      <c r="AA33" s="256"/>
    </row>
    <row r="34" spans="1:29" ht="21" customHeight="1" x14ac:dyDescent="0.25">
      <c r="A34" s="1"/>
      <c r="B34" s="1"/>
      <c r="C34" s="283">
        <v>200</v>
      </c>
      <c r="D34" s="283"/>
      <c r="E34" s="283"/>
      <c r="F34" s="286">
        <v>200</v>
      </c>
      <c r="G34" s="286"/>
      <c r="H34" s="286"/>
      <c r="I34" s="286">
        <v>200</v>
      </c>
      <c r="J34" s="286"/>
      <c r="K34" s="286"/>
      <c r="L34" s="286">
        <v>200</v>
      </c>
      <c r="M34" s="286"/>
      <c r="N34" s="286"/>
      <c r="O34" s="286">
        <v>200</v>
      </c>
      <c r="P34" s="286"/>
      <c r="Q34" s="286"/>
      <c r="R34" s="285">
        <f t="shared" si="0"/>
        <v>200</v>
      </c>
      <c r="S34" s="285"/>
      <c r="T34" s="285"/>
      <c r="U34" s="257">
        <f t="shared" si="1"/>
        <v>0</v>
      </c>
      <c r="V34" s="257"/>
      <c r="W34" s="257"/>
      <c r="X34" s="257"/>
      <c r="Y34" s="256">
        <f t="shared" si="2"/>
        <v>0</v>
      </c>
      <c r="Z34" s="256"/>
      <c r="AA34" s="256"/>
    </row>
    <row r="35" spans="1:29" ht="21" customHeight="1" x14ac:dyDescent="0.25">
      <c r="A35" s="1"/>
      <c r="B35" s="1"/>
      <c r="C35" s="283">
        <v>250</v>
      </c>
      <c r="D35" s="283"/>
      <c r="E35" s="283"/>
      <c r="F35" s="286">
        <v>250</v>
      </c>
      <c r="G35" s="286"/>
      <c r="H35" s="286"/>
      <c r="I35" s="286">
        <v>250</v>
      </c>
      <c r="J35" s="286"/>
      <c r="K35" s="286"/>
      <c r="L35" s="286">
        <v>250</v>
      </c>
      <c r="M35" s="286"/>
      <c r="N35" s="286"/>
      <c r="O35" s="286">
        <v>250</v>
      </c>
      <c r="P35" s="286"/>
      <c r="Q35" s="286"/>
      <c r="R35" s="285">
        <f t="shared" si="0"/>
        <v>250</v>
      </c>
      <c r="S35" s="285"/>
      <c r="T35" s="285"/>
      <c r="U35" s="257">
        <f t="shared" si="1"/>
        <v>0</v>
      </c>
      <c r="V35" s="257"/>
      <c r="W35" s="257"/>
      <c r="X35" s="257"/>
      <c r="Y35" s="256">
        <f t="shared" si="2"/>
        <v>0</v>
      </c>
      <c r="Z35" s="256"/>
      <c r="AA35" s="256"/>
    </row>
    <row r="36" spans="1:29" ht="21" customHeight="1" x14ac:dyDescent="0.25">
      <c r="A36" s="1"/>
      <c r="B36" s="1"/>
      <c r="C36" s="283">
        <v>300</v>
      </c>
      <c r="D36" s="283"/>
      <c r="E36" s="283"/>
      <c r="F36" s="286">
        <v>300</v>
      </c>
      <c r="G36" s="286"/>
      <c r="H36" s="286"/>
      <c r="I36" s="286">
        <v>300</v>
      </c>
      <c r="J36" s="286"/>
      <c r="K36" s="286"/>
      <c r="L36" s="286">
        <v>300</v>
      </c>
      <c r="M36" s="286"/>
      <c r="N36" s="286"/>
      <c r="O36" s="286">
        <v>300</v>
      </c>
      <c r="P36" s="286"/>
      <c r="Q36" s="286"/>
      <c r="R36" s="285">
        <f t="shared" si="0"/>
        <v>300</v>
      </c>
      <c r="S36" s="285"/>
      <c r="T36" s="285"/>
      <c r="U36" s="257">
        <f t="shared" si="1"/>
        <v>0</v>
      </c>
      <c r="V36" s="257"/>
      <c r="W36" s="257"/>
      <c r="X36" s="257"/>
      <c r="Y36" s="256">
        <f t="shared" si="2"/>
        <v>0</v>
      </c>
      <c r="Z36" s="256"/>
      <c r="AA36" s="256"/>
    </row>
    <row r="37" spans="1:29" ht="21" customHeight="1" x14ac:dyDescent="0.25">
      <c r="A37" s="1"/>
      <c r="B37" s="1"/>
      <c r="C37" s="283">
        <v>400</v>
      </c>
      <c r="D37" s="283"/>
      <c r="E37" s="283"/>
      <c r="F37" s="284">
        <v>400</v>
      </c>
      <c r="G37" s="284"/>
      <c r="H37" s="284"/>
      <c r="I37" s="284">
        <v>400</v>
      </c>
      <c r="J37" s="284"/>
      <c r="K37" s="284"/>
      <c r="L37" s="284">
        <v>400</v>
      </c>
      <c r="M37" s="284"/>
      <c r="N37" s="284"/>
      <c r="O37" s="284">
        <v>400</v>
      </c>
      <c r="P37" s="284"/>
      <c r="Q37" s="284"/>
      <c r="R37" s="285">
        <f t="shared" si="0"/>
        <v>400</v>
      </c>
      <c r="S37" s="285"/>
      <c r="T37" s="285"/>
      <c r="U37" s="257">
        <f t="shared" si="1"/>
        <v>0</v>
      </c>
      <c r="V37" s="257"/>
      <c r="W37" s="257"/>
      <c r="X37" s="257"/>
      <c r="Y37" s="256">
        <f t="shared" si="2"/>
        <v>0</v>
      </c>
      <c r="Z37" s="256"/>
      <c r="AA37" s="256"/>
    </row>
    <row r="38" spans="1:29" ht="21" customHeight="1" x14ac:dyDescent="0.25">
      <c r="A38" s="1"/>
      <c r="B38" s="1"/>
      <c r="C38" s="283">
        <v>500</v>
      </c>
      <c r="D38" s="283"/>
      <c r="E38" s="283"/>
      <c r="F38" s="284">
        <v>500</v>
      </c>
      <c r="G38" s="284"/>
      <c r="H38" s="284"/>
      <c r="I38" s="284">
        <v>500</v>
      </c>
      <c r="J38" s="284"/>
      <c r="K38" s="284"/>
      <c r="L38" s="284">
        <v>500</v>
      </c>
      <c r="M38" s="284"/>
      <c r="N38" s="284"/>
      <c r="O38" s="284">
        <v>500</v>
      </c>
      <c r="P38" s="284"/>
      <c r="Q38" s="284"/>
      <c r="R38" s="285">
        <f t="shared" si="0"/>
        <v>500</v>
      </c>
      <c r="S38" s="285"/>
      <c r="T38" s="285"/>
      <c r="U38" s="257">
        <f t="shared" si="1"/>
        <v>0</v>
      </c>
      <c r="V38" s="257"/>
      <c r="W38" s="257"/>
      <c r="X38" s="257"/>
      <c r="Y38" s="256">
        <f t="shared" si="2"/>
        <v>0</v>
      </c>
      <c r="Z38" s="256"/>
      <c r="AA38" s="256"/>
    </row>
    <row r="39" spans="1:29" ht="21" customHeight="1" x14ac:dyDescent="0.25">
      <c r="A39" s="1"/>
      <c r="B39" s="1"/>
      <c r="C39" s="283">
        <v>600</v>
      </c>
      <c r="D39" s="283"/>
      <c r="E39" s="283"/>
      <c r="F39" s="284">
        <v>600</v>
      </c>
      <c r="G39" s="284"/>
      <c r="H39" s="284"/>
      <c r="I39" s="284">
        <v>600</v>
      </c>
      <c r="J39" s="284"/>
      <c r="K39" s="284"/>
      <c r="L39" s="284">
        <v>600</v>
      </c>
      <c r="M39" s="284"/>
      <c r="N39" s="284"/>
      <c r="O39" s="284">
        <v>600</v>
      </c>
      <c r="P39" s="284"/>
      <c r="Q39" s="284"/>
      <c r="R39" s="285">
        <f t="shared" si="0"/>
        <v>600</v>
      </c>
      <c r="S39" s="285"/>
      <c r="T39" s="285"/>
      <c r="U39" s="257">
        <f t="shared" si="1"/>
        <v>0</v>
      </c>
      <c r="V39" s="257"/>
      <c r="W39" s="257"/>
      <c r="X39" s="257"/>
      <c r="Y39" s="256">
        <f t="shared" si="2"/>
        <v>0</v>
      </c>
      <c r="Z39" s="256"/>
      <c r="AA39" s="256"/>
    </row>
    <row r="40" spans="1:29" ht="21" customHeight="1" x14ac:dyDescent="0.25">
      <c r="A40" s="1"/>
      <c r="B40" s="1"/>
      <c r="C40" s="283">
        <v>700</v>
      </c>
      <c r="D40" s="283"/>
      <c r="E40" s="283"/>
      <c r="F40" s="284">
        <v>700</v>
      </c>
      <c r="G40" s="284"/>
      <c r="H40" s="284"/>
      <c r="I40" s="284">
        <v>700</v>
      </c>
      <c r="J40" s="284"/>
      <c r="K40" s="284"/>
      <c r="L40" s="284">
        <v>700</v>
      </c>
      <c r="M40" s="284"/>
      <c r="N40" s="284"/>
      <c r="O40" s="284">
        <v>700</v>
      </c>
      <c r="P40" s="284"/>
      <c r="Q40" s="284"/>
      <c r="R40" s="285">
        <f t="shared" si="0"/>
        <v>700</v>
      </c>
      <c r="S40" s="285"/>
      <c r="T40" s="285"/>
      <c r="U40" s="257">
        <f t="shared" si="1"/>
        <v>0</v>
      </c>
      <c r="V40" s="257"/>
      <c r="W40" s="257"/>
      <c r="X40" s="257"/>
      <c r="Y40" s="256">
        <f t="shared" si="2"/>
        <v>0</v>
      </c>
      <c r="Z40" s="256"/>
      <c r="AA40" s="256"/>
    </row>
    <row r="41" spans="1:29" ht="21" customHeight="1" x14ac:dyDescent="0.25">
      <c r="A41" s="1"/>
      <c r="B41" s="1"/>
      <c r="C41" s="283">
        <v>800</v>
      </c>
      <c r="D41" s="283"/>
      <c r="E41" s="283"/>
      <c r="F41" s="284">
        <v>800</v>
      </c>
      <c r="G41" s="284"/>
      <c r="H41" s="284"/>
      <c r="I41" s="284">
        <v>800</v>
      </c>
      <c r="J41" s="284"/>
      <c r="K41" s="284"/>
      <c r="L41" s="284">
        <v>800</v>
      </c>
      <c r="M41" s="284"/>
      <c r="N41" s="284"/>
      <c r="O41" s="284">
        <v>800</v>
      </c>
      <c r="P41" s="284"/>
      <c r="Q41" s="284"/>
      <c r="R41" s="285">
        <f t="shared" si="0"/>
        <v>800</v>
      </c>
      <c r="S41" s="285"/>
      <c r="T41" s="285"/>
      <c r="U41" s="257">
        <f t="shared" si="1"/>
        <v>0</v>
      </c>
      <c r="V41" s="257"/>
      <c r="W41" s="257"/>
      <c r="X41" s="257"/>
      <c r="Y41" s="256">
        <f t="shared" si="2"/>
        <v>0</v>
      </c>
      <c r="Z41" s="256"/>
      <c r="AA41" s="256"/>
    </row>
    <row r="42" spans="1:29" ht="21" customHeight="1" x14ac:dyDescent="0.25">
      <c r="A42" s="1"/>
      <c r="B42" s="1"/>
      <c r="C42" s="283">
        <v>900</v>
      </c>
      <c r="D42" s="283"/>
      <c r="E42" s="283"/>
      <c r="F42" s="284">
        <v>900</v>
      </c>
      <c r="G42" s="284"/>
      <c r="H42" s="284"/>
      <c r="I42" s="284">
        <v>900</v>
      </c>
      <c r="J42" s="284"/>
      <c r="K42" s="284"/>
      <c r="L42" s="284">
        <v>900</v>
      </c>
      <c r="M42" s="284"/>
      <c r="N42" s="284"/>
      <c r="O42" s="284">
        <v>900</v>
      </c>
      <c r="P42" s="284"/>
      <c r="Q42" s="284"/>
      <c r="R42" s="285">
        <f t="shared" si="0"/>
        <v>900</v>
      </c>
      <c r="S42" s="285"/>
      <c r="T42" s="285"/>
      <c r="U42" s="257">
        <f t="shared" si="1"/>
        <v>0</v>
      </c>
      <c r="V42" s="257"/>
      <c r="W42" s="257"/>
      <c r="X42" s="257"/>
      <c r="Y42" s="256">
        <f t="shared" si="2"/>
        <v>0</v>
      </c>
      <c r="Z42" s="256"/>
      <c r="AA42" s="256"/>
    </row>
    <row r="43" spans="1:29" ht="21" customHeight="1" x14ac:dyDescent="0.25">
      <c r="A43" s="1"/>
      <c r="B43" s="1"/>
      <c r="C43" s="283">
        <v>1000</v>
      </c>
      <c r="D43" s="283"/>
      <c r="E43" s="283"/>
      <c r="F43" s="284">
        <v>1000</v>
      </c>
      <c r="G43" s="284"/>
      <c r="H43" s="284"/>
      <c r="I43" s="284">
        <v>1000</v>
      </c>
      <c r="J43" s="284"/>
      <c r="K43" s="284"/>
      <c r="L43" s="284">
        <v>1000</v>
      </c>
      <c r="M43" s="284"/>
      <c r="N43" s="284"/>
      <c r="O43" s="284">
        <v>1000</v>
      </c>
      <c r="P43" s="284"/>
      <c r="Q43" s="284"/>
      <c r="R43" s="285">
        <f t="shared" si="0"/>
        <v>1000</v>
      </c>
      <c r="S43" s="285"/>
      <c r="T43" s="285"/>
      <c r="U43" s="257">
        <f t="shared" si="1"/>
        <v>0</v>
      </c>
      <c r="V43" s="257"/>
      <c r="W43" s="257"/>
      <c r="X43" s="257"/>
      <c r="Y43" s="256">
        <f>R43-C43</f>
        <v>0</v>
      </c>
      <c r="Z43" s="256"/>
      <c r="AA43" s="256"/>
    </row>
    <row r="44" spans="1:29" ht="21" customHeight="1" x14ac:dyDescent="0.25">
      <c r="A44" s="1"/>
      <c r="B44" s="1"/>
      <c r="C44" s="299">
        <v>1500</v>
      </c>
      <c r="D44" s="300"/>
      <c r="E44" s="301"/>
      <c r="F44" s="296">
        <v>1500.01</v>
      </c>
      <c r="G44" s="297"/>
      <c r="H44" s="298"/>
      <c r="I44" s="296">
        <v>1500.01</v>
      </c>
      <c r="J44" s="297"/>
      <c r="K44" s="298"/>
      <c r="L44" s="296">
        <v>1500.01</v>
      </c>
      <c r="M44" s="297"/>
      <c r="N44" s="298"/>
      <c r="O44" s="296">
        <v>1500.01</v>
      </c>
      <c r="P44" s="297"/>
      <c r="Q44" s="298"/>
      <c r="R44" s="293">
        <f t="shared" si="0"/>
        <v>1500.01</v>
      </c>
      <c r="S44" s="294"/>
      <c r="T44" s="295"/>
      <c r="U44" s="259">
        <f t="shared" si="1"/>
        <v>0</v>
      </c>
      <c r="V44" s="260"/>
      <c r="W44" s="260"/>
      <c r="X44" s="261"/>
      <c r="Y44" s="256">
        <f>R44-C44</f>
        <v>9.9999999999909051E-3</v>
      </c>
      <c r="Z44" s="256"/>
      <c r="AA44" s="256"/>
    </row>
    <row r="45" spans="1:29" ht="15" customHeight="1" x14ac:dyDescent="0.25">
      <c r="A45" s="2"/>
      <c r="B45" s="2"/>
      <c r="C45" s="155"/>
      <c r="D45" s="155"/>
      <c r="E45" s="155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7"/>
      <c r="S45" s="157"/>
      <c r="T45" s="157"/>
      <c r="U45" s="49"/>
      <c r="V45" s="49"/>
      <c r="W45" s="49"/>
      <c r="X45" s="49"/>
      <c r="Y45" s="49"/>
      <c r="Z45" s="1"/>
      <c r="AA45" s="2"/>
    </row>
    <row r="46" spans="1:29" ht="15" customHeight="1" x14ac:dyDescent="0.25">
      <c r="A46" s="1"/>
      <c r="B46" s="122" t="s">
        <v>13</v>
      </c>
      <c r="C46" s="1"/>
      <c r="D46" s="1"/>
      <c r="E46" s="1"/>
      <c r="F46" s="1"/>
      <c r="G46" s="1"/>
      <c r="H46" s="1"/>
      <c r="I46" s="1"/>
      <c r="J46" s="1"/>
      <c r="K46" s="4"/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2"/>
      <c r="AC46" s="2"/>
    </row>
    <row r="47" spans="1:29" ht="21" customHeight="1" x14ac:dyDescent="0.25">
      <c r="A47" s="1"/>
      <c r="B47" s="1"/>
      <c r="C47" s="271" t="s">
        <v>86</v>
      </c>
      <c r="D47" s="272"/>
      <c r="E47" s="273"/>
      <c r="F47" s="277" t="s">
        <v>87</v>
      </c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9"/>
      <c r="U47" s="262" t="s">
        <v>8</v>
      </c>
      <c r="V47" s="263"/>
      <c r="W47" s="263"/>
      <c r="X47" s="264"/>
      <c r="Y47" s="258" t="s">
        <v>46</v>
      </c>
      <c r="Z47" s="258"/>
      <c r="AA47" s="258"/>
    </row>
    <row r="48" spans="1:29" ht="21" customHeight="1" x14ac:dyDescent="0.25">
      <c r="A48" s="1"/>
      <c r="B48" s="1"/>
      <c r="C48" s="274" t="s">
        <v>4</v>
      </c>
      <c r="D48" s="275"/>
      <c r="E48" s="276"/>
      <c r="F48" s="277" t="s">
        <v>5</v>
      </c>
      <c r="G48" s="278"/>
      <c r="H48" s="279"/>
      <c r="I48" s="277" t="s">
        <v>88</v>
      </c>
      <c r="J48" s="278"/>
      <c r="K48" s="279"/>
      <c r="L48" s="277" t="s">
        <v>89</v>
      </c>
      <c r="M48" s="278"/>
      <c r="N48" s="279"/>
      <c r="O48" s="277" t="s">
        <v>90</v>
      </c>
      <c r="P48" s="278"/>
      <c r="Q48" s="279"/>
      <c r="R48" s="277" t="s">
        <v>6</v>
      </c>
      <c r="S48" s="278"/>
      <c r="T48" s="279"/>
      <c r="U48" s="265"/>
      <c r="V48" s="266"/>
      <c r="W48" s="266"/>
      <c r="X48" s="267"/>
      <c r="Y48" s="258"/>
      <c r="Z48" s="258"/>
      <c r="AA48" s="258"/>
    </row>
    <row r="49" spans="1:27" ht="21" customHeight="1" x14ac:dyDescent="0.25">
      <c r="A49" s="1"/>
      <c r="B49" s="1"/>
      <c r="C49" s="280">
        <v>0</v>
      </c>
      <c r="D49" s="281"/>
      <c r="E49" s="282"/>
      <c r="F49" s="287">
        <v>0</v>
      </c>
      <c r="G49" s="288"/>
      <c r="H49" s="289"/>
      <c r="I49" s="287">
        <v>0</v>
      </c>
      <c r="J49" s="288"/>
      <c r="K49" s="289"/>
      <c r="L49" s="287">
        <v>0</v>
      </c>
      <c r="M49" s="288"/>
      <c r="N49" s="289"/>
      <c r="O49" s="287">
        <v>0</v>
      </c>
      <c r="P49" s="288"/>
      <c r="Q49" s="289"/>
      <c r="R49" s="290">
        <f t="shared" ref="R49:R68" si="3">AVERAGE(F49:P49)</f>
        <v>0</v>
      </c>
      <c r="S49" s="291"/>
      <c r="T49" s="292"/>
      <c r="U49" s="268">
        <f>STDEV(F49:Q49)/SQRT(4)</f>
        <v>0</v>
      </c>
      <c r="V49" s="269"/>
      <c r="W49" s="269"/>
      <c r="X49" s="270"/>
      <c r="Y49" s="256">
        <f>R49-C49</f>
        <v>0</v>
      </c>
      <c r="Z49" s="256"/>
      <c r="AA49" s="256"/>
    </row>
    <row r="50" spans="1:27" ht="21" customHeight="1" x14ac:dyDescent="0.25">
      <c r="A50" s="1"/>
      <c r="B50" s="1"/>
      <c r="C50" s="283">
        <v>1</v>
      </c>
      <c r="D50" s="283"/>
      <c r="E50" s="283"/>
      <c r="F50" s="286">
        <v>1</v>
      </c>
      <c r="G50" s="286"/>
      <c r="H50" s="286"/>
      <c r="I50" s="286">
        <v>1</v>
      </c>
      <c r="J50" s="286"/>
      <c r="K50" s="286"/>
      <c r="L50" s="286">
        <v>1</v>
      </c>
      <c r="M50" s="286"/>
      <c r="N50" s="286"/>
      <c r="O50" s="286">
        <v>1</v>
      </c>
      <c r="P50" s="286"/>
      <c r="Q50" s="286"/>
      <c r="R50" s="285">
        <f t="shared" si="3"/>
        <v>1</v>
      </c>
      <c r="S50" s="285"/>
      <c r="T50" s="285"/>
      <c r="U50" s="257">
        <f t="shared" ref="U50:U68" si="4">STDEV(F50:Q50)/SQRT(4)</f>
        <v>0</v>
      </c>
      <c r="V50" s="257"/>
      <c r="W50" s="257"/>
      <c r="X50" s="257"/>
      <c r="Y50" s="256">
        <f t="shared" ref="Y50:Y66" si="5">R50-C50</f>
        <v>0</v>
      </c>
      <c r="Z50" s="256"/>
      <c r="AA50" s="256"/>
    </row>
    <row r="51" spans="1:27" ht="21" customHeight="1" x14ac:dyDescent="0.25">
      <c r="A51" s="1"/>
      <c r="B51" s="1"/>
      <c r="C51" s="283">
        <v>1.5</v>
      </c>
      <c r="D51" s="283"/>
      <c r="E51" s="283"/>
      <c r="F51" s="286">
        <v>1.5</v>
      </c>
      <c r="G51" s="286"/>
      <c r="H51" s="286"/>
      <c r="I51" s="286">
        <v>1.5</v>
      </c>
      <c r="J51" s="286"/>
      <c r="K51" s="286"/>
      <c r="L51" s="286">
        <v>1.5</v>
      </c>
      <c r="M51" s="286"/>
      <c r="N51" s="286"/>
      <c r="O51" s="286">
        <v>1.5</v>
      </c>
      <c r="P51" s="286"/>
      <c r="Q51" s="286"/>
      <c r="R51" s="285">
        <f t="shared" si="3"/>
        <v>1.5</v>
      </c>
      <c r="S51" s="285"/>
      <c r="T51" s="285"/>
      <c r="U51" s="257">
        <f t="shared" si="4"/>
        <v>0</v>
      </c>
      <c r="V51" s="257"/>
      <c r="W51" s="257"/>
      <c r="X51" s="257"/>
      <c r="Y51" s="256">
        <f t="shared" si="5"/>
        <v>0</v>
      </c>
      <c r="Z51" s="256"/>
      <c r="AA51" s="256"/>
    </row>
    <row r="52" spans="1:27" ht="21" customHeight="1" x14ac:dyDescent="0.25">
      <c r="A52" s="1"/>
      <c r="B52" s="1"/>
      <c r="C52" s="283">
        <v>5</v>
      </c>
      <c r="D52" s="283"/>
      <c r="E52" s="283"/>
      <c r="F52" s="286">
        <v>5</v>
      </c>
      <c r="G52" s="286"/>
      <c r="H52" s="286"/>
      <c r="I52" s="286">
        <v>5</v>
      </c>
      <c r="J52" s="286"/>
      <c r="K52" s="286"/>
      <c r="L52" s="286">
        <v>5</v>
      </c>
      <c r="M52" s="286"/>
      <c r="N52" s="286"/>
      <c r="O52" s="286">
        <v>5</v>
      </c>
      <c r="P52" s="286"/>
      <c r="Q52" s="286"/>
      <c r="R52" s="285">
        <f t="shared" si="3"/>
        <v>5</v>
      </c>
      <c r="S52" s="285"/>
      <c r="T52" s="285"/>
      <c r="U52" s="257">
        <f t="shared" si="4"/>
        <v>0</v>
      </c>
      <c r="V52" s="257"/>
      <c r="W52" s="257"/>
      <c r="X52" s="257"/>
      <c r="Y52" s="256">
        <f t="shared" si="5"/>
        <v>0</v>
      </c>
      <c r="Z52" s="256"/>
      <c r="AA52" s="256"/>
    </row>
    <row r="53" spans="1:27" ht="21" customHeight="1" x14ac:dyDescent="0.25">
      <c r="A53" s="1"/>
      <c r="B53" s="1"/>
      <c r="C53" s="283">
        <v>10</v>
      </c>
      <c r="D53" s="283"/>
      <c r="E53" s="283"/>
      <c r="F53" s="286">
        <v>10</v>
      </c>
      <c r="G53" s="286"/>
      <c r="H53" s="286"/>
      <c r="I53" s="286">
        <v>10</v>
      </c>
      <c r="J53" s="286"/>
      <c r="K53" s="286"/>
      <c r="L53" s="286">
        <v>10</v>
      </c>
      <c r="M53" s="286"/>
      <c r="N53" s="286"/>
      <c r="O53" s="286">
        <v>10</v>
      </c>
      <c r="P53" s="286"/>
      <c r="Q53" s="286"/>
      <c r="R53" s="285">
        <f t="shared" si="3"/>
        <v>10</v>
      </c>
      <c r="S53" s="285"/>
      <c r="T53" s="285"/>
      <c r="U53" s="257">
        <f t="shared" si="4"/>
        <v>0</v>
      </c>
      <c r="V53" s="257"/>
      <c r="W53" s="257"/>
      <c r="X53" s="257"/>
      <c r="Y53" s="256">
        <f t="shared" si="5"/>
        <v>0</v>
      </c>
      <c r="Z53" s="256"/>
      <c r="AA53" s="256"/>
    </row>
    <row r="54" spans="1:27" ht="21" customHeight="1" x14ac:dyDescent="0.25">
      <c r="A54" s="1"/>
      <c r="B54" s="1"/>
      <c r="C54" s="283">
        <v>20</v>
      </c>
      <c r="D54" s="283"/>
      <c r="E54" s="283"/>
      <c r="F54" s="286">
        <v>20</v>
      </c>
      <c r="G54" s="286"/>
      <c r="H54" s="286"/>
      <c r="I54" s="286">
        <v>20</v>
      </c>
      <c r="J54" s="286"/>
      <c r="K54" s="286"/>
      <c r="L54" s="286">
        <v>20</v>
      </c>
      <c r="M54" s="286"/>
      <c r="N54" s="286"/>
      <c r="O54" s="286">
        <v>20</v>
      </c>
      <c r="P54" s="286"/>
      <c r="Q54" s="286"/>
      <c r="R54" s="285">
        <f t="shared" si="3"/>
        <v>20</v>
      </c>
      <c r="S54" s="285"/>
      <c r="T54" s="285"/>
      <c r="U54" s="257">
        <f t="shared" si="4"/>
        <v>0</v>
      </c>
      <c r="V54" s="257"/>
      <c r="W54" s="257"/>
      <c r="X54" s="257"/>
      <c r="Y54" s="256">
        <f t="shared" si="5"/>
        <v>0</v>
      </c>
      <c r="Z54" s="256"/>
      <c r="AA54" s="256"/>
    </row>
    <row r="55" spans="1:27" ht="21" customHeight="1" x14ac:dyDescent="0.25">
      <c r="A55" s="1"/>
      <c r="B55" s="1"/>
      <c r="C55" s="283">
        <v>50</v>
      </c>
      <c r="D55" s="283"/>
      <c r="E55" s="283"/>
      <c r="F55" s="286">
        <v>50</v>
      </c>
      <c r="G55" s="286"/>
      <c r="H55" s="286"/>
      <c r="I55" s="286">
        <v>50</v>
      </c>
      <c r="J55" s="286"/>
      <c r="K55" s="286"/>
      <c r="L55" s="286">
        <v>50</v>
      </c>
      <c r="M55" s="286"/>
      <c r="N55" s="286"/>
      <c r="O55" s="286">
        <v>50</v>
      </c>
      <c r="P55" s="286"/>
      <c r="Q55" s="286"/>
      <c r="R55" s="285">
        <f t="shared" si="3"/>
        <v>50</v>
      </c>
      <c r="S55" s="285"/>
      <c r="T55" s="285"/>
      <c r="U55" s="257">
        <f t="shared" si="4"/>
        <v>0</v>
      </c>
      <c r="V55" s="257"/>
      <c r="W55" s="257"/>
      <c r="X55" s="257"/>
      <c r="Y55" s="256">
        <f t="shared" si="5"/>
        <v>0</v>
      </c>
      <c r="Z55" s="256"/>
      <c r="AA55" s="256"/>
    </row>
    <row r="56" spans="1:27" ht="21" customHeight="1" x14ac:dyDescent="0.25">
      <c r="A56" s="1"/>
      <c r="B56" s="1"/>
      <c r="C56" s="283">
        <v>100</v>
      </c>
      <c r="D56" s="283"/>
      <c r="E56" s="283"/>
      <c r="F56" s="286">
        <v>100</v>
      </c>
      <c r="G56" s="286"/>
      <c r="H56" s="286"/>
      <c r="I56" s="286">
        <v>100</v>
      </c>
      <c r="J56" s="286"/>
      <c r="K56" s="286"/>
      <c r="L56" s="286">
        <v>100</v>
      </c>
      <c r="M56" s="286"/>
      <c r="N56" s="286"/>
      <c r="O56" s="286">
        <v>100</v>
      </c>
      <c r="P56" s="286"/>
      <c r="Q56" s="286"/>
      <c r="R56" s="285">
        <f t="shared" si="3"/>
        <v>100</v>
      </c>
      <c r="S56" s="285"/>
      <c r="T56" s="285"/>
      <c r="U56" s="257">
        <f t="shared" si="4"/>
        <v>0</v>
      </c>
      <c r="V56" s="257"/>
      <c r="W56" s="257"/>
      <c r="X56" s="257"/>
      <c r="Y56" s="256">
        <f t="shared" si="5"/>
        <v>0</v>
      </c>
      <c r="Z56" s="256"/>
      <c r="AA56" s="256"/>
    </row>
    <row r="57" spans="1:27" ht="21" customHeight="1" x14ac:dyDescent="0.25">
      <c r="A57" s="1"/>
      <c r="B57" s="1"/>
      <c r="C57" s="283">
        <v>150</v>
      </c>
      <c r="D57" s="283"/>
      <c r="E57" s="283"/>
      <c r="F57" s="286">
        <v>150</v>
      </c>
      <c r="G57" s="286"/>
      <c r="H57" s="286"/>
      <c r="I57" s="286">
        <v>150</v>
      </c>
      <c r="J57" s="286"/>
      <c r="K57" s="286"/>
      <c r="L57" s="286">
        <v>150</v>
      </c>
      <c r="M57" s="286"/>
      <c r="N57" s="286"/>
      <c r="O57" s="286">
        <v>150</v>
      </c>
      <c r="P57" s="286"/>
      <c r="Q57" s="286"/>
      <c r="R57" s="285">
        <f t="shared" si="3"/>
        <v>150</v>
      </c>
      <c r="S57" s="285"/>
      <c r="T57" s="285"/>
      <c r="U57" s="257">
        <f t="shared" si="4"/>
        <v>0</v>
      </c>
      <c r="V57" s="257"/>
      <c r="W57" s="257"/>
      <c r="X57" s="257"/>
      <c r="Y57" s="256">
        <f t="shared" si="5"/>
        <v>0</v>
      </c>
      <c r="Z57" s="256"/>
      <c r="AA57" s="256"/>
    </row>
    <row r="58" spans="1:27" ht="21" customHeight="1" x14ac:dyDescent="0.25">
      <c r="A58" s="1"/>
      <c r="B58" s="1"/>
      <c r="C58" s="283">
        <v>200</v>
      </c>
      <c r="D58" s="283"/>
      <c r="E58" s="283"/>
      <c r="F58" s="286">
        <v>200</v>
      </c>
      <c r="G58" s="286"/>
      <c r="H58" s="286"/>
      <c r="I58" s="286">
        <v>200</v>
      </c>
      <c r="J58" s="286"/>
      <c r="K58" s="286"/>
      <c r="L58" s="286">
        <v>200</v>
      </c>
      <c r="M58" s="286"/>
      <c r="N58" s="286"/>
      <c r="O58" s="286">
        <v>200</v>
      </c>
      <c r="P58" s="286"/>
      <c r="Q58" s="286"/>
      <c r="R58" s="285">
        <f t="shared" si="3"/>
        <v>200</v>
      </c>
      <c r="S58" s="285"/>
      <c r="T58" s="285"/>
      <c r="U58" s="257">
        <f t="shared" si="4"/>
        <v>0</v>
      </c>
      <c r="V58" s="257"/>
      <c r="W58" s="257"/>
      <c r="X58" s="257"/>
      <c r="Y58" s="256">
        <f t="shared" si="5"/>
        <v>0</v>
      </c>
      <c r="Z58" s="256"/>
      <c r="AA58" s="256"/>
    </row>
    <row r="59" spans="1:27" ht="21" customHeight="1" x14ac:dyDescent="0.25">
      <c r="A59" s="1"/>
      <c r="B59" s="1"/>
      <c r="C59" s="283">
        <v>250</v>
      </c>
      <c r="D59" s="283"/>
      <c r="E59" s="283"/>
      <c r="F59" s="286">
        <v>250</v>
      </c>
      <c r="G59" s="286"/>
      <c r="H59" s="286"/>
      <c r="I59" s="286">
        <v>250</v>
      </c>
      <c r="J59" s="286"/>
      <c r="K59" s="286"/>
      <c r="L59" s="286">
        <v>250</v>
      </c>
      <c r="M59" s="286"/>
      <c r="N59" s="286"/>
      <c r="O59" s="286">
        <v>250</v>
      </c>
      <c r="P59" s="286"/>
      <c r="Q59" s="286"/>
      <c r="R59" s="285">
        <f t="shared" si="3"/>
        <v>250</v>
      </c>
      <c r="S59" s="285"/>
      <c r="T59" s="285"/>
      <c r="U59" s="257">
        <f t="shared" si="4"/>
        <v>0</v>
      </c>
      <c r="V59" s="257"/>
      <c r="W59" s="257"/>
      <c r="X59" s="257"/>
      <c r="Y59" s="256">
        <f t="shared" si="5"/>
        <v>0</v>
      </c>
      <c r="Z59" s="256"/>
      <c r="AA59" s="256"/>
    </row>
    <row r="60" spans="1:27" ht="21" customHeight="1" x14ac:dyDescent="0.25">
      <c r="A60" s="1"/>
      <c r="B60" s="1"/>
      <c r="C60" s="283">
        <v>300</v>
      </c>
      <c r="D60" s="283"/>
      <c r="E60" s="283"/>
      <c r="F60" s="286">
        <v>300</v>
      </c>
      <c r="G60" s="286"/>
      <c r="H60" s="286"/>
      <c r="I60" s="286">
        <v>300</v>
      </c>
      <c r="J60" s="286"/>
      <c r="K60" s="286"/>
      <c r="L60" s="286">
        <v>300</v>
      </c>
      <c r="M60" s="286"/>
      <c r="N60" s="286"/>
      <c r="O60" s="286">
        <v>300</v>
      </c>
      <c r="P60" s="286"/>
      <c r="Q60" s="286"/>
      <c r="R60" s="285">
        <f t="shared" si="3"/>
        <v>300</v>
      </c>
      <c r="S60" s="285"/>
      <c r="T60" s="285"/>
      <c r="U60" s="257">
        <f t="shared" si="4"/>
        <v>0</v>
      </c>
      <c r="V60" s="257"/>
      <c r="W60" s="257"/>
      <c r="X60" s="257"/>
      <c r="Y60" s="256">
        <f t="shared" si="5"/>
        <v>0</v>
      </c>
      <c r="Z60" s="256"/>
      <c r="AA60" s="256"/>
    </row>
    <row r="61" spans="1:27" ht="21" customHeight="1" x14ac:dyDescent="0.25">
      <c r="A61" s="1"/>
      <c r="B61" s="1"/>
      <c r="C61" s="283">
        <v>400</v>
      </c>
      <c r="D61" s="283"/>
      <c r="E61" s="283"/>
      <c r="F61" s="284">
        <v>400</v>
      </c>
      <c r="G61" s="284"/>
      <c r="H61" s="284"/>
      <c r="I61" s="284">
        <v>400</v>
      </c>
      <c r="J61" s="284"/>
      <c r="K61" s="284"/>
      <c r="L61" s="284">
        <v>400</v>
      </c>
      <c r="M61" s="284"/>
      <c r="N61" s="284"/>
      <c r="O61" s="284">
        <v>400</v>
      </c>
      <c r="P61" s="284"/>
      <c r="Q61" s="284"/>
      <c r="R61" s="285">
        <f t="shared" si="3"/>
        <v>400</v>
      </c>
      <c r="S61" s="285"/>
      <c r="T61" s="285"/>
      <c r="U61" s="257">
        <f t="shared" si="4"/>
        <v>0</v>
      </c>
      <c r="V61" s="257"/>
      <c r="W61" s="257"/>
      <c r="X61" s="257"/>
      <c r="Y61" s="256">
        <f t="shared" si="5"/>
        <v>0</v>
      </c>
      <c r="Z61" s="256"/>
      <c r="AA61" s="256"/>
    </row>
    <row r="62" spans="1:27" ht="21" customHeight="1" x14ac:dyDescent="0.25">
      <c r="A62" s="1"/>
      <c r="B62" s="1"/>
      <c r="C62" s="283">
        <v>500</v>
      </c>
      <c r="D62" s="283"/>
      <c r="E62" s="283"/>
      <c r="F62" s="284">
        <v>500</v>
      </c>
      <c r="G62" s="284"/>
      <c r="H62" s="284"/>
      <c r="I62" s="284">
        <v>500</v>
      </c>
      <c r="J62" s="284"/>
      <c r="K62" s="284"/>
      <c r="L62" s="284">
        <v>500</v>
      </c>
      <c r="M62" s="284"/>
      <c r="N62" s="284"/>
      <c r="O62" s="284">
        <v>500</v>
      </c>
      <c r="P62" s="284"/>
      <c r="Q62" s="284"/>
      <c r="R62" s="285">
        <f t="shared" si="3"/>
        <v>500</v>
      </c>
      <c r="S62" s="285"/>
      <c r="T62" s="285"/>
      <c r="U62" s="257">
        <f t="shared" si="4"/>
        <v>0</v>
      </c>
      <c r="V62" s="257"/>
      <c r="W62" s="257"/>
      <c r="X62" s="257"/>
      <c r="Y62" s="256">
        <f t="shared" si="5"/>
        <v>0</v>
      </c>
      <c r="Z62" s="256"/>
      <c r="AA62" s="256"/>
    </row>
    <row r="63" spans="1:27" ht="21" customHeight="1" x14ac:dyDescent="0.25">
      <c r="A63" s="1"/>
      <c r="B63" s="1"/>
      <c r="C63" s="283">
        <v>600</v>
      </c>
      <c r="D63" s="283"/>
      <c r="E63" s="283"/>
      <c r="F63" s="284">
        <v>600</v>
      </c>
      <c r="G63" s="284"/>
      <c r="H63" s="284"/>
      <c r="I63" s="284">
        <v>600</v>
      </c>
      <c r="J63" s="284"/>
      <c r="K63" s="284"/>
      <c r="L63" s="284">
        <v>600</v>
      </c>
      <c r="M63" s="284"/>
      <c r="N63" s="284"/>
      <c r="O63" s="284">
        <v>600</v>
      </c>
      <c r="P63" s="284"/>
      <c r="Q63" s="284"/>
      <c r="R63" s="285">
        <f t="shared" si="3"/>
        <v>600</v>
      </c>
      <c r="S63" s="285"/>
      <c r="T63" s="285"/>
      <c r="U63" s="257">
        <f t="shared" si="4"/>
        <v>0</v>
      </c>
      <c r="V63" s="257"/>
      <c r="W63" s="257"/>
      <c r="X63" s="257"/>
      <c r="Y63" s="256">
        <f t="shared" si="5"/>
        <v>0</v>
      </c>
      <c r="Z63" s="256"/>
      <c r="AA63" s="256"/>
    </row>
    <row r="64" spans="1:27" ht="21" customHeight="1" x14ac:dyDescent="0.25">
      <c r="A64" s="1"/>
      <c r="B64" s="1"/>
      <c r="C64" s="283">
        <v>700</v>
      </c>
      <c r="D64" s="283"/>
      <c r="E64" s="283"/>
      <c r="F64" s="284">
        <v>700</v>
      </c>
      <c r="G64" s="284"/>
      <c r="H64" s="284"/>
      <c r="I64" s="284">
        <v>700</v>
      </c>
      <c r="J64" s="284"/>
      <c r="K64" s="284"/>
      <c r="L64" s="284">
        <v>700</v>
      </c>
      <c r="M64" s="284"/>
      <c r="N64" s="284"/>
      <c r="O64" s="284">
        <v>700</v>
      </c>
      <c r="P64" s="284"/>
      <c r="Q64" s="284"/>
      <c r="R64" s="285">
        <f t="shared" si="3"/>
        <v>700</v>
      </c>
      <c r="S64" s="285"/>
      <c r="T64" s="285"/>
      <c r="U64" s="257">
        <f t="shared" si="4"/>
        <v>0</v>
      </c>
      <c r="V64" s="257"/>
      <c r="W64" s="257"/>
      <c r="X64" s="257"/>
      <c r="Y64" s="256">
        <f t="shared" si="5"/>
        <v>0</v>
      </c>
      <c r="Z64" s="256"/>
      <c r="AA64" s="256"/>
    </row>
    <row r="65" spans="1:29" ht="21" customHeight="1" x14ac:dyDescent="0.25">
      <c r="A65" s="1"/>
      <c r="B65" s="1"/>
      <c r="C65" s="283">
        <v>800</v>
      </c>
      <c r="D65" s="283"/>
      <c r="E65" s="283"/>
      <c r="F65" s="284">
        <v>800</v>
      </c>
      <c r="G65" s="284"/>
      <c r="H65" s="284"/>
      <c r="I65" s="284">
        <v>800</v>
      </c>
      <c r="J65" s="284"/>
      <c r="K65" s="284"/>
      <c r="L65" s="284">
        <v>800</v>
      </c>
      <c r="M65" s="284"/>
      <c r="N65" s="284"/>
      <c r="O65" s="284">
        <v>800</v>
      </c>
      <c r="P65" s="284"/>
      <c r="Q65" s="284"/>
      <c r="R65" s="285">
        <f t="shared" si="3"/>
        <v>800</v>
      </c>
      <c r="S65" s="285"/>
      <c r="T65" s="285"/>
      <c r="U65" s="257">
        <f t="shared" si="4"/>
        <v>0</v>
      </c>
      <c r="V65" s="257"/>
      <c r="W65" s="257"/>
      <c r="X65" s="257"/>
      <c r="Y65" s="256">
        <f t="shared" si="5"/>
        <v>0</v>
      </c>
      <c r="Z65" s="256"/>
      <c r="AA65" s="256"/>
    </row>
    <row r="66" spans="1:29" ht="21" customHeight="1" x14ac:dyDescent="0.25">
      <c r="A66" s="1"/>
      <c r="B66" s="1"/>
      <c r="C66" s="283">
        <v>900</v>
      </c>
      <c r="D66" s="283"/>
      <c r="E66" s="283"/>
      <c r="F66" s="284">
        <v>900</v>
      </c>
      <c r="G66" s="284"/>
      <c r="H66" s="284"/>
      <c r="I66" s="284">
        <v>900</v>
      </c>
      <c r="J66" s="284"/>
      <c r="K66" s="284"/>
      <c r="L66" s="284">
        <v>900</v>
      </c>
      <c r="M66" s="284"/>
      <c r="N66" s="284"/>
      <c r="O66" s="284">
        <v>900</v>
      </c>
      <c r="P66" s="284"/>
      <c r="Q66" s="284"/>
      <c r="R66" s="285">
        <f t="shared" si="3"/>
        <v>900</v>
      </c>
      <c r="S66" s="285"/>
      <c r="T66" s="285"/>
      <c r="U66" s="257">
        <f t="shared" si="4"/>
        <v>0</v>
      </c>
      <c r="V66" s="257"/>
      <c r="W66" s="257"/>
      <c r="X66" s="257"/>
      <c r="Y66" s="256">
        <f t="shared" si="5"/>
        <v>0</v>
      </c>
      <c r="Z66" s="256"/>
      <c r="AA66" s="256"/>
    </row>
    <row r="67" spans="1:29" ht="21" customHeight="1" x14ac:dyDescent="0.25">
      <c r="A67" s="1"/>
      <c r="B67" s="1"/>
      <c r="C67" s="283">
        <v>1000</v>
      </c>
      <c r="D67" s="283"/>
      <c r="E67" s="283"/>
      <c r="F67" s="284">
        <v>1000</v>
      </c>
      <c r="G67" s="284"/>
      <c r="H67" s="284"/>
      <c r="I67" s="284">
        <v>1000</v>
      </c>
      <c r="J67" s="284"/>
      <c r="K67" s="284"/>
      <c r="L67" s="284">
        <v>1000</v>
      </c>
      <c r="M67" s="284"/>
      <c r="N67" s="284"/>
      <c r="O67" s="284">
        <v>1000</v>
      </c>
      <c r="P67" s="284"/>
      <c r="Q67" s="284"/>
      <c r="R67" s="285">
        <f t="shared" si="3"/>
        <v>1000</v>
      </c>
      <c r="S67" s="285"/>
      <c r="T67" s="285"/>
      <c r="U67" s="257">
        <f t="shared" si="4"/>
        <v>0</v>
      </c>
      <c r="V67" s="257"/>
      <c r="W67" s="257"/>
      <c r="X67" s="257"/>
      <c r="Y67" s="256">
        <f>R67-C67</f>
        <v>0</v>
      </c>
      <c r="Z67" s="256"/>
      <c r="AA67" s="256"/>
    </row>
    <row r="68" spans="1:29" ht="21" customHeight="1" x14ac:dyDescent="0.25">
      <c r="A68" s="1"/>
      <c r="B68" s="1"/>
      <c r="C68" s="299">
        <v>1500</v>
      </c>
      <c r="D68" s="300"/>
      <c r="E68" s="301"/>
      <c r="F68" s="296">
        <v>1500.01</v>
      </c>
      <c r="G68" s="297"/>
      <c r="H68" s="298"/>
      <c r="I68" s="296">
        <v>1500.01</v>
      </c>
      <c r="J68" s="297"/>
      <c r="K68" s="298"/>
      <c r="L68" s="296">
        <v>1500.01</v>
      </c>
      <c r="M68" s="297"/>
      <c r="N68" s="298"/>
      <c r="O68" s="296">
        <v>1500.01</v>
      </c>
      <c r="P68" s="297"/>
      <c r="Q68" s="298"/>
      <c r="R68" s="293">
        <f t="shared" si="3"/>
        <v>1500.01</v>
      </c>
      <c r="S68" s="294"/>
      <c r="T68" s="295"/>
      <c r="U68" s="259">
        <f t="shared" si="4"/>
        <v>0</v>
      </c>
      <c r="V68" s="260"/>
      <c r="W68" s="260"/>
      <c r="X68" s="261"/>
      <c r="Y68" s="256">
        <f>R68-C68</f>
        <v>9.9999999999909051E-3</v>
      </c>
      <c r="Z68" s="256"/>
      <c r="AA68" s="256"/>
    </row>
    <row r="69" spans="1:29" ht="15" customHeight="1" x14ac:dyDescent="0.25"/>
    <row r="70" spans="1:29" ht="15" customHeight="1" x14ac:dyDescent="0.25">
      <c r="A70" s="1"/>
      <c r="B70" s="3" t="s">
        <v>14</v>
      </c>
      <c r="C70" s="1"/>
      <c r="D70" s="1"/>
      <c r="E70" s="2"/>
      <c r="F70" s="2"/>
      <c r="G70" s="2"/>
      <c r="H70" s="2"/>
      <c r="I70" s="2"/>
      <c r="J70" s="2"/>
      <c r="K70" s="2"/>
      <c r="L70" s="302"/>
      <c r="M70" s="302"/>
      <c r="N70" s="266"/>
      <c r="O70" s="266"/>
      <c r="P70" s="2"/>
      <c r="Q70" s="302"/>
      <c r="R70" s="302"/>
      <c r="S70" s="4"/>
      <c r="T70" s="4"/>
      <c r="U70" s="2"/>
      <c r="V70" s="2"/>
      <c r="W70" s="2"/>
      <c r="X70" s="2"/>
      <c r="Y70" s="2"/>
      <c r="Z70" s="2"/>
      <c r="AA70" s="2"/>
      <c r="AB70" s="2"/>
      <c r="AC70" s="2"/>
    </row>
    <row r="71" spans="1:29" ht="21" customHeight="1" x14ac:dyDescent="0.25">
      <c r="A71" s="1"/>
      <c r="B71" s="1"/>
      <c r="C71" s="271" t="s">
        <v>86</v>
      </c>
      <c r="D71" s="272"/>
      <c r="E71" s="273"/>
      <c r="F71" s="277" t="s">
        <v>87</v>
      </c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79"/>
      <c r="U71" s="262" t="s">
        <v>8</v>
      </c>
      <c r="V71" s="263"/>
      <c r="W71" s="263"/>
      <c r="X71" s="264"/>
      <c r="Y71" s="258" t="s">
        <v>46</v>
      </c>
      <c r="Z71" s="258"/>
      <c r="AA71" s="258"/>
    </row>
    <row r="72" spans="1:29" ht="21" customHeight="1" x14ac:dyDescent="0.25">
      <c r="A72" s="1"/>
      <c r="B72" s="1"/>
      <c r="C72" s="274" t="s">
        <v>4</v>
      </c>
      <c r="D72" s="275"/>
      <c r="E72" s="276"/>
      <c r="F72" s="277" t="s">
        <v>5</v>
      </c>
      <c r="G72" s="278"/>
      <c r="H72" s="279"/>
      <c r="I72" s="277" t="s">
        <v>88</v>
      </c>
      <c r="J72" s="278"/>
      <c r="K72" s="279"/>
      <c r="L72" s="277" t="s">
        <v>89</v>
      </c>
      <c r="M72" s="278"/>
      <c r="N72" s="279"/>
      <c r="O72" s="277" t="s">
        <v>90</v>
      </c>
      <c r="P72" s="278"/>
      <c r="Q72" s="279"/>
      <c r="R72" s="277" t="s">
        <v>6</v>
      </c>
      <c r="S72" s="278"/>
      <c r="T72" s="279"/>
      <c r="U72" s="265"/>
      <c r="V72" s="266"/>
      <c r="W72" s="266"/>
      <c r="X72" s="267"/>
      <c r="Y72" s="258"/>
      <c r="Z72" s="258"/>
      <c r="AA72" s="258"/>
    </row>
    <row r="73" spans="1:29" ht="21" customHeight="1" x14ac:dyDescent="0.25">
      <c r="A73" s="1"/>
      <c r="B73" s="1"/>
      <c r="C73" s="280">
        <v>0</v>
      </c>
      <c r="D73" s="281"/>
      <c r="E73" s="282"/>
      <c r="F73" s="287">
        <v>0</v>
      </c>
      <c r="G73" s="288"/>
      <c r="H73" s="289"/>
      <c r="I73" s="287">
        <v>0</v>
      </c>
      <c r="J73" s="288"/>
      <c r="K73" s="289"/>
      <c r="L73" s="287">
        <v>0</v>
      </c>
      <c r="M73" s="288"/>
      <c r="N73" s="289"/>
      <c r="O73" s="287">
        <v>0</v>
      </c>
      <c r="P73" s="288"/>
      <c r="Q73" s="289"/>
      <c r="R73" s="290">
        <f t="shared" ref="R73:R92" si="6">AVERAGE(F73:P73)</f>
        <v>0</v>
      </c>
      <c r="S73" s="291"/>
      <c r="T73" s="292"/>
      <c r="U73" s="268">
        <f>STDEV(F73:Q73)/SQRT(4)</f>
        <v>0</v>
      </c>
      <c r="V73" s="269"/>
      <c r="W73" s="269"/>
      <c r="X73" s="270"/>
      <c r="Y73" s="256">
        <f>R73-C73</f>
        <v>0</v>
      </c>
      <c r="Z73" s="256"/>
      <c r="AA73" s="256"/>
    </row>
    <row r="74" spans="1:29" ht="21" customHeight="1" x14ac:dyDescent="0.25">
      <c r="A74" s="1"/>
      <c r="B74" s="1"/>
      <c r="C74" s="283">
        <v>1</v>
      </c>
      <c r="D74" s="283"/>
      <c r="E74" s="283"/>
      <c r="F74" s="286">
        <v>1</v>
      </c>
      <c r="G74" s="286"/>
      <c r="H74" s="286"/>
      <c r="I74" s="286">
        <v>1</v>
      </c>
      <c r="J74" s="286"/>
      <c r="K74" s="286"/>
      <c r="L74" s="286">
        <v>1</v>
      </c>
      <c r="M74" s="286"/>
      <c r="N74" s="286"/>
      <c r="O74" s="286">
        <v>1</v>
      </c>
      <c r="P74" s="286"/>
      <c r="Q74" s="286"/>
      <c r="R74" s="285">
        <f t="shared" si="6"/>
        <v>1</v>
      </c>
      <c r="S74" s="285"/>
      <c r="T74" s="285"/>
      <c r="U74" s="257">
        <f t="shared" ref="U74:U92" si="7">STDEV(F74:Q74)/SQRT(4)</f>
        <v>0</v>
      </c>
      <c r="V74" s="257"/>
      <c r="W74" s="257"/>
      <c r="X74" s="257"/>
      <c r="Y74" s="256">
        <f t="shared" ref="Y74:Y92" si="8">R74-C74</f>
        <v>0</v>
      </c>
      <c r="Z74" s="256"/>
      <c r="AA74" s="256"/>
    </row>
    <row r="75" spans="1:29" ht="21" customHeight="1" x14ac:dyDescent="0.25">
      <c r="A75" s="1"/>
      <c r="B75" s="1"/>
      <c r="C75" s="283">
        <v>1.5</v>
      </c>
      <c r="D75" s="283"/>
      <c r="E75" s="283"/>
      <c r="F75" s="286">
        <v>1.5</v>
      </c>
      <c r="G75" s="286"/>
      <c r="H75" s="286"/>
      <c r="I75" s="286">
        <v>1.5</v>
      </c>
      <c r="J75" s="286"/>
      <c r="K75" s="286"/>
      <c r="L75" s="286">
        <v>1.5</v>
      </c>
      <c r="M75" s="286"/>
      <c r="N75" s="286"/>
      <c r="O75" s="286">
        <v>1.5</v>
      </c>
      <c r="P75" s="286"/>
      <c r="Q75" s="286"/>
      <c r="R75" s="285">
        <f t="shared" si="6"/>
        <v>1.5</v>
      </c>
      <c r="S75" s="285"/>
      <c r="T75" s="285"/>
      <c r="U75" s="257">
        <f t="shared" si="7"/>
        <v>0</v>
      </c>
      <c r="V75" s="257"/>
      <c r="W75" s="257"/>
      <c r="X75" s="257"/>
      <c r="Y75" s="256">
        <f t="shared" si="8"/>
        <v>0</v>
      </c>
      <c r="Z75" s="256"/>
      <c r="AA75" s="256"/>
    </row>
    <row r="76" spans="1:29" ht="21" customHeight="1" x14ac:dyDescent="0.25">
      <c r="A76" s="1"/>
      <c r="B76" s="1"/>
      <c r="C76" s="283">
        <v>5</v>
      </c>
      <c r="D76" s="283"/>
      <c r="E76" s="283"/>
      <c r="F76" s="286">
        <v>5</v>
      </c>
      <c r="G76" s="286"/>
      <c r="H76" s="286"/>
      <c r="I76" s="286">
        <v>5</v>
      </c>
      <c r="J76" s="286"/>
      <c r="K76" s="286"/>
      <c r="L76" s="286">
        <v>5</v>
      </c>
      <c r="M76" s="286"/>
      <c r="N76" s="286"/>
      <c r="O76" s="286">
        <v>5</v>
      </c>
      <c r="P76" s="286"/>
      <c r="Q76" s="286"/>
      <c r="R76" s="285">
        <f t="shared" si="6"/>
        <v>5</v>
      </c>
      <c r="S76" s="285"/>
      <c r="T76" s="285"/>
      <c r="U76" s="257">
        <f t="shared" si="7"/>
        <v>0</v>
      </c>
      <c r="V76" s="257"/>
      <c r="W76" s="257"/>
      <c r="X76" s="257"/>
      <c r="Y76" s="256">
        <f t="shared" si="8"/>
        <v>0</v>
      </c>
      <c r="Z76" s="256"/>
      <c r="AA76" s="256"/>
    </row>
    <row r="77" spans="1:29" ht="21" customHeight="1" x14ac:dyDescent="0.25">
      <c r="A77" s="1"/>
      <c r="B77" s="1"/>
      <c r="C77" s="283">
        <v>10</v>
      </c>
      <c r="D77" s="283"/>
      <c r="E77" s="283"/>
      <c r="F77" s="286">
        <v>10</v>
      </c>
      <c r="G77" s="286"/>
      <c r="H77" s="286"/>
      <c r="I77" s="286">
        <v>10</v>
      </c>
      <c r="J77" s="286"/>
      <c r="K77" s="286"/>
      <c r="L77" s="286">
        <v>10</v>
      </c>
      <c r="M77" s="286"/>
      <c r="N77" s="286"/>
      <c r="O77" s="286">
        <v>10</v>
      </c>
      <c r="P77" s="286"/>
      <c r="Q77" s="286"/>
      <c r="R77" s="285">
        <f t="shared" si="6"/>
        <v>10</v>
      </c>
      <c r="S77" s="285"/>
      <c r="T77" s="285"/>
      <c r="U77" s="257">
        <f t="shared" si="7"/>
        <v>0</v>
      </c>
      <c r="V77" s="257"/>
      <c r="W77" s="257"/>
      <c r="X77" s="257"/>
      <c r="Y77" s="256">
        <f t="shared" si="8"/>
        <v>0</v>
      </c>
      <c r="Z77" s="256"/>
      <c r="AA77" s="256"/>
    </row>
    <row r="78" spans="1:29" ht="21" customHeight="1" x14ac:dyDescent="0.25">
      <c r="A78" s="1"/>
      <c r="B78" s="1"/>
      <c r="C78" s="283">
        <v>20</v>
      </c>
      <c r="D78" s="283"/>
      <c r="E78" s="283"/>
      <c r="F78" s="286">
        <v>20</v>
      </c>
      <c r="G78" s="286"/>
      <c r="H78" s="286"/>
      <c r="I78" s="286">
        <v>20</v>
      </c>
      <c r="J78" s="286"/>
      <c r="K78" s="286"/>
      <c r="L78" s="286">
        <v>20</v>
      </c>
      <c r="M78" s="286"/>
      <c r="N78" s="286"/>
      <c r="O78" s="286">
        <v>20</v>
      </c>
      <c r="P78" s="286"/>
      <c r="Q78" s="286"/>
      <c r="R78" s="285">
        <f t="shared" si="6"/>
        <v>20</v>
      </c>
      <c r="S78" s="285"/>
      <c r="T78" s="285"/>
      <c r="U78" s="257">
        <f t="shared" si="7"/>
        <v>0</v>
      </c>
      <c r="V78" s="257"/>
      <c r="W78" s="257"/>
      <c r="X78" s="257"/>
      <c r="Y78" s="256">
        <f t="shared" si="8"/>
        <v>0</v>
      </c>
      <c r="Z78" s="256"/>
      <c r="AA78" s="256"/>
    </row>
    <row r="79" spans="1:29" ht="21" customHeight="1" x14ac:dyDescent="0.25">
      <c r="A79" s="1"/>
      <c r="B79" s="1"/>
      <c r="C79" s="283">
        <v>50</v>
      </c>
      <c r="D79" s="283"/>
      <c r="E79" s="283"/>
      <c r="F79" s="286">
        <v>50</v>
      </c>
      <c r="G79" s="286"/>
      <c r="H79" s="286"/>
      <c r="I79" s="286">
        <v>50</v>
      </c>
      <c r="J79" s="286"/>
      <c r="K79" s="286"/>
      <c r="L79" s="286">
        <v>50</v>
      </c>
      <c r="M79" s="286"/>
      <c r="N79" s="286"/>
      <c r="O79" s="286">
        <v>50</v>
      </c>
      <c r="P79" s="286"/>
      <c r="Q79" s="286"/>
      <c r="R79" s="285">
        <f t="shared" si="6"/>
        <v>50</v>
      </c>
      <c r="S79" s="285"/>
      <c r="T79" s="285"/>
      <c r="U79" s="257">
        <f t="shared" si="7"/>
        <v>0</v>
      </c>
      <c r="V79" s="257"/>
      <c r="W79" s="257"/>
      <c r="X79" s="257"/>
      <c r="Y79" s="256">
        <f t="shared" si="8"/>
        <v>0</v>
      </c>
      <c r="Z79" s="256"/>
      <c r="AA79" s="256"/>
    </row>
    <row r="80" spans="1:29" ht="21" customHeight="1" x14ac:dyDescent="0.25">
      <c r="A80" s="1"/>
      <c r="B80" s="1"/>
      <c r="C80" s="283">
        <v>100</v>
      </c>
      <c r="D80" s="283"/>
      <c r="E80" s="283"/>
      <c r="F80" s="286">
        <v>100</v>
      </c>
      <c r="G80" s="286"/>
      <c r="H80" s="286"/>
      <c r="I80" s="286">
        <v>100</v>
      </c>
      <c r="J80" s="286"/>
      <c r="K80" s="286"/>
      <c r="L80" s="286">
        <v>100</v>
      </c>
      <c r="M80" s="286"/>
      <c r="N80" s="286"/>
      <c r="O80" s="286">
        <v>100</v>
      </c>
      <c r="P80" s="286"/>
      <c r="Q80" s="286"/>
      <c r="R80" s="285">
        <f t="shared" si="6"/>
        <v>100</v>
      </c>
      <c r="S80" s="285"/>
      <c r="T80" s="285"/>
      <c r="U80" s="257">
        <f t="shared" si="7"/>
        <v>0</v>
      </c>
      <c r="V80" s="257"/>
      <c r="W80" s="257"/>
      <c r="X80" s="257"/>
      <c r="Y80" s="256">
        <f t="shared" si="8"/>
        <v>0</v>
      </c>
      <c r="Z80" s="256"/>
      <c r="AA80" s="256"/>
    </row>
    <row r="81" spans="1:29" ht="21" customHeight="1" x14ac:dyDescent="0.25">
      <c r="A81" s="1"/>
      <c r="B81" s="1"/>
      <c r="C81" s="283">
        <v>150</v>
      </c>
      <c r="D81" s="283"/>
      <c r="E81" s="283"/>
      <c r="F81" s="286">
        <v>150</v>
      </c>
      <c r="G81" s="286"/>
      <c r="H81" s="286"/>
      <c r="I81" s="286">
        <v>150</v>
      </c>
      <c r="J81" s="286"/>
      <c r="K81" s="286"/>
      <c r="L81" s="286">
        <v>150</v>
      </c>
      <c r="M81" s="286"/>
      <c r="N81" s="286"/>
      <c r="O81" s="286">
        <v>150</v>
      </c>
      <c r="P81" s="286"/>
      <c r="Q81" s="286"/>
      <c r="R81" s="285">
        <f t="shared" si="6"/>
        <v>150</v>
      </c>
      <c r="S81" s="285"/>
      <c r="T81" s="285"/>
      <c r="U81" s="257">
        <f t="shared" si="7"/>
        <v>0</v>
      </c>
      <c r="V81" s="257"/>
      <c r="W81" s="257"/>
      <c r="X81" s="257"/>
      <c r="Y81" s="256">
        <f t="shared" si="8"/>
        <v>0</v>
      </c>
      <c r="Z81" s="256"/>
      <c r="AA81" s="256"/>
    </row>
    <row r="82" spans="1:29" ht="21" customHeight="1" x14ac:dyDescent="0.25">
      <c r="A82" s="1"/>
      <c r="B82" s="1"/>
      <c r="C82" s="283">
        <v>200</v>
      </c>
      <c r="D82" s="283"/>
      <c r="E82" s="283"/>
      <c r="F82" s="286">
        <v>200</v>
      </c>
      <c r="G82" s="286"/>
      <c r="H82" s="286"/>
      <c r="I82" s="286">
        <v>200</v>
      </c>
      <c r="J82" s="286"/>
      <c r="K82" s="286"/>
      <c r="L82" s="286">
        <v>200</v>
      </c>
      <c r="M82" s="286"/>
      <c r="N82" s="286"/>
      <c r="O82" s="286">
        <v>200</v>
      </c>
      <c r="P82" s="286"/>
      <c r="Q82" s="286"/>
      <c r="R82" s="285">
        <f t="shared" si="6"/>
        <v>200</v>
      </c>
      <c r="S82" s="285"/>
      <c r="T82" s="285"/>
      <c r="U82" s="257">
        <f t="shared" si="7"/>
        <v>0</v>
      </c>
      <c r="V82" s="257"/>
      <c r="W82" s="257"/>
      <c r="X82" s="257"/>
      <c r="Y82" s="256">
        <f t="shared" si="8"/>
        <v>0</v>
      </c>
      <c r="Z82" s="256"/>
      <c r="AA82" s="256"/>
    </row>
    <row r="83" spans="1:29" ht="21" customHeight="1" x14ac:dyDescent="0.25">
      <c r="A83" s="1"/>
      <c r="B83" s="1"/>
      <c r="C83" s="283">
        <v>250</v>
      </c>
      <c r="D83" s="283"/>
      <c r="E83" s="283"/>
      <c r="F83" s="286">
        <v>250</v>
      </c>
      <c r="G83" s="286"/>
      <c r="H83" s="286"/>
      <c r="I83" s="286">
        <v>250</v>
      </c>
      <c r="J83" s="286"/>
      <c r="K83" s="286"/>
      <c r="L83" s="286">
        <v>250</v>
      </c>
      <c r="M83" s="286"/>
      <c r="N83" s="286"/>
      <c r="O83" s="286">
        <v>250</v>
      </c>
      <c r="P83" s="286"/>
      <c r="Q83" s="286"/>
      <c r="R83" s="285">
        <f t="shared" si="6"/>
        <v>250</v>
      </c>
      <c r="S83" s="285"/>
      <c r="T83" s="285"/>
      <c r="U83" s="257">
        <f t="shared" si="7"/>
        <v>0</v>
      </c>
      <c r="V83" s="257"/>
      <c r="W83" s="257"/>
      <c r="X83" s="257"/>
      <c r="Y83" s="256">
        <f t="shared" si="8"/>
        <v>0</v>
      </c>
      <c r="Z83" s="256"/>
      <c r="AA83" s="256"/>
    </row>
    <row r="84" spans="1:29" ht="21" customHeight="1" x14ac:dyDescent="0.25">
      <c r="A84" s="1"/>
      <c r="B84" s="1"/>
      <c r="C84" s="283">
        <v>300</v>
      </c>
      <c r="D84" s="283"/>
      <c r="E84" s="283"/>
      <c r="F84" s="286">
        <v>300</v>
      </c>
      <c r="G84" s="286"/>
      <c r="H84" s="286"/>
      <c r="I84" s="286">
        <v>300</v>
      </c>
      <c r="J84" s="286"/>
      <c r="K84" s="286"/>
      <c r="L84" s="286">
        <v>300</v>
      </c>
      <c r="M84" s="286"/>
      <c r="N84" s="286"/>
      <c r="O84" s="286">
        <v>300</v>
      </c>
      <c r="P84" s="286"/>
      <c r="Q84" s="286"/>
      <c r="R84" s="285">
        <f t="shared" si="6"/>
        <v>300</v>
      </c>
      <c r="S84" s="285"/>
      <c r="T84" s="285"/>
      <c r="U84" s="257">
        <f t="shared" si="7"/>
        <v>0</v>
      </c>
      <c r="V84" s="257"/>
      <c r="W84" s="257"/>
      <c r="X84" s="257"/>
      <c r="Y84" s="256">
        <f t="shared" si="8"/>
        <v>0</v>
      </c>
      <c r="Z84" s="256"/>
      <c r="AA84" s="256"/>
    </row>
    <row r="85" spans="1:29" ht="21" customHeight="1" x14ac:dyDescent="0.25">
      <c r="A85" s="1"/>
      <c r="B85" s="1"/>
      <c r="C85" s="283">
        <v>400</v>
      </c>
      <c r="D85" s="283"/>
      <c r="E85" s="283"/>
      <c r="F85" s="284">
        <v>400</v>
      </c>
      <c r="G85" s="284"/>
      <c r="H85" s="284"/>
      <c r="I85" s="284">
        <v>400</v>
      </c>
      <c r="J85" s="284"/>
      <c r="K85" s="284"/>
      <c r="L85" s="284">
        <v>400</v>
      </c>
      <c r="M85" s="284"/>
      <c r="N85" s="284"/>
      <c r="O85" s="284">
        <v>400</v>
      </c>
      <c r="P85" s="284"/>
      <c r="Q85" s="284"/>
      <c r="R85" s="285">
        <f t="shared" si="6"/>
        <v>400</v>
      </c>
      <c r="S85" s="285"/>
      <c r="T85" s="285"/>
      <c r="U85" s="257">
        <f t="shared" si="7"/>
        <v>0</v>
      </c>
      <c r="V85" s="257"/>
      <c r="W85" s="257"/>
      <c r="X85" s="257"/>
      <c r="Y85" s="256">
        <f t="shared" si="8"/>
        <v>0</v>
      </c>
      <c r="Z85" s="256"/>
      <c r="AA85" s="256"/>
    </row>
    <row r="86" spans="1:29" ht="21" customHeight="1" x14ac:dyDescent="0.25">
      <c r="A86" s="1"/>
      <c r="B86" s="1"/>
      <c r="C86" s="283">
        <v>500</v>
      </c>
      <c r="D86" s="283"/>
      <c r="E86" s="283"/>
      <c r="F86" s="284">
        <v>500</v>
      </c>
      <c r="G86" s="284"/>
      <c r="H86" s="284"/>
      <c r="I86" s="284">
        <v>500</v>
      </c>
      <c r="J86" s="284"/>
      <c r="K86" s="284"/>
      <c r="L86" s="284">
        <v>500</v>
      </c>
      <c r="M86" s="284"/>
      <c r="N86" s="284"/>
      <c r="O86" s="284">
        <v>500</v>
      </c>
      <c r="P86" s="284"/>
      <c r="Q86" s="284"/>
      <c r="R86" s="285">
        <f t="shared" si="6"/>
        <v>500</v>
      </c>
      <c r="S86" s="285"/>
      <c r="T86" s="285"/>
      <c r="U86" s="257">
        <f t="shared" si="7"/>
        <v>0</v>
      </c>
      <c r="V86" s="257"/>
      <c r="W86" s="257"/>
      <c r="X86" s="257"/>
      <c r="Y86" s="256">
        <f t="shared" si="8"/>
        <v>0</v>
      </c>
      <c r="Z86" s="256"/>
      <c r="AA86" s="256"/>
    </row>
    <row r="87" spans="1:29" ht="21" customHeight="1" x14ac:dyDescent="0.25">
      <c r="A87" s="1"/>
      <c r="B87" s="1"/>
      <c r="C87" s="283">
        <v>600</v>
      </c>
      <c r="D87" s="283"/>
      <c r="E87" s="283"/>
      <c r="F87" s="284">
        <v>600</v>
      </c>
      <c r="G87" s="284"/>
      <c r="H87" s="284"/>
      <c r="I87" s="284">
        <v>600</v>
      </c>
      <c r="J87" s="284"/>
      <c r="K87" s="284"/>
      <c r="L87" s="284">
        <v>600</v>
      </c>
      <c r="M87" s="284"/>
      <c r="N87" s="284"/>
      <c r="O87" s="284">
        <v>600</v>
      </c>
      <c r="P87" s="284"/>
      <c r="Q87" s="284"/>
      <c r="R87" s="285">
        <f t="shared" si="6"/>
        <v>600</v>
      </c>
      <c r="S87" s="285"/>
      <c r="T87" s="285"/>
      <c r="U87" s="257">
        <f t="shared" si="7"/>
        <v>0</v>
      </c>
      <c r="V87" s="257"/>
      <c r="W87" s="257"/>
      <c r="X87" s="257"/>
      <c r="Y87" s="256">
        <f t="shared" si="8"/>
        <v>0</v>
      </c>
      <c r="Z87" s="256"/>
      <c r="AA87" s="256"/>
    </row>
    <row r="88" spans="1:29" ht="21" customHeight="1" x14ac:dyDescent="0.25">
      <c r="A88" s="1"/>
      <c r="B88" s="1"/>
      <c r="C88" s="283">
        <v>700</v>
      </c>
      <c r="D88" s="283"/>
      <c r="E88" s="283"/>
      <c r="F88" s="284">
        <v>700</v>
      </c>
      <c r="G88" s="284"/>
      <c r="H88" s="284"/>
      <c r="I88" s="284">
        <v>700</v>
      </c>
      <c r="J88" s="284"/>
      <c r="K88" s="284"/>
      <c r="L88" s="284">
        <v>700</v>
      </c>
      <c r="M88" s="284"/>
      <c r="N88" s="284"/>
      <c r="O88" s="284">
        <v>700</v>
      </c>
      <c r="P88" s="284"/>
      <c r="Q88" s="284"/>
      <c r="R88" s="285">
        <f t="shared" si="6"/>
        <v>700</v>
      </c>
      <c r="S88" s="285"/>
      <c r="T88" s="285"/>
      <c r="U88" s="257">
        <f t="shared" si="7"/>
        <v>0</v>
      </c>
      <c r="V88" s="257"/>
      <c r="W88" s="257"/>
      <c r="X88" s="257"/>
      <c r="Y88" s="256">
        <f t="shared" si="8"/>
        <v>0</v>
      </c>
      <c r="Z88" s="256"/>
      <c r="AA88" s="256"/>
    </row>
    <row r="89" spans="1:29" ht="21" customHeight="1" x14ac:dyDescent="0.25">
      <c r="A89" s="1"/>
      <c r="B89" s="1"/>
      <c r="C89" s="283">
        <v>800</v>
      </c>
      <c r="D89" s="283"/>
      <c r="E89" s="283"/>
      <c r="F89" s="284">
        <v>800</v>
      </c>
      <c r="G89" s="284"/>
      <c r="H89" s="284"/>
      <c r="I89" s="284">
        <v>800</v>
      </c>
      <c r="J89" s="284"/>
      <c r="K89" s="284"/>
      <c r="L89" s="284">
        <v>800</v>
      </c>
      <c r="M89" s="284"/>
      <c r="N89" s="284"/>
      <c r="O89" s="284">
        <v>800</v>
      </c>
      <c r="P89" s="284"/>
      <c r="Q89" s="284"/>
      <c r="R89" s="285">
        <f t="shared" si="6"/>
        <v>800</v>
      </c>
      <c r="S89" s="285"/>
      <c r="T89" s="285"/>
      <c r="U89" s="257">
        <f t="shared" si="7"/>
        <v>0</v>
      </c>
      <c r="V89" s="257"/>
      <c r="W89" s="257"/>
      <c r="X89" s="257"/>
      <c r="Y89" s="256">
        <f t="shared" si="8"/>
        <v>0</v>
      </c>
      <c r="Z89" s="256"/>
      <c r="AA89" s="256"/>
    </row>
    <row r="90" spans="1:29" ht="21" customHeight="1" x14ac:dyDescent="0.25">
      <c r="A90" s="1"/>
      <c r="B90" s="1"/>
      <c r="C90" s="283">
        <v>900</v>
      </c>
      <c r="D90" s="283"/>
      <c r="E90" s="283"/>
      <c r="F90" s="284">
        <v>900</v>
      </c>
      <c r="G90" s="284"/>
      <c r="H90" s="284"/>
      <c r="I90" s="284">
        <v>900</v>
      </c>
      <c r="J90" s="284"/>
      <c r="K90" s="284"/>
      <c r="L90" s="284">
        <v>900</v>
      </c>
      <c r="M90" s="284"/>
      <c r="N90" s="284"/>
      <c r="O90" s="284">
        <v>900</v>
      </c>
      <c r="P90" s="284"/>
      <c r="Q90" s="284"/>
      <c r="R90" s="285">
        <f t="shared" si="6"/>
        <v>900</v>
      </c>
      <c r="S90" s="285"/>
      <c r="T90" s="285"/>
      <c r="U90" s="257">
        <f t="shared" si="7"/>
        <v>0</v>
      </c>
      <c r="V90" s="257"/>
      <c r="W90" s="257"/>
      <c r="X90" s="257"/>
      <c r="Y90" s="256">
        <f t="shared" si="8"/>
        <v>0</v>
      </c>
      <c r="Z90" s="256"/>
      <c r="AA90" s="256"/>
    </row>
    <row r="91" spans="1:29" ht="21" customHeight="1" x14ac:dyDescent="0.25">
      <c r="A91" s="1"/>
      <c r="B91" s="1"/>
      <c r="C91" s="283">
        <v>1000</v>
      </c>
      <c r="D91" s="283"/>
      <c r="E91" s="283"/>
      <c r="F91" s="284">
        <v>1000</v>
      </c>
      <c r="G91" s="284"/>
      <c r="H91" s="284"/>
      <c r="I91" s="284">
        <v>1000</v>
      </c>
      <c r="J91" s="284"/>
      <c r="K91" s="284"/>
      <c r="L91" s="284">
        <v>1000</v>
      </c>
      <c r="M91" s="284"/>
      <c r="N91" s="284"/>
      <c r="O91" s="284">
        <v>1000</v>
      </c>
      <c r="P91" s="284"/>
      <c r="Q91" s="284"/>
      <c r="R91" s="285">
        <f t="shared" si="6"/>
        <v>1000</v>
      </c>
      <c r="S91" s="285"/>
      <c r="T91" s="285"/>
      <c r="U91" s="257">
        <f t="shared" si="7"/>
        <v>0</v>
      </c>
      <c r="V91" s="257"/>
      <c r="W91" s="257"/>
      <c r="X91" s="257"/>
      <c r="Y91" s="256">
        <f>R91-C91</f>
        <v>0</v>
      </c>
      <c r="Z91" s="256"/>
      <c r="AA91" s="256"/>
    </row>
    <row r="92" spans="1:29" ht="21" customHeight="1" x14ac:dyDescent="0.25">
      <c r="A92" s="1"/>
      <c r="B92" s="1"/>
      <c r="C92" s="299">
        <v>1500</v>
      </c>
      <c r="D92" s="300"/>
      <c r="E92" s="301"/>
      <c r="F92" s="296">
        <v>1500.01</v>
      </c>
      <c r="G92" s="297"/>
      <c r="H92" s="298"/>
      <c r="I92" s="296">
        <v>1500.01</v>
      </c>
      <c r="J92" s="297"/>
      <c r="K92" s="298"/>
      <c r="L92" s="296">
        <v>1500.01</v>
      </c>
      <c r="M92" s="297"/>
      <c r="N92" s="298"/>
      <c r="O92" s="296">
        <v>1500.01</v>
      </c>
      <c r="P92" s="297"/>
      <c r="Q92" s="298"/>
      <c r="R92" s="293">
        <f t="shared" si="6"/>
        <v>1500.01</v>
      </c>
      <c r="S92" s="294"/>
      <c r="T92" s="295"/>
      <c r="U92" s="259">
        <f t="shared" si="7"/>
        <v>0</v>
      </c>
      <c r="V92" s="260"/>
      <c r="W92" s="260"/>
      <c r="X92" s="261"/>
      <c r="Y92" s="256">
        <f t="shared" si="8"/>
        <v>9.9999999999909051E-3</v>
      </c>
      <c r="Z92" s="256"/>
      <c r="AA92" s="256"/>
    </row>
    <row r="93" spans="1:29" ht="15" customHeight="1" x14ac:dyDescent="0.25"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" customHeight="1" x14ac:dyDescent="0.25"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" customHeight="1" x14ac:dyDescent="0.25">
      <c r="A95" s="1" t="s">
        <v>3</v>
      </c>
      <c r="B95" s="1"/>
      <c r="C95" s="1"/>
      <c r="D95" s="1"/>
      <c r="G95" s="4" t="s">
        <v>81</v>
      </c>
      <c r="H95" s="4"/>
      <c r="I95" s="4"/>
      <c r="J95" s="4"/>
      <c r="K95" s="4"/>
      <c r="L95" s="4"/>
      <c r="M95" s="4"/>
      <c r="N95" s="4"/>
      <c r="O95" s="2"/>
      <c r="X95" s="2"/>
      <c r="Y95" s="2"/>
      <c r="Z95" s="2"/>
      <c r="AA95" s="2"/>
      <c r="AB95" s="2"/>
      <c r="AC95" s="2"/>
    </row>
    <row r="96" spans="1:29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" customHeight="1" x14ac:dyDescent="0.15">
      <c r="A98" s="2"/>
      <c r="B98" s="2"/>
      <c r="C98" s="2"/>
      <c r="D98" s="2"/>
      <c r="E98" s="59">
        <v>11</v>
      </c>
      <c r="F98" s="59"/>
      <c r="G98" s="167" t="s">
        <v>81</v>
      </c>
      <c r="H98" s="168"/>
      <c r="I98" s="154"/>
      <c r="J98" s="168"/>
      <c r="K98" s="168"/>
      <c r="L98" s="168"/>
      <c r="M98" s="168"/>
      <c r="N98" s="16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" customHeight="1" x14ac:dyDescent="0.25"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" customHeight="1" x14ac:dyDescent="0.25"/>
    <row r="103" spans="1:29" ht="15" customHeight="1" x14ac:dyDescent="0.25"/>
    <row r="104" spans="1:29" ht="15" customHeight="1" x14ac:dyDescent="0.25"/>
    <row r="105" spans="1:29" ht="15" customHeight="1" x14ac:dyDescent="0.25"/>
    <row r="106" spans="1:29" ht="15" customHeight="1" x14ac:dyDescent="0.25"/>
    <row r="107" spans="1:29" ht="15" customHeight="1" x14ac:dyDescent="0.25"/>
    <row r="108" spans="1:29" ht="15" customHeight="1" x14ac:dyDescent="0.25"/>
    <row r="109" spans="1:29" ht="15" customHeight="1" x14ac:dyDescent="0.25"/>
    <row r="110" spans="1:29" ht="15" customHeight="1" x14ac:dyDescent="0.25"/>
    <row r="111" spans="1:29" ht="15" customHeight="1" x14ac:dyDescent="0.25"/>
    <row r="112" spans="1:2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</sheetData>
  <mergeCells count="564">
    <mergeCell ref="E5:Y5"/>
    <mergeCell ref="Q6:Y6"/>
    <mergeCell ref="F18:G18"/>
    <mergeCell ref="U7:Y7"/>
    <mergeCell ref="Q11:Y11"/>
    <mergeCell ref="F11:M11"/>
    <mergeCell ref="I7:K7"/>
    <mergeCell ref="F6:L6"/>
    <mergeCell ref="S7:T7"/>
    <mergeCell ref="L7:R7"/>
    <mergeCell ref="F12:M12"/>
    <mergeCell ref="O9:Y9"/>
    <mergeCell ref="Q12:Y12"/>
    <mergeCell ref="L15:M15"/>
    <mergeCell ref="N8:O8"/>
    <mergeCell ref="V8:W8"/>
    <mergeCell ref="F43:H43"/>
    <mergeCell ref="I15:J15"/>
    <mergeCell ref="F16:K16"/>
    <mergeCell ref="I30:K30"/>
    <mergeCell ref="I31:K31"/>
    <mergeCell ref="O31:Q31"/>
    <mergeCell ref="R31:T31"/>
    <mergeCell ref="C7:H7"/>
    <mergeCell ref="H20:I20"/>
    <mergeCell ref="J20:K20"/>
    <mergeCell ref="F17:G17"/>
    <mergeCell ref="H17:I17"/>
    <mergeCell ref="J17:K17"/>
    <mergeCell ref="H18:I18"/>
    <mergeCell ref="J18:K18"/>
    <mergeCell ref="C8:D8"/>
    <mergeCell ref="F8:G8"/>
    <mergeCell ref="C39:E39"/>
    <mergeCell ref="C41:E41"/>
    <mergeCell ref="F25:H25"/>
    <mergeCell ref="C35:E35"/>
    <mergeCell ref="C26:E26"/>
    <mergeCell ref="C27:E27"/>
    <mergeCell ref="C28:E28"/>
    <mergeCell ref="F41:H41"/>
    <mergeCell ref="F39:H39"/>
    <mergeCell ref="C29:E29"/>
    <mergeCell ref="C37:E37"/>
    <mergeCell ref="F28:H28"/>
    <mergeCell ref="F29:H29"/>
    <mergeCell ref="I28:K28"/>
    <mergeCell ref="F27:H27"/>
    <mergeCell ref="R24:T24"/>
    <mergeCell ref="I29:K29"/>
    <mergeCell ref="F26:H26"/>
    <mergeCell ref="C30:E30"/>
    <mergeCell ref="O33:Q33"/>
    <mergeCell ref="I26:K26"/>
    <mergeCell ref="I27:K27"/>
    <mergeCell ref="F34:H34"/>
    <mergeCell ref="F37:H37"/>
    <mergeCell ref="F36:H36"/>
    <mergeCell ref="F35:H35"/>
    <mergeCell ref="C36:E36"/>
    <mergeCell ref="I35:K35"/>
    <mergeCell ref="F33:H33"/>
    <mergeCell ref="I41:K41"/>
    <mergeCell ref="I33:K33"/>
    <mergeCell ref="L16:O17"/>
    <mergeCell ref="F32:H32"/>
    <mergeCell ref="O25:Q25"/>
    <mergeCell ref="F31:H31"/>
    <mergeCell ref="F30:H30"/>
    <mergeCell ref="C16:E16"/>
    <mergeCell ref="C17:E17"/>
    <mergeCell ref="C18:E18"/>
    <mergeCell ref="C19:E19"/>
    <mergeCell ref="C20:E20"/>
    <mergeCell ref="C21:K21"/>
    <mergeCell ref="Q22:R22"/>
    <mergeCell ref="L25:N25"/>
    <mergeCell ref="F19:G19"/>
    <mergeCell ref="H19:I19"/>
    <mergeCell ref="J19:K19"/>
    <mergeCell ref="O24:Q24"/>
    <mergeCell ref="R25:T25"/>
    <mergeCell ref="I25:K25"/>
    <mergeCell ref="L21:O21"/>
    <mergeCell ref="L24:N24"/>
    <mergeCell ref="C32:E32"/>
    <mergeCell ref="I32:K32"/>
    <mergeCell ref="O32:Q32"/>
    <mergeCell ref="R32:T32"/>
    <mergeCell ref="C31:E31"/>
    <mergeCell ref="F20:G20"/>
    <mergeCell ref="L18:O18"/>
    <mergeCell ref="L19:O19"/>
    <mergeCell ref="L20:O20"/>
    <mergeCell ref="R26:T26"/>
    <mergeCell ref="R27:T27"/>
    <mergeCell ref="R28:T28"/>
    <mergeCell ref="O92:Q92"/>
    <mergeCell ref="R92:T92"/>
    <mergeCell ref="A1:K2"/>
    <mergeCell ref="A3:K3"/>
    <mergeCell ref="A4:K4"/>
    <mergeCell ref="C34:E34"/>
    <mergeCell ref="I34:K34"/>
    <mergeCell ref="S22:T22"/>
    <mergeCell ref="C33:E33"/>
    <mergeCell ref="C38:E38"/>
    <mergeCell ref="F38:H38"/>
    <mergeCell ref="C91:E91"/>
    <mergeCell ref="F91:H91"/>
    <mergeCell ref="I91:K91"/>
    <mergeCell ref="L91:N91"/>
    <mergeCell ref="C43:E43"/>
    <mergeCell ref="C40:E40"/>
    <mergeCell ref="F40:H40"/>
    <mergeCell ref="C42:E42"/>
    <mergeCell ref="O90:Q90"/>
    <mergeCell ref="R90:T90"/>
    <mergeCell ref="F42:H42"/>
    <mergeCell ref="O88:Q88"/>
    <mergeCell ref="R88:T88"/>
    <mergeCell ref="U90:X90"/>
    <mergeCell ref="U91:X91"/>
    <mergeCell ref="O91:Q91"/>
    <mergeCell ref="R91:T91"/>
    <mergeCell ref="R89:T89"/>
    <mergeCell ref="C89:E89"/>
    <mergeCell ref="F89:H89"/>
    <mergeCell ref="I89:K89"/>
    <mergeCell ref="U89:X89"/>
    <mergeCell ref="O89:Q89"/>
    <mergeCell ref="U88:X88"/>
    <mergeCell ref="U87:X87"/>
    <mergeCell ref="C44:E44"/>
    <mergeCell ref="F44:H44"/>
    <mergeCell ref="L87:N87"/>
    <mergeCell ref="O87:Q87"/>
    <mergeCell ref="R87:T87"/>
    <mergeCell ref="O86:Q86"/>
    <mergeCell ref="C85:E85"/>
    <mergeCell ref="F85:H85"/>
    <mergeCell ref="I85:K85"/>
    <mergeCell ref="L85:N85"/>
    <mergeCell ref="L86:N86"/>
    <mergeCell ref="O85:Q85"/>
    <mergeCell ref="C87:E87"/>
    <mergeCell ref="F87:H87"/>
    <mergeCell ref="I87:K87"/>
    <mergeCell ref="O82:Q82"/>
    <mergeCell ref="O84:Q84"/>
    <mergeCell ref="I82:K82"/>
    <mergeCell ref="L82:N82"/>
    <mergeCell ref="F83:H83"/>
    <mergeCell ref="U86:X86"/>
    <mergeCell ref="R85:T85"/>
    <mergeCell ref="U85:X85"/>
    <mergeCell ref="U84:X84"/>
    <mergeCell ref="Y86:AA86"/>
    <mergeCell ref="Y85:AA85"/>
    <mergeCell ref="Y84:AA84"/>
    <mergeCell ref="R84:T84"/>
    <mergeCell ref="I83:K83"/>
    <mergeCell ref="L83:N83"/>
    <mergeCell ref="O83:Q83"/>
    <mergeCell ref="R83:T83"/>
    <mergeCell ref="I84:K84"/>
    <mergeCell ref="Y83:AA83"/>
    <mergeCell ref="U83:X83"/>
    <mergeCell ref="R86:T86"/>
    <mergeCell ref="Y82:AA82"/>
    <mergeCell ref="I53:K53"/>
    <mergeCell ref="L53:N53"/>
    <mergeCell ref="I81:K81"/>
    <mergeCell ref="L81:N81"/>
    <mergeCell ref="O81:Q81"/>
    <mergeCell ref="R81:T81"/>
    <mergeCell ref="I57:K57"/>
    <mergeCell ref="L57:N57"/>
    <mergeCell ref="R77:T77"/>
    <mergeCell ref="U78:X78"/>
    <mergeCell ref="O80:Q80"/>
    <mergeCell ref="R80:T80"/>
    <mergeCell ref="U82:X82"/>
    <mergeCell ref="R79:T79"/>
    <mergeCell ref="U79:X79"/>
    <mergeCell ref="R82:T82"/>
    <mergeCell ref="L55:N55"/>
    <mergeCell ref="R78:T78"/>
    <mergeCell ref="R76:T76"/>
    <mergeCell ref="R73:T73"/>
    <mergeCell ref="U73:X73"/>
    <mergeCell ref="U74:X74"/>
    <mergeCell ref="U71:X72"/>
    <mergeCell ref="C79:E79"/>
    <mergeCell ref="F79:H79"/>
    <mergeCell ref="I79:K79"/>
    <mergeCell ref="L79:N79"/>
    <mergeCell ref="O79:Q79"/>
    <mergeCell ref="I55:K55"/>
    <mergeCell ref="O67:Q67"/>
    <mergeCell ref="F77:H77"/>
    <mergeCell ref="I77:K77"/>
    <mergeCell ref="I59:K59"/>
    <mergeCell ref="L59:N59"/>
    <mergeCell ref="O78:Q78"/>
    <mergeCell ref="L77:N77"/>
    <mergeCell ref="O77:Q77"/>
    <mergeCell ref="I63:K63"/>
    <mergeCell ref="L63:N63"/>
    <mergeCell ref="O76:Q76"/>
    <mergeCell ref="I75:K75"/>
    <mergeCell ref="L75:N75"/>
    <mergeCell ref="O75:Q75"/>
    <mergeCell ref="F76:H76"/>
    <mergeCell ref="I76:K76"/>
    <mergeCell ref="L76:N76"/>
    <mergeCell ref="F75:H75"/>
    <mergeCell ref="U67:X67"/>
    <mergeCell ref="I61:K61"/>
    <mergeCell ref="L61:N61"/>
    <mergeCell ref="U61:X61"/>
    <mergeCell ref="U66:X66"/>
    <mergeCell ref="U63:X63"/>
    <mergeCell ref="I67:K67"/>
    <mergeCell ref="L67:N67"/>
    <mergeCell ref="R66:T66"/>
    <mergeCell ref="L65:N65"/>
    <mergeCell ref="O61:Q61"/>
    <mergeCell ref="R61:T61"/>
    <mergeCell ref="O73:Q73"/>
    <mergeCell ref="R72:T72"/>
    <mergeCell ref="L70:M70"/>
    <mergeCell ref="I68:K68"/>
    <mergeCell ref="C73:E73"/>
    <mergeCell ref="C72:E72"/>
    <mergeCell ref="R75:T75"/>
    <mergeCell ref="R74:T74"/>
    <mergeCell ref="N70:O70"/>
    <mergeCell ref="O74:Q74"/>
    <mergeCell ref="I72:K72"/>
    <mergeCell ref="L72:N72"/>
    <mergeCell ref="O72:Q72"/>
    <mergeCell ref="O68:Q68"/>
    <mergeCell ref="Q70:R70"/>
    <mergeCell ref="I73:K73"/>
    <mergeCell ref="F78:H78"/>
    <mergeCell ref="I78:K78"/>
    <mergeCell ref="L78:N78"/>
    <mergeCell ref="C76:E76"/>
    <mergeCell ref="U68:X68"/>
    <mergeCell ref="C74:E74"/>
    <mergeCell ref="F74:H74"/>
    <mergeCell ref="I74:K74"/>
    <mergeCell ref="L74:N74"/>
    <mergeCell ref="R68:T68"/>
    <mergeCell ref="C78:E78"/>
    <mergeCell ref="F73:H73"/>
    <mergeCell ref="C68:E68"/>
    <mergeCell ref="F68:H68"/>
    <mergeCell ref="C75:E75"/>
    <mergeCell ref="U76:X76"/>
    <mergeCell ref="U77:X77"/>
    <mergeCell ref="C77:E77"/>
    <mergeCell ref="F72:H72"/>
    <mergeCell ref="C71:E71"/>
    <mergeCell ref="F71:T71"/>
    <mergeCell ref="L68:N68"/>
    <mergeCell ref="L73:N73"/>
    <mergeCell ref="I80:K80"/>
    <mergeCell ref="L80:N80"/>
    <mergeCell ref="C81:E81"/>
    <mergeCell ref="F81:H81"/>
    <mergeCell ref="C83:E83"/>
    <mergeCell ref="C84:E84"/>
    <mergeCell ref="L84:N84"/>
    <mergeCell ref="C82:E82"/>
    <mergeCell ref="F82:H82"/>
    <mergeCell ref="C80:E80"/>
    <mergeCell ref="F80:H80"/>
    <mergeCell ref="F84:H84"/>
    <mergeCell ref="C92:E92"/>
    <mergeCell ref="F92:H92"/>
    <mergeCell ref="I92:K92"/>
    <mergeCell ref="L92:N92"/>
    <mergeCell ref="F86:H86"/>
    <mergeCell ref="I86:K86"/>
    <mergeCell ref="C90:E90"/>
    <mergeCell ref="F90:H90"/>
    <mergeCell ref="I90:K90"/>
    <mergeCell ref="L90:N90"/>
    <mergeCell ref="C86:E86"/>
    <mergeCell ref="C88:E88"/>
    <mergeCell ref="F88:H88"/>
    <mergeCell ref="I88:K88"/>
    <mergeCell ref="L88:N88"/>
    <mergeCell ref="L89:N89"/>
    <mergeCell ref="I36:K36"/>
    <mergeCell ref="I42:K42"/>
    <mergeCell ref="I43:K43"/>
    <mergeCell ref="I37:K37"/>
    <mergeCell ref="I38:K38"/>
    <mergeCell ref="I39:K39"/>
    <mergeCell ref="I40:K40"/>
    <mergeCell ref="I44:K44"/>
    <mergeCell ref="L26:N26"/>
    <mergeCell ref="L27:N27"/>
    <mergeCell ref="L28:N28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34:N34"/>
    <mergeCell ref="L40:N40"/>
    <mergeCell ref="L41:N41"/>
    <mergeCell ref="L42:N42"/>
    <mergeCell ref="L43:N43"/>
    <mergeCell ref="L44:N44"/>
    <mergeCell ref="O26:Q26"/>
    <mergeCell ref="O27:Q27"/>
    <mergeCell ref="O28:Q28"/>
    <mergeCell ref="O29:Q29"/>
    <mergeCell ref="O30:Q30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R42:T42"/>
    <mergeCell ref="R43:T43"/>
    <mergeCell ref="R44:T44"/>
    <mergeCell ref="R33:T33"/>
    <mergeCell ref="U52:X52"/>
    <mergeCell ref="R34:T34"/>
    <mergeCell ref="R35:T35"/>
    <mergeCell ref="R36:T36"/>
    <mergeCell ref="R37:T37"/>
    <mergeCell ref="R38:T38"/>
    <mergeCell ref="R39:T39"/>
    <mergeCell ref="R40:T40"/>
    <mergeCell ref="R41:T41"/>
    <mergeCell ref="U42:X42"/>
    <mergeCell ref="U35:X35"/>
    <mergeCell ref="C47:E47"/>
    <mergeCell ref="F47:T47"/>
    <mergeCell ref="C48:E48"/>
    <mergeCell ref="F48:H48"/>
    <mergeCell ref="I48:K48"/>
    <mergeCell ref="L48:N48"/>
    <mergeCell ref="O48:Q48"/>
    <mergeCell ref="R48:T48"/>
    <mergeCell ref="C49:E49"/>
    <mergeCell ref="F49:H49"/>
    <mergeCell ref="I49:K49"/>
    <mergeCell ref="L49:N49"/>
    <mergeCell ref="O49:Q49"/>
    <mergeCell ref="R49:T49"/>
    <mergeCell ref="I51:K51"/>
    <mergeCell ref="L51:N51"/>
    <mergeCell ref="O51:Q51"/>
    <mergeCell ref="R51:T51"/>
    <mergeCell ref="R50:T50"/>
    <mergeCell ref="O50:Q50"/>
    <mergeCell ref="C52:E52"/>
    <mergeCell ref="F52:H52"/>
    <mergeCell ref="I52:K52"/>
    <mergeCell ref="L52:N52"/>
    <mergeCell ref="O52:Q52"/>
    <mergeCell ref="R52:T52"/>
    <mergeCell ref="C51:E51"/>
    <mergeCell ref="F51:H51"/>
    <mergeCell ref="C50:E50"/>
    <mergeCell ref="F50:H50"/>
    <mergeCell ref="I50:K50"/>
    <mergeCell ref="L50:N50"/>
    <mergeCell ref="O53:Q53"/>
    <mergeCell ref="R53:T53"/>
    <mergeCell ref="C54:E54"/>
    <mergeCell ref="F54:H54"/>
    <mergeCell ref="I54:K54"/>
    <mergeCell ref="L54:N54"/>
    <mergeCell ref="O54:Q54"/>
    <mergeCell ref="R54:T54"/>
    <mergeCell ref="C53:E53"/>
    <mergeCell ref="F53:H53"/>
    <mergeCell ref="O55:Q55"/>
    <mergeCell ref="R55:T55"/>
    <mergeCell ref="C56:E56"/>
    <mergeCell ref="F56:H56"/>
    <mergeCell ref="I56:K56"/>
    <mergeCell ref="L56:N56"/>
    <mergeCell ref="O56:Q56"/>
    <mergeCell ref="R56:T56"/>
    <mergeCell ref="C55:E55"/>
    <mergeCell ref="F55:H55"/>
    <mergeCell ref="O57:Q57"/>
    <mergeCell ref="R57:T57"/>
    <mergeCell ref="C58:E58"/>
    <mergeCell ref="F58:H58"/>
    <mergeCell ref="I58:K58"/>
    <mergeCell ref="L58:N58"/>
    <mergeCell ref="O58:Q58"/>
    <mergeCell ref="R58:T58"/>
    <mergeCell ref="C57:E57"/>
    <mergeCell ref="F57:H57"/>
    <mergeCell ref="O59:Q59"/>
    <mergeCell ref="R59:T59"/>
    <mergeCell ref="C60:E60"/>
    <mergeCell ref="F60:H60"/>
    <mergeCell ref="I60:K60"/>
    <mergeCell ref="L60:N60"/>
    <mergeCell ref="O60:Q60"/>
    <mergeCell ref="R60:T60"/>
    <mergeCell ref="C59:E59"/>
    <mergeCell ref="F59:H59"/>
    <mergeCell ref="C62:E62"/>
    <mergeCell ref="F62:H62"/>
    <mergeCell ref="I62:K62"/>
    <mergeCell ref="L62:N62"/>
    <mergeCell ref="O62:Q62"/>
    <mergeCell ref="R62:T62"/>
    <mergeCell ref="C61:E61"/>
    <mergeCell ref="F61:H61"/>
    <mergeCell ref="O63:Q63"/>
    <mergeCell ref="R63:T63"/>
    <mergeCell ref="C64:E64"/>
    <mergeCell ref="F64:H64"/>
    <mergeCell ref="I64:K64"/>
    <mergeCell ref="L64:N64"/>
    <mergeCell ref="O64:Q64"/>
    <mergeCell ref="R64:T64"/>
    <mergeCell ref="F63:H63"/>
    <mergeCell ref="F67:H67"/>
    <mergeCell ref="O65:Q65"/>
    <mergeCell ref="R65:T65"/>
    <mergeCell ref="C66:E66"/>
    <mergeCell ref="F66:H66"/>
    <mergeCell ref="I66:K66"/>
    <mergeCell ref="L66:N66"/>
    <mergeCell ref="O66:Q66"/>
    <mergeCell ref="I65:K65"/>
    <mergeCell ref="R67:T67"/>
    <mergeCell ref="C65:E65"/>
    <mergeCell ref="F65:H65"/>
    <mergeCell ref="C67:E67"/>
    <mergeCell ref="Y71:AA72"/>
    <mergeCell ref="Y61:AA61"/>
    <mergeCell ref="Y68:AA68"/>
    <mergeCell ref="U23:X24"/>
    <mergeCell ref="U25:X25"/>
    <mergeCell ref="C23:E23"/>
    <mergeCell ref="C24:E24"/>
    <mergeCell ref="F23:T23"/>
    <mergeCell ref="F24:H24"/>
    <mergeCell ref="I24:K24"/>
    <mergeCell ref="C25:E25"/>
    <mergeCell ref="U44:X44"/>
    <mergeCell ref="U28:X28"/>
    <mergeCell ref="U29:X29"/>
    <mergeCell ref="U49:X49"/>
    <mergeCell ref="U50:X50"/>
    <mergeCell ref="U57:X57"/>
    <mergeCell ref="U36:X36"/>
    <mergeCell ref="U43:X43"/>
    <mergeCell ref="C63:E63"/>
    <mergeCell ref="U27:X27"/>
    <mergeCell ref="U37:X37"/>
    <mergeCell ref="U38:X38"/>
    <mergeCell ref="U39:X39"/>
    <mergeCell ref="Y59:AA59"/>
    <mergeCell ref="Y60:AA60"/>
    <mergeCell ref="Y44:AA44"/>
    <mergeCell ref="Y34:AA34"/>
    <mergeCell ref="Y35:AA35"/>
    <mergeCell ref="Y36:AA36"/>
    <mergeCell ref="Y37:AA37"/>
    <mergeCell ref="U41:X41"/>
    <mergeCell ref="Y42:AA42"/>
    <mergeCell ref="Y43:AA43"/>
    <mergeCell ref="U40:X40"/>
    <mergeCell ref="U34:X34"/>
    <mergeCell ref="Y64:AA64"/>
    <mergeCell ref="Y65:AA65"/>
    <mergeCell ref="Y75:AA75"/>
    <mergeCell ref="U53:X53"/>
    <mergeCell ref="U54:X54"/>
    <mergeCell ref="U55:X55"/>
    <mergeCell ref="U47:X48"/>
    <mergeCell ref="U62:X62"/>
    <mergeCell ref="U59:X59"/>
    <mergeCell ref="U51:X51"/>
    <mergeCell ref="U58:X58"/>
    <mergeCell ref="Y47:AA48"/>
    <mergeCell ref="Y49:AA49"/>
    <mergeCell ref="Y50:AA50"/>
    <mergeCell ref="Y51:AA51"/>
    <mergeCell ref="Y52:AA52"/>
    <mergeCell ref="Y53:AA53"/>
    <mergeCell ref="Y54:AA54"/>
    <mergeCell ref="Y55:AA55"/>
    <mergeCell ref="Y66:AA66"/>
    <mergeCell ref="Y67:AA67"/>
    <mergeCell ref="Y56:AA56"/>
    <mergeCell ref="Y57:AA57"/>
    <mergeCell ref="Y58:AA58"/>
    <mergeCell ref="Y62:AA62"/>
    <mergeCell ref="Y63:AA63"/>
    <mergeCell ref="U92:X92"/>
    <mergeCell ref="U80:X80"/>
    <mergeCell ref="U81:X81"/>
    <mergeCell ref="U56:X56"/>
    <mergeCell ref="U75:X75"/>
    <mergeCell ref="U60:X60"/>
    <mergeCell ref="U65:X65"/>
    <mergeCell ref="U64:X64"/>
    <mergeCell ref="Y92:AA92"/>
    <mergeCell ref="Y91:AA91"/>
    <mergeCell ref="Y90:AA90"/>
    <mergeCell ref="Y89:AA89"/>
    <mergeCell ref="Y88:AA88"/>
    <mergeCell ref="Y87:AA87"/>
    <mergeCell ref="Y81:AA81"/>
    <mergeCell ref="Y80:AA80"/>
    <mergeCell ref="Y79:AA79"/>
    <mergeCell ref="Y78:AA78"/>
    <mergeCell ref="Y77:AA77"/>
    <mergeCell ref="Y76:AA76"/>
    <mergeCell ref="Y74:AA74"/>
    <mergeCell ref="Y73:AA73"/>
    <mergeCell ref="P1:T1"/>
    <mergeCell ref="P2:T2"/>
    <mergeCell ref="Y38:AA38"/>
    <mergeCell ref="Y39:AA39"/>
    <mergeCell ref="Y40:AA40"/>
    <mergeCell ref="Y41:AA41"/>
    <mergeCell ref="Y31:AA31"/>
    <mergeCell ref="Y32:AA32"/>
    <mergeCell ref="Y33:AA33"/>
    <mergeCell ref="U26:X26"/>
    <mergeCell ref="Y23:AA24"/>
    <mergeCell ref="Y25:AA25"/>
    <mergeCell ref="Y26:AA26"/>
    <mergeCell ref="Y27:AA27"/>
    <mergeCell ref="Y28:AA28"/>
    <mergeCell ref="Y29:AA29"/>
    <mergeCell ref="Y30:AA30"/>
    <mergeCell ref="U31:X31"/>
    <mergeCell ref="U32:X32"/>
    <mergeCell ref="U33:X33"/>
    <mergeCell ref="R29:T29"/>
    <mergeCell ref="R30:T30"/>
    <mergeCell ref="U30:X30"/>
    <mergeCell ref="Y2:AC2"/>
  </mergeCells>
  <phoneticPr fontId="45" type="noConversion"/>
  <pageMargins left="0.23622047244094491" right="0.23622047244094491" top="0.51181102362204722" bottom="0.11811023622047245" header="0.31496062992125984" footer="0"/>
  <pageSetup paperSize="9" scale="72" orientation="portrait" horizontalDpi="1200" verticalDpi="1200" r:id="rId1"/>
  <headerFooter>
    <oddFooter>&amp;R&amp;"Gulim,Regular"&amp;8SP-FMD-04-02 Rev.0 Efftive date 2-Nov-2015&amp;"-,Regular"&amp;11_x000D_</oddFooter>
  </headerFooter>
  <rowBreaks count="1" manualBreakCount="1">
    <brk id="4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66675</xdr:rowOff>
                  </from>
                  <to>
                    <xdr:col>16</xdr:col>
                    <xdr:colOff>257175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24</xdr:col>
                    <xdr:colOff>38100</xdr:colOff>
                    <xdr:row>3</xdr:row>
                    <xdr:rowOff>66675</xdr:rowOff>
                  </from>
                  <to>
                    <xdr:col>24</xdr:col>
                    <xdr:colOff>238125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66675</xdr:rowOff>
                  </from>
                  <to>
                    <xdr:col>6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66675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1"/>
  <sheetViews>
    <sheetView topLeftCell="A12" workbookViewId="0">
      <selection activeCell="Z15" sqref="Z15"/>
    </sheetView>
  </sheetViews>
  <sheetFormatPr defaultColWidth="8.85546875" defaultRowHeight="23.25" x14ac:dyDescent="0.25"/>
  <cols>
    <col min="1" max="1" width="1.42578125" customWidth="1"/>
    <col min="2" max="3" width="5.42578125" style="8" customWidth="1"/>
    <col min="4" max="4" width="2.7109375" style="8" customWidth="1"/>
    <col min="5" max="5" width="7" style="8" customWidth="1"/>
    <col min="6" max="6" width="3.140625" style="8" customWidth="1"/>
    <col min="7" max="7" width="1.42578125" style="8" customWidth="1"/>
    <col min="8" max="9" width="5.42578125" style="8" customWidth="1"/>
    <col min="10" max="10" width="2.7109375" style="8" customWidth="1"/>
    <col min="11" max="11" width="7" style="8" customWidth="1"/>
    <col min="12" max="12" width="3.140625" style="8" customWidth="1"/>
    <col min="13" max="13" width="1.42578125" style="8" customWidth="1"/>
    <col min="14" max="15" width="5.42578125" style="8" customWidth="1"/>
    <col min="16" max="16" width="2.7109375" style="8" customWidth="1"/>
    <col min="17" max="17" width="7" style="8" customWidth="1"/>
    <col min="18" max="18" width="3.140625" style="8" customWidth="1"/>
    <col min="19" max="19" width="1.42578125" style="8" customWidth="1"/>
    <col min="20" max="21" width="5.42578125" style="8" customWidth="1"/>
    <col min="22" max="22" width="2.7109375" style="8" customWidth="1"/>
    <col min="23" max="23" width="7" style="8" customWidth="1"/>
    <col min="24" max="24" width="3.140625" style="8" customWidth="1"/>
  </cols>
  <sheetData>
    <row r="2" spans="2:24" ht="26.25" x14ac:dyDescent="0.25">
      <c r="B2" s="9"/>
      <c r="C2" s="9"/>
      <c r="D2" s="9"/>
      <c r="E2" s="9"/>
      <c r="F2" s="9"/>
      <c r="H2" s="9"/>
      <c r="I2" s="9"/>
      <c r="J2" s="9"/>
      <c r="K2" s="9"/>
      <c r="L2" s="9"/>
      <c r="N2" s="9"/>
      <c r="O2" s="9"/>
      <c r="P2" s="9"/>
      <c r="Q2" s="9"/>
      <c r="R2" s="9"/>
      <c r="T2" s="9"/>
      <c r="U2" s="9"/>
      <c r="V2" s="9"/>
      <c r="W2" s="9"/>
      <c r="X2" s="9"/>
    </row>
    <row r="3" spans="2:24" x14ac:dyDescent="0.25">
      <c r="B3" s="431" t="s">
        <v>15</v>
      </c>
      <c r="C3" s="432"/>
      <c r="D3" s="432"/>
      <c r="E3" s="432"/>
      <c r="F3" s="433"/>
      <c r="H3" s="431" t="s">
        <v>15</v>
      </c>
      <c r="I3" s="432"/>
      <c r="J3" s="432"/>
      <c r="K3" s="432"/>
      <c r="L3" s="433"/>
      <c r="N3" s="431" t="s">
        <v>15</v>
      </c>
      <c r="O3" s="432"/>
      <c r="P3" s="432"/>
      <c r="Q3" s="432"/>
      <c r="R3" s="433"/>
      <c r="T3" s="431" t="s">
        <v>15</v>
      </c>
      <c r="U3" s="432"/>
      <c r="V3" s="432"/>
      <c r="W3" s="432"/>
      <c r="X3" s="433"/>
    </row>
    <row r="4" spans="2:24" ht="26.25" x14ac:dyDescent="0.25">
      <c r="B4" s="434" t="s">
        <v>16</v>
      </c>
      <c r="C4" s="435"/>
      <c r="D4" s="435"/>
      <c r="E4" s="435"/>
      <c r="F4" s="436"/>
      <c r="H4" s="434" t="s">
        <v>17</v>
      </c>
      <c r="I4" s="435"/>
      <c r="J4" s="435"/>
      <c r="K4" s="435"/>
      <c r="L4" s="436"/>
      <c r="N4" s="434" t="s">
        <v>18</v>
      </c>
      <c r="O4" s="435"/>
      <c r="P4" s="435"/>
      <c r="Q4" s="435"/>
      <c r="R4" s="436"/>
      <c r="T4" s="434" t="s">
        <v>19</v>
      </c>
      <c r="U4" s="435"/>
      <c r="V4" s="435"/>
      <c r="W4" s="435"/>
      <c r="X4" s="436"/>
    </row>
    <row r="5" spans="2:24" x14ac:dyDescent="0.25">
      <c r="B5" s="15">
        <v>2.5</v>
      </c>
      <c r="C5" s="11">
        <v>0.08</v>
      </c>
      <c r="D5" s="12" t="s">
        <v>20</v>
      </c>
      <c r="E5" s="13">
        <f t="shared" ref="E5:E17" si="0">C5/1000</f>
        <v>8.0000000000000007E-5</v>
      </c>
      <c r="F5" s="14" t="s">
        <v>21</v>
      </c>
      <c r="H5" s="16">
        <v>1.0049999999999999</v>
      </c>
      <c r="I5" s="11">
        <v>0.06</v>
      </c>
      <c r="J5" s="12" t="s">
        <v>20</v>
      </c>
      <c r="K5" s="13">
        <f t="shared" ref="K5:K51" si="1">I5/1000</f>
        <v>5.9999999999999995E-5</v>
      </c>
      <c r="L5" s="14" t="s">
        <v>21</v>
      </c>
      <c r="N5" s="10">
        <v>1</v>
      </c>
      <c r="O5" s="11">
        <v>0.08</v>
      </c>
      <c r="P5" s="12" t="s">
        <v>20</v>
      </c>
      <c r="Q5" s="13">
        <f t="shared" ref="Q5:Q36" si="2">O5/1000</f>
        <v>8.0000000000000007E-5</v>
      </c>
      <c r="R5" s="14" t="s">
        <v>21</v>
      </c>
      <c r="T5" s="10">
        <v>125</v>
      </c>
      <c r="U5" s="11">
        <v>0.42</v>
      </c>
      <c r="V5" s="12" t="s">
        <v>20</v>
      </c>
      <c r="W5" s="13">
        <f t="shared" ref="W5:W12" si="3">U5/1000</f>
        <v>4.1999999999999996E-4</v>
      </c>
      <c r="X5" s="14" t="s">
        <v>21</v>
      </c>
    </row>
    <row r="6" spans="2:24" x14ac:dyDescent="0.25">
      <c r="B6" s="15">
        <v>5.0999999999999996</v>
      </c>
      <c r="C6" s="11">
        <v>0.09</v>
      </c>
      <c r="D6" s="12" t="s">
        <v>20</v>
      </c>
      <c r="E6" s="13">
        <f t="shared" si="0"/>
        <v>8.9999999999999992E-5</v>
      </c>
      <c r="F6" s="14" t="s">
        <v>21</v>
      </c>
      <c r="H6" s="17">
        <v>1.01</v>
      </c>
      <c r="I6" s="11">
        <v>0.06</v>
      </c>
      <c r="J6" s="12" t="s">
        <v>20</v>
      </c>
      <c r="K6" s="13">
        <f t="shared" si="1"/>
        <v>5.9999999999999995E-5</v>
      </c>
      <c r="L6" s="14" t="s">
        <v>21</v>
      </c>
      <c r="N6" s="16">
        <v>1.0049999999999999</v>
      </c>
      <c r="O6" s="11">
        <v>0.08</v>
      </c>
      <c r="P6" s="12" t="s">
        <v>20</v>
      </c>
      <c r="Q6" s="13">
        <f t="shared" si="2"/>
        <v>8.0000000000000007E-5</v>
      </c>
      <c r="R6" s="14" t="s">
        <v>21</v>
      </c>
      <c r="T6" s="10">
        <v>150</v>
      </c>
      <c r="U6" s="11">
        <v>0.47</v>
      </c>
      <c r="V6" s="12" t="s">
        <v>20</v>
      </c>
      <c r="W6" s="13">
        <f t="shared" si="3"/>
        <v>4.6999999999999999E-4</v>
      </c>
      <c r="X6" s="14" t="s">
        <v>21</v>
      </c>
    </row>
    <row r="7" spans="2:24" x14ac:dyDescent="0.25">
      <c r="B7" s="15">
        <v>7.7</v>
      </c>
      <c r="C7" s="11">
        <v>0.09</v>
      </c>
      <c r="D7" s="12" t="s">
        <v>20</v>
      </c>
      <c r="E7" s="13">
        <f t="shared" si="0"/>
        <v>8.9999999999999992E-5</v>
      </c>
      <c r="F7" s="14" t="s">
        <v>21</v>
      </c>
      <c r="H7" s="17">
        <v>1.02</v>
      </c>
      <c r="I7" s="11">
        <v>0.06</v>
      </c>
      <c r="J7" s="12" t="s">
        <v>20</v>
      </c>
      <c r="K7" s="13">
        <f t="shared" si="1"/>
        <v>5.9999999999999995E-5</v>
      </c>
      <c r="L7" s="14" t="s">
        <v>21</v>
      </c>
      <c r="N7" s="17">
        <v>1.01</v>
      </c>
      <c r="O7" s="11">
        <v>0.08</v>
      </c>
      <c r="P7" s="12" t="s">
        <v>20</v>
      </c>
      <c r="Q7" s="13">
        <f t="shared" si="2"/>
        <v>8.0000000000000007E-5</v>
      </c>
      <c r="R7" s="14" t="s">
        <v>21</v>
      </c>
      <c r="T7" s="10">
        <v>175</v>
      </c>
      <c r="U7" s="11">
        <v>0.51</v>
      </c>
      <c r="V7" s="12" t="s">
        <v>20</v>
      </c>
      <c r="W7" s="13">
        <f t="shared" si="3"/>
        <v>5.1000000000000004E-4</v>
      </c>
      <c r="X7" s="14" t="s">
        <v>21</v>
      </c>
    </row>
    <row r="8" spans="2:24" x14ac:dyDescent="0.25">
      <c r="B8" s="15">
        <v>10.3</v>
      </c>
      <c r="C8" s="11">
        <v>0.09</v>
      </c>
      <c r="D8" s="12" t="s">
        <v>20</v>
      </c>
      <c r="E8" s="13">
        <f t="shared" si="0"/>
        <v>8.9999999999999992E-5</v>
      </c>
      <c r="F8" s="14" t="s">
        <v>21</v>
      </c>
      <c r="H8" s="17">
        <v>1.03</v>
      </c>
      <c r="I8" s="11">
        <v>0.06</v>
      </c>
      <c r="J8" s="12" t="s">
        <v>20</v>
      </c>
      <c r="K8" s="13">
        <f t="shared" si="1"/>
        <v>5.9999999999999995E-5</v>
      </c>
      <c r="L8" s="14" t="s">
        <v>21</v>
      </c>
      <c r="N8" s="17">
        <v>1.02</v>
      </c>
      <c r="O8" s="11">
        <v>0.08</v>
      </c>
      <c r="P8" s="12" t="s">
        <v>20</v>
      </c>
      <c r="Q8" s="13">
        <f t="shared" si="2"/>
        <v>8.0000000000000007E-5</v>
      </c>
      <c r="R8" s="14" t="s">
        <v>21</v>
      </c>
      <c r="T8" s="10">
        <v>200</v>
      </c>
      <c r="U8" s="11">
        <v>0.55000000000000004</v>
      </c>
      <c r="V8" s="12" t="s">
        <v>20</v>
      </c>
      <c r="W8" s="13">
        <f t="shared" si="3"/>
        <v>5.5000000000000003E-4</v>
      </c>
      <c r="X8" s="14" t="s">
        <v>21</v>
      </c>
    </row>
    <row r="9" spans="2:24" x14ac:dyDescent="0.25">
      <c r="B9" s="15">
        <v>12.9</v>
      </c>
      <c r="C9" s="11">
        <v>0.09</v>
      </c>
      <c r="D9" s="12" t="s">
        <v>20</v>
      </c>
      <c r="E9" s="13">
        <f t="shared" si="0"/>
        <v>8.9999999999999992E-5</v>
      </c>
      <c r="F9" s="14" t="s">
        <v>21</v>
      </c>
      <c r="H9" s="17">
        <v>1.04</v>
      </c>
      <c r="I9" s="11">
        <v>0.06</v>
      </c>
      <c r="J9" s="12" t="s">
        <v>20</v>
      </c>
      <c r="K9" s="13">
        <f t="shared" si="1"/>
        <v>5.9999999999999995E-5</v>
      </c>
      <c r="L9" s="14" t="s">
        <v>21</v>
      </c>
      <c r="N9" s="17">
        <v>1.03</v>
      </c>
      <c r="O9" s="11">
        <v>0.08</v>
      </c>
      <c r="P9" s="12" t="s">
        <v>20</v>
      </c>
      <c r="Q9" s="13">
        <f t="shared" si="2"/>
        <v>8.0000000000000007E-5</v>
      </c>
      <c r="R9" s="14" t="s">
        <v>21</v>
      </c>
      <c r="T9" s="10">
        <v>250</v>
      </c>
      <c r="U9" s="11">
        <v>0.63</v>
      </c>
      <c r="V9" s="12" t="s">
        <v>20</v>
      </c>
      <c r="W9" s="13">
        <f t="shared" si="3"/>
        <v>6.3000000000000003E-4</v>
      </c>
      <c r="X9" s="14" t="s">
        <v>21</v>
      </c>
    </row>
    <row r="10" spans="2:24" x14ac:dyDescent="0.25">
      <c r="B10" s="10">
        <v>15</v>
      </c>
      <c r="C10" s="11">
        <v>0.1</v>
      </c>
      <c r="D10" s="12" t="s">
        <v>20</v>
      </c>
      <c r="E10" s="13">
        <f t="shared" si="0"/>
        <v>1E-4</v>
      </c>
      <c r="F10" s="14" t="s">
        <v>21</v>
      </c>
      <c r="H10" s="17">
        <v>1.05</v>
      </c>
      <c r="I10" s="11">
        <v>0.06</v>
      </c>
      <c r="J10" s="12" t="s">
        <v>20</v>
      </c>
      <c r="K10" s="13">
        <f t="shared" si="1"/>
        <v>5.9999999999999995E-5</v>
      </c>
      <c r="L10" s="14" t="s">
        <v>21</v>
      </c>
      <c r="N10" s="17">
        <v>1.04</v>
      </c>
      <c r="O10" s="11">
        <v>0.08</v>
      </c>
      <c r="P10" s="12" t="s">
        <v>20</v>
      </c>
      <c r="Q10" s="13">
        <f t="shared" si="2"/>
        <v>8.0000000000000007E-5</v>
      </c>
      <c r="R10" s="14" t="s">
        <v>21</v>
      </c>
      <c r="T10" s="10">
        <v>300</v>
      </c>
      <c r="U10" s="11">
        <v>0.71</v>
      </c>
      <c r="V10" s="12" t="s">
        <v>20</v>
      </c>
      <c r="W10" s="13">
        <f t="shared" si="3"/>
        <v>7.0999999999999991E-4</v>
      </c>
      <c r="X10" s="14" t="s">
        <v>21</v>
      </c>
    </row>
    <row r="11" spans="2:24" x14ac:dyDescent="0.25">
      <c r="B11" s="15">
        <v>17.600000000000001</v>
      </c>
      <c r="C11" s="11">
        <v>0.1</v>
      </c>
      <c r="D11" s="12" t="s">
        <v>20</v>
      </c>
      <c r="E11" s="13">
        <f t="shared" si="0"/>
        <v>1E-4</v>
      </c>
      <c r="F11" s="14" t="s">
        <v>21</v>
      </c>
      <c r="H11" s="17">
        <v>1.06</v>
      </c>
      <c r="I11" s="11">
        <v>0.06</v>
      </c>
      <c r="J11" s="12" t="s">
        <v>20</v>
      </c>
      <c r="K11" s="13">
        <f t="shared" si="1"/>
        <v>5.9999999999999995E-5</v>
      </c>
      <c r="L11" s="14" t="s">
        <v>21</v>
      </c>
      <c r="N11" s="17">
        <v>1.05</v>
      </c>
      <c r="O11" s="11">
        <v>0.08</v>
      </c>
      <c r="P11" s="12" t="s">
        <v>20</v>
      </c>
      <c r="Q11" s="13">
        <f t="shared" si="2"/>
        <v>8.0000000000000007E-5</v>
      </c>
      <c r="R11" s="14" t="s">
        <v>21</v>
      </c>
      <c r="T11" s="10">
        <v>400</v>
      </c>
      <c r="U11" s="11">
        <v>0.89</v>
      </c>
      <c r="V11" s="12" t="s">
        <v>20</v>
      </c>
      <c r="W11" s="13">
        <f t="shared" si="3"/>
        <v>8.9000000000000006E-4</v>
      </c>
      <c r="X11" s="14" t="s">
        <v>21</v>
      </c>
    </row>
    <row r="12" spans="2:24" x14ac:dyDescent="0.25">
      <c r="B12" s="15">
        <v>20.2</v>
      </c>
      <c r="C12" s="11">
        <v>0.1</v>
      </c>
      <c r="D12" s="12" t="s">
        <v>20</v>
      </c>
      <c r="E12" s="13">
        <f t="shared" si="0"/>
        <v>1E-4</v>
      </c>
      <c r="F12" s="14" t="s">
        <v>21</v>
      </c>
      <c r="H12" s="17">
        <v>1.07</v>
      </c>
      <c r="I12" s="11">
        <v>0.06</v>
      </c>
      <c r="J12" s="12" t="s">
        <v>20</v>
      </c>
      <c r="K12" s="13">
        <f t="shared" si="1"/>
        <v>5.9999999999999995E-5</v>
      </c>
      <c r="L12" s="14" t="s">
        <v>21</v>
      </c>
      <c r="N12" s="17">
        <v>1.06</v>
      </c>
      <c r="O12" s="11">
        <v>0.08</v>
      </c>
      <c r="P12" s="12" t="s">
        <v>20</v>
      </c>
      <c r="Q12" s="13">
        <f t="shared" si="2"/>
        <v>8.0000000000000007E-5</v>
      </c>
      <c r="R12" s="14" t="s">
        <v>21</v>
      </c>
      <c r="T12" s="10">
        <v>500</v>
      </c>
      <c r="U12" s="11">
        <v>1.1000000000000001</v>
      </c>
      <c r="V12" s="12" t="s">
        <v>20</v>
      </c>
      <c r="W12" s="13">
        <f t="shared" si="3"/>
        <v>1.1000000000000001E-3</v>
      </c>
      <c r="X12" s="14" t="s">
        <v>21</v>
      </c>
    </row>
    <row r="13" spans="2:24" x14ac:dyDescent="0.25">
      <c r="B13" s="15">
        <v>22.8</v>
      </c>
      <c r="C13" s="11">
        <v>0.1</v>
      </c>
      <c r="D13" s="12" t="s">
        <v>20</v>
      </c>
      <c r="E13" s="13">
        <f t="shared" si="0"/>
        <v>1E-4</v>
      </c>
      <c r="F13" s="14" t="s">
        <v>21</v>
      </c>
      <c r="H13" s="17">
        <v>1.08</v>
      </c>
      <c r="I13" s="11">
        <v>0.06</v>
      </c>
      <c r="J13" s="12" t="s">
        <v>20</v>
      </c>
      <c r="K13" s="13">
        <f t="shared" si="1"/>
        <v>5.9999999999999995E-5</v>
      </c>
      <c r="L13" s="14" t="s">
        <v>21</v>
      </c>
      <c r="N13" s="17">
        <v>1.07</v>
      </c>
      <c r="O13" s="11">
        <v>0.08</v>
      </c>
      <c r="P13" s="12" t="s">
        <v>20</v>
      </c>
      <c r="Q13" s="13">
        <f t="shared" si="2"/>
        <v>8.0000000000000007E-5</v>
      </c>
      <c r="R13" s="14" t="s">
        <v>21</v>
      </c>
    </row>
    <row r="14" spans="2:24" x14ac:dyDescent="0.25">
      <c r="B14" s="10">
        <v>25</v>
      </c>
      <c r="C14" s="11">
        <v>0.11</v>
      </c>
      <c r="D14" s="12" t="s">
        <v>20</v>
      </c>
      <c r="E14" s="13">
        <f t="shared" si="0"/>
        <v>1.1E-4</v>
      </c>
      <c r="F14" s="14" t="s">
        <v>21</v>
      </c>
      <c r="H14" s="17">
        <v>1.0900000000000001</v>
      </c>
      <c r="I14" s="11">
        <v>0.06</v>
      </c>
      <c r="J14" s="12" t="s">
        <v>20</v>
      </c>
      <c r="K14" s="13">
        <f t="shared" si="1"/>
        <v>5.9999999999999995E-5</v>
      </c>
      <c r="L14" s="14" t="s">
        <v>21</v>
      </c>
      <c r="N14" s="17">
        <v>1.08</v>
      </c>
      <c r="O14" s="11">
        <v>0.08</v>
      </c>
      <c r="P14" s="12" t="s">
        <v>20</v>
      </c>
      <c r="Q14" s="13">
        <f t="shared" si="2"/>
        <v>8.0000000000000007E-5</v>
      </c>
      <c r="R14" s="14" t="s">
        <v>21</v>
      </c>
    </row>
    <row r="15" spans="2:24" x14ac:dyDescent="0.25">
      <c r="B15" s="10">
        <v>50</v>
      </c>
      <c r="C15" s="11">
        <v>0.13</v>
      </c>
      <c r="D15" s="12" t="s">
        <v>20</v>
      </c>
      <c r="E15" s="13">
        <f t="shared" si="0"/>
        <v>1.3000000000000002E-4</v>
      </c>
      <c r="F15" s="14" t="s">
        <v>21</v>
      </c>
      <c r="H15" s="17">
        <v>1.1000000000000001</v>
      </c>
      <c r="I15" s="11">
        <v>0.06</v>
      </c>
      <c r="J15" s="12" t="s">
        <v>20</v>
      </c>
      <c r="K15" s="13">
        <f t="shared" si="1"/>
        <v>5.9999999999999995E-5</v>
      </c>
      <c r="L15" s="14" t="s">
        <v>21</v>
      </c>
      <c r="N15" s="17">
        <v>1.0900000000000001</v>
      </c>
      <c r="O15" s="11">
        <v>0.08</v>
      </c>
      <c r="P15" s="12" t="s">
        <v>20</v>
      </c>
      <c r="Q15" s="13">
        <f t="shared" si="2"/>
        <v>8.0000000000000007E-5</v>
      </c>
      <c r="R15" s="14" t="s">
        <v>21</v>
      </c>
    </row>
    <row r="16" spans="2:24" x14ac:dyDescent="0.25">
      <c r="B16" s="10">
        <v>75</v>
      </c>
      <c r="C16" s="11">
        <v>0.16</v>
      </c>
      <c r="D16" s="12" t="s">
        <v>20</v>
      </c>
      <c r="E16" s="13">
        <f t="shared" si="0"/>
        <v>1.6000000000000001E-4</v>
      </c>
      <c r="F16" s="14" t="s">
        <v>21</v>
      </c>
      <c r="H16" s="17">
        <v>1.2</v>
      </c>
      <c r="I16" s="11">
        <v>0.06</v>
      </c>
      <c r="J16" s="12" t="s">
        <v>20</v>
      </c>
      <c r="K16" s="13">
        <f t="shared" si="1"/>
        <v>5.9999999999999995E-5</v>
      </c>
      <c r="L16" s="14" t="s">
        <v>21</v>
      </c>
      <c r="N16" s="17">
        <v>1.1000000000000001</v>
      </c>
      <c r="O16" s="11">
        <v>0.08</v>
      </c>
      <c r="P16" s="12" t="s">
        <v>20</v>
      </c>
      <c r="Q16" s="13">
        <f t="shared" si="2"/>
        <v>8.0000000000000007E-5</v>
      </c>
      <c r="R16" s="14" t="s">
        <v>21</v>
      </c>
    </row>
    <row r="17" spans="2:18" x14ac:dyDescent="0.25">
      <c r="B17" s="10">
        <v>100</v>
      </c>
      <c r="C17" s="11">
        <v>0.18</v>
      </c>
      <c r="D17" s="12" t="s">
        <v>20</v>
      </c>
      <c r="E17" s="13">
        <f t="shared" si="0"/>
        <v>1.7999999999999998E-4</v>
      </c>
      <c r="F17" s="14" t="s">
        <v>21</v>
      </c>
      <c r="H17" s="17">
        <v>1.3</v>
      </c>
      <c r="I17" s="11">
        <v>0.06</v>
      </c>
      <c r="J17" s="12" t="s">
        <v>20</v>
      </c>
      <c r="K17" s="13">
        <f t="shared" si="1"/>
        <v>5.9999999999999995E-5</v>
      </c>
      <c r="L17" s="14" t="s">
        <v>21</v>
      </c>
      <c r="N17" s="17">
        <v>1.2</v>
      </c>
      <c r="O17" s="11">
        <v>0.08</v>
      </c>
      <c r="P17" s="12" t="s">
        <v>20</v>
      </c>
      <c r="Q17" s="13">
        <f t="shared" si="2"/>
        <v>8.0000000000000007E-5</v>
      </c>
      <c r="R17" s="14" t="s">
        <v>21</v>
      </c>
    </row>
    <row r="18" spans="2:18" x14ac:dyDescent="0.25">
      <c r="H18" s="17">
        <v>1.4</v>
      </c>
      <c r="I18" s="11">
        <v>0.06</v>
      </c>
      <c r="J18" s="12" t="s">
        <v>20</v>
      </c>
      <c r="K18" s="13">
        <f t="shared" si="1"/>
        <v>5.9999999999999995E-5</v>
      </c>
      <c r="L18" s="14" t="s">
        <v>21</v>
      </c>
      <c r="N18" s="17">
        <v>1.3</v>
      </c>
      <c r="O18" s="11">
        <v>0.08</v>
      </c>
      <c r="P18" s="12" t="s">
        <v>20</v>
      </c>
      <c r="Q18" s="13">
        <f t="shared" si="2"/>
        <v>8.0000000000000007E-5</v>
      </c>
      <c r="R18" s="14" t="s">
        <v>21</v>
      </c>
    </row>
    <row r="19" spans="2:18" x14ac:dyDescent="0.25">
      <c r="H19" s="17">
        <v>1.5</v>
      </c>
      <c r="I19" s="11">
        <v>0.06</v>
      </c>
      <c r="J19" s="12" t="s">
        <v>20</v>
      </c>
      <c r="K19" s="13">
        <f t="shared" si="1"/>
        <v>5.9999999999999995E-5</v>
      </c>
      <c r="L19" s="14" t="s">
        <v>21</v>
      </c>
      <c r="N19" s="17">
        <v>1.4</v>
      </c>
      <c r="O19" s="11">
        <v>0.08</v>
      </c>
      <c r="P19" s="12" t="s">
        <v>20</v>
      </c>
      <c r="Q19" s="13">
        <f t="shared" si="2"/>
        <v>8.0000000000000007E-5</v>
      </c>
      <c r="R19" s="14" t="s">
        <v>21</v>
      </c>
    </row>
    <row r="20" spans="2:18" x14ac:dyDescent="0.25">
      <c r="H20" s="17">
        <v>1.6</v>
      </c>
      <c r="I20" s="11">
        <v>0.06</v>
      </c>
      <c r="J20" s="12" t="s">
        <v>20</v>
      </c>
      <c r="K20" s="13">
        <f t="shared" si="1"/>
        <v>5.9999999999999995E-5</v>
      </c>
      <c r="L20" s="14" t="s">
        <v>21</v>
      </c>
      <c r="N20" s="17">
        <v>1.5</v>
      </c>
      <c r="O20" s="11">
        <v>0.08</v>
      </c>
      <c r="P20" s="12" t="s">
        <v>20</v>
      </c>
      <c r="Q20" s="13">
        <f t="shared" si="2"/>
        <v>8.0000000000000007E-5</v>
      </c>
      <c r="R20" s="14" t="s">
        <v>21</v>
      </c>
    </row>
    <row r="21" spans="2:18" x14ac:dyDescent="0.25">
      <c r="H21" s="17">
        <v>1.7</v>
      </c>
      <c r="I21" s="11">
        <v>0.06</v>
      </c>
      <c r="J21" s="12" t="s">
        <v>20</v>
      </c>
      <c r="K21" s="13">
        <f t="shared" si="1"/>
        <v>5.9999999999999995E-5</v>
      </c>
      <c r="L21" s="14" t="s">
        <v>21</v>
      </c>
      <c r="N21" s="17">
        <v>1.6</v>
      </c>
      <c r="O21" s="11">
        <v>0.08</v>
      </c>
      <c r="P21" s="12" t="s">
        <v>20</v>
      </c>
      <c r="Q21" s="13">
        <f t="shared" si="2"/>
        <v>8.0000000000000007E-5</v>
      </c>
      <c r="R21" s="14" t="s">
        <v>21</v>
      </c>
    </row>
    <row r="22" spans="2:18" x14ac:dyDescent="0.25">
      <c r="H22" s="17">
        <v>1.8</v>
      </c>
      <c r="I22" s="11">
        <v>0.06</v>
      </c>
      <c r="J22" s="12" t="s">
        <v>20</v>
      </c>
      <c r="K22" s="13">
        <f t="shared" si="1"/>
        <v>5.9999999999999995E-5</v>
      </c>
      <c r="L22" s="14" t="s">
        <v>21</v>
      </c>
      <c r="N22" s="17">
        <v>1.7</v>
      </c>
      <c r="O22" s="11">
        <v>0.08</v>
      </c>
      <c r="P22" s="12" t="s">
        <v>20</v>
      </c>
      <c r="Q22" s="13">
        <f t="shared" si="2"/>
        <v>8.0000000000000007E-5</v>
      </c>
      <c r="R22" s="14" t="s">
        <v>21</v>
      </c>
    </row>
    <row r="23" spans="2:18" x14ac:dyDescent="0.25">
      <c r="H23" s="17">
        <v>1.9</v>
      </c>
      <c r="I23" s="11">
        <v>0.06</v>
      </c>
      <c r="J23" s="12" t="s">
        <v>20</v>
      </c>
      <c r="K23" s="13">
        <f t="shared" si="1"/>
        <v>5.9999999999999995E-5</v>
      </c>
      <c r="L23" s="14" t="s">
        <v>21</v>
      </c>
      <c r="N23" s="17">
        <v>1.8</v>
      </c>
      <c r="O23" s="11">
        <v>0.08</v>
      </c>
      <c r="P23" s="12" t="s">
        <v>20</v>
      </c>
      <c r="Q23" s="13">
        <f t="shared" si="2"/>
        <v>8.0000000000000007E-5</v>
      </c>
      <c r="R23" s="14" t="s">
        <v>21</v>
      </c>
    </row>
    <row r="24" spans="2:18" x14ac:dyDescent="0.25">
      <c r="H24" s="10">
        <v>1</v>
      </c>
      <c r="I24" s="11">
        <v>0.06</v>
      </c>
      <c r="J24" s="12" t="s">
        <v>20</v>
      </c>
      <c r="K24" s="13">
        <f t="shared" si="1"/>
        <v>5.9999999999999995E-5</v>
      </c>
      <c r="L24" s="14" t="s">
        <v>21</v>
      </c>
      <c r="N24" s="17">
        <v>1.9</v>
      </c>
      <c r="O24" s="11">
        <v>0.08</v>
      </c>
      <c r="P24" s="12" t="s">
        <v>20</v>
      </c>
      <c r="Q24" s="13">
        <f t="shared" si="2"/>
        <v>8.0000000000000007E-5</v>
      </c>
      <c r="R24" s="14" t="s">
        <v>21</v>
      </c>
    </row>
    <row r="25" spans="2:18" x14ac:dyDescent="0.25">
      <c r="H25" s="10">
        <v>2</v>
      </c>
      <c r="I25" s="11">
        <v>0.06</v>
      </c>
      <c r="J25" s="12" t="s">
        <v>20</v>
      </c>
      <c r="K25" s="13">
        <f t="shared" si="1"/>
        <v>5.9999999999999995E-5</v>
      </c>
      <c r="L25" s="14" t="s">
        <v>21</v>
      </c>
      <c r="N25" s="10">
        <v>2</v>
      </c>
      <c r="O25" s="11">
        <v>0.08</v>
      </c>
      <c r="P25" s="12" t="s">
        <v>20</v>
      </c>
      <c r="Q25" s="13">
        <f t="shared" si="2"/>
        <v>8.0000000000000007E-5</v>
      </c>
      <c r="R25" s="14" t="s">
        <v>21</v>
      </c>
    </row>
    <row r="26" spans="2:18" x14ac:dyDescent="0.25">
      <c r="H26" s="10">
        <v>3</v>
      </c>
      <c r="I26" s="11">
        <v>0.06</v>
      </c>
      <c r="J26" s="12" t="s">
        <v>20</v>
      </c>
      <c r="K26" s="13">
        <f t="shared" si="1"/>
        <v>5.9999999999999995E-5</v>
      </c>
      <c r="L26" s="14" t="s">
        <v>21</v>
      </c>
      <c r="N26" s="10">
        <v>3</v>
      </c>
      <c r="O26" s="11">
        <v>0.08</v>
      </c>
      <c r="P26" s="12" t="s">
        <v>20</v>
      </c>
      <c r="Q26" s="13">
        <f t="shared" si="2"/>
        <v>8.0000000000000007E-5</v>
      </c>
      <c r="R26" s="14" t="s">
        <v>21</v>
      </c>
    </row>
    <row r="27" spans="2:18" x14ac:dyDescent="0.25">
      <c r="H27" s="10">
        <v>4</v>
      </c>
      <c r="I27" s="11">
        <v>0.06</v>
      </c>
      <c r="J27" s="12" t="s">
        <v>20</v>
      </c>
      <c r="K27" s="13">
        <f t="shared" si="1"/>
        <v>5.9999999999999995E-5</v>
      </c>
      <c r="L27" s="14" t="s">
        <v>21</v>
      </c>
      <c r="N27" s="10">
        <v>4</v>
      </c>
      <c r="O27" s="11">
        <v>0.08</v>
      </c>
      <c r="P27" s="12" t="s">
        <v>20</v>
      </c>
      <c r="Q27" s="13">
        <f t="shared" si="2"/>
        <v>8.0000000000000007E-5</v>
      </c>
      <c r="R27" s="14" t="s">
        <v>21</v>
      </c>
    </row>
    <row r="28" spans="2:18" x14ac:dyDescent="0.25">
      <c r="H28" s="10">
        <v>5</v>
      </c>
      <c r="I28" s="11">
        <v>0.06</v>
      </c>
      <c r="J28" s="12" t="s">
        <v>20</v>
      </c>
      <c r="K28" s="13">
        <f t="shared" si="1"/>
        <v>5.9999999999999995E-5</v>
      </c>
      <c r="L28" s="14" t="s">
        <v>21</v>
      </c>
      <c r="N28" s="10">
        <v>5</v>
      </c>
      <c r="O28" s="11">
        <v>0.09</v>
      </c>
      <c r="P28" s="12" t="s">
        <v>20</v>
      </c>
      <c r="Q28" s="13">
        <f t="shared" si="2"/>
        <v>8.9999999999999992E-5</v>
      </c>
      <c r="R28" s="14" t="s">
        <v>21</v>
      </c>
    </row>
    <row r="29" spans="2:18" x14ac:dyDescent="0.25">
      <c r="H29" s="10">
        <v>6</v>
      </c>
      <c r="I29" s="11">
        <v>0.06</v>
      </c>
      <c r="J29" s="12" t="s">
        <v>20</v>
      </c>
      <c r="K29" s="13">
        <f t="shared" si="1"/>
        <v>5.9999999999999995E-5</v>
      </c>
      <c r="L29" s="14" t="s">
        <v>21</v>
      </c>
      <c r="N29" s="10">
        <v>6</v>
      </c>
      <c r="O29" s="11">
        <v>0.09</v>
      </c>
      <c r="P29" s="12" t="s">
        <v>20</v>
      </c>
      <c r="Q29" s="13">
        <f t="shared" si="2"/>
        <v>8.9999999999999992E-5</v>
      </c>
      <c r="R29" s="14" t="s">
        <v>21</v>
      </c>
    </row>
    <row r="30" spans="2:18" x14ac:dyDescent="0.25">
      <c r="H30" s="10">
        <v>7</v>
      </c>
      <c r="I30" s="11">
        <v>0.06</v>
      </c>
      <c r="J30" s="12" t="s">
        <v>20</v>
      </c>
      <c r="K30" s="13">
        <f t="shared" si="1"/>
        <v>5.9999999999999995E-5</v>
      </c>
      <c r="L30" s="14" t="s">
        <v>21</v>
      </c>
      <c r="N30" s="10">
        <v>7</v>
      </c>
      <c r="O30" s="11">
        <v>0.09</v>
      </c>
      <c r="P30" s="12" t="s">
        <v>20</v>
      </c>
      <c r="Q30" s="13">
        <f t="shared" si="2"/>
        <v>8.9999999999999992E-5</v>
      </c>
      <c r="R30" s="14" t="s">
        <v>21</v>
      </c>
    </row>
    <row r="31" spans="2:18" x14ac:dyDescent="0.25">
      <c r="H31" s="10">
        <v>8</v>
      </c>
      <c r="I31" s="11">
        <v>0.06</v>
      </c>
      <c r="J31" s="12" t="s">
        <v>20</v>
      </c>
      <c r="K31" s="13">
        <f t="shared" si="1"/>
        <v>5.9999999999999995E-5</v>
      </c>
      <c r="L31" s="14" t="s">
        <v>21</v>
      </c>
      <c r="N31" s="10">
        <v>8</v>
      </c>
      <c r="O31" s="11">
        <v>0.09</v>
      </c>
      <c r="P31" s="12" t="s">
        <v>20</v>
      </c>
      <c r="Q31" s="13">
        <f t="shared" si="2"/>
        <v>8.9999999999999992E-5</v>
      </c>
      <c r="R31" s="14" t="s">
        <v>21</v>
      </c>
    </row>
    <row r="32" spans="2:18" x14ac:dyDescent="0.25">
      <c r="H32" s="10">
        <v>9</v>
      </c>
      <c r="I32" s="11">
        <v>0.06</v>
      </c>
      <c r="J32" s="12" t="s">
        <v>20</v>
      </c>
      <c r="K32" s="13">
        <f t="shared" si="1"/>
        <v>5.9999999999999995E-5</v>
      </c>
      <c r="L32" s="14" t="s">
        <v>21</v>
      </c>
      <c r="N32" s="10">
        <v>9</v>
      </c>
      <c r="O32" s="11">
        <v>0.09</v>
      </c>
      <c r="P32" s="12" t="s">
        <v>20</v>
      </c>
      <c r="Q32" s="13">
        <f t="shared" si="2"/>
        <v>8.9999999999999992E-5</v>
      </c>
      <c r="R32" s="14" t="s">
        <v>21</v>
      </c>
    </row>
    <row r="33" spans="8:18" x14ac:dyDescent="0.25">
      <c r="H33" s="10">
        <v>10</v>
      </c>
      <c r="I33" s="11">
        <v>0.06</v>
      </c>
      <c r="J33" s="12" t="s">
        <v>20</v>
      </c>
      <c r="K33" s="13">
        <f t="shared" si="1"/>
        <v>5.9999999999999995E-5</v>
      </c>
      <c r="L33" s="14" t="s">
        <v>21</v>
      </c>
      <c r="N33" s="10">
        <v>10</v>
      </c>
      <c r="O33" s="11">
        <v>0.09</v>
      </c>
      <c r="P33" s="12" t="s">
        <v>20</v>
      </c>
      <c r="Q33" s="13">
        <f t="shared" si="2"/>
        <v>8.9999999999999992E-5</v>
      </c>
      <c r="R33" s="14" t="s">
        <v>21</v>
      </c>
    </row>
    <row r="34" spans="8:18" x14ac:dyDescent="0.25">
      <c r="H34" s="10">
        <v>11</v>
      </c>
      <c r="I34" s="11">
        <v>7.0000000000000007E-2</v>
      </c>
      <c r="J34" s="12" t="s">
        <v>20</v>
      </c>
      <c r="K34" s="13">
        <f t="shared" si="1"/>
        <v>7.0000000000000007E-5</v>
      </c>
      <c r="L34" s="14" t="s">
        <v>21</v>
      </c>
      <c r="N34" s="10">
        <v>20</v>
      </c>
      <c r="O34" s="11">
        <v>0.1</v>
      </c>
      <c r="P34" s="12" t="s">
        <v>20</v>
      </c>
      <c r="Q34" s="13">
        <f t="shared" si="2"/>
        <v>1E-4</v>
      </c>
      <c r="R34" s="14" t="s">
        <v>21</v>
      </c>
    </row>
    <row r="35" spans="8:18" x14ac:dyDescent="0.25">
      <c r="H35" s="10">
        <v>12</v>
      </c>
      <c r="I35" s="11">
        <v>7.0000000000000007E-2</v>
      </c>
      <c r="J35" s="12" t="s">
        <v>20</v>
      </c>
      <c r="K35" s="13">
        <f t="shared" si="1"/>
        <v>7.0000000000000007E-5</v>
      </c>
      <c r="L35" s="14" t="s">
        <v>21</v>
      </c>
      <c r="N35" s="10">
        <v>30</v>
      </c>
      <c r="O35" s="11">
        <v>0.11</v>
      </c>
      <c r="P35" s="12" t="s">
        <v>20</v>
      </c>
      <c r="Q35" s="13">
        <f t="shared" si="2"/>
        <v>1.1E-4</v>
      </c>
      <c r="R35" s="14" t="s">
        <v>21</v>
      </c>
    </row>
    <row r="36" spans="8:18" x14ac:dyDescent="0.25">
      <c r="H36" s="10">
        <v>13</v>
      </c>
      <c r="I36" s="11">
        <v>7.0000000000000007E-2</v>
      </c>
      <c r="J36" s="12" t="s">
        <v>20</v>
      </c>
      <c r="K36" s="13">
        <f t="shared" si="1"/>
        <v>7.0000000000000007E-5</v>
      </c>
      <c r="L36" s="14" t="s">
        <v>21</v>
      </c>
      <c r="N36" s="10">
        <v>50</v>
      </c>
      <c r="O36" s="11">
        <v>0.13</v>
      </c>
      <c r="P36" s="12" t="s">
        <v>20</v>
      </c>
      <c r="Q36" s="13">
        <f t="shared" si="2"/>
        <v>1.3000000000000002E-4</v>
      </c>
      <c r="R36" s="14" t="s">
        <v>21</v>
      </c>
    </row>
    <row r="37" spans="8:18" x14ac:dyDescent="0.25">
      <c r="H37" s="10">
        <v>14</v>
      </c>
      <c r="I37" s="11">
        <v>7.0000000000000007E-2</v>
      </c>
      <c r="J37" s="12" t="s">
        <v>20</v>
      </c>
      <c r="K37" s="13">
        <f t="shared" si="1"/>
        <v>7.0000000000000007E-5</v>
      </c>
      <c r="L37" s="14" t="s">
        <v>21</v>
      </c>
    </row>
    <row r="38" spans="8:18" x14ac:dyDescent="0.25">
      <c r="H38" s="10">
        <v>15</v>
      </c>
      <c r="I38" s="11">
        <v>7.0000000000000007E-2</v>
      </c>
      <c r="J38" s="12" t="s">
        <v>20</v>
      </c>
      <c r="K38" s="13">
        <f t="shared" si="1"/>
        <v>7.0000000000000007E-5</v>
      </c>
      <c r="L38" s="14" t="s">
        <v>21</v>
      </c>
    </row>
    <row r="39" spans="8:18" x14ac:dyDescent="0.25">
      <c r="H39" s="10">
        <v>16</v>
      </c>
      <c r="I39" s="11">
        <v>7.0000000000000007E-2</v>
      </c>
      <c r="J39" s="12" t="s">
        <v>20</v>
      </c>
      <c r="K39" s="13">
        <f t="shared" si="1"/>
        <v>7.0000000000000007E-5</v>
      </c>
      <c r="L39" s="14" t="s">
        <v>21</v>
      </c>
    </row>
    <row r="40" spans="8:18" x14ac:dyDescent="0.25">
      <c r="H40" s="10">
        <v>17</v>
      </c>
      <c r="I40" s="11">
        <v>7.0000000000000007E-2</v>
      </c>
      <c r="J40" s="12" t="s">
        <v>20</v>
      </c>
      <c r="K40" s="13">
        <f t="shared" si="1"/>
        <v>7.0000000000000007E-5</v>
      </c>
      <c r="L40" s="14" t="s">
        <v>21</v>
      </c>
    </row>
    <row r="41" spans="8:18" x14ac:dyDescent="0.25">
      <c r="H41" s="10">
        <v>18</v>
      </c>
      <c r="I41" s="11">
        <v>7.0000000000000007E-2</v>
      </c>
      <c r="J41" s="12" t="s">
        <v>20</v>
      </c>
      <c r="K41" s="13">
        <f t="shared" si="1"/>
        <v>7.0000000000000007E-5</v>
      </c>
      <c r="L41" s="14" t="s">
        <v>21</v>
      </c>
    </row>
    <row r="42" spans="8:18" x14ac:dyDescent="0.25">
      <c r="H42" s="10">
        <v>19</v>
      </c>
      <c r="I42" s="11">
        <v>7.0000000000000007E-2</v>
      </c>
      <c r="J42" s="12" t="s">
        <v>20</v>
      </c>
      <c r="K42" s="13">
        <f t="shared" si="1"/>
        <v>7.0000000000000007E-5</v>
      </c>
      <c r="L42" s="14" t="s">
        <v>21</v>
      </c>
    </row>
    <row r="43" spans="8:18" x14ac:dyDescent="0.25">
      <c r="H43" s="10">
        <v>20</v>
      </c>
      <c r="I43" s="11">
        <v>7.0000000000000007E-2</v>
      </c>
      <c r="J43" s="12" t="s">
        <v>20</v>
      </c>
      <c r="K43" s="13">
        <f t="shared" si="1"/>
        <v>7.0000000000000007E-5</v>
      </c>
      <c r="L43" s="14" t="s">
        <v>21</v>
      </c>
    </row>
    <row r="44" spans="8:18" x14ac:dyDescent="0.25">
      <c r="H44" s="10">
        <v>21</v>
      </c>
      <c r="I44" s="11">
        <v>7.0000000000000007E-2</v>
      </c>
      <c r="J44" s="12" t="s">
        <v>20</v>
      </c>
      <c r="K44" s="13">
        <f t="shared" si="1"/>
        <v>7.0000000000000007E-5</v>
      </c>
      <c r="L44" s="14" t="s">
        <v>21</v>
      </c>
    </row>
    <row r="45" spans="8:18" x14ac:dyDescent="0.25">
      <c r="H45" s="10">
        <v>22</v>
      </c>
      <c r="I45" s="11">
        <v>7.0000000000000007E-2</v>
      </c>
      <c r="J45" s="12" t="s">
        <v>20</v>
      </c>
      <c r="K45" s="13">
        <f t="shared" si="1"/>
        <v>7.0000000000000007E-5</v>
      </c>
      <c r="L45" s="14" t="s">
        <v>21</v>
      </c>
    </row>
    <row r="46" spans="8:18" x14ac:dyDescent="0.25">
      <c r="H46" s="10">
        <v>23</v>
      </c>
      <c r="I46" s="11">
        <v>7.0000000000000007E-2</v>
      </c>
      <c r="J46" s="12" t="s">
        <v>20</v>
      </c>
      <c r="K46" s="13">
        <f t="shared" si="1"/>
        <v>7.0000000000000007E-5</v>
      </c>
      <c r="L46" s="14" t="s">
        <v>21</v>
      </c>
    </row>
    <row r="47" spans="8:18" x14ac:dyDescent="0.25">
      <c r="H47" s="10">
        <v>24</v>
      </c>
      <c r="I47" s="11">
        <v>7.0000000000000007E-2</v>
      </c>
      <c r="J47" s="12" t="s">
        <v>20</v>
      </c>
      <c r="K47" s="13">
        <f t="shared" si="1"/>
        <v>7.0000000000000007E-5</v>
      </c>
      <c r="L47" s="14" t="s">
        <v>21</v>
      </c>
    </row>
    <row r="48" spans="8:18" x14ac:dyDescent="0.25">
      <c r="H48" s="10">
        <v>25</v>
      </c>
      <c r="I48" s="11">
        <v>7.0000000000000007E-2</v>
      </c>
      <c r="J48" s="12" t="s">
        <v>20</v>
      </c>
      <c r="K48" s="13">
        <f t="shared" si="1"/>
        <v>7.0000000000000007E-5</v>
      </c>
      <c r="L48" s="14" t="s">
        <v>21</v>
      </c>
    </row>
    <row r="49" spans="8:12" x14ac:dyDescent="0.25">
      <c r="H49" s="10">
        <v>50</v>
      </c>
      <c r="I49" s="11">
        <v>0.09</v>
      </c>
      <c r="J49" s="12" t="s">
        <v>20</v>
      </c>
      <c r="K49" s="13">
        <f t="shared" si="1"/>
        <v>8.9999999999999992E-5</v>
      </c>
      <c r="L49" s="14" t="s">
        <v>21</v>
      </c>
    </row>
    <row r="50" spans="8:12" x14ac:dyDescent="0.25">
      <c r="H50" s="10">
        <v>75</v>
      </c>
      <c r="I50" s="11">
        <v>0.1</v>
      </c>
      <c r="J50" s="12" t="s">
        <v>20</v>
      </c>
      <c r="K50" s="13">
        <f t="shared" si="1"/>
        <v>1E-4</v>
      </c>
      <c r="L50" s="14" t="s">
        <v>21</v>
      </c>
    </row>
    <row r="51" spans="8:12" x14ac:dyDescent="0.25">
      <c r="H51" s="10">
        <v>100</v>
      </c>
      <c r="I51" s="11">
        <v>0.12</v>
      </c>
      <c r="J51" s="12" t="s">
        <v>20</v>
      </c>
      <c r="K51" s="13">
        <f t="shared" si="1"/>
        <v>1.1999999999999999E-4</v>
      </c>
      <c r="L51" s="14" t="s">
        <v>21</v>
      </c>
    </row>
  </sheetData>
  <mergeCells count="8"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V43"/>
  <sheetViews>
    <sheetView view="pageLayout" zoomScaleSheetLayoutView="100" workbookViewId="0">
      <selection activeCell="T13" sqref="T13"/>
    </sheetView>
  </sheetViews>
  <sheetFormatPr defaultColWidth="9.140625" defaultRowHeight="20.25" x14ac:dyDescent="0.25"/>
  <cols>
    <col min="1" max="14" width="3.7109375" style="52" customWidth="1"/>
    <col min="15" max="28" width="3.42578125" style="52" customWidth="1"/>
    <col min="29" max="31" width="3.7109375" style="52" customWidth="1"/>
    <col min="32" max="16384" width="9.140625" style="52"/>
  </cols>
  <sheetData>
    <row r="1" spans="1:256" ht="12.75" customHeight="1" x14ac:dyDescent="0.25"/>
    <row r="2" spans="1:256" ht="12.75" customHeight="1" x14ac:dyDescent="0.25"/>
    <row r="3" spans="1:256" ht="35.25" customHeight="1" x14ac:dyDescent="0.25">
      <c r="A3" s="350" t="s">
        <v>100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</row>
    <row r="4" spans="1:256" ht="19.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 customHeight="1" x14ac:dyDescent="0.25">
      <c r="A5" s="54"/>
      <c r="B5" s="54"/>
      <c r="C5" s="201" t="s">
        <v>33</v>
      </c>
      <c r="D5" s="201"/>
      <c r="E5" s="202"/>
      <c r="F5" s="201"/>
      <c r="G5" s="202"/>
      <c r="H5" s="202"/>
      <c r="I5" s="203" t="s">
        <v>34</v>
      </c>
      <c r="J5" s="204" t="str">
        <f>Data!P1</f>
        <v>SPR15120012-1</v>
      </c>
      <c r="K5" s="205"/>
      <c r="L5" s="205"/>
      <c r="M5" s="204"/>
      <c r="N5" s="204"/>
      <c r="O5" s="204"/>
      <c r="P5" s="204"/>
      <c r="Q5" s="204"/>
      <c r="R5" s="205"/>
      <c r="S5" s="205"/>
      <c r="T5" s="205"/>
      <c r="U5" s="205"/>
      <c r="V5" s="205"/>
      <c r="W5" s="205"/>
      <c r="X5" s="5"/>
      <c r="Y5" s="206" t="s">
        <v>130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 customHeight="1" x14ac:dyDescent="0.25">
      <c r="A6" s="54"/>
      <c r="B6" s="54"/>
      <c r="C6" s="202"/>
      <c r="D6" s="202"/>
      <c r="E6" s="202"/>
      <c r="F6" s="201"/>
      <c r="G6" s="207"/>
      <c r="H6" s="207"/>
      <c r="I6" s="201"/>
      <c r="J6" s="204"/>
      <c r="K6" s="205"/>
      <c r="L6" s="205"/>
      <c r="M6" s="204"/>
      <c r="N6" s="204"/>
      <c r="O6" s="204"/>
      <c r="P6" s="204"/>
      <c r="Q6" s="204"/>
      <c r="R6" s="205"/>
      <c r="S6" s="205"/>
      <c r="T6" s="205"/>
      <c r="U6" s="205"/>
      <c r="V6" s="205"/>
      <c r="W6" s="205"/>
      <c r="X6" s="20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24" customHeight="1" x14ac:dyDescent="0.25">
      <c r="A7" s="54"/>
      <c r="B7" s="54"/>
      <c r="C7" s="208" t="s">
        <v>101</v>
      </c>
      <c r="D7" s="208"/>
      <c r="E7" s="202"/>
      <c r="F7" s="202"/>
      <c r="G7" s="202"/>
      <c r="H7" s="202"/>
      <c r="I7" s="203" t="s">
        <v>34</v>
      </c>
      <c r="J7" s="209"/>
      <c r="K7" s="205"/>
      <c r="L7" s="205"/>
      <c r="M7" s="210"/>
      <c r="N7" s="210"/>
      <c r="O7" s="210"/>
      <c r="P7" s="210"/>
      <c r="Q7" s="210"/>
      <c r="R7" s="210"/>
      <c r="S7" s="210"/>
      <c r="T7" s="210"/>
      <c r="U7" s="210"/>
      <c r="V7" s="211"/>
      <c r="W7" s="211"/>
      <c r="X7" s="211"/>
      <c r="Y7" s="79"/>
      <c r="Z7" s="79"/>
      <c r="AA7" s="79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24" customHeight="1" x14ac:dyDescent="0.25">
      <c r="A8" s="54"/>
      <c r="B8" s="54"/>
      <c r="C8" s="202"/>
      <c r="D8" s="208"/>
      <c r="E8" s="208"/>
      <c r="F8" s="202"/>
      <c r="G8" s="202"/>
      <c r="H8" s="202"/>
      <c r="I8" s="203"/>
      <c r="J8" s="212"/>
      <c r="K8" s="205"/>
      <c r="L8" s="209"/>
      <c r="M8" s="213"/>
      <c r="N8" s="213"/>
      <c r="O8" s="210"/>
      <c r="P8" s="210"/>
      <c r="Q8" s="210"/>
      <c r="R8" s="210"/>
      <c r="S8" s="210"/>
      <c r="T8" s="210"/>
      <c r="U8" s="210"/>
      <c r="V8" s="210"/>
      <c r="W8" s="211"/>
      <c r="X8" s="211"/>
      <c r="Y8" s="70"/>
      <c r="Z8" s="70"/>
      <c r="AA8" s="7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24" customHeight="1" x14ac:dyDescent="0.25">
      <c r="A9" s="54"/>
      <c r="B9" s="54"/>
      <c r="C9" s="159"/>
      <c r="D9" s="161"/>
      <c r="E9" s="161"/>
      <c r="F9" s="159"/>
      <c r="G9" s="159"/>
      <c r="H9" s="159"/>
      <c r="I9" s="159"/>
      <c r="J9" s="84"/>
      <c r="K9" s="5"/>
      <c r="L9" s="84"/>
      <c r="M9" s="214"/>
      <c r="N9" s="214"/>
      <c r="O9" s="68"/>
      <c r="P9" s="68"/>
      <c r="Q9" s="68"/>
      <c r="R9" s="68"/>
      <c r="S9" s="68"/>
      <c r="T9" s="68"/>
      <c r="U9" s="68"/>
      <c r="V9" s="68"/>
      <c r="W9" s="69"/>
      <c r="X9" s="70"/>
      <c r="Y9" s="70"/>
      <c r="Z9" s="70"/>
      <c r="AA9" s="70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15" customHeight="1" x14ac:dyDescent="0.25">
      <c r="A10" s="71"/>
      <c r="B10" s="71"/>
      <c r="C10" s="215"/>
      <c r="D10" s="215"/>
      <c r="E10" s="215"/>
      <c r="F10" s="215"/>
      <c r="G10" s="215"/>
      <c r="H10" s="216"/>
      <c r="I10" s="215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217"/>
      <c r="V10" s="217"/>
      <c r="W10" s="77"/>
      <c r="X10" s="218"/>
      <c r="Y10" s="219"/>
      <c r="Z10" s="220"/>
      <c r="AA10" s="220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</row>
    <row r="11" spans="1:256" ht="15" customHeight="1" x14ac:dyDescent="0.15">
      <c r="A11" s="54"/>
      <c r="B11" s="54"/>
      <c r="C11" s="161"/>
      <c r="D11" s="161"/>
      <c r="E11" s="161"/>
      <c r="F11" s="161"/>
      <c r="G11" s="161"/>
      <c r="H11" s="221"/>
      <c r="I11" s="222"/>
      <c r="J11" s="69"/>
      <c r="K11" s="214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69"/>
      <c r="W11" s="59"/>
      <c r="X11" s="5"/>
      <c r="Y11" s="223"/>
      <c r="Z11" s="223"/>
      <c r="AA11" s="22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24" customHeight="1" x14ac:dyDescent="0.25">
      <c r="A12" s="54"/>
      <c r="B12" s="54"/>
      <c r="C12" s="208" t="s">
        <v>35</v>
      </c>
      <c r="D12" s="161"/>
      <c r="E12" s="161"/>
      <c r="F12" s="161"/>
      <c r="G12" s="159"/>
      <c r="H12" s="159"/>
      <c r="I12" s="221" t="s">
        <v>34</v>
      </c>
      <c r="J12" s="209" t="str">
        <f>Data!F6</f>
        <v xml:space="preserve">Vernier Dial </v>
      </c>
      <c r="K12" s="205"/>
      <c r="L12" s="209"/>
      <c r="M12" s="60"/>
      <c r="N12" s="60"/>
      <c r="O12" s="5"/>
      <c r="P12" s="60"/>
      <c r="Q12" s="84"/>
      <c r="R12" s="84"/>
      <c r="S12" s="84"/>
      <c r="T12" s="84"/>
      <c r="U12" s="84"/>
      <c r="V12" s="84"/>
      <c r="W12" s="84"/>
      <c r="X12" s="86"/>
      <c r="Y12" s="86"/>
      <c r="Z12" s="86"/>
      <c r="AA12" s="86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24" customHeight="1" x14ac:dyDescent="0.25">
      <c r="A13" s="54"/>
      <c r="B13" s="54"/>
      <c r="C13" s="224" t="s">
        <v>102</v>
      </c>
      <c r="D13" s="161"/>
      <c r="E13" s="161"/>
      <c r="F13" s="161"/>
      <c r="G13" s="159"/>
      <c r="H13" s="159"/>
      <c r="I13" s="221" t="s">
        <v>34</v>
      </c>
      <c r="J13" s="209" t="str">
        <f>Data!Q6</f>
        <v>Mitotoyo</v>
      </c>
      <c r="K13" s="205"/>
      <c r="L13" s="209"/>
      <c r="M13" s="60"/>
      <c r="N13" s="60"/>
      <c r="O13" s="5"/>
      <c r="P13" s="60"/>
      <c r="Q13" s="84"/>
      <c r="R13" s="84"/>
      <c r="S13" s="60"/>
      <c r="T13" s="60"/>
      <c r="U13" s="60"/>
      <c r="V13" s="60"/>
      <c r="W13" s="60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24" customHeight="1" x14ac:dyDescent="0.25">
      <c r="A14" s="54"/>
      <c r="B14" s="54"/>
      <c r="C14" s="208" t="s">
        <v>36</v>
      </c>
      <c r="D14" s="161"/>
      <c r="E14" s="161"/>
      <c r="F14" s="161"/>
      <c r="G14" s="159"/>
      <c r="H14" s="159"/>
      <c r="I14" s="221" t="s">
        <v>34</v>
      </c>
      <c r="J14" s="347">
        <f>Data!C7</f>
        <v>123</v>
      </c>
      <c r="K14" s="347"/>
      <c r="L14" s="347"/>
      <c r="M14" s="347"/>
      <c r="N14" s="60"/>
      <c r="O14" s="5"/>
      <c r="P14" s="60"/>
      <c r="Q14" s="84"/>
      <c r="R14" s="84"/>
      <c r="S14" s="84"/>
      <c r="T14" s="84"/>
      <c r="U14" s="84"/>
      <c r="V14" s="161"/>
      <c r="W14" s="60"/>
      <c r="X14" s="8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24" customHeight="1" x14ac:dyDescent="0.25">
      <c r="A15" s="54"/>
      <c r="B15" s="54"/>
      <c r="C15" s="208" t="s">
        <v>103</v>
      </c>
      <c r="D15" s="161"/>
      <c r="E15" s="161"/>
      <c r="F15" s="161"/>
      <c r="G15" s="159"/>
      <c r="H15" s="159"/>
      <c r="I15" s="221" t="s">
        <v>34</v>
      </c>
      <c r="J15" s="351">
        <f>Data!L7</f>
        <v>456</v>
      </c>
      <c r="K15" s="351"/>
      <c r="L15" s="351"/>
      <c r="M15" s="225"/>
      <c r="N15" s="225"/>
      <c r="O15" s="5"/>
      <c r="P15" s="60"/>
      <c r="Q15" s="60"/>
      <c r="R15" s="84"/>
      <c r="S15" s="60"/>
      <c r="T15" s="60"/>
      <c r="U15" s="60"/>
      <c r="V15" s="60"/>
      <c r="W15" s="60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24" customHeight="1" x14ac:dyDescent="0.25">
      <c r="A16" s="54"/>
      <c r="B16" s="54"/>
      <c r="C16" s="208" t="s">
        <v>104</v>
      </c>
      <c r="D16" s="161"/>
      <c r="E16" s="161"/>
      <c r="F16" s="161"/>
      <c r="G16" s="159"/>
      <c r="H16" s="159"/>
      <c r="I16" s="221" t="s">
        <v>34</v>
      </c>
      <c r="J16" s="346">
        <f>Data!U7</f>
        <v>789</v>
      </c>
      <c r="K16" s="346"/>
      <c r="L16" s="346"/>
      <c r="M16" s="346"/>
      <c r="N16" s="60"/>
      <c r="O16" s="5"/>
      <c r="P16" s="60"/>
      <c r="Q16" s="60"/>
      <c r="R16" s="84"/>
      <c r="S16" s="84"/>
      <c r="T16" s="84"/>
      <c r="U16" s="84"/>
      <c r="V16" s="89"/>
      <c r="W16" s="60"/>
      <c r="X16" s="86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18.75" customHeight="1" x14ac:dyDescent="0.25">
      <c r="A17" s="54"/>
      <c r="B17" s="54"/>
      <c r="C17" s="161"/>
      <c r="D17" s="161"/>
      <c r="E17" s="161"/>
      <c r="F17" s="161"/>
      <c r="G17" s="159"/>
      <c r="H17" s="159"/>
      <c r="I17" s="89"/>
      <c r="J17" s="226"/>
      <c r="K17" s="60"/>
      <c r="L17" s="60"/>
      <c r="M17" s="84"/>
      <c r="N17" s="84"/>
      <c r="O17" s="5"/>
      <c r="P17" s="60"/>
      <c r="Q17" s="84"/>
      <c r="R17" s="84"/>
      <c r="S17" s="84"/>
      <c r="T17" s="89"/>
      <c r="U17" s="60"/>
      <c r="V17" s="84"/>
      <c r="W17" s="60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24" customHeight="1" x14ac:dyDescent="0.25">
      <c r="A18" s="54"/>
      <c r="B18" s="54"/>
      <c r="C18" s="208" t="s">
        <v>105</v>
      </c>
      <c r="D18" s="208"/>
      <c r="E18" s="161"/>
      <c r="F18" s="161"/>
      <c r="G18" s="161"/>
      <c r="H18" s="161"/>
      <c r="I18" s="109"/>
      <c r="J18" s="84"/>
      <c r="K18" s="84"/>
      <c r="L18" s="159"/>
      <c r="M18" s="227"/>
      <c r="N18" s="227"/>
      <c r="O18" s="5"/>
      <c r="P18" s="5"/>
      <c r="Q18" s="5"/>
      <c r="R18" s="5"/>
      <c r="S18" s="5"/>
      <c r="T18" s="5"/>
      <c r="U18" s="5"/>
      <c r="V18" s="5"/>
      <c r="W18" s="60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24" customHeight="1" x14ac:dyDescent="0.25">
      <c r="A19" s="54"/>
      <c r="B19" s="54"/>
      <c r="C19" s="208" t="s">
        <v>106</v>
      </c>
      <c r="D19" s="208"/>
      <c r="E19" s="161"/>
      <c r="F19" s="161"/>
      <c r="G19" s="159"/>
      <c r="H19" s="159"/>
      <c r="I19" s="160" t="s">
        <v>34</v>
      </c>
      <c r="J19" s="228" t="s">
        <v>128</v>
      </c>
      <c r="K19" s="205"/>
      <c r="L19" s="205"/>
      <c r="M19" s="227"/>
      <c r="N19" s="5"/>
      <c r="O19" s="224" t="s">
        <v>107</v>
      </c>
      <c r="P19" s="5"/>
      <c r="Q19" s="159"/>
      <c r="R19" s="162"/>
      <c r="S19" s="159"/>
      <c r="T19" s="5"/>
      <c r="U19" s="5"/>
      <c r="V19" s="221" t="s">
        <v>34</v>
      </c>
      <c r="W19" s="352">
        <f>Data!P2</f>
        <v>42716</v>
      </c>
      <c r="X19" s="352"/>
      <c r="Y19" s="352"/>
      <c r="Z19" s="229"/>
      <c r="AA19" s="229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24" customHeight="1" x14ac:dyDescent="0.25">
      <c r="A20" s="54"/>
      <c r="B20" s="54"/>
      <c r="C20" s="208" t="s">
        <v>108</v>
      </c>
      <c r="D20" s="201"/>
      <c r="E20" s="158"/>
      <c r="F20" s="158"/>
      <c r="G20" s="159"/>
      <c r="H20" s="159"/>
      <c r="I20" s="230" t="s">
        <v>34</v>
      </c>
      <c r="J20" s="231" t="s">
        <v>109</v>
      </c>
      <c r="K20" s="205"/>
      <c r="L20" s="205"/>
      <c r="M20" s="232"/>
      <c r="N20" s="5"/>
      <c r="O20" s="224" t="s">
        <v>110</v>
      </c>
      <c r="P20" s="5"/>
      <c r="Q20" s="159"/>
      <c r="R20" s="233"/>
      <c r="S20" s="159"/>
      <c r="T20" s="5"/>
      <c r="U20" s="5"/>
      <c r="V20" s="221" t="s">
        <v>34</v>
      </c>
      <c r="W20" s="352">
        <f>Data!Y2</f>
        <v>42716</v>
      </c>
      <c r="X20" s="352"/>
      <c r="Y20" s="352"/>
      <c r="Z20" s="229"/>
      <c r="AA20" s="229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24" customHeight="1" x14ac:dyDescent="0.25">
      <c r="A21" s="54"/>
      <c r="B21" s="54"/>
      <c r="C21" s="208" t="s">
        <v>111</v>
      </c>
      <c r="D21" s="201"/>
      <c r="E21" s="158"/>
      <c r="F21" s="158"/>
      <c r="G21" s="159"/>
      <c r="H21" s="159"/>
      <c r="I21" s="230" t="s">
        <v>34</v>
      </c>
      <c r="J21" s="228" t="s">
        <v>112</v>
      </c>
      <c r="K21" s="205"/>
      <c r="L21" s="205"/>
      <c r="M21" s="84"/>
      <c r="N21" s="5"/>
      <c r="O21" s="201" t="s">
        <v>113</v>
      </c>
      <c r="P21" s="5"/>
      <c r="Q21" s="159"/>
      <c r="R21" s="158"/>
      <c r="S21" s="159"/>
      <c r="T21" s="5"/>
      <c r="U21" s="5"/>
      <c r="V21" s="221" t="s">
        <v>34</v>
      </c>
      <c r="W21" s="353">
        <f>W20+365</f>
        <v>43081</v>
      </c>
      <c r="X21" s="353"/>
      <c r="Y21" s="353"/>
      <c r="Z21" s="234"/>
      <c r="AA21" s="234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24" customHeight="1" x14ac:dyDescent="0.25">
      <c r="A22" s="54"/>
      <c r="B22" s="54"/>
      <c r="C22" s="208" t="s">
        <v>114</v>
      </c>
      <c r="D22" s="205"/>
      <c r="E22" s="5"/>
      <c r="F22" s="5"/>
      <c r="G22" s="5"/>
      <c r="H22" s="5"/>
      <c r="I22" s="230" t="s">
        <v>34</v>
      </c>
      <c r="J22" s="205" t="s">
        <v>129</v>
      </c>
      <c r="K22" s="205"/>
      <c r="L22" s="205"/>
      <c r="M22" s="60"/>
      <c r="N22" s="60"/>
      <c r="O22" s="5"/>
      <c r="P22" s="60"/>
      <c r="Q22" s="97"/>
      <c r="R22" s="97"/>
      <c r="S22" s="60"/>
      <c r="T22" s="60"/>
      <c r="U22" s="60"/>
      <c r="V22" s="60"/>
      <c r="W22" s="60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18.75" customHeight="1" x14ac:dyDescent="0.25">
      <c r="A23" s="54"/>
      <c r="B23" s="54"/>
      <c r="C23" s="5"/>
      <c r="D23" s="5"/>
      <c r="E23" s="5"/>
      <c r="F23" s="5"/>
      <c r="G23" s="5"/>
      <c r="H23" s="5"/>
      <c r="I23" s="5"/>
      <c r="J23" s="5"/>
      <c r="K23" s="5"/>
      <c r="L23" s="5"/>
      <c r="M23" s="60"/>
      <c r="N23" s="60"/>
      <c r="O23" s="5"/>
      <c r="P23" s="60"/>
      <c r="Q23" s="60"/>
      <c r="R23" s="60"/>
      <c r="S23" s="60"/>
      <c r="T23" s="60"/>
      <c r="U23" s="60"/>
      <c r="V23" s="60"/>
      <c r="W23" s="60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 customHeight="1" x14ac:dyDescent="0.25">
      <c r="A24" s="54"/>
      <c r="B24" s="54"/>
      <c r="C24" s="159" t="s">
        <v>115</v>
      </c>
      <c r="D24" s="102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235"/>
      <c r="X24" s="104"/>
      <c r="Y24" s="236"/>
      <c r="Z24" s="236"/>
      <c r="AA24" s="236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 customHeight="1" x14ac:dyDescent="0.25">
      <c r="A25" s="54"/>
      <c r="B25" s="54"/>
      <c r="C25" s="237" t="s">
        <v>116</v>
      </c>
      <c r="D25" s="5"/>
      <c r="E25" s="5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5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 customHeight="1" x14ac:dyDescent="0.25">
      <c r="A26" s="54"/>
      <c r="B26" s="54"/>
      <c r="C26" s="237" t="s">
        <v>117</v>
      </c>
      <c r="D26" s="60"/>
      <c r="E26" s="54"/>
      <c r="F26" s="54"/>
      <c r="G26" s="54"/>
      <c r="H26" s="105"/>
      <c r="I26" s="105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5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 customHeight="1" x14ac:dyDescent="0.25">
      <c r="A27" s="54"/>
      <c r="B27" s="54"/>
      <c r="C27" s="237" t="s">
        <v>118</v>
      </c>
      <c r="D27" s="60"/>
      <c r="E27" s="105"/>
      <c r="F27" s="105"/>
      <c r="G27" s="105"/>
      <c r="H27" s="105"/>
      <c r="I27" s="105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5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 customHeight="1" x14ac:dyDescent="0.25">
      <c r="A28" s="54"/>
      <c r="B28" s="54"/>
      <c r="C28" s="237" t="s">
        <v>119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5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 customHeight="1" x14ac:dyDescent="0.25">
      <c r="A29" s="54"/>
      <c r="B29" s="54"/>
      <c r="C29" s="237" t="s">
        <v>120</v>
      </c>
      <c r="D29" s="6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 customHeight="1" x14ac:dyDescent="0.25">
      <c r="A30" s="54"/>
      <c r="B30" s="54"/>
      <c r="C30" s="237" t="s">
        <v>121</v>
      </c>
      <c r="D30" s="5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5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15.75" customHeight="1" x14ac:dyDescent="0.3">
      <c r="A31" s="54"/>
      <c r="B31" s="54"/>
      <c r="C31" s="7"/>
      <c r="D31" s="7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54"/>
      <c r="V31" s="54"/>
      <c r="W31" s="5"/>
      <c r="X31" s="5"/>
      <c r="Y31" s="5"/>
      <c r="Z31" s="5"/>
      <c r="AA31" s="5"/>
      <c r="AB31" s="5"/>
      <c r="AC31" s="5"/>
      <c r="AD31" s="5"/>
      <c r="AE31" s="238"/>
      <c r="AF31" s="154"/>
      <c r="AG31" s="48"/>
      <c r="AH31" s="48"/>
      <c r="AI31" s="48"/>
      <c r="AJ31" s="4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15.75" customHeight="1" x14ac:dyDescent="0.3">
      <c r="A32" s="54"/>
      <c r="B32" s="54"/>
      <c r="C32" s="7"/>
      <c r="D32" s="7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54"/>
      <c r="V32" s="54"/>
      <c r="W32" s="5"/>
      <c r="X32" s="5"/>
      <c r="Y32" s="5"/>
      <c r="Z32" s="5"/>
      <c r="AA32" s="5"/>
      <c r="AB32" s="5"/>
      <c r="AC32" s="5"/>
      <c r="AD32" s="5"/>
      <c r="AE32" s="238"/>
      <c r="AF32" s="154"/>
      <c r="AG32" s="48"/>
      <c r="AH32" s="48"/>
      <c r="AI32" s="48"/>
      <c r="AJ32" s="4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15.75" customHeight="1" x14ac:dyDescent="0.3">
      <c r="A33" s="54"/>
      <c r="B33" s="54"/>
      <c r="C33" s="7"/>
      <c r="D33" s="7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54"/>
      <c r="V33" s="54"/>
      <c r="W33" s="5"/>
      <c r="X33" s="5"/>
      <c r="Y33" s="5"/>
      <c r="Z33" s="5"/>
      <c r="AA33" s="5"/>
      <c r="AB33" s="5"/>
      <c r="AC33" s="5"/>
      <c r="AD33" s="5"/>
      <c r="AE33" s="238"/>
      <c r="AF33" s="154"/>
      <c r="AG33" s="48"/>
      <c r="AH33" s="48"/>
      <c r="AI33" s="48"/>
      <c r="AJ33" s="4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75" customHeight="1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"/>
      <c r="X34" s="5"/>
      <c r="Y34" s="5"/>
      <c r="Z34" s="5"/>
      <c r="AA34" s="5"/>
      <c r="AB34" s="5"/>
      <c r="AC34" s="5"/>
      <c r="AD34" s="5"/>
      <c r="AE34" s="238"/>
      <c r="AF34" s="154"/>
      <c r="AG34" s="48"/>
      <c r="AH34" s="48"/>
      <c r="AI34" s="48"/>
      <c r="AJ34" s="4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 customHeight="1" x14ac:dyDescent="0.3">
      <c r="A35" s="54"/>
      <c r="B35" s="54"/>
      <c r="C35" s="201" t="s">
        <v>122</v>
      </c>
      <c r="D35" s="205"/>
      <c r="E35" s="205"/>
      <c r="F35" s="205"/>
      <c r="G35" s="221" t="s">
        <v>34</v>
      </c>
      <c r="H35" s="345">
        <f>W20+1</f>
        <v>42717</v>
      </c>
      <c r="I35" s="345"/>
      <c r="J35" s="345"/>
      <c r="K35" s="239"/>
      <c r="L35" s="205"/>
      <c r="M35" s="205"/>
      <c r="N35" s="201"/>
      <c r="O35" s="201" t="s">
        <v>123</v>
      </c>
      <c r="P35" s="201"/>
      <c r="Q35" s="201"/>
      <c r="R35" s="205"/>
      <c r="S35" s="204"/>
      <c r="T35" s="240"/>
      <c r="U35" s="240"/>
      <c r="V35" s="240"/>
      <c r="W35" s="240"/>
      <c r="X35" s="240"/>
      <c r="Y35" s="241"/>
      <c r="Z35" s="5"/>
      <c r="AA35" s="5"/>
      <c r="AB35" s="5"/>
      <c r="AC35" s="5"/>
      <c r="AD35" s="5"/>
      <c r="AE35" s="238"/>
      <c r="AF35" s="154"/>
      <c r="AG35" s="48"/>
      <c r="AH35" s="48"/>
      <c r="AI35" s="48"/>
      <c r="AJ35" s="48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 customHeight="1" x14ac:dyDescent="0.3">
      <c r="A36" s="106"/>
      <c r="B36" s="106"/>
      <c r="C36" s="201" t="s">
        <v>124</v>
      </c>
      <c r="D36" s="201"/>
      <c r="E36" s="201"/>
      <c r="F36" s="205"/>
      <c r="G36" s="221" t="s">
        <v>34</v>
      </c>
      <c r="H36" s="242" t="str">
        <f>Data!G95</f>
        <v>Ms. Arunkamon Raramanus</v>
      </c>
      <c r="I36" s="205"/>
      <c r="J36" s="243"/>
      <c r="K36" s="205"/>
      <c r="L36" s="205"/>
      <c r="M36" s="205"/>
      <c r="N36" s="205"/>
      <c r="O36" s="205"/>
      <c r="P36" s="244"/>
      <c r="Q36" s="245">
        <v>3</v>
      </c>
      <c r="R36" s="205"/>
      <c r="S36" s="348" t="str">
        <f>IF(Q36=1,"( Mr.Sombut Srikampa )",IF(Q36=3,"( Mr. Natthaphol Boonmee )"))</f>
        <v>( Mr. Natthaphol Boonmee )</v>
      </c>
      <c r="T36" s="348"/>
      <c r="U36" s="348"/>
      <c r="V36" s="348"/>
      <c r="W36" s="348"/>
      <c r="X36" s="348"/>
      <c r="Y36" s="348"/>
      <c r="Z36" s="348"/>
      <c r="AA36" s="108"/>
      <c r="AB36" s="5"/>
      <c r="AC36" s="5"/>
      <c r="AD36" s="5"/>
      <c r="AE36" s="238"/>
      <c r="AF36" s="154"/>
      <c r="AG36" s="48"/>
      <c r="AH36" s="48"/>
      <c r="AI36" s="48"/>
      <c r="AJ36" s="4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1" customHeight="1" x14ac:dyDescent="0.2">
      <c r="A37" s="54"/>
      <c r="B37" s="54"/>
      <c r="C37" s="205"/>
      <c r="D37" s="205"/>
      <c r="E37" s="205"/>
      <c r="F37" s="205"/>
      <c r="G37" s="205"/>
      <c r="H37" s="239"/>
      <c r="I37" s="239"/>
      <c r="J37" s="239"/>
      <c r="K37" s="205"/>
      <c r="L37" s="205"/>
      <c r="M37" s="204"/>
      <c r="N37" s="204"/>
      <c r="O37" s="205"/>
      <c r="P37" s="205"/>
      <c r="Q37" s="205"/>
      <c r="R37" s="205"/>
      <c r="S37" s="349" t="s">
        <v>125</v>
      </c>
      <c r="T37" s="349"/>
      <c r="U37" s="349"/>
      <c r="V37" s="349"/>
      <c r="W37" s="349"/>
      <c r="X37" s="349"/>
      <c r="Y37" s="349"/>
      <c r="Z37" s="349"/>
      <c r="AA37" s="108"/>
      <c r="AB37" s="58"/>
      <c r="AC37" s="246"/>
      <c r="AD37" s="247"/>
      <c r="AE37" s="248"/>
      <c r="AF37" s="248"/>
      <c r="AG37" s="248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x14ac:dyDescent="0.25">
      <c r="A38" s="54"/>
      <c r="B38" s="54"/>
      <c r="C38" s="5"/>
      <c r="D38" s="5"/>
      <c r="E38" s="59"/>
      <c r="F38" s="59"/>
      <c r="G38" s="59"/>
      <c r="H38" s="59"/>
      <c r="I38" s="59"/>
      <c r="J38" s="5"/>
      <c r="K38" s="5"/>
      <c r="L38" s="71"/>
      <c r="M38" s="54"/>
      <c r="N38" s="54"/>
      <c r="O38" s="54"/>
      <c r="P38" s="109"/>
      <c r="Q38" s="109"/>
      <c r="R38" s="109"/>
      <c r="S38" s="109"/>
      <c r="T38" s="109"/>
      <c r="U38" s="56"/>
      <c r="V38" s="108"/>
      <c r="W38" s="108"/>
      <c r="X38" s="108"/>
      <c r="Y38" s="108"/>
      <c r="Z38" s="108"/>
      <c r="AA38" s="108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x14ac:dyDescent="0.25">
      <c r="A39" s="344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11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1.75" x14ac:dyDescent="0.25">
      <c r="C40" s="95">
        <v>10</v>
      </c>
      <c r="D40" s="246" t="s">
        <v>80</v>
      </c>
      <c r="T40" s="58">
        <v>1</v>
      </c>
      <c r="U40" s="249" t="s">
        <v>126</v>
      </c>
    </row>
    <row r="41" spans="1:256" ht="21.75" x14ac:dyDescent="0.25">
      <c r="C41" s="110">
        <v>11</v>
      </c>
      <c r="D41" s="246" t="s">
        <v>81</v>
      </c>
      <c r="T41" s="95">
        <v>3</v>
      </c>
      <c r="U41" s="246" t="s">
        <v>127</v>
      </c>
    </row>
    <row r="42" spans="1:256" ht="21.75" x14ac:dyDescent="0.25">
      <c r="T42" s="95"/>
      <c r="U42" s="246"/>
    </row>
    <row r="43" spans="1:256" ht="21.75" x14ac:dyDescent="0.25">
      <c r="T43" s="110"/>
      <c r="U43" s="246"/>
    </row>
  </sheetData>
  <mergeCells count="11">
    <mergeCell ref="A3:X3"/>
    <mergeCell ref="J15:L15"/>
    <mergeCell ref="W19:Y19"/>
    <mergeCell ref="W20:Y20"/>
    <mergeCell ref="W21:Y21"/>
    <mergeCell ref="A39:V39"/>
    <mergeCell ref="H35:J35"/>
    <mergeCell ref="J16:M16"/>
    <mergeCell ref="J14:M14"/>
    <mergeCell ref="S36:Z36"/>
    <mergeCell ref="S37:Z37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15"/>
  <sheetViews>
    <sheetView view="pageLayout" zoomScaleSheetLayoutView="100" workbookViewId="0">
      <selection activeCell="J14" sqref="J14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69" width="4.42578125" customWidth="1"/>
  </cols>
  <sheetData>
    <row r="1" spans="1:22" ht="21.7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3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34.5" customHeight="1" x14ac:dyDescent="0.25">
      <c r="A3" s="368" t="s">
        <v>37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1:22" ht="18.7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"/>
      <c r="V4" s="5"/>
    </row>
    <row r="5" spans="1:22" ht="17.25" customHeight="1" x14ac:dyDescent="0.25">
      <c r="A5" s="54"/>
      <c r="B5" s="158" t="s">
        <v>33</v>
      </c>
      <c r="C5" s="158"/>
      <c r="D5" s="159"/>
      <c r="E5" s="158"/>
      <c r="F5" s="52"/>
      <c r="G5" s="160" t="s">
        <v>34</v>
      </c>
      <c r="H5" s="59" t="e">
        <f>[1]Certificate!J5</f>
        <v>#REF!</v>
      </c>
      <c r="I5" s="60"/>
      <c r="J5" s="60"/>
      <c r="K5" s="60"/>
      <c r="L5" s="59"/>
      <c r="M5" s="59"/>
      <c r="N5" s="59"/>
      <c r="O5" s="59"/>
      <c r="P5" s="60"/>
      <c r="Q5" s="60"/>
      <c r="R5" s="52"/>
      <c r="S5" s="369" t="s">
        <v>135</v>
      </c>
      <c r="T5" s="369"/>
      <c r="U5" s="369"/>
      <c r="V5" s="5"/>
    </row>
    <row r="6" spans="1:22" ht="18" customHeight="1" x14ac:dyDescent="0.25">
      <c r="A6" s="54"/>
      <c r="B6" s="61"/>
      <c r="C6" s="57"/>
      <c r="D6" s="57"/>
      <c r="E6" s="56"/>
      <c r="F6" s="62"/>
      <c r="G6" s="62"/>
      <c r="H6" s="62"/>
      <c r="I6" s="63"/>
      <c r="J6" s="6"/>
      <c r="K6" s="7"/>
      <c r="L6" s="6"/>
      <c r="M6" s="6"/>
      <c r="N6" s="59"/>
      <c r="O6" s="59"/>
      <c r="P6" s="60"/>
      <c r="Q6" s="60"/>
      <c r="R6" s="60"/>
      <c r="S6" s="52"/>
      <c r="T6" s="52"/>
      <c r="U6" s="52"/>
      <c r="V6" s="5"/>
    </row>
    <row r="7" spans="1:22" ht="17.25" customHeight="1" x14ac:dyDescent="0.25">
      <c r="A7" s="54"/>
      <c r="B7" s="64"/>
      <c r="C7" s="65"/>
      <c r="D7" s="57"/>
      <c r="E7" s="57"/>
      <c r="F7" s="57"/>
      <c r="G7" s="57"/>
      <c r="H7" s="57"/>
      <c r="I7" s="58"/>
      <c r="J7" s="66"/>
      <c r="K7" s="7"/>
      <c r="L7" s="67"/>
      <c r="M7" s="67"/>
      <c r="N7" s="68"/>
      <c r="O7" s="68"/>
      <c r="P7" s="68"/>
      <c r="Q7" s="68"/>
      <c r="R7" s="68"/>
      <c r="S7" s="68"/>
      <c r="T7" s="69"/>
      <c r="U7" s="69"/>
      <c r="V7" s="70"/>
    </row>
    <row r="8" spans="1:22" ht="13.5" customHeight="1" x14ac:dyDescent="0.25">
      <c r="A8" s="54"/>
      <c r="B8" s="61"/>
      <c r="C8" s="65"/>
      <c r="D8" s="65"/>
      <c r="E8" s="57"/>
      <c r="F8" s="57"/>
      <c r="G8" s="370" t="s">
        <v>94</v>
      </c>
      <c r="H8" s="370"/>
      <c r="I8" s="370"/>
      <c r="J8" s="370"/>
      <c r="K8" s="370"/>
      <c r="L8" s="370"/>
      <c r="M8" s="370"/>
      <c r="N8" s="370"/>
      <c r="O8" s="370"/>
      <c r="P8" s="370"/>
      <c r="Q8" s="68"/>
      <c r="R8" s="68"/>
      <c r="S8" s="68"/>
      <c r="T8" s="68"/>
      <c r="U8" s="69"/>
      <c r="V8" s="70"/>
    </row>
    <row r="9" spans="1:22" ht="13.5" customHeight="1" x14ac:dyDescent="0.25">
      <c r="A9" s="54"/>
      <c r="B9" s="61"/>
      <c r="C9" s="65"/>
      <c r="D9" s="65"/>
      <c r="E9" s="57"/>
      <c r="F9" s="57"/>
      <c r="G9" s="370"/>
      <c r="H9" s="370"/>
      <c r="I9" s="370"/>
      <c r="J9" s="370"/>
      <c r="K9" s="370"/>
      <c r="L9" s="370"/>
      <c r="M9" s="370"/>
      <c r="N9" s="370"/>
      <c r="O9" s="370"/>
      <c r="P9" s="370"/>
      <c r="Q9" s="68"/>
      <c r="R9" s="68"/>
      <c r="S9" s="68"/>
      <c r="T9" s="68"/>
      <c r="U9" s="69"/>
      <c r="V9" s="70"/>
    </row>
    <row r="10" spans="1:22" ht="18.75" customHeight="1" x14ac:dyDescent="0.25">
      <c r="A10" s="71"/>
      <c r="B10" s="72"/>
      <c r="C10" s="73"/>
      <c r="D10" s="73"/>
      <c r="E10" s="73"/>
      <c r="F10" s="73"/>
      <c r="G10" s="74"/>
      <c r="H10" s="75"/>
      <c r="I10" s="76"/>
      <c r="J10" s="76"/>
      <c r="K10" s="76"/>
      <c r="L10" s="76"/>
      <c r="M10" s="76"/>
      <c r="N10" s="77"/>
      <c r="O10" s="77"/>
      <c r="P10" s="77"/>
      <c r="Q10" s="78"/>
      <c r="R10" s="71"/>
      <c r="S10" s="82"/>
      <c r="T10" s="70"/>
      <c r="U10" s="79"/>
      <c r="V10" s="80"/>
    </row>
    <row r="11" spans="1:22" ht="23.1" customHeight="1" x14ac:dyDescent="0.25">
      <c r="A11" s="54"/>
      <c r="B11" s="364" t="s">
        <v>35</v>
      </c>
      <c r="C11" s="357"/>
      <c r="D11" s="357"/>
      <c r="E11" s="357"/>
      <c r="F11" s="357"/>
      <c r="G11" s="358"/>
      <c r="H11" s="364" t="s">
        <v>36</v>
      </c>
      <c r="I11" s="357"/>
      <c r="J11" s="358"/>
      <c r="K11" s="364" t="s">
        <v>38</v>
      </c>
      <c r="L11" s="357"/>
      <c r="M11" s="358"/>
      <c r="N11" s="364" t="s">
        <v>39</v>
      </c>
      <c r="O11" s="357"/>
      <c r="P11" s="357"/>
      <c r="Q11" s="358"/>
      <c r="R11" s="357" t="s">
        <v>40</v>
      </c>
      <c r="S11" s="357"/>
      <c r="T11" s="357"/>
      <c r="U11" s="358"/>
      <c r="V11" s="5"/>
    </row>
    <row r="12" spans="1:22" ht="23.1" customHeight="1" x14ac:dyDescent="0.25">
      <c r="A12" s="54"/>
      <c r="B12" s="362" t="s">
        <v>136</v>
      </c>
      <c r="C12" s="363"/>
      <c r="D12" s="363"/>
      <c r="E12" s="363"/>
      <c r="F12" s="363"/>
      <c r="G12" s="363"/>
      <c r="H12" s="359" t="s">
        <v>137</v>
      </c>
      <c r="I12" s="360"/>
      <c r="J12" s="361"/>
      <c r="K12" s="359">
        <v>60711</v>
      </c>
      <c r="L12" s="360"/>
      <c r="M12" s="361"/>
      <c r="N12" s="365" t="s">
        <v>138</v>
      </c>
      <c r="O12" s="366"/>
      <c r="P12" s="366"/>
      <c r="Q12" s="367"/>
      <c r="R12" s="354">
        <v>42336</v>
      </c>
      <c r="S12" s="355"/>
      <c r="T12" s="355"/>
      <c r="U12" s="356"/>
      <c r="V12" s="86"/>
    </row>
    <row r="13" spans="1:22" ht="17.25" customHeight="1" x14ac:dyDescent="0.25">
      <c r="A13" s="54"/>
      <c r="B13" s="87"/>
      <c r="C13" s="65"/>
      <c r="D13" s="65"/>
      <c r="E13" s="65"/>
      <c r="F13" s="57"/>
      <c r="G13" s="57"/>
      <c r="H13" s="57"/>
      <c r="I13" s="83"/>
      <c r="J13" s="66"/>
      <c r="K13" s="7"/>
      <c r="L13" s="66"/>
      <c r="M13" s="7"/>
      <c r="N13" s="5"/>
      <c r="O13" s="84"/>
      <c r="P13" s="84"/>
      <c r="Q13" s="60"/>
      <c r="R13" s="60"/>
      <c r="S13" s="54"/>
      <c r="T13" s="54"/>
      <c r="U13" s="5"/>
      <c r="V13" s="5"/>
    </row>
    <row r="14" spans="1:22" ht="13.5" customHeight="1" x14ac:dyDescent="0.25">
      <c r="A14" s="54"/>
      <c r="B14" s="162" t="s">
        <v>41</v>
      </c>
      <c r="C14" s="109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84"/>
      <c r="Q14" s="60"/>
      <c r="R14" s="60"/>
      <c r="S14" s="54"/>
      <c r="T14" s="54"/>
      <c r="U14" s="54"/>
      <c r="V14" s="5"/>
    </row>
    <row r="15" spans="1:22" ht="18.75" customHeight="1" x14ac:dyDescent="0.25">
      <c r="A15" s="54"/>
      <c r="B15" s="60"/>
      <c r="C15" s="60" t="s">
        <v>42</v>
      </c>
      <c r="D15" s="7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84"/>
      <c r="Q15" s="84"/>
      <c r="R15" s="84"/>
      <c r="S15" s="85"/>
      <c r="T15" s="88"/>
      <c r="U15" s="54"/>
      <c r="V15" s="86"/>
    </row>
    <row r="16" spans="1:22" ht="18.75" customHeight="1" x14ac:dyDescent="0.25">
      <c r="A16" s="54"/>
      <c r="B16" s="102" t="s">
        <v>43</v>
      </c>
      <c r="C16" s="105"/>
      <c r="D16" s="110"/>
      <c r="E16" s="105"/>
      <c r="F16" s="105"/>
      <c r="G16" s="105"/>
      <c r="H16" s="105"/>
      <c r="I16" s="60"/>
      <c r="J16" s="60"/>
      <c r="K16" s="60"/>
      <c r="L16" s="60"/>
      <c r="M16" s="60"/>
      <c r="N16" s="60"/>
      <c r="O16" s="60"/>
      <c r="P16" s="84"/>
      <c r="Q16" s="84"/>
      <c r="R16" s="89"/>
      <c r="S16" s="54"/>
      <c r="T16" s="85"/>
      <c r="U16" s="54"/>
      <c r="V16" s="5"/>
    </row>
    <row r="17" spans="1:22" ht="18" customHeight="1" x14ac:dyDescent="0.25">
      <c r="A17" s="54"/>
      <c r="B17" s="87"/>
      <c r="C17" s="81"/>
      <c r="D17" s="57"/>
      <c r="E17" s="90"/>
      <c r="F17" s="57"/>
      <c r="G17" s="57"/>
      <c r="H17" s="57"/>
      <c r="I17" s="83"/>
      <c r="J17" s="170"/>
      <c r="K17" s="171"/>
      <c r="L17" s="171"/>
      <c r="M17" s="171"/>
      <c r="N17" s="5"/>
      <c r="O17" s="84"/>
      <c r="P17" s="84"/>
      <c r="Q17" s="84"/>
      <c r="R17" s="89"/>
      <c r="S17" s="54"/>
      <c r="T17" s="85"/>
      <c r="U17" s="54"/>
      <c r="V17" s="5"/>
    </row>
    <row r="18" spans="1:22" ht="18" customHeight="1" x14ac:dyDescent="0.25">
      <c r="A18" s="54"/>
      <c r="B18" s="87"/>
      <c r="C18" s="81"/>
      <c r="D18" s="57"/>
      <c r="E18" s="91"/>
      <c r="F18" s="57"/>
      <c r="G18" s="57"/>
      <c r="H18" s="57"/>
      <c r="I18" s="83"/>
      <c r="J18" s="170"/>
      <c r="K18" s="171"/>
      <c r="L18" s="171"/>
      <c r="M18" s="171"/>
      <c r="N18" s="5"/>
      <c r="O18" s="84"/>
      <c r="P18" s="84"/>
      <c r="Q18" s="84"/>
      <c r="R18" s="89"/>
      <c r="S18" s="54"/>
      <c r="T18" s="85"/>
      <c r="U18" s="54"/>
      <c r="V18" s="5"/>
    </row>
    <row r="19" spans="1:22" ht="18" customHeight="1" x14ac:dyDescent="0.25">
      <c r="A19" s="54"/>
      <c r="B19" s="55"/>
      <c r="C19" s="81"/>
      <c r="D19" s="57"/>
      <c r="E19" s="56"/>
      <c r="F19" s="57"/>
      <c r="G19" s="57"/>
      <c r="H19" s="57"/>
      <c r="I19" s="83"/>
      <c r="J19" s="171"/>
      <c r="K19" s="171"/>
      <c r="L19" s="171"/>
      <c r="M19" s="171"/>
      <c r="N19" s="5"/>
      <c r="O19" s="84"/>
      <c r="P19" s="84"/>
      <c r="Q19" s="84"/>
      <c r="R19" s="89"/>
      <c r="S19" s="54"/>
      <c r="T19" s="85"/>
      <c r="U19" s="54"/>
      <c r="V19" s="5"/>
    </row>
    <row r="20" spans="1:22" ht="18" customHeight="1" x14ac:dyDescent="0.25">
      <c r="A20" s="54"/>
      <c r="B20" s="55"/>
      <c r="C20" s="81"/>
      <c r="D20" s="57"/>
      <c r="E20" s="56"/>
      <c r="F20" s="57"/>
      <c r="G20" s="81"/>
      <c r="H20" s="92"/>
      <c r="I20" s="93"/>
      <c r="J20" s="93"/>
      <c r="K20" s="93"/>
      <c r="L20" s="66"/>
      <c r="M20" s="66"/>
      <c r="N20" s="5"/>
      <c r="O20" s="84"/>
      <c r="P20" s="89"/>
      <c r="Q20" s="54"/>
      <c r="R20" s="85"/>
      <c r="S20" s="54"/>
      <c r="T20" s="5"/>
      <c r="U20" s="5"/>
      <c r="V20" s="5"/>
    </row>
    <row r="21" spans="1:22" ht="18" customHeight="1" x14ac:dyDescent="0.25">
      <c r="A21" s="54"/>
      <c r="B21" s="64"/>
      <c r="C21" s="65"/>
      <c r="D21" s="65"/>
      <c r="E21" s="65"/>
      <c r="F21" s="65"/>
      <c r="G21" s="65"/>
      <c r="H21" s="94"/>
      <c r="I21" s="95"/>
      <c r="J21" s="66"/>
      <c r="K21" s="66"/>
      <c r="L21" s="96"/>
      <c r="M21" s="7"/>
      <c r="N21" s="5"/>
      <c r="O21" s="97"/>
      <c r="P21" s="97"/>
      <c r="Q21" s="54"/>
      <c r="R21" s="54"/>
      <c r="S21" s="54"/>
      <c r="T21" s="5"/>
      <c r="U21" s="5"/>
      <c r="V21" s="5"/>
    </row>
    <row r="22" spans="1:22" ht="18" customHeight="1" x14ac:dyDescent="0.25">
      <c r="A22" s="54"/>
      <c r="B22" s="64"/>
      <c r="C22" s="65"/>
      <c r="D22" s="65"/>
      <c r="E22" s="65"/>
      <c r="F22" s="57"/>
      <c r="G22" s="57"/>
      <c r="H22" s="57"/>
      <c r="I22" s="58"/>
      <c r="J22" s="98"/>
      <c r="K22" s="7"/>
      <c r="L22" s="7"/>
      <c r="M22" s="7"/>
      <c r="N22" s="5"/>
      <c r="O22" s="60"/>
      <c r="P22" s="60"/>
      <c r="Q22" s="60"/>
      <c r="R22" s="60"/>
      <c r="S22" s="54"/>
      <c r="T22" s="54"/>
      <c r="U22" s="54"/>
      <c r="V22" s="5"/>
    </row>
    <row r="23" spans="1:22" ht="18" customHeight="1" x14ac:dyDescent="0.25">
      <c r="A23" s="54"/>
      <c r="B23" s="64"/>
      <c r="C23" s="56"/>
      <c r="D23" s="56"/>
      <c r="E23" s="56"/>
      <c r="F23" s="57"/>
      <c r="G23" s="57"/>
      <c r="H23" s="57"/>
      <c r="I23" s="99"/>
      <c r="J23" s="98"/>
      <c r="K23" s="7"/>
      <c r="L23" s="7"/>
      <c r="M23" s="7"/>
      <c r="N23" s="5"/>
      <c r="O23" s="60"/>
      <c r="P23" s="60"/>
      <c r="Q23" s="60"/>
      <c r="R23" s="60"/>
      <c r="S23" s="54"/>
      <c r="T23" s="54"/>
      <c r="U23" s="54"/>
      <c r="V23" s="79"/>
    </row>
    <row r="24" spans="1:22" ht="18" customHeight="1" x14ac:dyDescent="0.25">
      <c r="A24" s="54"/>
      <c r="B24" s="64"/>
      <c r="C24" s="56"/>
      <c r="D24" s="56"/>
      <c r="E24" s="56"/>
      <c r="F24" s="57"/>
      <c r="G24" s="57"/>
      <c r="H24" s="57"/>
      <c r="I24" s="99"/>
      <c r="J24" s="98"/>
      <c r="K24" s="7"/>
      <c r="L24" s="7"/>
      <c r="M24" s="7"/>
      <c r="N24" s="5"/>
      <c r="O24" s="60"/>
      <c r="P24" s="60"/>
      <c r="Q24" s="60"/>
      <c r="R24" s="60"/>
      <c r="S24" s="54"/>
      <c r="T24" s="54"/>
      <c r="U24" s="54"/>
      <c r="V24" s="79"/>
    </row>
    <row r="25" spans="1:22" ht="18" customHeight="1" x14ac:dyDescent="0.25">
      <c r="A25" s="54"/>
      <c r="B25" s="61"/>
      <c r="C25" s="57"/>
      <c r="D25" s="56"/>
      <c r="E25" s="56"/>
      <c r="F25" s="56"/>
      <c r="G25" s="56"/>
      <c r="H25" s="62"/>
      <c r="I25" s="7"/>
      <c r="J25" s="7"/>
      <c r="K25" s="7"/>
      <c r="L25" s="7"/>
      <c r="M25" s="7"/>
      <c r="N25" s="85"/>
      <c r="O25" s="54"/>
      <c r="P25" s="54"/>
      <c r="Q25" s="54"/>
      <c r="R25" s="54"/>
      <c r="S25" s="54"/>
      <c r="T25" s="54"/>
      <c r="U25" s="79"/>
      <c r="V25" s="79"/>
    </row>
    <row r="26" spans="1:22" ht="18" customHeight="1" x14ac:dyDescent="0.25">
      <c r="A26" s="71"/>
      <c r="B26" s="55"/>
      <c r="C26" s="57"/>
      <c r="D26" s="56"/>
      <c r="E26" s="56"/>
      <c r="F26" s="56"/>
      <c r="G26" s="56"/>
      <c r="H26" s="100"/>
      <c r="I26" s="101"/>
      <c r="J26" s="100"/>
      <c r="K26" s="100"/>
      <c r="L26" s="100"/>
      <c r="M26" s="101"/>
      <c r="N26" s="100"/>
      <c r="O26" s="100"/>
      <c r="P26" s="100"/>
      <c r="Q26" s="100"/>
      <c r="R26" s="100"/>
      <c r="S26" s="100"/>
      <c r="T26" s="101"/>
      <c r="U26" s="5"/>
      <c r="V26" s="5"/>
    </row>
    <row r="27" spans="1:22" ht="18" customHeight="1" x14ac:dyDescent="0.25">
      <c r="A27" s="5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11"/>
    </row>
    <row r="28" spans="1:22" ht="18" customHeight="1" x14ac:dyDescent="0.25">
      <c r="A28" s="5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11"/>
    </row>
    <row r="29" spans="1:22" ht="18" customHeight="1" x14ac:dyDescent="0.25">
      <c r="A29" s="54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4"/>
    </row>
    <row r="30" spans="1:22" ht="18" customHeight="1" x14ac:dyDescent="0.25">
      <c r="A30" s="5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3"/>
      <c r="Q30" s="103"/>
      <c r="R30" s="103"/>
      <c r="S30" s="103"/>
      <c r="T30" s="103"/>
      <c r="U30" s="104"/>
      <c r="V30" s="104"/>
    </row>
    <row r="31" spans="1:22" ht="18" customHeight="1" x14ac:dyDescent="0.25">
      <c r="A31" s="5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0"/>
      <c r="Q31" s="60"/>
      <c r="R31" s="60"/>
      <c r="S31" s="60"/>
      <c r="T31" s="54"/>
      <c r="U31" s="5"/>
      <c r="V31" s="5"/>
    </row>
    <row r="32" spans="1:22" ht="18" customHeight="1" x14ac:dyDescent="0.25">
      <c r="A32" s="5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0"/>
      <c r="Q32" s="60"/>
      <c r="R32" s="60"/>
      <c r="S32" s="60"/>
      <c r="T32" s="54"/>
      <c r="U32" s="5"/>
      <c r="V32" s="5"/>
    </row>
    <row r="33" spans="1:22" ht="18" customHeight="1" x14ac:dyDescent="0.25">
      <c r="A33" s="54"/>
      <c r="B33" s="102"/>
      <c r="C33" s="105"/>
      <c r="D33" s="105"/>
      <c r="E33" s="105"/>
      <c r="F33" s="105"/>
      <c r="G33" s="105"/>
      <c r="H33" s="10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54"/>
      <c r="U33" s="5"/>
      <c r="V33" s="5"/>
    </row>
    <row r="34" spans="1:22" ht="18" customHeight="1" x14ac:dyDescent="0.25">
      <c r="A34" s="54"/>
      <c r="B34" s="55"/>
      <c r="C34" s="11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1"/>
      <c r="U34" s="5"/>
      <c r="V34" s="5"/>
    </row>
    <row r="35" spans="1:22" ht="18" customHeight="1" x14ac:dyDescent="0.25">
      <c r="A35" s="54"/>
      <c r="B35" s="6"/>
      <c r="C35" s="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71"/>
      <c r="T35" s="71"/>
      <c r="U35" s="5"/>
      <c r="V35" s="5"/>
    </row>
    <row r="36" spans="1:22" ht="18" customHeight="1" x14ac:dyDescent="0.25">
      <c r="A36" s="54"/>
      <c r="B36" s="113"/>
      <c r="C36" s="110"/>
      <c r="D36" s="105"/>
      <c r="E36" s="105"/>
      <c r="F36" s="105"/>
      <c r="G36" s="105"/>
      <c r="H36" s="105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71"/>
      <c r="T36" s="71"/>
      <c r="U36" s="5"/>
      <c r="V36" s="5"/>
    </row>
    <row r="37" spans="1:22" ht="18" customHeight="1" x14ac:dyDescent="0.25">
      <c r="A37" s="54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5"/>
      <c r="V37" s="5"/>
    </row>
    <row r="38" spans="1:22" ht="18" customHeight="1" x14ac:dyDescent="0.25">
      <c r="A38" s="54"/>
      <c r="B38" s="55"/>
      <c r="C38" s="79"/>
      <c r="D38" s="79"/>
      <c r="E38" s="79"/>
      <c r="F38" s="172"/>
      <c r="G38" s="172"/>
      <c r="H38" s="172"/>
      <c r="I38" s="172"/>
      <c r="J38" s="114"/>
      <c r="K38" s="79"/>
      <c r="L38" s="55"/>
      <c r="M38" s="55"/>
      <c r="N38" s="55"/>
      <c r="O38" s="55"/>
      <c r="P38" s="59"/>
      <c r="Q38" s="59"/>
      <c r="R38" s="59"/>
      <c r="S38" s="59"/>
      <c r="T38" s="59"/>
      <c r="U38" s="5"/>
      <c r="V38" s="5"/>
    </row>
    <row r="39" spans="1:22" ht="18" customHeight="1" x14ac:dyDescent="0.25">
      <c r="A39" s="106"/>
      <c r="B39" s="79"/>
      <c r="C39" s="79"/>
      <c r="D39" s="79"/>
      <c r="E39" s="79"/>
      <c r="F39" s="6"/>
      <c r="G39" s="6"/>
      <c r="H39" s="6"/>
      <c r="I39" s="110"/>
      <c r="J39" s="71"/>
      <c r="K39" s="79"/>
      <c r="L39" s="71"/>
      <c r="M39" s="71"/>
      <c r="N39" s="107"/>
      <c r="O39" s="115"/>
      <c r="P39" s="110"/>
      <c r="Q39" s="110"/>
      <c r="R39" s="110"/>
      <c r="S39" s="110"/>
      <c r="T39" s="110"/>
      <c r="U39" s="108"/>
      <c r="V39" s="108"/>
    </row>
    <row r="40" spans="1:22" ht="18" customHeight="1" x14ac:dyDescent="0.25">
      <c r="A40" s="54"/>
      <c r="B40" s="55"/>
      <c r="C40" s="56"/>
      <c r="D40" s="56"/>
      <c r="E40" s="79"/>
      <c r="F40" s="6"/>
      <c r="G40" s="116"/>
      <c r="H40" s="116"/>
      <c r="I40" s="116"/>
      <c r="J40" s="79"/>
      <c r="K40" s="79"/>
      <c r="L40" s="71"/>
      <c r="M40" s="71"/>
      <c r="N40" s="71"/>
      <c r="O40" s="71"/>
      <c r="P40" s="6"/>
      <c r="Q40" s="6"/>
      <c r="R40" s="6"/>
      <c r="S40" s="6"/>
      <c r="T40" s="6"/>
      <c r="U40" s="108"/>
      <c r="V40" s="108"/>
    </row>
    <row r="41" spans="1:22" ht="17.100000000000001" customHeight="1" x14ac:dyDescent="0.25">
      <c r="A41" s="54"/>
      <c r="B41" s="5"/>
      <c r="C41" s="5"/>
      <c r="D41" s="59"/>
      <c r="E41" s="59"/>
      <c r="F41" s="59"/>
      <c r="G41" s="59"/>
      <c r="H41" s="59"/>
      <c r="I41" s="5"/>
      <c r="J41" s="5"/>
      <c r="K41" s="71"/>
      <c r="L41" s="54"/>
      <c r="M41" s="54"/>
      <c r="N41" s="109"/>
      <c r="O41" s="109"/>
      <c r="P41" s="109"/>
      <c r="Q41" s="109"/>
      <c r="R41" s="109"/>
      <c r="S41" s="56"/>
      <c r="T41" s="108"/>
      <c r="U41" s="108"/>
      <c r="V41" s="108"/>
    </row>
    <row r="42" spans="1:22" ht="17.100000000000001" customHeight="1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5"/>
    </row>
    <row r="43" spans="1:22" ht="17.100000000000001" customHeight="1" x14ac:dyDescent="0.25"/>
    <row r="44" spans="1:22" ht="17.100000000000001" customHeight="1" x14ac:dyDescent="0.25"/>
    <row r="45" spans="1:22" ht="17.100000000000001" customHeight="1" x14ac:dyDescent="0.25"/>
    <row r="46" spans="1:22" ht="17.100000000000001" customHeight="1" x14ac:dyDescent="0.25"/>
    <row r="47" spans="1:22" ht="17.100000000000001" customHeight="1" x14ac:dyDescent="0.25"/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</sheetData>
  <mergeCells count="13">
    <mergeCell ref="A3:V3"/>
    <mergeCell ref="S5:U5"/>
    <mergeCell ref="G8:P9"/>
    <mergeCell ref="B11:G11"/>
    <mergeCell ref="H11:J11"/>
    <mergeCell ref="R12:U12"/>
    <mergeCell ref="R11:U11"/>
    <mergeCell ref="H12:J12"/>
    <mergeCell ref="B12:G12"/>
    <mergeCell ref="K11:M11"/>
    <mergeCell ref="N11:Q11"/>
    <mergeCell ref="K12:M12"/>
    <mergeCell ref="N12:Q12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247"/>
  <sheetViews>
    <sheetView view="pageLayout" zoomScaleSheetLayoutView="100" workbookViewId="0">
      <selection activeCell="B10" sqref="B10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114" width="4.42578125" customWidth="1"/>
  </cols>
  <sheetData>
    <row r="1" spans="1:23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3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1:23" ht="34.5" customHeight="1" x14ac:dyDescent="0.25">
      <c r="A3" s="395" t="s">
        <v>44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</row>
    <row r="4" spans="1:23" ht="18.75" customHeight="1" x14ac:dyDescent="0.2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R4" s="118"/>
      <c r="S4" s="118"/>
      <c r="T4" s="118"/>
      <c r="U4" s="118"/>
      <c r="V4" s="118"/>
    </row>
    <row r="5" spans="1:23" ht="17.25" customHeight="1" x14ac:dyDescent="0.55000000000000004">
      <c r="A5" s="130"/>
      <c r="B5" s="120"/>
      <c r="C5" s="181" t="s">
        <v>57</v>
      </c>
      <c r="D5" s="181"/>
      <c r="E5" s="181"/>
      <c r="G5" s="253" t="e">
        <f>Report!H5</f>
        <v>#REF!</v>
      </c>
      <c r="I5" s="253"/>
      <c r="J5" s="253"/>
      <c r="K5" s="253"/>
      <c r="L5" s="176"/>
      <c r="M5" s="176"/>
      <c r="N5" s="176"/>
      <c r="O5" s="120"/>
      <c r="P5" s="177"/>
      <c r="Q5" s="168"/>
      <c r="S5" s="168"/>
      <c r="T5" s="191" t="s">
        <v>91</v>
      </c>
      <c r="U5" s="119"/>
      <c r="V5" s="131"/>
      <c r="W5" s="130"/>
    </row>
    <row r="6" spans="1:23" ht="18.75" customHeight="1" x14ac:dyDescent="0.55000000000000004">
      <c r="A6" s="130"/>
      <c r="B6" s="120"/>
      <c r="C6" s="179"/>
      <c r="D6" s="179"/>
      <c r="E6" s="179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20"/>
      <c r="Q6" s="120"/>
      <c r="R6" s="120"/>
      <c r="S6" s="120"/>
      <c r="T6" s="120"/>
      <c r="U6" s="131"/>
      <c r="V6" s="131"/>
      <c r="W6" s="130"/>
    </row>
    <row r="7" spans="1:23" ht="18.75" customHeight="1" x14ac:dyDescent="0.55000000000000004">
      <c r="A7" s="130"/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32"/>
      <c r="V7" s="132"/>
      <c r="W7" s="130"/>
    </row>
    <row r="8" spans="1:23" ht="21" customHeight="1" x14ac:dyDescent="0.55000000000000004">
      <c r="A8" s="130"/>
      <c r="B8" s="181"/>
      <c r="C8" s="181"/>
      <c r="D8" s="120"/>
      <c r="F8" s="176" t="s">
        <v>45</v>
      </c>
      <c r="G8" s="120"/>
      <c r="H8" s="120"/>
      <c r="I8" s="120"/>
      <c r="J8" s="120"/>
      <c r="K8" s="120"/>
      <c r="L8" s="120"/>
      <c r="M8" s="120"/>
      <c r="N8" s="120"/>
      <c r="O8" s="120"/>
      <c r="P8" s="396" t="s">
        <v>131</v>
      </c>
      <c r="Q8" s="396"/>
      <c r="R8" s="120" t="s">
        <v>21</v>
      </c>
      <c r="S8" s="120"/>
      <c r="T8" s="120"/>
      <c r="U8" s="132"/>
      <c r="V8" s="132"/>
      <c r="W8" s="130"/>
    </row>
    <row r="9" spans="1:23" ht="21" customHeight="1" x14ac:dyDescent="0.55000000000000004">
      <c r="A9" s="130"/>
      <c r="B9" s="120"/>
      <c r="C9" s="120"/>
      <c r="D9" s="120"/>
      <c r="F9" s="371" t="s">
        <v>132</v>
      </c>
      <c r="G9" s="372"/>
      <c r="H9" s="373"/>
      <c r="I9" s="371" t="s">
        <v>133</v>
      </c>
      <c r="J9" s="372"/>
      <c r="K9" s="373"/>
      <c r="L9" s="397" t="s">
        <v>46</v>
      </c>
      <c r="M9" s="398"/>
      <c r="N9" s="399"/>
      <c r="O9" s="371" t="s">
        <v>134</v>
      </c>
      <c r="P9" s="372"/>
      <c r="Q9" s="372"/>
      <c r="R9" s="373"/>
      <c r="S9" s="120"/>
      <c r="T9" s="182"/>
      <c r="U9" s="132"/>
      <c r="V9" s="130"/>
      <c r="W9" s="130"/>
    </row>
    <row r="10" spans="1:23" ht="21" customHeight="1" x14ac:dyDescent="0.55000000000000004">
      <c r="A10" s="130"/>
      <c r="B10" s="120"/>
      <c r="C10" s="120"/>
      <c r="D10" s="120"/>
      <c r="F10" s="374"/>
      <c r="G10" s="375"/>
      <c r="H10" s="376"/>
      <c r="I10" s="374"/>
      <c r="J10" s="375"/>
      <c r="K10" s="376"/>
      <c r="L10" s="400"/>
      <c r="M10" s="401"/>
      <c r="N10" s="402"/>
      <c r="O10" s="374"/>
      <c r="P10" s="375"/>
      <c r="Q10" s="375"/>
      <c r="R10" s="376"/>
      <c r="S10" s="120"/>
      <c r="T10" s="182"/>
      <c r="U10" s="132"/>
      <c r="V10" s="130"/>
      <c r="W10" s="130"/>
    </row>
    <row r="11" spans="1:23" ht="21" customHeight="1" x14ac:dyDescent="0.55000000000000004">
      <c r="A11" s="130"/>
      <c r="B11" s="181"/>
      <c r="C11" s="120"/>
      <c r="D11" s="120"/>
      <c r="F11" s="392">
        <f>Data!C25</f>
        <v>0</v>
      </c>
      <c r="G11" s="393"/>
      <c r="H11" s="394"/>
      <c r="I11" s="403">
        <f>Data!R25</f>
        <v>0</v>
      </c>
      <c r="J11" s="404"/>
      <c r="K11" s="405"/>
      <c r="L11" s="403">
        <f>Data!Y25</f>
        <v>0</v>
      </c>
      <c r="M11" s="404"/>
      <c r="N11" s="405"/>
      <c r="O11" s="409">
        <f>'Uncertainty Budget (Ext)'!P7</f>
        <v>5.7738144526243082E-3</v>
      </c>
      <c r="P11" s="410"/>
      <c r="Q11" s="410"/>
      <c r="R11" s="411"/>
      <c r="S11" s="120"/>
      <c r="T11" s="182"/>
      <c r="U11" s="132"/>
      <c r="V11" s="130"/>
      <c r="W11" s="130"/>
    </row>
    <row r="12" spans="1:23" ht="21" customHeight="1" x14ac:dyDescent="0.55000000000000004">
      <c r="A12" s="130"/>
      <c r="B12" s="181"/>
      <c r="C12" s="120"/>
      <c r="D12" s="120"/>
      <c r="F12" s="389">
        <f>Data!C26</f>
        <v>1</v>
      </c>
      <c r="G12" s="390"/>
      <c r="H12" s="391"/>
      <c r="I12" s="386">
        <f>Data!R26</f>
        <v>1</v>
      </c>
      <c r="J12" s="387"/>
      <c r="K12" s="388"/>
      <c r="L12" s="386">
        <f>Data!Y26</f>
        <v>0</v>
      </c>
      <c r="M12" s="387"/>
      <c r="N12" s="388"/>
      <c r="O12" s="406">
        <f>'Uncertainty Budget (Ext)'!P8</f>
        <v>5.773829722694173E-3</v>
      </c>
      <c r="P12" s="407"/>
      <c r="Q12" s="407"/>
      <c r="R12" s="408"/>
      <c r="S12" s="120"/>
      <c r="T12" s="182"/>
      <c r="U12" s="132"/>
      <c r="V12" s="130"/>
      <c r="W12" s="130"/>
    </row>
    <row r="13" spans="1:23" ht="21" customHeight="1" x14ac:dyDescent="0.55000000000000004">
      <c r="A13" s="130"/>
      <c r="B13" s="181"/>
      <c r="C13" s="120"/>
      <c r="D13" s="120"/>
      <c r="F13" s="389">
        <f>Data!C27</f>
        <v>1.5</v>
      </c>
      <c r="G13" s="390"/>
      <c r="H13" s="391"/>
      <c r="I13" s="386">
        <f>Data!R27</f>
        <v>1.5</v>
      </c>
      <c r="J13" s="387"/>
      <c r="K13" s="388"/>
      <c r="L13" s="386">
        <f>Data!Y27</f>
        <v>0</v>
      </c>
      <c r="M13" s="387"/>
      <c r="N13" s="388"/>
      <c r="O13" s="406">
        <f>'Uncertainty Budget (Ext)'!P9</f>
        <v>5.7738488102247135E-3</v>
      </c>
      <c r="P13" s="407"/>
      <c r="Q13" s="407"/>
      <c r="R13" s="408"/>
      <c r="S13" s="120"/>
      <c r="T13" s="182"/>
      <c r="U13" s="132"/>
      <c r="V13" s="130"/>
      <c r="W13" s="130"/>
    </row>
    <row r="14" spans="1:23" ht="21" customHeight="1" x14ac:dyDescent="0.55000000000000004">
      <c r="A14" s="130"/>
      <c r="B14" s="181"/>
      <c r="C14" s="120"/>
      <c r="D14" s="120"/>
      <c r="F14" s="389">
        <f>Data!C28</f>
        <v>5</v>
      </c>
      <c r="G14" s="390"/>
      <c r="H14" s="391"/>
      <c r="I14" s="386">
        <f>Data!R28</f>
        <v>5</v>
      </c>
      <c r="J14" s="387"/>
      <c r="K14" s="388"/>
      <c r="L14" s="386">
        <f>Data!Y28</f>
        <v>0</v>
      </c>
      <c r="M14" s="387"/>
      <c r="N14" s="388"/>
      <c r="O14" s="406">
        <f>'Uncertainty Budget (Ext)'!P10</f>
        <v>5.7741961922562583E-3</v>
      </c>
      <c r="P14" s="407"/>
      <c r="Q14" s="407"/>
      <c r="R14" s="408"/>
      <c r="S14" s="120"/>
      <c r="T14" s="182"/>
      <c r="U14" s="132"/>
      <c r="V14" s="130"/>
      <c r="W14" s="130"/>
    </row>
    <row r="15" spans="1:23" ht="21" customHeight="1" x14ac:dyDescent="0.55000000000000004">
      <c r="A15" s="130"/>
      <c r="B15" s="181"/>
      <c r="C15" s="120"/>
      <c r="D15" s="120"/>
      <c r="F15" s="389">
        <f>Data!C29</f>
        <v>10</v>
      </c>
      <c r="G15" s="390"/>
      <c r="H15" s="391"/>
      <c r="I15" s="386">
        <f>Data!R29</f>
        <v>10</v>
      </c>
      <c r="J15" s="387"/>
      <c r="K15" s="388"/>
      <c r="L15" s="386">
        <f>Data!Y29</f>
        <v>0</v>
      </c>
      <c r="M15" s="387"/>
      <c r="N15" s="388"/>
      <c r="O15" s="406">
        <f>'Uncertainty Budget (Ext)'!P11</f>
        <v>5.7753412597583067E-3</v>
      </c>
      <c r="P15" s="407"/>
      <c r="Q15" s="407"/>
      <c r="R15" s="408"/>
      <c r="S15" s="120"/>
      <c r="T15" s="182"/>
      <c r="U15" s="132"/>
      <c r="V15" s="130"/>
      <c r="W15" s="130"/>
    </row>
    <row r="16" spans="1:23" ht="21" customHeight="1" x14ac:dyDescent="0.55000000000000004">
      <c r="A16" s="130"/>
      <c r="B16" s="181"/>
      <c r="C16" s="120"/>
      <c r="D16" s="120"/>
      <c r="F16" s="389">
        <f>Data!C30</f>
        <v>20</v>
      </c>
      <c r="G16" s="390"/>
      <c r="H16" s="391"/>
      <c r="I16" s="386">
        <f>Data!R30</f>
        <v>20</v>
      </c>
      <c r="J16" s="387"/>
      <c r="K16" s="388"/>
      <c r="L16" s="386">
        <f>Data!Y30</f>
        <v>0</v>
      </c>
      <c r="M16" s="387"/>
      <c r="N16" s="388"/>
      <c r="O16" s="406">
        <f>'Uncertainty Budget (Ext)'!P12</f>
        <v>5.7800317184827513E-3</v>
      </c>
      <c r="P16" s="407"/>
      <c r="Q16" s="407"/>
      <c r="R16" s="408"/>
      <c r="S16" s="120"/>
      <c r="T16" s="182"/>
      <c r="U16" s="132"/>
      <c r="V16" s="130"/>
      <c r="W16" s="130"/>
    </row>
    <row r="17" spans="1:23" ht="21" customHeight="1" x14ac:dyDescent="0.55000000000000004">
      <c r="A17" s="130"/>
      <c r="B17" s="181"/>
      <c r="C17" s="120"/>
      <c r="D17" s="120"/>
      <c r="F17" s="389">
        <f>Data!C31</f>
        <v>50</v>
      </c>
      <c r="G17" s="390"/>
      <c r="H17" s="391"/>
      <c r="I17" s="386">
        <f>Data!R31</f>
        <v>50</v>
      </c>
      <c r="J17" s="387"/>
      <c r="K17" s="388"/>
      <c r="L17" s="386">
        <f>Data!Y31</f>
        <v>0</v>
      </c>
      <c r="M17" s="387"/>
      <c r="N17" s="388"/>
      <c r="O17" s="406">
        <f>'Uncertainty Budget (Ext)'!P13</f>
        <v>5.8122514283766727E-3</v>
      </c>
      <c r="P17" s="407"/>
      <c r="Q17" s="407"/>
      <c r="R17" s="408"/>
      <c r="S17" s="120"/>
      <c r="T17" s="182"/>
      <c r="U17" s="132"/>
      <c r="V17" s="130"/>
      <c r="W17" s="130"/>
    </row>
    <row r="18" spans="1:23" ht="21" customHeight="1" x14ac:dyDescent="0.55000000000000004">
      <c r="A18" s="130"/>
      <c r="B18" s="181"/>
      <c r="C18" s="120"/>
      <c r="D18" s="120"/>
      <c r="F18" s="389">
        <f>Data!C32</f>
        <v>100</v>
      </c>
      <c r="G18" s="390"/>
      <c r="H18" s="391"/>
      <c r="I18" s="386">
        <f>Data!R32</f>
        <v>100</v>
      </c>
      <c r="J18" s="387"/>
      <c r="K18" s="388"/>
      <c r="L18" s="386">
        <f>Data!Y32</f>
        <v>0</v>
      </c>
      <c r="M18" s="387"/>
      <c r="N18" s="388"/>
      <c r="O18" s="406">
        <f>'Uncertainty Budget (Ext)'!P14</f>
        <v>5.9254591945828699E-3</v>
      </c>
      <c r="P18" s="407"/>
      <c r="Q18" s="407"/>
      <c r="R18" s="408"/>
      <c r="S18" s="120"/>
      <c r="T18" s="182"/>
      <c r="U18" s="132"/>
      <c r="V18" s="130"/>
      <c r="W18" s="130"/>
    </row>
    <row r="19" spans="1:23" ht="21" customHeight="1" x14ac:dyDescent="0.55000000000000004">
      <c r="A19" s="130"/>
      <c r="B19" s="181"/>
      <c r="C19" s="120"/>
      <c r="D19" s="120"/>
      <c r="F19" s="389">
        <f>Data!C33</f>
        <v>150</v>
      </c>
      <c r="G19" s="390"/>
      <c r="H19" s="391"/>
      <c r="I19" s="386">
        <f>Data!R33</f>
        <v>150</v>
      </c>
      <c r="J19" s="387"/>
      <c r="K19" s="388"/>
      <c r="L19" s="386">
        <f>Data!Y33</f>
        <v>0</v>
      </c>
      <c r="M19" s="387"/>
      <c r="N19" s="388"/>
      <c r="O19" s="406">
        <f>'Uncertainty Budget (Ext)'!P15</f>
        <v>6.125498619160185E-3</v>
      </c>
      <c r="P19" s="407"/>
      <c r="Q19" s="407"/>
      <c r="R19" s="408"/>
      <c r="S19" s="120"/>
      <c r="T19" s="182"/>
      <c r="U19" s="132"/>
      <c r="V19" s="130"/>
      <c r="W19" s="130"/>
    </row>
    <row r="20" spans="1:23" ht="21" customHeight="1" x14ac:dyDescent="0.55000000000000004">
      <c r="A20" s="130"/>
      <c r="B20" s="181"/>
      <c r="C20" s="120"/>
      <c r="D20" s="120"/>
      <c r="F20" s="389">
        <f>Data!C34</f>
        <v>200</v>
      </c>
      <c r="G20" s="390"/>
      <c r="H20" s="391"/>
      <c r="I20" s="386">
        <f>Data!R34</f>
        <v>200</v>
      </c>
      <c r="J20" s="387"/>
      <c r="K20" s="388"/>
      <c r="L20" s="386">
        <f>Data!Y34</f>
        <v>0</v>
      </c>
      <c r="M20" s="387"/>
      <c r="N20" s="388"/>
      <c r="O20" s="406">
        <f>'Uncertainty Budget (Ext)'!P16</f>
        <v>6.3788060533822993E-3</v>
      </c>
      <c r="P20" s="407"/>
      <c r="Q20" s="407"/>
      <c r="R20" s="408"/>
      <c r="S20" s="120"/>
      <c r="T20" s="182"/>
      <c r="U20" s="132"/>
      <c r="V20" s="130"/>
      <c r="W20" s="130"/>
    </row>
    <row r="21" spans="1:23" ht="21" customHeight="1" x14ac:dyDescent="0.55000000000000004">
      <c r="A21" s="130"/>
      <c r="B21" s="181"/>
      <c r="C21" s="120"/>
      <c r="D21" s="120"/>
      <c r="F21" s="389">
        <f>Data!C35</f>
        <v>250</v>
      </c>
      <c r="G21" s="390"/>
      <c r="H21" s="391"/>
      <c r="I21" s="386">
        <f>Data!R35</f>
        <v>250</v>
      </c>
      <c r="J21" s="387"/>
      <c r="K21" s="388"/>
      <c r="L21" s="386">
        <f>Data!Y35</f>
        <v>0</v>
      </c>
      <c r="M21" s="387"/>
      <c r="N21" s="388"/>
      <c r="O21" s="406">
        <f>'Uncertainty Budget (Ext)'!P17</f>
        <v>6.689623806064633E-3</v>
      </c>
      <c r="P21" s="407"/>
      <c r="Q21" s="407"/>
      <c r="R21" s="408"/>
      <c r="S21" s="120"/>
      <c r="T21" s="182"/>
      <c r="U21" s="132"/>
      <c r="V21" s="130"/>
      <c r="W21" s="130"/>
    </row>
    <row r="22" spans="1:23" ht="21" customHeight="1" x14ac:dyDescent="0.55000000000000004">
      <c r="A22" s="130"/>
      <c r="B22" s="181"/>
      <c r="C22" s="120"/>
      <c r="D22" s="120"/>
      <c r="F22" s="389">
        <f>Data!C36</f>
        <v>300</v>
      </c>
      <c r="G22" s="390"/>
      <c r="H22" s="391"/>
      <c r="I22" s="386">
        <f>Data!R36</f>
        <v>300</v>
      </c>
      <c r="J22" s="387"/>
      <c r="K22" s="388"/>
      <c r="L22" s="386">
        <f>Data!Y36</f>
        <v>0</v>
      </c>
      <c r="M22" s="387"/>
      <c r="N22" s="388"/>
      <c r="O22" s="406">
        <f>'Uncertainty Budget (Ext)'!P18</f>
        <v>7.0503498731150447E-3</v>
      </c>
      <c r="P22" s="407"/>
      <c r="Q22" s="407"/>
      <c r="R22" s="408"/>
      <c r="S22" s="120"/>
      <c r="T22" s="182"/>
      <c r="U22" s="132"/>
      <c r="V22" s="130"/>
      <c r="W22" s="130"/>
    </row>
    <row r="23" spans="1:23" ht="21" customHeight="1" x14ac:dyDescent="0.55000000000000004">
      <c r="A23" s="130"/>
      <c r="B23" s="181"/>
      <c r="C23" s="120"/>
      <c r="D23" s="120"/>
      <c r="F23" s="389">
        <f>Data!C37</f>
        <v>400</v>
      </c>
      <c r="G23" s="390"/>
      <c r="H23" s="391"/>
      <c r="I23" s="386">
        <f>Data!R37</f>
        <v>400</v>
      </c>
      <c r="J23" s="387"/>
      <c r="K23" s="388"/>
      <c r="L23" s="386">
        <f>Data!Y37</f>
        <v>0</v>
      </c>
      <c r="M23" s="387"/>
      <c r="N23" s="388"/>
      <c r="O23" s="406">
        <f>'Uncertainty Budget (Ext)'!P19</f>
        <v>7.8954902739897456E-3</v>
      </c>
      <c r="P23" s="407"/>
      <c r="Q23" s="407"/>
      <c r="R23" s="408"/>
      <c r="S23" s="120"/>
      <c r="T23" s="182"/>
      <c r="U23" s="132"/>
      <c r="V23" s="130"/>
      <c r="W23" s="130"/>
    </row>
    <row r="24" spans="1:23" ht="21" customHeight="1" x14ac:dyDescent="0.55000000000000004">
      <c r="A24" s="130"/>
      <c r="B24" s="181"/>
      <c r="C24" s="120"/>
      <c r="D24" s="120"/>
      <c r="F24" s="389">
        <f>Data!C38</f>
        <v>500</v>
      </c>
      <c r="G24" s="390"/>
      <c r="H24" s="391"/>
      <c r="I24" s="386">
        <f>Data!R38</f>
        <v>500</v>
      </c>
      <c r="J24" s="387"/>
      <c r="K24" s="388"/>
      <c r="L24" s="386">
        <f>Data!Y38</f>
        <v>0</v>
      </c>
      <c r="M24" s="387"/>
      <c r="N24" s="388"/>
      <c r="O24" s="406">
        <f>'Uncertainty Budget (Ext)'!P20</f>
        <v>8.8671679056318009E-3</v>
      </c>
      <c r="P24" s="407"/>
      <c r="Q24" s="407"/>
      <c r="R24" s="408"/>
      <c r="S24" s="120"/>
      <c r="T24" s="182"/>
      <c r="U24" s="132"/>
      <c r="V24" s="130"/>
      <c r="W24" s="130"/>
    </row>
    <row r="25" spans="1:23" ht="21" customHeight="1" x14ac:dyDescent="0.55000000000000004">
      <c r="A25" s="130"/>
      <c r="B25" s="181"/>
      <c r="C25" s="120"/>
      <c r="D25" s="120"/>
      <c r="F25" s="389">
        <f>Data!C39</f>
        <v>600</v>
      </c>
      <c r="G25" s="390"/>
      <c r="H25" s="391"/>
      <c r="I25" s="386">
        <f>Data!R39</f>
        <v>600</v>
      </c>
      <c r="J25" s="387"/>
      <c r="K25" s="388"/>
      <c r="L25" s="386">
        <f>Data!Y39</f>
        <v>0</v>
      </c>
      <c r="M25" s="387"/>
      <c r="N25" s="388"/>
      <c r="O25" s="406">
        <f>'Uncertainty Budget (Ext)'!P21</f>
        <v>9.9147230588319171E-3</v>
      </c>
      <c r="P25" s="407"/>
      <c r="Q25" s="407"/>
      <c r="R25" s="408"/>
      <c r="S25" s="120"/>
      <c r="T25" s="182"/>
      <c r="U25" s="132"/>
      <c r="V25" s="130"/>
      <c r="W25" s="130"/>
    </row>
    <row r="26" spans="1:23" ht="21" customHeight="1" x14ac:dyDescent="0.55000000000000004">
      <c r="A26" s="130"/>
      <c r="B26" s="181"/>
      <c r="C26" s="120"/>
      <c r="D26" s="120"/>
      <c r="F26" s="389">
        <f>Data!C40</f>
        <v>700</v>
      </c>
      <c r="G26" s="390"/>
      <c r="H26" s="391"/>
      <c r="I26" s="386">
        <f>Data!R40</f>
        <v>700</v>
      </c>
      <c r="J26" s="387"/>
      <c r="K26" s="388"/>
      <c r="L26" s="386">
        <f>Data!Y40</f>
        <v>0</v>
      </c>
      <c r="M26" s="387"/>
      <c r="N26" s="388"/>
      <c r="O26" s="406">
        <f>'Uncertainty Budget (Ext)'!P22</f>
        <v>1.106612699487344E-2</v>
      </c>
      <c r="P26" s="407"/>
      <c r="Q26" s="407"/>
      <c r="R26" s="408"/>
      <c r="S26" s="120"/>
      <c r="T26" s="182"/>
      <c r="U26" s="132"/>
      <c r="V26" s="130"/>
      <c r="W26" s="130"/>
    </row>
    <row r="27" spans="1:23" ht="21" customHeight="1" x14ac:dyDescent="0.55000000000000004">
      <c r="A27" s="130"/>
      <c r="B27" s="181"/>
      <c r="C27" s="120"/>
      <c r="D27" s="120"/>
      <c r="F27" s="389">
        <f>Data!C41</f>
        <v>800</v>
      </c>
      <c r="G27" s="390"/>
      <c r="H27" s="391"/>
      <c r="I27" s="386">
        <f>Data!R41</f>
        <v>800</v>
      </c>
      <c r="J27" s="387"/>
      <c r="K27" s="388"/>
      <c r="L27" s="386">
        <f>Data!Y41</f>
        <v>0</v>
      </c>
      <c r="M27" s="387"/>
      <c r="N27" s="388"/>
      <c r="O27" s="406">
        <f>'Uncertainty Budget (Ext)'!P23</f>
        <v>1.2225496581598093E-2</v>
      </c>
      <c r="P27" s="407"/>
      <c r="Q27" s="407"/>
      <c r="R27" s="408"/>
      <c r="S27" s="120"/>
      <c r="T27" s="182"/>
      <c r="U27" s="132"/>
      <c r="V27" s="130"/>
      <c r="W27" s="130"/>
    </row>
    <row r="28" spans="1:23" ht="21" customHeight="1" x14ac:dyDescent="0.55000000000000004">
      <c r="A28" s="130"/>
      <c r="B28" s="181"/>
      <c r="C28" s="120"/>
      <c r="D28" s="120"/>
      <c r="F28" s="389">
        <f>Data!C42</f>
        <v>900</v>
      </c>
      <c r="G28" s="390"/>
      <c r="H28" s="391"/>
      <c r="I28" s="386">
        <f>Data!R42</f>
        <v>900</v>
      </c>
      <c r="J28" s="387"/>
      <c r="K28" s="388"/>
      <c r="L28" s="386">
        <f>Data!Y42</f>
        <v>0</v>
      </c>
      <c r="M28" s="387"/>
      <c r="N28" s="388"/>
      <c r="O28" s="406">
        <f>'Uncertainty Budget (Ext)'!P24</f>
        <v>1.3421007165385664E-2</v>
      </c>
      <c r="P28" s="407"/>
      <c r="Q28" s="407"/>
      <c r="R28" s="408"/>
      <c r="S28" s="120"/>
      <c r="T28" s="182"/>
      <c r="U28" s="132"/>
      <c r="V28" s="130"/>
      <c r="W28" s="130"/>
    </row>
    <row r="29" spans="1:23" ht="21" customHeight="1" x14ac:dyDescent="0.55000000000000004">
      <c r="A29" s="130"/>
      <c r="B29" s="181"/>
      <c r="C29" s="184"/>
      <c r="D29" s="184"/>
      <c r="F29" s="389">
        <f>Data!C43</f>
        <v>1000</v>
      </c>
      <c r="G29" s="390"/>
      <c r="H29" s="391"/>
      <c r="I29" s="386">
        <f>Data!R43</f>
        <v>1000</v>
      </c>
      <c r="J29" s="387"/>
      <c r="K29" s="388"/>
      <c r="L29" s="386">
        <f>Data!Y43</f>
        <v>0</v>
      </c>
      <c r="M29" s="387"/>
      <c r="N29" s="388"/>
      <c r="O29" s="406">
        <f>'Uncertainty Budget (Ext)'!P25</f>
        <v>1.4632797636360132E-2</v>
      </c>
      <c r="P29" s="407"/>
      <c r="Q29" s="407"/>
      <c r="R29" s="408"/>
      <c r="S29" s="120"/>
      <c r="T29" s="182"/>
      <c r="U29" s="132"/>
      <c r="V29" s="130"/>
      <c r="W29" s="130"/>
    </row>
    <row r="30" spans="1:23" ht="21" customHeight="1" x14ac:dyDescent="0.55000000000000004">
      <c r="A30" s="130"/>
      <c r="B30" s="181"/>
      <c r="C30" s="184"/>
      <c r="D30" s="184"/>
      <c r="E30" s="183"/>
      <c r="F30" s="377">
        <f>Data!C44</f>
        <v>1500</v>
      </c>
      <c r="G30" s="378"/>
      <c r="H30" s="379"/>
      <c r="I30" s="380">
        <f>Data!R44</f>
        <v>1500.01</v>
      </c>
      <c r="J30" s="381"/>
      <c r="K30" s="382"/>
      <c r="L30" s="380">
        <f>Data!Y44</f>
        <v>9.9999999999909051E-3</v>
      </c>
      <c r="M30" s="381"/>
      <c r="N30" s="382"/>
      <c r="O30" s="383">
        <f>'Uncertainty Budget (Ext)'!P26</f>
        <v>2.101047913145565E-2</v>
      </c>
      <c r="P30" s="384"/>
      <c r="Q30" s="384"/>
      <c r="R30" s="385"/>
      <c r="S30" s="120"/>
      <c r="T30" s="182"/>
      <c r="U30" s="132"/>
      <c r="V30" s="130"/>
      <c r="W30" s="130"/>
    </row>
    <row r="31" spans="1:23" ht="21" customHeight="1" x14ac:dyDescent="0.55000000000000004">
      <c r="A31" s="130"/>
      <c r="B31" s="181"/>
      <c r="C31" s="184"/>
      <c r="D31" s="184"/>
      <c r="E31" s="183"/>
      <c r="F31" s="183"/>
      <c r="G31" s="183"/>
      <c r="H31" s="183"/>
      <c r="I31" s="180"/>
      <c r="J31" s="180"/>
      <c r="K31" s="180"/>
      <c r="L31" s="180"/>
      <c r="M31" s="180"/>
      <c r="N31" s="180"/>
      <c r="O31" s="252"/>
      <c r="P31" s="252"/>
      <c r="Q31" s="252"/>
      <c r="R31" s="252"/>
      <c r="S31" s="120"/>
      <c r="T31" s="182"/>
      <c r="U31" s="132"/>
      <c r="V31" s="130"/>
      <c r="W31" s="130"/>
    </row>
    <row r="32" spans="1:23" ht="18" customHeight="1" x14ac:dyDescent="0.55000000000000004">
      <c r="A32" s="130"/>
      <c r="B32" s="185"/>
      <c r="C32" s="185"/>
      <c r="D32" s="185"/>
      <c r="E32" s="185" t="s">
        <v>47</v>
      </c>
      <c r="F32" s="186"/>
      <c r="G32" s="186"/>
      <c r="H32" s="186"/>
      <c r="I32" s="186"/>
      <c r="J32" s="186"/>
      <c r="K32" s="186"/>
      <c r="L32" s="186"/>
      <c r="M32" s="187"/>
      <c r="N32" s="188"/>
      <c r="O32" s="186"/>
      <c r="P32" s="186"/>
      <c r="Q32" s="186"/>
      <c r="R32" s="186"/>
      <c r="S32" s="186"/>
      <c r="T32" s="186"/>
      <c r="U32" s="133"/>
      <c r="V32" s="130"/>
    </row>
    <row r="33" spans="1:23" ht="18" customHeight="1" x14ac:dyDescent="0.55000000000000004">
      <c r="A33" s="130"/>
      <c r="B33" s="185"/>
      <c r="C33" s="185"/>
      <c r="D33" s="186"/>
      <c r="E33" s="189" t="s">
        <v>48</v>
      </c>
      <c r="F33" s="186"/>
      <c r="G33" s="186"/>
      <c r="H33" s="186"/>
      <c r="I33" s="186"/>
      <c r="J33" s="187"/>
      <c r="K33" s="188"/>
      <c r="L33" s="168"/>
      <c r="O33" s="195">
        <f>Data!L21</f>
        <v>9.9999999999997868E-3</v>
      </c>
      <c r="P33" s="190" t="s">
        <v>21</v>
      </c>
      <c r="Q33" s="186"/>
      <c r="R33" s="186"/>
      <c r="S33" s="186"/>
      <c r="T33" s="186"/>
      <c r="U33" s="133"/>
      <c r="V33" s="130"/>
    </row>
    <row r="34" spans="1:23" ht="18" customHeight="1" x14ac:dyDescent="0.55000000000000004">
      <c r="A34" s="130"/>
      <c r="B34" s="134"/>
      <c r="C34" s="64"/>
      <c r="D34" s="134"/>
      <c r="E34" s="130"/>
      <c r="F34" s="135"/>
      <c r="G34" s="135"/>
      <c r="H34" s="135"/>
      <c r="I34" s="135"/>
      <c r="J34" s="135"/>
      <c r="K34" s="135"/>
      <c r="L34" s="135"/>
      <c r="Q34" s="135"/>
      <c r="R34" s="135"/>
      <c r="S34" s="135"/>
      <c r="T34" s="135"/>
      <c r="U34" s="134"/>
      <c r="V34" s="134"/>
      <c r="W34" s="130"/>
    </row>
    <row r="35" spans="1:23" ht="18" customHeight="1" x14ac:dyDescent="0.55000000000000004">
      <c r="A35" s="130"/>
      <c r="B35" s="135"/>
      <c r="D35" s="136"/>
      <c r="E35" s="130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4"/>
      <c r="V35" s="134"/>
      <c r="W35" s="130"/>
    </row>
    <row r="36" spans="1:23" ht="18" customHeight="1" x14ac:dyDescent="0.55000000000000004">
      <c r="A36" s="130"/>
      <c r="B36" s="134"/>
      <c r="C36" s="136"/>
      <c r="D36" s="130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4"/>
      <c r="V36" s="134"/>
      <c r="W36" s="130"/>
    </row>
    <row r="37" spans="1:23" ht="17.100000000000001" customHeight="1" x14ac:dyDescent="0.5500000000000000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</row>
    <row r="38" spans="1:23" ht="17.100000000000001" customHeight="1" x14ac:dyDescent="0.55000000000000004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34"/>
      <c r="W38" s="130"/>
    </row>
    <row r="39" spans="1:23" ht="17.100000000000001" customHeight="1" x14ac:dyDescent="0.5500000000000000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</row>
    <row r="40" spans="1:23" ht="17.100000000000001" customHeight="1" x14ac:dyDescent="0.5500000000000000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</row>
    <row r="41" spans="1:23" ht="17.100000000000001" customHeight="1" x14ac:dyDescent="0.5500000000000000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</row>
    <row r="42" spans="1:23" ht="17.100000000000001" customHeight="1" x14ac:dyDescent="0.5500000000000000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</row>
    <row r="43" spans="1:23" ht="17.100000000000001" customHeight="1" x14ac:dyDescent="0.5500000000000000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</row>
    <row r="44" spans="1:23" ht="17.100000000000001" customHeight="1" x14ac:dyDescent="0.5500000000000000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</row>
    <row r="45" spans="1:23" ht="17.100000000000001" customHeight="1" x14ac:dyDescent="0.5500000000000000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</row>
    <row r="46" spans="1:23" ht="17.100000000000001" customHeight="1" x14ac:dyDescent="0.5500000000000000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spans="1:23" ht="17.100000000000001" customHeight="1" x14ac:dyDescent="0.5500000000000000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</row>
    <row r="48" spans="1:23" ht="17.100000000000001" customHeight="1" x14ac:dyDescent="0.55000000000000004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</row>
    <row r="49" spans="1:23" ht="17.100000000000001" customHeight="1" x14ac:dyDescent="0.55000000000000004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</row>
    <row r="50" spans="1:23" ht="17.100000000000001" customHeight="1" x14ac:dyDescent="0.55000000000000004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</row>
    <row r="51" spans="1:23" ht="17.100000000000001" customHeight="1" x14ac:dyDescent="0.55000000000000004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spans="1:23" ht="17.100000000000001" customHeight="1" x14ac:dyDescent="0.55000000000000004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</row>
    <row r="53" spans="1:23" ht="17.100000000000001" customHeight="1" x14ac:dyDescent="0.55000000000000004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</row>
    <row r="54" spans="1:23" ht="17.100000000000001" customHeight="1" x14ac:dyDescent="0.5500000000000000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</row>
    <row r="55" spans="1:23" ht="17.100000000000001" customHeight="1" x14ac:dyDescent="0.55000000000000004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</row>
    <row r="56" spans="1:23" ht="17.100000000000001" customHeight="1" x14ac:dyDescent="0.55000000000000004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</row>
    <row r="57" spans="1:23" ht="17.100000000000001" customHeight="1" x14ac:dyDescent="0.55000000000000004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</row>
    <row r="58" spans="1:23" ht="17.100000000000001" customHeight="1" x14ac:dyDescent="0.55000000000000004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</row>
    <row r="59" spans="1:23" ht="17.100000000000001" customHeight="1" x14ac:dyDescent="0.55000000000000004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</row>
    <row r="60" spans="1:23" ht="17.100000000000001" customHeight="1" x14ac:dyDescent="0.55000000000000004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</row>
    <row r="61" spans="1:23" ht="17.100000000000001" customHeight="1" x14ac:dyDescent="0.55000000000000004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</row>
    <row r="62" spans="1:23" ht="17.100000000000001" customHeight="1" x14ac:dyDescent="0.55000000000000004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spans="1:23" ht="17.100000000000001" customHeight="1" x14ac:dyDescent="0.55000000000000004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</row>
    <row r="64" spans="1:23" ht="17.100000000000001" customHeight="1" x14ac:dyDescent="0.5500000000000000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</row>
    <row r="65" spans="1:23" ht="17.100000000000001" customHeight="1" x14ac:dyDescent="0.55000000000000004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spans="1:23" ht="17.100000000000001" customHeight="1" x14ac:dyDescent="0.55000000000000004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</row>
    <row r="67" spans="1:23" ht="17.100000000000001" customHeight="1" x14ac:dyDescent="0.55000000000000004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</row>
    <row r="68" spans="1:23" ht="17.100000000000001" customHeight="1" x14ac:dyDescent="0.55000000000000004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</row>
    <row r="69" spans="1:23" ht="17.100000000000001" customHeight="1" x14ac:dyDescent="0.55000000000000004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</row>
    <row r="70" spans="1:23" ht="17.100000000000001" customHeight="1" x14ac:dyDescent="0.55000000000000004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</row>
    <row r="71" spans="1:23" ht="17.100000000000001" customHeight="1" x14ac:dyDescent="0.55000000000000004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spans="1:23" ht="17.100000000000001" customHeight="1" x14ac:dyDescent="0.55000000000000004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</row>
    <row r="73" spans="1:23" ht="17.100000000000001" customHeight="1" x14ac:dyDescent="0.55000000000000004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</row>
    <row r="74" spans="1:23" ht="17.100000000000001" customHeight="1" x14ac:dyDescent="0.5500000000000000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</row>
    <row r="75" spans="1:23" ht="17.100000000000001" customHeight="1" x14ac:dyDescent="0.55000000000000004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</row>
    <row r="76" spans="1:23" ht="17.100000000000001" customHeight="1" x14ac:dyDescent="0.55000000000000004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</row>
    <row r="77" spans="1:23" ht="17.100000000000001" customHeight="1" x14ac:dyDescent="0.55000000000000004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</row>
    <row r="78" spans="1:23" ht="17.100000000000001" customHeight="1" x14ac:dyDescent="0.55000000000000004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spans="1:23" ht="17.100000000000001" customHeight="1" x14ac:dyDescent="0.55000000000000004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</row>
    <row r="80" spans="1:23" ht="17.100000000000001" customHeight="1" x14ac:dyDescent="0.55000000000000004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</row>
    <row r="81" spans="1:23" ht="17.100000000000001" customHeight="1" x14ac:dyDescent="0.55000000000000004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</row>
    <row r="82" spans="1:23" ht="17.100000000000001" customHeight="1" x14ac:dyDescent="0.55000000000000004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</row>
    <row r="83" spans="1:23" ht="17.100000000000001" customHeight="1" x14ac:dyDescent="0.55000000000000004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</row>
    <row r="84" spans="1:23" ht="17.100000000000001" customHeight="1" x14ac:dyDescent="0.5500000000000000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</row>
    <row r="85" spans="1:23" ht="17.100000000000001" customHeight="1" x14ac:dyDescent="0.55000000000000004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 spans="1:23" ht="17.100000000000001" customHeight="1" x14ac:dyDescent="0.55000000000000004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 spans="1:23" ht="17.100000000000001" customHeight="1" x14ac:dyDescent="0.55000000000000004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</row>
    <row r="88" spans="1:23" ht="17.100000000000001" customHeight="1" x14ac:dyDescent="0.55000000000000004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</row>
    <row r="89" spans="1:23" ht="17.100000000000001" customHeight="1" x14ac:dyDescent="0.55000000000000004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</row>
    <row r="90" spans="1:23" ht="17.100000000000001" customHeight="1" x14ac:dyDescent="0.25"/>
    <row r="91" spans="1:23" ht="17.100000000000001" customHeight="1" x14ac:dyDescent="0.25"/>
    <row r="92" spans="1:23" ht="17.100000000000001" customHeight="1" x14ac:dyDescent="0.25"/>
    <row r="93" spans="1:23" ht="17.100000000000001" customHeight="1" x14ac:dyDescent="0.25"/>
    <row r="94" spans="1:23" ht="17.100000000000001" customHeight="1" x14ac:dyDescent="0.25"/>
    <row r="95" spans="1:23" ht="17.100000000000001" customHeight="1" x14ac:dyDescent="0.25"/>
    <row r="96" spans="1:2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</sheetData>
  <mergeCells count="86">
    <mergeCell ref="L17:N17"/>
    <mergeCell ref="L18:N18"/>
    <mergeCell ref="L19:N19"/>
    <mergeCell ref="L20:N20"/>
    <mergeCell ref="L21:N21"/>
    <mergeCell ref="L28:N28"/>
    <mergeCell ref="L22:N22"/>
    <mergeCell ref="L23:N23"/>
    <mergeCell ref="L24:N24"/>
    <mergeCell ref="L25:N25"/>
    <mergeCell ref="L26:N26"/>
    <mergeCell ref="L27:N27"/>
    <mergeCell ref="L11:N11"/>
    <mergeCell ref="L12:N12"/>
    <mergeCell ref="L13:N13"/>
    <mergeCell ref="L14:N14"/>
    <mergeCell ref="L15:N15"/>
    <mergeCell ref="L16:N16"/>
    <mergeCell ref="O16:R16"/>
    <mergeCell ref="O15:R15"/>
    <mergeCell ref="O14:R14"/>
    <mergeCell ref="O13:R13"/>
    <mergeCell ref="O11:R11"/>
    <mergeCell ref="O22:R22"/>
    <mergeCell ref="O21:R21"/>
    <mergeCell ref="O20:R20"/>
    <mergeCell ref="O19:R19"/>
    <mergeCell ref="O18:R18"/>
    <mergeCell ref="O17:R17"/>
    <mergeCell ref="I12:K12"/>
    <mergeCell ref="I11:K11"/>
    <mergeCell ref="O29:R29"/>
    <mergeCell ref="O28:R28"/>
    <mergeCell ref="O27:R27"/>
    <mergeCell ref="O26:R26"/>
    <mergeCell ref="O25:R25"/>
    <mergeCell ref="O24:R24"/>
    <mergeCell ref="O23:R23"/>
    <mergeCell ref="I19:K19"/>
    <mergeCell ref="I18:K18"/>
    <mergeCell ref="I17:K17"/>
    <mergeCell ref="I16:K16"/>
    <mergeCell ref="I15:K15"/>
    <mergeCell ref="I14:K14"/>
    <mergeCell ref="O12:R12"/>
    <mergeCell ref="F15:H15"/>
    <mergeCell ref="F14:H14"/>
    <mergeCell ref="F13:H13"/>
    <mergeCell ref="I25:K25"/>
    <mergeCell ref="I24:K24"/>
    <mergeCell ref="I23:K23"/>
    <mergeCell ref="I22:K22"/>
    <mergeCell ref="I21:K21"/>
    <mergeCell ref="I13:K13"/>
    <mergeCell ref="F25:H25"/>
    <mergeCell ref="F24:H24"/>
    <mergeCell ref="A3:V3"/>
    <mergeCell ref="F23:H23"/>
    <mergeCell ref="F22:H22"/>
    <mergeCell ref="F21:H21"/>
    <mergeCell ref="F20:H20"/>
    <mergeCell ref="F19:H19"/>
    <mergeCell ref="F18:H18"/>
    <mergeCell ref="F17:H17"/>
    <mergeCell ref="P8:Q8"/>
    <mergeCell ref="O9:R10"/>
    <mergeCell ref="L9:N10"/>
    <mergeCell ref="F9:H10"/>
    <mergeCell ref="I20:K20"/>
    <mergeCell ref="F16:H16"/>
    <mergeCell ref="I9:K10"/>
    <mergeCell ref="F30:H30"/>
    <mergeCell ref="I30:K30"/>
    <mergeCell ref="L30:N30"/>
    <mergeCell ref="O30:R30"/>
    <mergeCell ref="L29:N29"/>
    <mergeCell ref="I29:K29"/>
    <mergeCell ref="I28:K28"/>
    <mergeCell ref="I27:K27"/>
    <mergeCell ref="I26:K26"/>
    <mergeCell ref="F29:H29"/>
    <mergeCell ref="F28:H28"/>
    <mergeCell ref="F27:H27"/>
    <mergeCell ref="F26:H26"/>
    <mergeCell ref="F12:H12"/>
    <mergeCell ref="F11:H1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56"/>
  <sheetViews>
    <sheetView view="pageLayout" zoomScaleSheetLayoutView="100" workbookViewId="0">
      <selection activeCell="O12" sqref="O12:R12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37" width="4.140625" customWidth="1"/>
  </cols>
  <sheetData>
    <row r="1" spans="1:23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3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23" ht="34.5" customHeight="1" x14ac:dyDescent="0.25">
      <c r="A3" s="395" t="s">
        <v>44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23" s="168" customFormat="1" ht="18.75" customHeight="1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R4" s="176"/>
      <c r="S4" s="176"/>
      <c r="T4" s="176"/>
      <c r="U4" s="176"/>
    </row>
    <row r="5" spans="1:23" s="168" customFormat="1" ht="17.25" customHeight="1" x14ac:dyDescent="0.15">
      <c r="B5" s="120"/>
      <c r="C5" s="181" t="s">
        <v>57</v>
      </c>
      <c r="D5" s="181"/>
      <c r="E5" s="181"/>
      <c r="F5" s="174"/>
      <c r="G5" s="412" t="e">
        <f>'Result External'!G5</f>
        <v>#REF!</v>
      </c>
      <c r="H5" s="412"/>
      <c r="I5" s="412"/>
      <c r="J5" s="412"/>
      <c r="K5" s="412"/>
      <c r="L5" s="176"/>
      <c r="M5" s="176"/>
      <c r="N5" s="176"/>
      <c r="O5" s="120"/>
      <c r="P5" s="177"/>
      <c r="T5" s="178" t="s">
        <v>92</v>
      </c>
      <c r="U5" s="178"/>
    </row>
    <row r="6" spans="1:23" s="168" customFormat="1" ht="18.75" customHeight="1" x14ac:dyDescent="0.15">
      <c r="B6" s="120"/>
      <c r="C6" s="179"/>
      <c r="D6" s="179"/>
      <c r="E6" s="179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20"/>
      <c r="Q6" s="120"/>
      <c r="R6" s="120"/>
      <c r="S6" s="120"/>
      <c r="U6" s="120"/>
    </row>
    <row r="7" spans="1:23" s="168" customFormat="1" ht="18.75" customHeight="1" x14ac:dyDescent="0.15"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82"/>
    </row>
    <row r="8" spans="1:23" s="168" customFormat="1" ht="21" customHeight="1" x14ac:dyDescent="0.15">
      <c r="B8" s="181"/>
      <c r="C8" s="176"/>
      <c r="D8" s="176"/>
      <c r="F8" s="176" t="s">
        <v>55</v>
      </c>
      <c r="G8" s="176"/>
      <c r="H8" s="176"/>
      <c r="I8" s="176"/>
      <c r="J8" s="176"/>
      <c r="K8" s="176"/>
      <c r="L8" s="176"/>
      <c r="M8" s="176"/>
      <c r="N8" s="176"/>
      <c r="O8" s="176"/>
      <c r="P8" s="396" t="s">
        <v>131</v>
      </c>
      <c r="Q8" s="396"/>
      <c r="R8" s="120" t="s">
        <v>21</v>
      </c>
      <c r="S8" s="120"/>
      <c r="T8" s="182"/>
      <c r="U8" s="182"/>
    </row>
    <row r="9" spans="1:23" s="168" customFormat="1" ht="21" customHeight="1" x14ac:dyDescent="0.15">
      <c r="B9" s="120"/>
      <c r="C9" s="120"/>
      <c r="D9" s="120"/>
      <c r="F9" s="371" t="s">
        <v>132</v>
      </c>
      <c r="G9" s="372"/>
      <c r="H9" s="373"/>
      <c r="I9" s="371" t="s">
        <v>133</v>
      </c>
      <c r="J9" s="372"/>
      <c r="K9" s="373"/>
      <c r="L9" s="397" t="s">
        <v>46</v>
      </c>
      <c r="M9" s="398"/>
      <c r="N9" s="399"/>
      <c r="O9" s="371" t="s">
        <v>134</v>
      </c>
      <c r="P9" s="372"/>
      <c r="Q9" s="372"/>
      <c r="R9" s="373"/>
      <c r="S9" s="120"/>
      <c r="T9" s="182"/>
      <c r="U9" s="182"/>
    </row>
    <row r="10" spans="1:23" s="168" customFormat="1" ht="21" customHeight="1" x14ac:dyDescent="0.15">
      <c r="B10" s="120"/>
      <c r="C10" s="120"/>
      <c r="D10" s="120"/>
      <c r="F10" s="374"/>
      <c r="G10" s="375"/>
      <c r="H10" s="376"/>
      <c r="I10" s="374"/>
      <c r="J10" s="375"/>
      <c r="K10" s="376"/>
      <c r="L10" s="400"/>
      <c r="M10" s="401"/>
      <c r="N10" s="402"/>
      <c r="O10" s="374"/>
      <c r="P10" s="375"/>
      <c r="Q10" s="375"/>
      <c r="R10" s="376"/>
      <c r="S10" s="120"/>
      <c r="T10" s="182"/>
      <c r="U10" s="182"/>
    </row>
    <row r="11" spans="1:23" s="168" customFormat="1" ht="21" customHeight="1" x14ac:dyDescent="0.15">
      <c r="B11" s="181"/>
      <c r="C11" s="120"/>
      <c r="D11" s="120"/>
      <c r="F11" s="392">
        <f>Data!R49</f>
        <v>0</v>
      </c>
      <c r="G11" s="393"/>
      <c r="H11" s="394"/>
      <c r="I11" s="403">
        <f>Data!R49</f>
        <v>0</v>
      </c>
      <c r="J11" s="404"/>
      <c r="K11" s="405"/>
      <c r="L11" s="403">
        <f>Data!Y49</f>
        <v>0</v>
      </c>
      <c r="M11" s="404"/>
      <c r="N11" s="405"/>
      <c r="O11" s="409">
        <f>'Uncertainty Budget (In)'!P7</f>
        <v>5.7738144526243082E-3</v>
      </c>
      <c r="P11" s="410"/>
      <c r="Q11" s="410"/>
      <c r="R11" s="411"/>
      <c r="S11" s="120"/>
      <c r="T11" s="182"/>
      <c r="U11" s="182"/>
    </row>
    <row r="12" spans="1:23" s="168" customFormat="1" ht="21" customHeight="1" x14ac:dyDescent="0.15">
      <c r="B12" s="181"/>
      <c r="C12" s="120"/>
      <c r="D12" s="120"/>
      <c r="F12" s="389">
        <f>Data!R50</f>
        <v>1</v>
      </c>
      <c r="G12" s="390"/>
      <c r="H12" s="391"/>
      <c r="I12" s="386">
        <f>Data!R50</f>
        <v>1</v>
      </c>
      <c r="J12" s="387"/>
      <c r="K12" s="388"/>
      <c r="L12" s="386">
        <f>Data!Y50</f>
        <v>0</v>
      </c>
      <c r="M12" s="387"/>
      <c r="N12" s="388"/>
      <c r="O12" s="406">
        <f>'Uncertainty Budget (In)'!P8</f>
        <v>5.773829722694173E-3</v>
      </c>
      <c r="P12" s="407"/>
      <c r="Q12" s="407"/>
      <c r="R12" s="408"/>
      <c r="S12" s="120"/>
      <c r="T12" s="182"/>
      <c r="U12" s="182"/>
    </row>
    <row r="13" spans="1:23" s="168" customFormat="1" ht="21" customHeight="1" x14ac:dyDescent="0.15">
      <c r="B13" s="181"/>
      <c r="C13" s="120"/>
      <c r="D13" s="120"/>
      <c r="F13" s="389">
        <f>Data!R51</f>
        <v>1.5</v>
      </c>
      <c r="G13" s="390"/>
      <c r="H13" s="391"/>
      <c r="I13" s="386">
        <f>Data!R51</f>
        <v>1.5</v>
      </c>
      <c r="J13" s="387"/>
      <c r="K13" s="388"/>
      <c r="L13" s="386">
        <f>Data!Y51</f>
        <v>0</v>
      </c>
      <c r="M13" s="387"/>
      <c r="N13" s="388"/>
      <c r="O13" s="406">
        <f>'Uncertainty Budget (In)'!P9</f>
        <v>5.7738488102247135E-3</v>
      </c>
      <c r="P13" s="407"/>
      <c r="Q13" s="407"/>
      <c r="R13" s="408"/>
      <c r="S13" s="120"/>
      <c r="T13" s="182"/>
      <c r="U13" s="182"/>
    </row>
    <row r="14" spans="1:23" s="168" customFormat="1" ht="21" customHeight="1" x14ac:dyDescent="0.15">
      <c r="B14" s="181"/>
      <c r="C14" s="120"/>
      <c r="D14" s="120"/>
      <c r="F14" s="389">
        <f>Data!R52</f>
        <v>5</v>
      </c>
      <c r="G14" s="390"/>
      <c r="H14" s="391"/>
      <c r="I14" s="386">
        <f>Data!R52</f>
        <v>5</v>
      </c>
      <c r="J14" s="387"/>
      <c r="K14" s="388"/>
      <c r="L14" s="386">
        <f>Data!Y52</f>
        <v>0</v>
      </c>
      <c r="M14" s="387"/>
      <c r="N14" s="388"/>
      <c r="O14" s="406">
        <f>'Uncertainty Budget (In)'!P10</f>
        <v>5.7741961922562583E-3</v>
      </c>
      <c r="P14" s="407"/>
      <c r="Q14" s="407"/>
      <c r="R14" s="408"/>
      <c r="S14" s="120"/>
      <c r="T14" s="182"/>
      <c r="U14" s="182"/>
    </row>
    <row r="15" spans="1:23" s="168" customFormat="1" ht="21" customHeight="1" x14ac:dyDescent="0.15">
      <c r="B15" s="181"/>
      <c r="C15" s="120"/>
      <c r="D15" s="120"/>
      <c r="F15" s="389">
        <f>Data!R53</f>
        <v>10</v>
      </c>
      <c r="G15" s="390"/>
      <c r="H15" s="391"/>
      <c r="I15" s="386">
        <f>Data!R53</f>
        <v>10</v>
      </c>
      <c r="J15" s="387"/>
      <c r="K15" s="388"/>
      <c r="L15" s="386">
        <f>Data!Y53</f>
        <v>0</v>
      </c>
      <c r="M15" s="387"/>
      <c r="N15" s="388"/>
      <c r="O15" s="406">
        <f>'Uncertainty Budget (In)'!P11</f>
        <v>5.7753412597583067E-3</v>
      </c>
      <c r="P15" s="407"/>
      <c r="Q15" s="407"/>
      <c r="R15" s="408"/>
      <c r="S15" s="120"/>
      <c r="T15" s="182"/>
      <c r="U15" s="182"/>
    </row>
    <row r="16" spans="1:23" s="168" customFormat="1" ht="21" customHeight="1" x14ac:dyDescent="0.15">
      <c r="B16" s="181"/>
      <c r="C16" s="120"/>
      <c r="D16" s="120"/>
      <c r="F16" s="389">
        <f>Data!R54</f>
        <v>20</v>
      </c>
      <c r="G16" s="390"/>
      <c r="H16" s="391"/>
      <c r="I16" s="386">
        <f>Data!R54</f>
        <v>20</v>
      </c>
      <c r="J16" s="387"/>
      <c r="K16" s="388"/>
      <c r="L16" s="386">
        <f>Data!Y54</f>
        <v>0</v>
      </c>
      <c r="M16" s="387"/>
      <c r="N16" s="388"/>
      <c r="O16" s="406">
        <f>'Uncertainty Budget (In)'!P12</f>
        <v>5.7800317184827513E-3</v>
      </c>
      <c r="P16" s="407"/>
      <c r="Q16" s="407"/>
      <c r="R16" s="408"/>
      <c r="S16" s="120"/>
      <c r="T16" s="182"/>
      <c r="U16" s="182"/>
    </row>
    <row r="17" spans="2:21" s="168" customFormat="1" ht="21" customHeight="1" x14ac:dyDescent="0.15">
      <c r="B17" s="181"/>
      <c r="C17" s="120"/>
      <c r="D17" s="120"/>
      <c r="F17" s="389">
        <f>Data!R55</f>
        <v>50</v>
      </c>
      <c r="G17" s="390"/>
      <c r="H17" s="391"/>
      <c r="I17" s="386">
        <f>Data!R55</f>
        <v>50</v>
      </c>
      <c r="J17" s="387"/>
      <c r="K17" s="388"/>
      <c r="L17" s="386">
        <f>Data!Y55</f>
        <v>0</v>
      </c>
      <c r="M17" s="387"/>
      <c r="N17" s="388"/>
      <c r="O17" s="406">
        <f>'Uncertainty Budget (In)'!P13</f>
        <v>5.8122514283766727E-3</v>
      </c>
      <c r="P17" s="407"/>
      <c r="Q17" s="407"/>
      <c r="R17" s="408"/>
      <c r="S17" s="120"/>
      <c r="T17" s="182"/>
      <c r="U17" s="182"/>
    </row>
    <row r="18" spans="2:21" s="168" customFormat="1" ht="21" customHeight="1" x14ac:dyDescent="0.15">
      <c r="B18" s="181"/>
      <c r="C18" s="120"/>
      <c r="D18" s="120"/>
      <c r="F18" s="389">
        <f>Data!R56</f>
        <v>100</v>
      </c>
      <c r="G18" s="390"/>
      <c r="H18" s="391"/>
      <c r="I18" s="386">
        <f>Data!R56</f>
        <v>100</v>
      </c>
      <c r="J18" s="387"/>
      <c r="K18" s="388"/>
      <c r="L18" s="386">
        <f>Data!Y56</f>
        <v>0</v>
      </c>
      <c r="M18" s="387"/>
      <c r="N18" s="388"/>
      <c r="O18" s="406">
        <f>'Uncertainty Budget (In)'!P14</f>
        <v>5.9254591945828699E-3</v>
      </c>
      <c r="P18" s="407"/>
      <c r="Q18" s="407"/>
      <c r="R18" s="408"/>
      <c r="S18" s="120"/>
      <c r="T18" s="182"/>
      <c r="U18" s="182"/>
    </row>
    <row r="19" spans="2:21" s="168" customFormat="1" ht="21" customHeight="1" x14ac:dyDescent="0.15">
      <c r="B19" s="181"/>
      <c r="C19" s="120"/>
      <c r="D19" s="120"/>
      <c r="F19" s="389">
        <f>Data!R57</f>
        <v>150</v>
      </c>
      <c r="G19" s="390"/>
      <c r="H19" s="391"/>
      <c r="I19" s="386">
        <f>Data!R57</f>
        <v>150</v>
      </c>
      <c r="J19" s="387"/>
      <c r="K19" s="388"/>
      <c r="L19" s="386">
        <f>Data!Y57</f>
        <v>0</v>
      </c>
      <c r="M19" s="387"/>
      <c r="N19" s="388"/>
      <c r="O19" s="406">
        <f>'Uncertainty Budget (In)'!P15</f>
        <v>6.125498619160185E-3</v>
      </c>
      <c r="P19" s="407"/>
      <c r="Q19" s="407"/>
      <c r="R19" s="408"/>
      <c r="S19" s="120"/>
      <c r="T19" s="182"/>
      <c r="U19" s="182"/>
    </row>
    <row r="20" spans="2:21" s="168" customFormat="1" ht="21" customHeight="1" x14ac:dyDescent="0.15">
      <c r="B20" s="181"/>
      <c r="C20" s="120"/>
      <c r="D20" s="120"/>
      <c r="F20" s="389">
        <f>Data!R58</f>
        <v>200</v>
      </c>
      <c r="G20" s="390"/>
      <c r="H20" s="391"/>
      <c r="I20" s="386">
        <f>Data!R58</f>
        <v>200</v>
      </c>
      <c r="J20" s="387"/>
      <c r="K20" s="388"/>
      <c r="L20" s="386">
        <f>Data!Y58</f>
        <v>0</v>
      </c>
      <c r="M20" s="387"/>
      <c r="N20" s="388"/>
      <c r="O20" s="406">
        <f>'Uncertainty Budget (In)'!P16</f>
        <v>6.3788060533822993E-3</v>
      </c>
      <c r="P20" s="407"/>
      <c r="Q20" s="407"/>
      <c r="R20" s="408"/>
      <c r="S20" s="120"/>
      <c r="T20" s="182"/>
      <c r="U20" s="182"/>
    </row>
    <row r="21" spans="2:21" s="168" customFormat="1" ht="21" customHeight="1" x14ac:dyDescent="0.15">
      <c r="B21" s="181"/>
      <c r="C21" s="120"/>
      <c r="D21" s="120"/>
      <c r="F21" s="389">
        <f>Data!R59</f>
        <v>250</v>
      </c>
      <c r="G21" s="390"/>
      <c r="H21" s="391"/>
      <c r="I21" s="386">
        <f>Data!R59</f>
        <v>250</v>
      </c>
      <c r="J21" s="387"/>
      <c r="K21" s="388"/>
      <c r="L21" s="386">
        <f>Data!Y59</f>
        <v>0</v>
      </c>
      <c r="M21" s="387"/>
      <c r="N21" s="388"/>
      <c r="O21" s="406">
        <f>'Uncertainty Budget (In)'!P17</f>
        <v>6.689623806064633E-3</v>
      </c>
      <c r="P21" s="407"/>
      <c r="Q21" s="407"/>
      <c r="R21" s="408"/>
      <c r="S21" s="120"/>
      <c r="T21" s="182"/>
      <c r="U21" s="182"/>
    </row>
    <row r="22" spans="2:21" s="168" customFormat="1" ht="21" customHeight="1" x14ac:dyDescent="0.15">
      <c r="B22" s="181"/>
      <c r="C22" s="120"/>
      <c r="D22" s="120"/>
      <c r="F22" s="389">
        <f>Data!R60</f>
        <v>300</v>
      </c>
      <c r="G22" s="390"/>
      <c r="H22" s="391"/>
      <c r="I22" s="386">
        <f>Data!R60</f>
        <v>300</v>
      </c>
      <c r="J22" s="387"/>
      <c r="K22" s="388"/>
      <c r="L22" s="386">
        <f>Data!Y60</f>
        <v>0</v>
      </c>
      <c r="M22" s="387"/>
      <c r="N22" s="388"/>
      <c r="O22" s="406">
        <f>'Uncertainty Budget (In)'!P18</f>
        <v>7.0503498731150447E-3</v>
      </c>
      <c r="P22" s="407"/>
      <c r="Q22" s="407"/>
      <c r="R22" s="408"/>
      <c r="S22" s="120"/>
      <c r="T22" s="182"/>
      <c r="U22" s="182"/>
    </row>
    <row r="23" spans="2:21" s="168" customFormat="1" ht="21" customHeight="1" x14ac:dyDescent="0.15">
      <c r="B23" s="181"/>
      <c r="C23" s="120"/>
      <c r="D23" s="120"/>
      <c r="F23" s="389">
        <f>Data!R61</f>
        <v>400</v>
      </c>
      <c r="G23" s="390"/>
      <c r="H23" s="391"/>
      <c r="I23" s="386">
        <f>Data!R61</f>
        <v>400</v>
      </c>
      <c r="J23" s="387"/>
      <c r="K23" s="388"/>
      <c r="L23" s="386">
        <f>Data!Y61</f>
        <v>0</v>
      </c>
      <c r="M23" s="387"/>
      <c r="N23" s="388"/>
      <c r="O23" s="406">
        <f>'Uncertainty Budget (In)'!P19</f>
        <v>7.8954902739897456E-3</v>
      </c>
      <c r="P23" s="407"/>
      <c r="Q23" s="407"/>
      <c r="R23" s="408"/>
      <c r="S23" s="120"/>
      <c r="T23" s="182"/>
      <c r="U23" s="182"/>
    </row>
    <row r="24" spans="2:21" s="168" customFormat="1" ht="21" customHeight="1" x14ac:dyDescent="0.15">
      <c r="B24" s="181"/>
      <c r="C24" s="120"/>
      <c r="D24" s="120"/>
      <c r="F24" s="389">
        <f>Data!R62</f>
        <v>500</v>
      </c>
      <c r="G24" s="390"/>
      <c r="H24" s="391"/>
      <c r="I24" s="386">
        <f>Data!R62</f>
        <v>500</v>
      </c>
      <c r="J24" s="387"/>
      <c r="K24" s="388"/>
      <c r="L24" s="386">
        <f>Data!Y62</f>
        <v>0</v>
      </c>
      <c r="M24" s="387"/>
      <c r="N24" s="388"/>
      <c r="O24" s="406">
        <f>'Uncertainty Budget (In)'!P20</f>
        <v>8.8671679056318009E-3</v>
      </c>
      <c r="P24" s="407"/>
      <c r="Q24" s="407"/>
      <c r="R24" s="408"/>
      <c r="S24" s="120"/>
      <c r="T24" s="182"/>
      <c r="U24" s="182"/>
    </row>
    <row r="25" spans="2:21" s="168" customFormat="1" ht="21" customHeight="1" x14ac:dyDescent="0.15">
      <c r="B25" s="181"/>
      <c r="C25" s="120"/>
      <c r="D25" s="120"/>
      <c r="F25" s="389">
        <f>Data!R63</f>
        <v>600</v>
      </c>
      <c r="G25" s="390"/>
      <c r="H25" s="391"/>
      <c r="I25" s="386">
        <f>Data!R63</f>
        <v>600</v>
      </c>
      <c r="J25" s="387"/>
      <c r="K25" s="388"/>
      <c r="L25" s="386">
        <f>Data!Y63</f>
        <v>0</v>
      </c>
      <c r="M25" s="387"/>
      <c r="N25" s="388"/>
      <c r="O25" s="406">
        <f>'Uncertainty Budget (In)'!P21</f>
        <v>9.9147230588319171E-3</v>
      </c>
      <c r="P25" s="407"/>
      <c r="Q25" s="407"/>
      <c r="R25" s="408"/>
      <c r="S25" s="120"/>
      <c r="T25" s="182"/>
      <c r="U25" s="182"/>
    </row>
    <row r="26" spans="2:21" s="168" customFormat="1" ht="21" customHeight="1" x14ac:dyDescent="0.15">
      <c r="B26" s="181"/>
      <c r="C26" s="120"/>
      <c r="D26" s="120"/>
      <c r="F26" s="389">
        <f>Data!R64</f>
        <v>700</v>
      </c>
      <c r="G26" s="390"/>
      <c r="H26" s="391"/>
      <c r="I26" s="386">
        <f>Data!R64</f>
        <v>700</v>
      </c>
      <c r="J26" s="387"/>
      <c r="K26" s="388"/>
      <c r="L26" s="386">
        <f>Data!Y64</f>
        <v>0</v>
      </c>
      <c r="M26" s="387"/>
      <c r="N26" s="388"/>
      <c r="O26" s="406">
        <f>'Uncertainty Budget (In)'!P22</f>
        <v>1.106612699487344E-2</v>
      </c>
      <c r="P26" s="407"/>
      <c r="Q26" s="407"/>
      <c r="R26" s="408"/>
      <c r="S26" s="120"/>
      <c r="T26" s="182"/>
      <c r="U26" s="182"/>
    </row>
    <row r="27" spans="2:21" s="168" customFormat="1" ht="21" customHeight="1" x14ac:dyDescent="0.15">
      <c r="B27" s="181"/>
      <c r="C27" s="120"/>
      <c r="D27" s="120"/>
      <c r="F27" s="389">
        <f>Data!R65</f>
        <v>800</v>
      </c>
      <c r="G27" s="390"/>
      <c r="H27" s="391"/>
      <c r="I27" s="386">
        <f>Data!R65</f>
        <v>800</v>
      </c>
      <c r="J27" s="387"/>
      <c r="K27" s="388"/>
      <c r="L27" s="386">
        <f>Data!Y65</f>
        <v>0</v>
      </c>
      <c r="M27" s="387"/>
      <c r="N27" s="388"/>
      <c r="O27" s="406">
        <f>'Uncertainty Budget (In)'!P23</f>
        <v>1.2225496581598093E-2</v>
      </c>
      <c r="P27" s="407"/>
      <c r="Q27" s="407"/>
      <c r="R27" s="408"/>
      <c r="S27" s="120"/>
      <c r="T27" s="182"/>
      <c r="U27" s="182"/>
    </row>
    <row r="28" spans="2:21" s="168" customFormat="1" ht="21" customHeight="1" x14ac:dyDescent="0.15">
      <c r="B28" s="181"/>
      <c r="C28" s="120"/>
      <c r="D28" s="120"/>
      <c r="F28" s="389">
        <f>Data!R66</f>
        <v>900</v>
      </c>
      <c r="G28" s="390"/>
      <c r="H28" s="391"/>
      <c r="I28" s="386">
        <f>Data!R66</f>
        <v>900</v>
      </c>
      <c r="J28" s="387"/>
      <c r="K28" s="388"/>
      <c r="L28" s="386">
        <f>Data!Y66</f>
        <v>0</v>
      </c>
      <c r="M28" s="387"/>
      <c r="N28" s="388"/>
      <c r="O28" s="406">
        <f>'Uncertainty Budget (In)'!P24</f>
        <v>1.3421007165385664E-2</v>
      </c>
      <c r="P28" s="407"/>
      <c r="Q28" s="407"/>
      <c r="R28" s="408"/>
      <c r="S28" s="120"/>
      <c r="T28" s="182"/>
      <c r="U28" s="182"/>
    </row>
    <row r="29" spans="2:21" s="168" customFormat="1" ht="21" customHeight="1" x14ac:dyDescent="0.15">
      <c r="B29" s="181"/>
      <c r="C29" s="184"/>
      <c r="D29" s="184"/>
      <c r="F29" s="389">
        <f>Data!R67</f>
        <v>1000</v>
      </c>
      <c r="G29" s="390"/>
      <c r="H29" s="391"/>
      <c r="I29" s="386">
        <f>Data!R67</f>
        <v>1000</v>
      </c>
      <c r="J29" s="387"/>
      <c r="K29" s="388"/>
      <c r="L29" s="386">
        <f>Data!Y67</f>
        <v>0</v>
      </c>
      <c r="M29" s="387"/>
      <c r="N29" s="388"/>
      <c r="O29" s="406">
        <f>'Uncertainty Budget (In)'!P25</f>
        <v>1.4632797636360132E-2</v>
      </c>
      <c r="P29" s="407"/>
      <c r="Q29" s="407"/>
      <c r="R29" s="408"/>
      <c r="S29" s="120"/>
      <c r="T29" s="182"/>
      <c r="U29" s="182"/>
    </row>
    <row r="30" spans="2:21" s="168" customFormat="1" ht="21" customHeight="1" x14ac:dyDescent="0.15">
      <c r="B30" s="185"/>
      <c r="C30" s="185"/>
      <c r="D30" s="185"/>
      <c r="E30" s="185"/>
      <c r="F30" s="377">
        <f>Data!R68</f>
        <v>1500.01</v>
      </c>
      <c r="G30" s="378"/>
      <c r="H30" s="379"/>
      <c r="I30" s="380">
        <f>Data!R68</f>
        <v>1500.01</v>
      </c>
      <c r="J30" s="381"/>
      <c r="K30" s="382"/>
      <c r="L30" s="380">
        <f>Data!Y68</f>
        <v>9.9999999999909051E-3</v>
      </c>
      <c r="M30" s="381"/>
      <c r="N30" s="382"/>
      <c r="O30" s="383">
        <f>'Uncertainty Budget (In)'!P26</f>
        <v>2.101047913145565E-2</v>
      </c>
      <c r="P30" s="384"/>
      <c r="Q30" s="384"/>
      <c r="R30" s="385"/>
      <c r="S30" s="186"/>
      <c r="T30" s="186"/>
      <c r="U30" s="186"/>
    </row>
    <row r="31" spans="2:21" s="168" customFormat="1" ht="17.100000000000001" customHeight="1" x14ac:dyDescent="0.15">
      <c r="B31" s="185"/>
      <c r="C31" s="185"/>
      <c r="D31" s="186"/>
      <c r="E31" s="186"/>
      <c r="F31" s="189"/>
      <c r="G31" s="186"/>
      <c r="H31" s="186"/>
      <c r="I31" s="186"/>
      <c r="J31" s="186"/>
      <c r="K31" s="187"/>
      <c r="L31" s="188"/>
      <c r="N31" s="413"/>
      <c r="O31" s="413"/>
      <c r="P31" s="190"/>
      <c r="Q31" s="186"/>
      <c r="R31" s="186"/>
      <c r="S31" s="186"/>
      <c r="T31" s="186"/>
      <c r="U31" s="186"/>
    </row>
    <row r="32" spans="2:21" s="168" customFormat="1" ht="17.100000000000001" customHeight="1" x14ac:dyDescent="0.15">
      <c r="B32" s="193"/>
      <c r="C32" s="161"/>
      <c r="D32" s="193"/>
      <c r="F32" s="194"/>
      <c r="G32" s="194"/>
      <c r="H32" s="194"/>
      <c r="I32" s="194"/>
      <c r="J32" s="194"/>
      <c r="K32" s="194"/>
      <c r="L32" s="194"/>
      <c r="M32" s="194"/>
      <c r="P32" s="194"/>
      <c r="Q32" s="194"/>
      <c r="R32" s="194"/>
      <c r="S32" s="194"/>
      <c r="T32" s="194"/>
      <c r="U32" s="193"/>
    </row>
    <row r="33" spans="1:22" ht="17.100000000000001" customHeight="1" x14ac:dyDescent="0.55000000000000004">
      <c r="A33" s="130"/>
      <c r="B33" s="134"/>
      <c r="C33" s="135"/>
      <c r="D33" s="136"/>
      <c r="E33" s="130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4"/>
      <c r="V33" s="130"/>
    </row>
    <row r="34" spans="1:22" ht="17.100000000000001" customHeight="1" x14ac:dyDescent="0.55000000000000004">
      <c r="A34" s="130"/>
      <c r="B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7.100000000000001" customHeight="1" x14ac:dyDescent="0.55000000000000004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30"/>
    </row>
    <row r="36" spans="1:22" ht="17.100000000000001" customHeight="1" x14ac:dyDescent="0.55000000000000004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7.100000000000001" customHeight="1" x14ac:dyDescent="0.5500000000000000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7.100000000000001" customHeight="1" x14ac:dyDescent="0.55000000000000004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7.100000000000001" customHeight="1" x14ac:dyDescent="0.5500000000000000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7.100000000000001" customHeight="1" x14ac:dyDescent="0.5500000000000000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7.100000000000001" customHeight="1" x14ac:dyDescent="0.5500000000000000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7.100000000000001" customHeight="1" x14ac:dyDescent="0.5500000000000000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7.100000000000001" customHeight="1" x14ac:dyDescent="0.5500000000000000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7.100000000000001" customHeight="1" x14ac:dyDescent="0.5500000000000000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7.100000000000001" customHeight="1" x14ac:dyDescent="0.5500000000000000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7.100000000000001" customHeight="1" x14ac:dyDescent="0.5500000000000000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7.100000000000001" customHeight="1" x14ac:dyDescent="0.5500000000000000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</sheetData>
  <mergeCells count="88">
    <mergeCell ref="O11:R11"/>
    <mergeCell ref="L12:N12"/>
    <mergeCell ref="I12:K12"/>
    <mergeCell ref="I13:K13"/>
    <mergeCell ref="F12:H12"/>
    <mergeCell ref="O12:R12"/>
    <mergeCell ref="G5:K5"/>
    <mergeCell ref="A3:W3"/>
    <mergeCell ref="N31:O31"/>
    <mergeCell ref="O23:R23"/>
    <mergeCell ref="L23:N23"/>
    <mergeCell ref="O16:R16"/>
    <mergeCell ref="L16:N16"/>
    <mergeCell ref="O14:R14"/>
    <mergeCell ref="L14:N14"/>
    <mergeCell ref="I14:K14"/>
    <mergeCell ref="F14:H14"/>
    <mergeCell ref="L11:N11"/>
    <mergeCell ref="I11:K11"/>
    <mergeCell ref="F11:H11"/>
    <mergeCell ref="F13:H13"/>
    <mergeCell ref="O17:R17"/>
    <mergeCell ref="L17:N17"/>
    <mergeCell ref="I17:K17"/>
    <mergeCell ref="F17:H17"/>
    <mergeCell ref="O15:R15"/>
    <mergeCell ref="L15:N15"/>
    <mergeCell ref="I15:K15"/>
    <mergeCell ref="F15:H15"/>
    <mergeCell ref="O13:R13"/>
    <mergeCell ref="L13:N13"/>
    <mergeCell ref="L18:N18"/>
    <mergeCell ref="I18:K18"/>
    <mergeCell ref="F18:H18"/>
    <mergeCell ref="O22:R22"/>
    <mergeCell ref="L22:N22"/>
    <mergeCell ref="I22:K22"/>
    <mergeCell ref="F22:H22"/>
    <mergeCell ref="O21:R21"/>
    <mergeCell ref="L21:N21"/>
    <mergeCell ref="I21:K21"/>
    <mergeCell ref="F21:H21"/>
    <mergeCell ref="F28:H28"/>
    <mergeCell ref="F27:H27"/>
    <mergeCell ref="O24:R24"/>
    <mergeCell ref="L29:N29"/>
    <mergeCell ref="L28:N28"/>
    <mergeCell ref="L27:N27"/>
    <mergeCell ref="L26:N26"/>
    <mergeCell ref="L25:N25"/>
    <mergeCell ref="L24:N24"/>
    <mergeCell ref="O29:R29"/>
    <mergeCell ref="O28:R28"/>
    <mergeCell ref="O27:R27"/>
    <mergeCell ref="O26:R26"/>
    <mergeCell ref="O25:R25"/>
    <mergeCell ref="O20:R20"/>
    <mergeCell ref="L20:N20"/>
    <mergeCell ref="I20:K20"/>
    <mergeCell ref="F20:H20"/>
    <mergeCell ref="P8:Q8"/>
    <mergeCell ref="F9:H10"/>
    <mergeCell ref="I9:K10"/>
    <mergeCell ref="L9:N10"/>
    <mergeCell ref="O9:R10"/>
    <mergeCell ref="O19:R19"/>
    <mergeCell ref="L19:N19"/>
    <mergeCell ref="I19:K19"/>
    <mergeCell ref="F19:H19"/>
    <mergeCell ref="I16:K16"/>
    <mergeCell ref="F16:H16"/>
    <mergeCell ref="O18:R18"/>
    <mergeCell ref="F30:H30"/>
    <mergeCell ref="I30:K30"/>
    <mergeCell ref="L30:N30"/>
    <mergeCell ref="O30:R30"/>
    <mergeCell ref="I23:K23"/>
    <mergeCell ref="F26:H26"/>
    <mergeCell ref="F25:H25"/>
    <mergeCell ref="F24:H24"/>
    <mergeCell ref="I29:K29"/>
    <mergeCell ref="I28:K28"/>
    <mergeCell ref="F23:H23"/>
    <mergeCell ref="I27:K27"/>
    <mergeCell ref="I26:K26"/>
    <mergeCell ref="I25:K25"/>
    <mergeCell ref="I24:K24"/>
    <mergeCell ref="F29:H29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287"/>
  <sheetViews>
    <sheetView tabSelected="1" view="pageLayout" topLeftCell="A4" zoomScaleSheetLayoutView="100" workbookViewId="0">
      <selection activeCell="O12" sqref="O12:R12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37" width="4.140625" customWidth="1"/>
  </cols>
  <sheetData>
    <row r="1" spans="1:40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40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40" ht="34.5" customHeight="1" x14ac:dyDescent="0.25">
      <c r="A3" s="395" t="s">
        <v>44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</row>
    <row r="4" spans="1:40" ht="18.75" customHeight="1" x14ac:dyDescent="0.55000000000000004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R4" s="129"/>
      <c r="S4" s="129"/>
      <c r="T4" s="129"/>
      <c r="U4" s="129"/>
      <c r="V4" s="130"/>
      <c r="W4" s="130"/>
    </row>
    <row r="5" spans="1:40" s="168" customFormat="1" ht="17.25" customHeight="1" x14ac:dyDescent="0.15">
      <c r="B5" s="120"/>
      <c r="C5" s="181" t="s">
        <v>57</v>
      </c>
      <c r="D5" s="181"/>
      <c r="E5" s="181"/>
      <c r="F5" s="174"/>
      <c r="G5" s="412" t="e">
        <f>'Result  Internal'!G5</f>
        <v>#REF!</v>
      </c>
      <c r="H5" s="412"/>
      <c r="I5" s="412"/>
      <c r="J5" s="412"/>
      <c r="K5" s="412"/>
      <c r="L5" s="176"/>
      <c r="M5" s="176"/>
      <c r="N5" s="176"/>
      <c r="O5" s="120"/>
      <c r="P5" s="177"/>
      <c r="T5" s="178" t="s">
        <v>93</v>
      </c>
      <c r="U5" s="178"/>
    </row>
    <row r="6" spans="1:40" s="168" customFormat="1" ht="18.75" customHeight="1" x14ac:dyDescent="0.15">
      <c r="B6" s="120"/>
      <c r="C6" s="173"/>
      <c r="D6" s="173"/>
      <c r="E6" s="173"/>
      <c r="F6" s="174"/>
      <c r="G6" s="175"/>
      <c r="H6" s="175"/>
      <c r="I6" s="175"/>
      <c r="J6" s="175"/>
      <c r="K6" s="175"/>
      <c r="L6" s="176"/>
      <c r="M6" s="176"/>
      <c r="N6" s="176"/>
      <c r="O6" s="120"/>
      <c r="P6" s="177"/>
      <c r="T6" s="178"/>
      <c r="U6" s="178"/>
    </row>
    <row r="7" spans="1:40" s="168" customFormat="1" ht="18.75" customHeight="1" x14ac:dyDescent="0.15"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82"/>
    </row>
    <row r="8" spans="1:40" s="168" customFormat="1" ht="21" customHeight="1" x14ac:dyDescent="0.15">
      <c r="B8" s="181"/>
      <c r="C8" s="176"/>
      <c r="D8" s="176"/>
      <c r="E8" s="176"/>
      <c r="F8" s="176" t="s">
        <v>56</v>
      </c>
      <c r="G8" s="176"/>
      <c r="H8" s="176"/>
      <c r="I8" s="176"/>
      <c r="J8" s="176"/>
      <c r="K8" s="176"/>
      <c r="L8" s="176"/>
      <c r="M8" s="176"/>
      <c r="N8" s="176"/>
      <c r="O8" s="120"/>
      <c r="P8" s="396" t="s">
        <v>131</v>
      </c>
      <c r="Q8" s="396"/>
      <c r="R8" s="120" t="s">
        <v>21</v>
      </c>
      <c r="S8" s="120"/>
      <c r="T8" s="182"/>
      <c r="U8" s="182"/>
    </row>
    <row r="9" spans="1:40" s="168" customFormat="1" ht="21" customHeight="1" x14ac:dyDescent="0.15">
      <c r="B9" s="120"/>
      <c r="C9" s="120"/>
      <c r="D9" s="120"/>
      <c r="E9" s="120"/>
      <c r="F9" s="371" t="s">
        <v>132</v>
      </c>
      <c r="G9" s="372"/>
      <c r="H9" s="373"/>
      <c r="I9" s="371" t="s">
        <v>133</v>
      </c>
      <c r="J9" s="372"/>
      <c r="K9" s="373"/>
      <c r="L9" s="397" t="s">
        <v>46</v>
      </c>
      <c r="M9" s="398"/>
      <c r="N9" s="399"/>
      <c r="O9" s="371" t="s">
        <v>134</v>
      </c>
      <c r="P9" s="372"/>
      <c r="Q9" s="372"/>
      <c r="R9" s="373"/>
      <c r="S9" s="120"/>
      <c r="T9" s="120"/>
      <c r="U9" s="182"/>
      <c r="V9" s="182"/>
    </row>
    <row r="10" spans="1:40" s="168" customFormat="1" ht="21" customHeight="1" x14ac:dyDescent="0.15">
      <c r="B10" s="120"/>
      <c r="C10" s="120"/>
      <c r="D10" s="120"/>
      <c r="E10" s="120"/>
      <c r="F10" s="374"/>
      <c r="G10" s="375"/>
      <c r="H10" s="376"/>
      <c r="I10" s="374"/>
      <c r="J10" s="375"/>
      <c r="K10" s="376"/>
      <c r="L10" s="400"/>
      <c r="M10" s="401"/>
      <c r="N10" s="402"/>
      <c r="O10" s="374"/>
      <c r="P10" s="375"/>
      <c r="Q10" s="375"/>
      <c r="R10" s="376"/>
      <c r="S10" s="120"/>
      <c r="T10" s="120"/>
      <c r="U10" s="182"/>
      <c r="V10" s="182"/>
    </row>
    <row r="11" spans="1:40" s="168" customFormat="1" ht="21" customHeight="1" x14ac:dyDescent="0.15">
      <c r="B11" s="181"/>
      <c r="C11" s="120"/>
      <c r="D11" s="120"/>
      <c r="E11" s="120"/>
      <c r="F11" s="392">
        <f>Data!C73</f>
        <v>0</v>
      </c>
      <c r="G11" s="393"/>
      <c r="H11" s="393"/>
      <c r="I11" s="403">
        <f>Data!R73</f>
        <v>0</v>
      </c>
      <c r="J11" s="404"/>
      <c r="K11" s="404"/>
      <c r="L11" s="403">
        <f>Data!Y73</f>
        <v>0</v>
      </c>
      <c r="M11" s="404"/>
      <c r="N11" s="404"/>
      <c r="O11" s="409">
        <f>'Uncertainty Budget (Depth)'!P7</f>
        <v>5.7738144526243082E-3</v>
      </c>
      <c r="P11" s="410"/>
      <c r="Q11" s="410"/>
      <c r="R11" s="411"/>
      <c r="S11" s="120"/>
      <c r="T11" s="120"/>
      <c r="U11" s="182"/>
      <c r="V11" s="182"/>
      <c r="AN11" s="176"/>
    </row>
    <row r="12" spans="1:40" s="168" customFormat="1" ht="21" customHeight="1" x14ac:dyDescent="0.15">
      <c r="B12" s="181"/>
      <c r="C12" s="120"/>
      <c r="D12" s="120"/>
      <c r="E12" s="120"/>
      <c r="F12" s="389">
        <f>Data!C74</f>
        <v>1</v>
      </c>
      <c r="G12" s="390"/>
      <c r="H12" s="391"/>
      <c r="I12" s="386">
        <f>Data!R74</f>
        <v>1</v>
      </c>
      <c r="J12" s="387"/>
      <c r="K12" s="388"/>
      <c r="L12" s="386">
        <f>Data!Y74</f>
        <v>0</v>
      </c>
      <c r="M12" s="387"/>
      <c r="N12" s="388"/>
      <c r="O12" s="406">
        <f>'Uncertainty Budget (Depth)'!P8</f>
        <v>5.773829722694173E-3</v>
      </c>
      <c r="P12" s="407"/>
      <c r="Q12" s="407"/>
      <c r="R12" s="408"/>
      <c r="S12" s="120"/>
      <c r="T12" s="120"/>
      <c r="U12" s="182"/>
      <c r="V12" s="182"/>
    </row>
    <row r="13" spans="1:40" s="168" customFormat="1" ht="21" customHeight="1" x14ac:dyDescent="0.15">
      <c r="B13" s="181"/>
      <c r="C13" s="120"/>
      <c r="D13" s="120"/>
      <c r="E13" s="120"/>
      <c r="F13" s="389">
        <f>Data!C75</f>
        <v>1.5</v>
      </c>
      <c r="G13" s="390"/>
      <c r="H13" s="391"/>
      <c r="I13" s="386">
        <f>Data!R75</f>
        <v>1.5</v>
      </c>
      <c r="J13" s="387"/>
      <c r="K13" s="388"/>
      <c r="L13" s="386">
        <f>Data!Y75</f>
        <v>0</v>
      </c>
      <c r="M13" s="387"/>
      <c r="N13" s="388"/>
      <c r="O13" s="406">
        <f>'Uncertainty Budget (Depth)'!P9</f>
        <v>5.7738488102247135E-3</v>
      </c>
      <c r="P13" s="407"/>
      <c r="Q13" s="407"/>
      <c r="R13" s="408"/>
      <c r="S13" s="120"/>
      <c r="T13" s="120"/>
      <c r="U13" s="182"/>
      <c r="V13" s="182"/>
    </row>
    <row r="14" spans="1:40" s="168" customFormat="1" ht="21" customHeight="1" x14ac:dyDescent="0.15">
      <c r="B14" s="181"/>
      <c r="C14" s="120"/>
      <c r="D14" s="120"/>
      <c r="E14" s="120"/>
      <c r="F14" s="389">
        <f>Data!C76</f>
        <v>5</v>
      </c>
      <c r="G14" s="390"/>
      <c r="H14" s="391"/>
      <c r="I14" s="386">
        <f>Data!R76</f>
        <v>5</v>
      </c>
      <c r="J14" s="387"/>
      <c r="K14" s="388"/>
      <c r="L14" s="386">
        <f>Data!Y76</f>
        <v>0</v>
      </c>
      <c r="M14" s="387"/>
      <c r="N14" s="388"/>
      <c r="O14" s="406">
        <f>'Uncertainty Budget (Depth)'!P10</f>
        <v>5.7741961922562583E-3</v>
      </c>
      <c r="P14" s="407"/>
      <c r="Q14" s="407"/>
      <c r="R14" s="408"/>
      <c r="S14" s="120"/>
      <c r="T14" s="120"/>
      <c r="U14" s="182"/>
      <c r="V14" s="182"/>
    </row>
    <row r="15" spans="1:40" s="168" customFormat="1" ht="21" customHeight="1" x14ac:dyDescent="0.15">
      <c r="B15" s="181"/>
      <c r="C15" s="120"/>
      <c r="D15" s="120"/>
      <c r="E15" s="120"/>
      <c r="F15" s="389">
        <f>Data!C77</f>
        <v>10</v>
      </c>
      <c r="G15" s="390"/>
      <c r="H15" s="391"/>
      <c r="I15" s="386">
        <f>Data!R77</f>
        <v>10</v>
      </c>
      <c r="J15" s="387"/>
      <c r="K15" s="388"/>
      <c r="L15" s="386">
        <f>Data!Y77</f>
        <v>0</v>
      </c>
      <c r="M15" s="387"/>
      <c r="N15" s="388"/>
      <c r="O15" s="406">
        <f>'Uncertainty Budget (Depth)'!P11</f>
        <v>5.7753412597583067E-3</v>
      </c>
      <c r="P15" s="407"/>
      <c r="Q15" s="407"/>
      <c r="R15" s="408"/>
      <c r="S15" s="120"/>
      <c r="T15" s="120"/>
      <c r="U15" s="182"/>
      <c r="V15" s="182"/>
    </row>
    <row r="16" spans="1:40" s="168" customFormat="1" ht="21" customHeight="1" x14ac:dyDescent="0.15">
      <c r="B16" s="181"/>
      <c r="C16" s="120"/>
      <c r="D16" s="120"/>
      <c r="E16" s="120"/>
      <c r="F16" s="389">
        <f>Data!C78</f>
        <v>20</v>
      </c>
      <c r="G16" s="390"/>
      <c r="H16" s="391"/>
      <c r="I16" s="386">
        <f>Data!R78</f>
        <v>20</v>
      </c>
      <c r="J16" s="387"/>
      <c r="K16" s="388"/>
      <c r="L16" s="386">
        <f>Data!Y78</f>
        <v>0</v>
      </c>
      <c r="M16" s="387"/>
      <c r="N16" s="388"/>
      <c r="O16" s="406">
        <f>'Uncertainty Budget (Depth)'!P12</f>
        <v>5.7800317184827513E-3</v>
      </c>
      <c r="P16" s="407"/>
      <c r="Q16" s="407"/>
      <c r="R16" s="408"/>
      <c r="S16" s="120"/>
      <c r="T16" s="120"/>
      <c r="U16" s="182"/>
      <c r="V16" s="182"/>
    </row>
    <row r="17" spans="2:22" s="168" customFormat="1" ht="21" customHeight="1" x14ac:dyDescent="0.15">
      <c r="B17" s="181"/>
      <c r="C17" s="120"/>
      <c r="D17" s="120"/>
      <c r="E17" s="120"/>
      <c r="F17" s="389">
        <f>Data!C79</f>
        <v>50</v>
      </c>
      <c r="G17" s="390"/>
      <c r="H17" s="391"/>
      <c r="I17" s="386">
        <f>Data!R79</f>
        <v>50</v>
      </c>
      <c r="J17" s="387"/>
      <c r="K17" s="388"/>
      <c r="L17" s="386">
        <f>Data!Y79</f>
        <v>0</v>
      </c>
      <c r="M17" s="387"/>
      <c r="N17" s="388"/>
      <c r="O17" s="406">
        <f>'Uncertainty Budget (Depth)'!P13</f>
        <v>5.8122514283766727E-3</v>
      </c>
      <c r="P17" s="407"/>
      <c r="Q17" s="407"/>
      <c r="R17" s="408"/>
      <c r="S17" s="120"/>
      <c r="T17" s="120"/>
      <c r="U17" s="182"/>
      <c r="V17" s="182"/>
    </row>
    <row r="18" spans="2:22" s="168" customFormat="1" ht="21" customHeight="1" x14ac:dyDescent="0.15">
      <c r="B18" s="181"/>
      <c r="C18" s="120"/>
      <c r="D18" s="120"/>
      <c r="E18" s="120"/>
      <c r="F18" s="389">
        <f>Data!C80</f>
        <v>100</v>
      </c>
      <c r="G18" s="390"/>
      <c r="H18" s="391"/>
      <c r="I18" s="386">
        <f>Data!R80</f>
        <v>100</v>
      </c>
      <c r="J18" s="387"/>
      <c r="K18" s="388"/>
      <c r="L18" s="386">
        <f>Data!Y80</f>
        <v>0</v>
      </c>
      <c r="M18" s="387"/>
      <c r="N18" s="388"/>
      <c r="O18" s="406">
        <f>'Uncertainty Budget (Depth)'!P14</f>
        <v>5.9254591945828699E-3</v>
      </c>
      <c r="P18" s="407"/>
      <c r="Q18" s="407"/>
      <c r="R18" s="408"/>
      <c r="S18" s="120"/>
      <c r="T18" s="120"/>
      <c r="U18" s="182"/>
      <c r="V18" s="182"/>
    </row>
    <row r="19" spans="2:22" s="168" customFormat="1" ht="21" customHeight="1" x14ac:dyDescent="0.15">
      <c r="B19" s="181"/>
      <c r="C19" s="120"/>
      <c r="D19" s="120"/>
      <c r="E19" s="120"/>
      <c r="F19" s="389">
        <f>Data!C81</f>
        <v>150</v>
      </c>
      <c r="G19" s="390"/>
      <c r="H19" s="391"/>
      <c r="I19" s="386">
        <f>Data!R81</f>
        <v>150</v>
      </c>
      <c r="J19" s="387"/>
      <c r="K19" s="388"/>
      <c r="L19" s="386">
        <f>Data!Y81</f>
        <v>0</v>
      </c>
      <c r="M19" s="387"/>
      <c r="N19" s="388"/>
      <c r="O19" s="406">
        <f>'Uncertainty Budget (Depth)'!P15</f>
        <v>6.125498619160185E-3</v>
      </c>
      <c r="P19" s="407"/>
      <c r="Q19" s="407"/>
      <c r="R19" s="408"/>
      <c r="S19" s="120"/>
      <c r="T19" s="120"/>
      <c r="U19" s="182"/>
      <c r="V19" s="182"/>
    </row>
    <row r="20" spans="2:22" s="168" customFormat="1" ht="21" customHeight="1" x14ac:dyDescent="0.15">
      <c r="B20" s="181"/>
      <c r="C20" s="120"/>
      <c r="D20" s="120"/>
      <c r="E20" s="120"/>
      <c r="F20" s="389">
        <f>Data!C82</f>
        <v>200</v>
      </c>
      <c r="G20" s="390"/>
      <c r="H20" s="391"/>
      <c r="I20" s="386">
        <f>Data!R82</f>
        <v>200</v>
      </c>
      <c r="J20" s="387"/>
      <c r="K20" s="388"/>
      <c r="L20" s="386">
        <f>Data!Y82</f>
        <v>0</v>
      </c>
      <c r="M20" s="387"/>
      <c r="N20" s="388"/>
      <c r="O20" s="406">
        <f>'Uncertainty Budget (Depth)'!P16</f>
        <v>6.3788060533822993E-3</v>
      </c>
      <c r="P20" s="407"/>
      <c r="Q20" s="407"/>
      <c r="R20" s="408"/>
      <c r="S20" s="120"/>
      <c r="T20" s="120"/>
      <c r="U20" s="182"/>
      <c r="V20" s="182"/>
    </row>
    <row r="21" spans="2:22" s="168" customFormat="1" ht="21" customHeight="1" x14ac:dyDescent="0.15">
      <c r="B21" s="181"/>
      <c r="C21" s="120"/>
      <c r="D21" s="120"/>
      <c r="E21" s="120"/>
      <c r="F21" s="389">
        <f>Data!C83</f>
        <v>250</v>
      </c>
      <c r="G21" s="390"/>
      <c r="H21" s="391"/>
      <c r="I21" s="386">
        <f>Data!R83</f>
        <v>250</v>
      </c>
      <c r="J21" s="387"/>
      <c r="K21" s="388"/>
      <c r="L21" s="386">
        <f>Data!Y83</f>
        <v>0</v>
      </c>
      <c r="M21" s="387"/>
      <c r="N21" s="388"/>
      <c r="O21" s="406">
        <f>'Uncertainty Budget (Depth)'!P17</f>
        <v>6.689623806064633E-3</v>
      </c>
      <c r="P21" s="407"/>
      <c r="Q21" s="407"/>
      <c r="R21" s="408"/>
      <c r="S21" s="120"/>
      <c r="T21" s="120"/>
      <c r="U21" s="182"/>
      <c r="V21" s="182"/>
    </row>
    <row r="22" spans="2:22" s="168" customFormat="1" ht="21" customHeight="1" x14ac:dyDescent="0.15">
      <c r="B22" s="181"/>
      <c r="C22" s="120"/>
      <c r="D22" s="120"/>
      <c r="E22" s="120"/>
      <c r="F22" s="389">
        <f>Data!C84</f>
        <v>300</v>
      </c>
      <c r="G22" s="390"/>
      <c r="H22" s="391"/>
      <c r="I22" s="386">
        <f>Data!R84</f>
        <v>300</v>
      </c>
      <c r="J22" s="387"/>
      <c r="K22" s="388"/>
      <c r="L22" s="386">
        <f>Data!Y84</f>
        <v>0</v>
      </c>
      <c r="M22" s="387"/>
      <c r="N22" s="388"/>
      <c r="O22" s="406">
        <f>'Uncertainty Budget (Depth)'!P18</f>
        <v>7.0503498731150447E-3</v>
      </c>
      <c r="P22" s="407"/>
      <c r="Q22" s="407"/>
      <c r="R22" s="408"/>
      <c r="S22" s="120"/>
      <c r="T22" s="120"/>
      <c r="U22" s="182"/>
      <c r="V22" s="182"/>
    </row>
    <row r="23" spans="2:22" s="168" customFormat="1" ht="21" customHeight="1" x14ac:dyDescent="0.15">
      <c r="B23" s="181"/>
      <c r="C23" s="120"/>
      <c r="D23" s="120"/>
      <c r="E23" s="120"/>
      <c r="F23" s="389">
        <f>Data!C85</f>
        <v>400</v>
      </c>
      <c r="G23" s="390"/>
      <c r="H23" s="391"/>
      <c r="I23" s="386">
        <f>Data!R85</f>
        <v>400</v>
      </c>
      <c r="J23" s="387"/>
      <c r="K23" s="388"/>
      <c r="L23" s="386">
        <f>Data!Y85</f>
        <v>0</v>
      </c>
      <c r="M23" s="387"/>
      <c r="N23" s="388"/>
      <c r="O23" s="406">
        <f>'Uncertainty Budget (Depth)'!P19</f>
        <v>7.8954902739897456E-3</v>
      </c>
      <c r="P23" s="407"/>
      <c r="Q23" s="407"/>
      <c r="R23" s="408"/>
      <c r="S23" s="120"/>
      <c r="T23" s="120"/>
      <c r="U23" s="182"/>
      <c r="V23" s="182"/>
    </row>
    <row r="24" spans="2:22" s="168" customFormat="1" ht="21" customHeight="1" x14ac:dyDescent="0.15">
      <c r="B24" s="181"/>
      <c r="C24" s="120"/>
      <c r="D24" s="120"/>
      <c r="E24" s="120"/>
      <c r="F24" s="389">
        <f>Data!C86</f>
        <v>500</v>
      </c>
      <c r="G24" s="390"/>
      <c r="H24" s="391"/>
      <c r="I24" s="386">
        <f>Data!R86</f>
        <v>500</v>
      </c>
      <c r="J24" s="387"/>
      <c r="K24" s="388"/>
      <c r="L24" s="386">
        <f>Data!Y86</f>
        <v>0</v>
      </c>
      <c r="M24" s="387"/>
      <c r="N24" s="388"/>
      <c r="O24" s="406">
        <f>'Uncertainty Budget (Depth)'!P20</f>
        <v>8.8671679056318009E-3</v>
      </c>
      <c r="P24" s="407"/>
      <c r="Q24" s="407"/>
      <c r="R24" s="408"/>
      <c r="S24" s="120"/>
      <c r="T24" s="120"/>
      <c r="U24" s="182"/>
      <c r="V24" s="182"/>
    </row>
    <row r="25" spans="2:22" s="168" customFormat="1" ht="21" customHeight="1" x14ac:dyDescent="0.15">
      <c r="B25" s="181"/>
      <c r="C25" s="120"/>
      <c r="D25" s="120"/>
      <c r="E25" s="120"/>
      <c r="F25" s="389">
        <f>Data!C87</f>
        <v>600</v>
      </c>
      <c r="G25" s="390"/>
      <c r="H25" s="391"/>
      <c r="I25" s="386">
        <f>Data!R87</f>
        <v>600</v>
      </c>
      <c r="J25" s="387"/>
      <c r="K25" s="388"/>
      <c r="L25" s="386">
        <f>Data!Y87</f>
        <v>0</v>
      </c>
      <c r="M25" s="387"/>
      <c r="N25" s="388"/>
      <c r="O25" s="406">
        <f>'Uncertainty Budget (Depth)'!P21</f>
        <v>9.9147230588319171E-3</v>
      </c>
      <c r="P25" s="407"/>
      <c r="Q25" s="407"/>
      <c r="R25" s="408"/>
      <c r="S25" s="120"/>
      <c r="T25" s="120"/>
      <c r="U25" s="182"/>
      <c r="V25" s="182"/>
    </row>
    <row r="26" spans="2:22" s="168" customFormat="1" ht="21" customHeight="1" x14ac:dyDescent="0.15">
      <c r="B26" s="181"/>
      <c r="C26" s="120"/>
      <c r="D26" s="120"/>
      <c r="E26" s="120"/>
      <c r="F26" s="389">
        <f>Data!C88</f>
        <v>700</v>
      </c>
      <c r="G26" s="390"/>
      <c r="H26" s="391"/>
      <c r="I26" s="386">
        <f>Data!R88</f>
        <v>700</v>
      </c>
      <c r="J26" s="387"/>
      <c r="K26" s="388"/>
      <c r="L26" s="386">
        <f>Data!Y88</f>
        <v>0</v>
      </c>
      <c r="M26" s="387"/>
      <c r="N26" s="388"/>
      <c r="O26" s="406">
        <f>'Uncertainty Budget (Depth)'!P22</f>
        <v>1.106612699487344E-2</v>
      </c>
      <c r="P26" s="407"/>
      <c r="Q26" s="407"/>
      <c r="R26" s="408"/>
      <c r="S26" s="120"/>
      <c r="T26" s="120"/>
      <c r="U26" s="182"/>
      <c r="V26" s="182"/>
    </row>
    <row r="27" spans="2:22" s="168" customFormat="1" ht="21" customHeight="1" x14ac:dyDescent="0.15">
      <c r="B27" s="181"/>
      <c r="C27" s="120"/>
      <c r="D27" s="120"/>
      <c r="E27" s="120"/>
      <c r="F27" s="389">
        <f>Data!C89</f>
        <v>800</v>
      </c>
      <c r="G27" s="390"/>
      <c r="H27" s="391"/>
      <c r="I27" s="386">
        <f>Data!R89</f>
        <v>800</v>
      </c>
      <c r="J27" s="387"/>
      <c r="K27" s="388"/>
      <c r="L27" s="386">
        <f>Data!Y89</f>
        <v>0</v>
      </c>
      <c r="M27" s="387"/>
      <c r="N27" s="388"/>
      <c r="O27" s="406">
        <f>'Uncertainty Budget (Depth)'!P23</f>
        <v>1.2225496581598093E-2</v>
      </c>
      <c r="P27" s="407"/>
      <c r="Q27" s="407"/>
      <c r="R27" s="408"/>
      <c r="S27" s="120"/>
      <c r="T27" s="120"/>
      <c r="U27" s="182"/>
      <c r="V27" s="182"/>
    </row>
    <row r="28" spans="2:22" s="168" customFormat="1" ht="21" customHeight="1" x14ac:dyDescent="0.15">
      <c r="B28" s="181"/>
      <c r="C28" s="120"/>
      <c r="D28" s="120"/>
      <c r="E28" s="120"/>
      <c r="F28" s="389">
        <f>Data!C90</f>
        <v>900</v>
      </c>
      <c r="G28" s="390"/>
      <c r="H28" s="391"/>
      <c r="I28" s="386">
        <f>Data!R90</f>
        <v>900</v>
      </c>
      <c r="J28" s="387"/>
      <c r="K28" s="388"/>
      <c r="L28" s="386">
        <f>Data!Y90</f>
        <v>0</v>
      </c>
      <c r="M28" s="387"/>
      <c r="N28" s="388"/>
      <c r="O28" s="406">
        <f>'Uncertainty Budget (Depth)'!P24</f>
        <v>1.3421007165385664E-2</v>
      </c>
      <c r="P28" s="407"/>
      <c r="Q28" s="407"/>
      <c r="R28" s="408"/>
      <c r="S28" s="120"/>
      <c r="T28" s="120"/>
      <c r="U28" s="182"/>
      <c r="V28" s="182"/>
    </row>
    <row r="29" spans="2:22" s="168" customFormat="1" ht="21" customHeight="1" x14ac:dyDescent="0.15">
      <c r="B29" s="181"/>
      <c r="C29" s="184"/>
      <c r="D29" s="184"/>
      <c r="E29" s="184"/>
      <c r="F29" s="389">
        <f>Data!C91</f>
        <v>1000</v>
      </c>
      <c r="G29" s="390"/>
      <c r="H29" s="391"/>
      <c r="I29" s="386">
        <f>Data!R91</f>
        <v>1000</v>
      </c>
      <c r="J29" s="387"/>
      <c r="K29" s="388"/>
      <c r="L29" s="386">
        <f>Data!Y91</f>
        <v>0</v>
      </c>
      <c r="M29" s="387"/>
      <c r="N29" s="388"/>
      <c r="O29" s="406">
        <f>'Uncertainty Budget (Depth)'!P25</f>
        <v>1.4632797636360132E-2</v>
      </c>
      <c r="P29" s="407"/>
      <c r="Q29" s="407"/>
      <c r="R29" s="408"/>
      <c r="S29" s="120"/>
      <c r="T29" s="120"/>
      <c r="U29" s="182"/>
      <c r="V29" s="182"/>
    </row>
    <row r="30" spans="2:22" s="168" customFormat="1" ht="21" customHeight="1" x14ac:dyDescent="0.15">
      <c r="B30" s="185"/>
      <c r="C30" s="185"/>
      <c r="D30" s="185"/>
      <c r="E30" s="185"/>
      <c r="F30" s="377">
        <f>Data!C92</f>
        <v>1500</v>
      </c>
      <c r="G30" s="378"/>
      <c r="H30" s="378"/>
      <c r="I30" s="380">
        <f>Data!R92</f>
        <v>1500.01</v>
      </c>
      <c r="J30" s="381"/>
      <c r="K30" s="382"/>
      <c r="L30" s="380">
        <f>Data!Y92</f>
        <v>9.9999999999909051E-3</v>
      </c>
      <c r="M30" s="381"/>
      <c r="N30" s="382"/>
      <c r="O30" s="383">
        <f>'Uncertainty Budget (Depth)'!P26</f>
        <v>2.101047913145565E-2</v>
      </c>
      <c r="P30" s="384"/>
      <c r="Q30" s="384"/>
      <c r="R30" s="385"/>
      <c r="S30" s="186"/>
      <c r="T30" s="186"/>
      <c r="U30" s="186"/>
    </row>
    <row r="31" spans="2:22" s="168" customFormat="1" ht="17.100000000000001" customHeight="1" x14ac:dyDescent="0.15">
      <c r="B31" s="185"/>
      <c r="C31" s="185"/>
      <c r="D31" s="185"/>
      <c r="E31" s="185"/>
      <c r="F31" s="183"/>
      <c r="G31" s="183"/>
      <c r="H31" s="183"/>
      <c r="I31" s="180"/>
      <c r="J31" s="180"/>
      <c r="K31" s="180"/>
      <c r="L31" s="180"/>
      <c r="M31" s="180"/>
      <c r="N31" s="180"/>
      <c r="O31" s="252"/>
      <c r="P31" s="252"/>
      <c r="Q31" s="252"/>
      <c r="R31" s="252"/>
      <c r="S31" s="186"/>
      <c r="T31" s="186"/>
      <c r="U31" s="186"/>
    </row>
    <row r="32" spans="2:22" s="168" customFormat="1" ht="17.100000000000001" customHeight="1" x14ac:dyDescent="0.15">
      <c r="B32" s="193"/>
      <c r="C32" s="161" t="s">
        <v>49</v>
      </c>
      <c r="D32" s="193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3"/>
    </row>
    <row r="33" spans="1:23" s="168" customFormat="1" ht="17.100000000000001" customHeight="1" x14ac:dyDescent="0.15">
      <c r="B33" s="193"/>
      <c r="C33" s="121" t="s">
        <v>50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93"/>
    </row>
    <row r="34" spans="1:23" s="168" customFormat="1" ht="17.100000000000001" customHeight="1" x14ac:dyDescent="0.15">
      <c r="B34" s="121" t="s">
        <v>51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93"/>
    </row>
    <row r="35" spans="1:23" s="168" customFormat="1" ht="17.100000000000001" customHeight="1" x14ac:dyDescent="0.15">
      <c r="A35" s="414" t="s">
        <v>52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</row>
    <row r="36" spans="1:23" s="168" customFormat="1" ht="17.100000000000001" customHeight="1" x14ac:dyDescent="0.15"/>
    <row r="37" spans="1:23" s="168" customFormat="1" ht="17.100000000000001" customHeight="1" x14ac:dyDescent="0.15"/>
    <row r="38" spans="1:23" s="168" customFormat="1" ht="17.100000000000001" customHeight="1" x14ac:dyDescent="0.15"/>
    <row r="39" spans="1:23" s="168" customFormat="1" ht="17.100000000000001" customHeight="1" x14ac:dyDescent="0.15"/>
    <row r="40" spans="1:23" s="168" customFormat="1" ht="17.100000000000001" customHeight="1" x14ac:dyDescent="0.15"/>
    <row r="41" spans="1:23" s="168" customFormat="1" ht="17.100000000000001" customHeight="1" x14ac:dyDescent="0.15"/>
    <row r="42" spans="1:23" s="168" customFormat="1" ht="17.100000000000001" customHeight="1" x14ac:dyDescent="0.15"/>
    <row r="43" spans="1:23" s="168" customFormat="1" ht="17.100000000000001" customHeight="1" x14ac:dyDescent="0.15"/>
    <row r="44" spans="1:23" s="168" customFormat="1" ht="17.100000000000001" customHeight="1" x14ac:dyDescent="0.15"/>
    <row r="45" spans="1:23" s="168" customFormat="1" ht="17.100000000000001" customHeight="1" x14ac:dyDescent="0.15"/>
    <row r="46" spans="1:23" s="168" customFormat="1" ht="17.100000000000001" customHeight="1" x14ac:dyDescent="0.15"/>
    <row r="47" spans="1:23" s="168" customFormat="1" ht="17.100000000000001" customHeight="1" x14ac:dyDescent="0.15"/>
    <row r="48" spans="1:23" s="168" customFormat="1" ht="17.100000000000001" customHeight="1" x14ac:dyDescent="0.15"/>
    <row r="49" s="168" customFormat="1" ht="17.100000000000001" customHeight="1" x14ac:dyDescent="0.15"/>
    <row r="50" s="168" customFormat="1" ht="17.100000000000001" customHeight="1" x14ac:dyDescent="0.15"/>
    <row r="51" s="168" customFormat="1" ht="17.100000000000001" customHeight="1" x14ac:dyDescent="0.15"/>
    <row r="52" s="168" customFormat="1" ht="17.100000000000001" customHeight="1" x14ac:dyDescent="0.15"/>
    <row r="53" s="168" customFormat="1" ht="17.100000000000001" customHeight="1" x14ac:dyDescent="0.15"/>
    <row r="54" s="168" customFormat="1" ht="17.100000000000001" customHeight="1" x14ac:dyDescent="0.15"/>
    <row r="55" s="168" customFormat="1" ht="17.100000000000001" customHeight="1" x14ac:dyDescent="0.15"/>
    <row r="56" s="168" customFormat="1" ht="17.100000000000001" customHeight="1" x14ac:dyDescent="0.15"/>
    <row r="57" s="168" customFormat="1" ht="17.100000000000001" customHeight="1" x14ac:dyDescent="0.15"/>
    <row r="58" s="168" customFormat="1" ht="17.100000000000001" customHeight="1" x14ac:dyDescent="0.15"/>
    <row r="59" s="168" customFormat="1" ht="17.100000000000001" customHeight="1" x14ac:dyDescent="0.15"/>
    <row r="60" s="168" customFormat="1" ht="17.100000000000001" customHeight="1" x14ac:dyDescent="0.15"/>
    <row r="61" s="168" customFormat="1" ht="17.100000000000001" customHeight="1" x14ac:dyDescent="0.15"/>
    <row r="62" s="168" customFormat="1" ht="17.100000000000001" customHeight="1" x14ac:dyDescent="0.15"/>
    <row r="63" s="168" customFormat="1" ht="17.100000000000001" customHeight="1" x14ac:dyDescent="0.15"/>
    <row r="64" s="168" customFormat="1" ht="17.100000000000001" customHeight="1" x14ac:dyDescent="0.15"/>
    <row r="65" s="168" customFormat="1" ht="17.100000000000001" customHeight="1" x14ac:dyDescent="0.15"/>
    <row r="66" s="168" customFormat="1" ht="17.100000000000001" customHeight="1" x14ac:dyDescent="0.15"/>
    <row r="67" s="168" customFormat="1" ht="17.100000000000001" customHeight="1" x14ac:dyDescent="0.15"/>
    <row r="68" s="168" customFormat="1" ht="17.100000000000001" customHeight="1" x14ac:dyDescent="0.15"/>
    <row r="69" s="168" customFormat="1" ht="17.100000000000001" customHeight="1" x14ac:dyDescent="0.15"/>
    <row r="70" s="168" customFormat="1" ht="17.100000000000001" customHeight="1" x14ac:dyDescent="0.15"/>
    <row r="71" s="168" customFormat="1" ht="17.100000000000001" customHeight="1" x14ac:dyDescent="0.15"/>
    <row r="72" s="168" customFormat="1" ht="17.100000000000001" customHeight="1" x14ac:dyDescent="0.15"/>
    <row r="73" s="168" customFormat="1" ht="17.100000000000001" customHeight="1" x14ac:dyDescent="0.15"/>
    <row r="74" s="168" customFormat="1" ht="17.100000000000001" customHeight="1" x14ac:dyDescent="0.15"/>
    <row r="75" s="168" customFormat="1" ht="17.100000000000001" customHeight="1" x14ac:dyDescent="0.15"/>
    <row r="76" s="168" customFormat="1" ht="17.100000000000001" customHeight="1" x14ac:dyDescent="0.15"/>
    <row r="77" s="168" customFormat="1" ht="17.100000000000001" customHeight="1" x14ac:dyDescent="0.15"/>
    <row r="78" s="168" customFormat="1" ht="17.100000000000001" customHeight="1" x14ac:dyDescent="0.15"/>
    <row r="79" s="168" customFormat="1" ht="17.100000000000001" customHeight="1" x14ac:dyDescent="0.15"/>
    <row r="80" s="168" customFormat="1" ht="17.100000000000001" customHeight="1" x14ac:dyDescent="0.15"/>
    <row r="81" s="168" customFormat="1" ht="17.100000000000001" customHeight="1" x14ac:dyDescent="0.15"/>
    <row r="82" s="168" customFormat="1" ht="17.100000000000001" customHeight="1" x14ac:dyDescent="0.15"/>
    <row r="83" s="168" customFormat="1" ht="17.100000000000001" customHeight="1" x14ac:dyDescent="0.15"/>
    <row r="84" s="168" customFormat="1" ht="17.100000000000001" customHeight="1" x14ac:dyDescent="0.15"/>
    <row r="85" s="168" customFormat="1" ht="17.100000000000001" customHeight="1" x14ac:dyDescent="0.15"/>
    <row r="86" s="168" customFormat="1" ht="17.100000000000001" customHeight="1" x14ac:dyDescent="0.15"/>
    <row r="87" s="168" customFormat="1" ht="17.100000000000001" customHeight="1" x14ac:dyDescent="0.15"/>
    <row r="88" s="168" customFormat="1" ht="17.100000000000001" customHeight="1" x14ac:dyDescent="0.15"/>
    <row r="89" s="168" customFormat="1" ht="17.100000000000001" customHeight="1" x14ac:dyDescent="0.15"/>
    <row r="90" s="168" customFormat="1" ht="17.100000000000001" customHeight="1" x14ac:dyDescent="0.15"/>
    <row r="91" s="168" customFormat="1" ht="17.100000000000001" customHeight="1" x14ac:dyDescent="0.1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  <row r="254" ht="17.100000000000001" customHeight="1" x14ac:dyDescent="0.25"/>
    <row r="255" ht="17.100000000000001" customHeight="1" x14ac:dyDescent="0.25"/>
    <row r="256" ht="17.100000000000001" customHeight="1" x14ac:dyDescent="0.25"/>
    <row r="257" ht="17.100000000000001" customHeight="1" x14ac:dyDescent="0.25"/>
    <row r="258" ht="17.100000000000001" customHeight="1" x14ac:dyDescent="0.25"/>
    <row r="259" ht="17.100000000000001" customHeight="1" x14ac:dyDescent="0.25"/>
    <row r="260" ht="17.100000000000001" customHeight="1" x14ac:dyDescent="0.25"/>
    <row r="261" ht="17.100000000000001" customHeight="1" x14ac:dyDescent="0.25"/>
    <row r="262" ht="17.100000000000001" customHeight="1" x14ac:dyDescent="0.25"/>
    <row r="263" ht="17.100000000000001" customHeight="1" x14ac:dyDescent="0.25"/>
    <row r="264" ht="17.100000000000001" customHeight="1" x14ac:dyDescent="0.25"/>
    <row r="265" ht="17.100000000000001" customHeight="1" x14ac:dyDescent="0.25"/>
    <row r="266" ht="17.100000000000001" customHeight="1" x14ac:dyDescent="0.25"/>
    <row r="267" ht="17.100000000000001" customHeight="1" x14ac:dyDescent="0.25"/>
    <row r="268" ht="17.100000000000001" customHeight="1" x14ac:dyDescent="0.25"/>
    <row r="269" ht="17.100000000000001" customHeight="1" x14ac:dyDescent="0.25"/>
    <row r="270" ht="17.100000000000001" customHeight="1" x14ac:dyDescent="0.25"/>
    <row r="271" ht="17.100000000000001" customHeight="1" x14ac:dyDescent="0.25"/>
    <row r="272" ht="17.100000000000001" customHeight="1" x14ac:dyDescent="0.25"/>
    <row r="273" ht="17.100000000000001" customHeight="1" x14ac:dyDescent="0.25"/>
    <row r="274" ht="17.100000000000001" customHeight="1" x14ac:dyDescent="0.25"/>
    <row r="275" ht="17.100000000000001" customHeight="1" x14ac:dyDescent="0.25"/>
    <row r="276" ht="17.100000000000001" customHeight="1" x14ac:dyDescent="0.25"/>
    <row r="277" ht="17.100000000000001" customHeight="1" x14ac:dyDescent="0.25"/>
    <row r="278" ht="17.100000000000001" customHeight="1" x14ac:dyDescent="0.25"/>
    <row r="279" ht="17.100000000000001" customHeight="1" x14ac:dyDescent="0.25"/>
    <row r="280" ht="17.100000000000001" customHeight="1" x14ac:dyDescent="0.25"/>
    <row r="281" ht="17.100000000000001" customHeight="1" x14ac:dyDescent="0.25"/>
    <row r="282" ht="17.100000000000001" customHeight="1" x14ac:dyDescent="0.25"/>
    <row r="283" ht="17.100000000000001" customHeight="1" x14ac:dyDescent="0.25"/>
    <row r="284" ht="17.100000000000001" customHeight="1" x14ac:dyDescent="0.25"/>
    <row r="285" ht="17.100000000000001" customHeight="1" x14ac:dyDescent="0.25"/>
    <row r="286" ht="17.100000000000001" customHeight="1" x14ac:dyDescent="0.25"/>
    <row r="287" ht="17.100000000000001" customHeight="1" x14ac:dyDescent="0.25"/>
  </sheetData>
  <mergeCells count="88">
    <mergeCell ref="O11:R11"/>
    <mergeCell ref="F12:H12"/>
    <mergeCell ref="I12:K12"/>
    <mergeCell ref="L12:N12"/>
    <mergeCell ref="O12:R12"/>
    <mergeCell ref="F11:H11"/>
    <mergeCell ref="I11:K11"/>
    <mergeCell ref="L11:N11"/>
    <mergeCell ref="F9:H10"/>
    <mergeCell ref="I9:K10"/>
    <mergeCell ref="L9:N10"/>
    <mergeCell ref="O9:R10"/>
    <mergeCell ref="A3:W3"/>
    <mergeCell ref="G5:K5"/>
    <mergeCell ref="P8:Q8"/>
    <mergeCell ref="F13:H13"/>
    <mergeCell ref="I13:K13"/>
    <mergeCell ref="L13:N13"/>
    <mergeCell ref="O13:R13"/>
    <mergeCell ref="F14:H14"/>
    <mergeCell ref="I14:K14"/>
    <mergeCell ref="L14:N14"/>
    <mergeCell ref="O14:R14"/>
    <mergeCell ref="F15:H15"/>
    <mergeCell ref="I15:K15"/>
    <mergeCell ref="L15:N15"/>
    <mergeCell ref="O15:R15"/>
    <mergeCell ref="F16:H16"/>
    <mergeCell ref="I16:K16"/>
    <mergeCell ref="L16:N16"/>
    <mergeCell ref="O16:R16"/>
    <mergeCell ref="F21:H21"/>
    <mergeCell ref="I21:K21"/>
    <mergeCell ref="F20:H20"/>
    <mergeCell ref="I20:K20"/>
    <mergeCell ref="I18:K18"/>
    <mergeCell ref="F17:H17"/>
    <mergeCell ref="I17:K17"/>
    <mergeCell ref="L17:N17"/>
    <mergeCell ref="O17:R17"/>
    <mergeCell ref="O20:R20"/>
    <mergeCell ref="F18:H18"/>
    <mergeCell ref="F19:H19"/>
    <mergeCell ref="I19:K19"/>
    <mergeCell ref="L23:N23"/>
    <mergeCell ref="O23:R23"/>
    <mergeCell ref="L19:N19"/>
    <mergeCell ref="O19:R19"/>
    <mergeCell ref="L18:N18"/>
    <mergeCell ref="O18:R18"/>
    <mergeCell ref="L21:N21"/>
    <mergeCell ref="L20:N20"/>
    <mergeCell ref="O21:R21"/>
    <mergeCell ref="F22:H22"/>
    <mergeCell ref="I22:K22"/>
    <mergeCell ref="L22:N22"/>
    <mergeCell ref="O22:R22"/>
    <mergeCell ref="O26:R26"/>
    <mergeCell ref="F23:H23"/>
    <mergeCell ref="I23:K23"/>
    <mergeCell ref="F24:H24"/>
    <mergeCell ref="I26:K26"/>
    <mergeCell ref="L26:N26"/>
    <mergeCell ref="I24:K24"/>
    <mergeCell ref="L24:N24"/>
    <mergeCell ref="O24:R24"/>
    <mergeCell ref="F25:H25"/>
    <mergeCell ref="I25:K25"/>
    <mergeCell ref="L25:N25"/>
    <mergeCell ref="F28:H28"/>
    <mergeCell ref="I28:K28"/>
    <mergeCell ref="L28:N28"/>
    <mergeCell ref="O28:R28"/>
    <mergeCell ref="A35:W35"/>
    <mergeCell ref="F29:H29"/>
    <mergeCell ref="I29:K29"/>
    <mergeCell ref="L29:N29"/>
    <mergeCell ref="O29:R29"/>
    <mergeCell ref="F30:H30"/>
    <mergeCell ref="I30:K30"/>
    <mergeCell ref="L30:N30"/>
    <mergeCell ref="O30:R30"/>
    <mergeCell ref="O25:R25"/>
    <mergeCell ref="F26:H26"/>
    <mergeCell ref="F27:H27"/>
    <mergeCell ref="I27:K27"/>
    <mergeCell ref="L27:N27"/>
    <mergeCell ref="O27:R27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topLeftCell="B1"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17" t="s">
        <v>79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</row>
    <row r="3" spans="1:253" x14ac:dyDescent="0.25">
      <c r="B3" s="418"/>
      <c r="C3" s="418"/>
      <c r="D3" s="418"/>
      <c r="E3" s="418"/>
      <c r="F3" s="20"/>
      <c r="G3" s="20"/>
      <c r="P3" s="20"/>
    </row>
    <row r="4" spans="1:253" x14ac:dyDescent="0.25">
      <c r="B4" s="419" t="s">
        <v>7</v>
      </c>
      <c r="C4" s="420"/>
      <c r="D4" s="419" t="s">
        <v>95</v>
      </c>
      <c r="E4" s="420"/>
      <c r="F4" s="421" t="s">
        <v>22</v>
      </c>
      <c r="G4" s="422"/>
      <c r="H4" s="419" t="s">
        <v>23</v>
      </c>
      <c r="I4" s="420"/>
      <c r="J4" s="419" t="s">
        <v>8</v>
      </c>
      <c r="K4" s="420"/>
      <c r="L4" s="423" t="s">
        <v>9</v>
      </c>
      <c r="M4" s="423" t="s">
        <v>10</v>
      </c>
      <c r="N4" s="423" t="s">
        <v>96</v>
      </c>
      <c r="O4" s="423" t="s">
        <v>97</v>
      </c>
      <c r="P4" s="196" t="s">
        <v>98</v>
      </c>
      <c r="X4" s="21"/>
      <c r="Y4" s="21"/>
      <c r="Z4" s="21"/>
    </row>
    <row r="5" spans="1:253" x14ac:dyDescent="0.25">
      <c r="B5" s="425" t="s">
        <v>99</v>
      </c>
      <c r="C5" s="426"/>
      <c r="D5" s="425" t="s">
        <v>99</v>
      </c>
      <c r="E5" s="426"/>
      <c r="F5" s="427" t="s">
        <v>99</v>
      </c>
      <c r="G5" s="428"/>
      <c r="H5" s="425" t="s">
        <v>99</v>
      </c>
      <c r="I5" s="426"/>
      <c r="J5" s="425" t="s">
        <v>99</v>
      </c>
      <c r="K5" s="426"/>
      <c r="L5" s="424"/>
      <c r="M5" s="424"/>
      <c r="N5" s="424"/>
      <c r="O5" s="424"/>
      <c r="P5" s="197" t="s">
        <v>99</v>
      </c>
      <c r="X5" s="21"/>
      <c r="Y5" s="21"/>
      <c r="Z5" s="21"/>
    </row>
    <row r="6" spans="1:253" ht="18.75" x14ac:dyDescent="0.25">
      <c r="B6" s="429" t="s">
        <v>4</v>
      </c>
      <c r="C6" s="43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Data!C25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5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Data!U25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Data!C26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Data!U26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5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Data!C27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5" si="10">H8</f>
        <v>5.0000000000000001E-3</v>
      </c>
      <c r="I9" s="28">
        <f t="shared" si="3"/>
        <v>2.886751345948129E-3</v>
      </c>
      <c r="J9" s="199">
        <f>Data!U27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 t="shared" si="7"/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Data!C28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Data!U28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Data!C29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Data!U29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Data!C30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Data!U30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Data!C31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Data!U31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 t="shared" si="7"/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Data!C32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Data!U32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 t="shared" si="7"/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Data!C33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Data!U33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Data!C34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Data!U34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 t="shared" si="7"/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Data!C35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Data!U35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Data!C36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Data!U36</f>
        <v>0</v>
      </c>
      <c r="K18" s="27">
        <f t="shared" si="4"/>
        <v>0</v>
      </c>
      <c r="L18" s="27">
        <f t="shared" ref="L18:L25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Data!C37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Data!U37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Data!C38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Data!U38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Data!C39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Data!U39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Data!C40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Data!U40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Data!C41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Data!U41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Data!C42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Data!U42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Data!C43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Data!U43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Data!C44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>((B26)*(11.5*10^-6)*1)</f>
        <v>1.7250000000000001E-2</v>
      </c>
      <c r="G26" s="27">
        <f t="shared" si="13"/>
        <v>9.9592921435210455E-3</v>
      </c>
      <c r="H26" s="199">
        <f>H25</f>
        <v>5.0000000000000001E-3</v>
      </c>
      <c r="I26" s="28">
        <f t="shared" si="14"/>
        <v>2.886751345948129E-3</v>
      </c>
      <c r="J26" s="199">
        <f>Data!U44</f>
        <v>0</v>
      </c>
      <c r="K26" s="27">
        <f t="shared" si="15"/>
        <v>0</v>
      </c>
      <c r="L26" s="27">
        <f>SQRT(E26^2+G26^2+I26^2+K26^2)</f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>L26*O26</f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24:C24"/>
    <mergeCell ref="B25:C25"/>
    <mergeCell ref="B18:C18"/>
    <mergeCell ref="B19:C19"/>
    <mergeCell ref="B20:C20"/>
    <mergeCell ref="B21:C21"/>
    <mergeCell ref="B22:C22"/>
    <mergeCell ref="B23:C23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6:C26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17" t="s">
        <v>79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</row>
    <row r="3" spans="1:253" x14ac:dyDescent="0.25">
      <c r="B3" s="418"/>
      <c r="C3" s="418"/>
      <c r="D3" s="418"/>
      <c r="E3" s="418"/>
      <c r="F3" s="20"/>
      <c r="G3" s="20"/>
      <c r="P3" s="20"/>
    </row>
    <row r="4" spans="1:253" x14ac:dyDescent="0.25">
      <c r="B4" s="419" t="s">
        <v>7</v>
      </c>
      <c r="C4" s="420"/>
      <c r="D4" s="419" t="s">
        <v>95</v>
      </c>
      <c r="E4" s="420"/>
      <c r="F4" s="421" t="s">
        <v>22</v>
      </c>
      <c r="G4" s="422"/>
      <c r="H4" s="419" t="s">
        <v>23</v>
      </c>
      <c r="I4" s="420"/>
      <c r="J4" s="419" t="s">
        <v>8</v>
      </c>
      <c r="K4" s="420"/>
      <c r="L4" s="423" t="s">
        <v>9</v>
      </c>
      <c r="M4" s="423" t="s">
        <v>10</v>
      </c>
      <c r="N4" s="423" t="s">
        <v>96</v>
      </c>
      <c r="O4" s="423" t="s">
        <v>97</v>
      </c>
      <c r="P4" s="196" t="s">
        <v>98</v>
      </c>
      <c r="X4" s="21"/>
      <c r="Y4" s="21"/>
      <c r="Z4" s="21"/>
    </row>
    <row r="5" spans="1:253" x14ac:dyDescent="0.25">
      <c r="B5" s="425" t="s">
        <v>99</v>
      </c>
      <c r="C5" s="426"/>
      <c r="D5" s="425" t="s">
        <v>99</v>
      </c>
      <c r="E5" s="426"/>
      <c r="F5" s="427" t="s">
        <v>99</v>
      </c>
      <c r="G5" s="428"/>
      <c r="H5" s="425" t="s">
        <v>99</v>
      </c>
      <c r="I5" s="426"/>
      <c r="J5" s="425" t="s">
        <v>99</v>
      </c>
      <c r="K5" s="426"/>
      <c r="L5" s="424"/>
      <c r="M5" s="424"/>
      <c r="N5" s="424"/>
      <c r="O5" s="424"/>
      <c r="P5" s="197" t="s">
        <v>99</v>
      </c>
      <c r="X5" s="21"/>
      <c r="Y5" s="21"/>
      <c r="Z5" s="21"/>
    </row>
    <row r="6" spans="1:253" ht="18.75" x14ac:dyDescent="0.25">
      <c r="B6" s="429" t="s">
        <v>4</v>
      </c>
      <c r="C6" s="43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Data!C49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6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Data!U49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Data!C50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Data!U50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6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Data!C51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6" si="10">H8</f>
        <v>5.0000000000000001E-3</v>
      </c>
      <c r="I9" s="28">
        <f t="shared" si="3"/>
        <v>2.886751345948129E-3</v>
      </c>
      <c r="J9" s="199">
        <f>Data!U51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>IF(K9=0,"∞",(L9^4/(K9^4/3)))</f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Data!C52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Data!U52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Data!C53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Data!U53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Data!C54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Data!U54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Data!C55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Data!U55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>IF(K13=0,"∞",(L13^4/(K13^4/3)))</f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Data!C56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Data!U56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 t="shared" si="7"/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Data!C57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Data!U57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Data!C58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Data!U58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>IF(K16=0,"∞",(L16^4/(K16^4/3)))</f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Data!C59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Data!U59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Data!C60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Data!U60</f>
        <v>0</v>
      </c>
      <c r="K18" s="27">
        <f t="shared" si="4"/>
        <v>0</v>
      </c>
      <c r="L18" s="27">
        <f t="shared" ref="L18:L26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Data!C61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Data!U61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Data!C62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Data!U62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Data!C63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Data!U63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Data!C64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Data!U64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Data!C65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Data!U65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Data!C66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Data!U66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Data!C67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Data!U67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Data!C68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 t="shared" si="1"/>
        <v>1.7250000000000001E-2</v>
      </c>
      <c r="G26" s="27">
        <f t="shared" si="13"/>
        <v>9.9592921435210455E-3</v>
      </c>
      <c r="H26" s="199">
        <f t="shared" si="10"/>
        <v>5.0000000000000001E-3</v>
      </c>
      <c r="I26" s="28">
        <f t="shared" si="14"/>
        <v>2.886751345948129E-3</v>
      </c>
      <c r="J26" s="199">
        <f>Data!U68</f>
        <v>0</v>
      </c>
      <c r="K26" s="27">
        <f t="shared" si="15"/>
        <v>0</v>
      </c>
      <c r="L26" s="27">
        <f t="shared" si="11"/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 t="shared" si="9"/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17" t="s">
        <v>79</v>
      </c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</row>
    <row r="3" spans="1:253" x14ac:dyDescent="0.25">
      <c r="B3" s="418"/>
      <c r="C3" s="418"/>
      <c r="D3" s="418"/>
      <c r="E3" s="418"/>
      <c r="F3" s="20"/>
      <c r="G3" s="20"/>
      <c r="P3" s="20"/>
    </row>
    <row r="4" spans="1:253" x14ac:dyDescent="0.25">
      <c r="B4" s="419" t="s">
        <v>7</v>
      </c>
      <c r="C4" s="420"/>
      <c r="D4" s="419" t="s">
        <v>95</v>
      </c>
      <c r="E4" s="420"/>
      <c r="F4" s="421" t="s">
        <v>22</v>
      </c>
      <c r="G4" s="422"/>
      <c r="H4" s="419" t="s">
        <v>23</v>
      </c>
      <c r="I4" s="420"/>
      <c r="J4" s="419" t="s">
        <v>8</v>
      </c>
      <c r="K4" s="420"/>
      <c r="L4" s="423" t="s">
        <v>9</v>
      </c>
      <c r="M4" s="423" t="s">
        <v>10</v>
      </c>
      <c r="N4" s="423" t="s">
        <v>96</v>
      </c>
      <c r="O4" s="423" t="s">
        <v>97</v>
      </c>
      <c r="P4" s="196" t="s">
        <v>98</v>
      </c>
      <c r="X4" s="21"/>
      <c r="Y4" s="21"/>
      <c r="Z4" s="21"/>
    </row>
    <row r="5" spans="1:253" x14ac:dyDescent="0.25">
      <c r="B5" s="425" t="s">
        <v>99</v>
      </c>
      <c r="C5" s="426"/>
      <c r="D5" s="425" t="s">
        <v>99</v>
      </c>
      <c r="E5" s="426"/>
      <c r="F5" s="427" t="s">
        <v>99</v>
      </c>
      <c r="G5" s="428"/>
      <c r="H5" s="425" t="s">
        <v>99</v>
      </c>
      <c r="I5" s="426"/>
      <c r="J5" s="425" t="s">
        <v>99</v>
      </c>
      <c r="K5" s="426"/>
      <c r="L5" s="424"/>
      <c r="M5" s="424"/>
      <c r="N5" s="424"/>
      <c r="O5" s="424"/>
      <c r="P5" s="197" t="s">
        <v>99</v>
      </c>
      <c r="X5" s="21"/>
      <c r="Y5" s="21"/>
      <c r="Z5" s="21"/>
    </row>
    <row r="6" spans="1:253" ht="18.75" x14ac:dyDescent="0.25">
      <c r="B6" s="429" t="s">
        <v>4</v>
      </c>
      <c r="C6" s="43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Data!C73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6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Data!U73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Data!C74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Data!U74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6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Data!C75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6" si="10">H8</f>
        <v>5.0000000000000001E-3</v>
      </c>
      <c r="I9" s="28">
        <f t="shared" si="3"/>
        <v>2.886751345948129E-3</v>
      </c>
      <c r="J9" s="199">
        <f>Data!U75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 t="shared" si="7"/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Data!C76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Data!U76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Data!C77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Data!U77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Data!C78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Data!U78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Data!C79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Data!U79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 t="shared" si="7"/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Data!C80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Data!U80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>IF(K14=0,"∞",(L14^4/(K14^4/3)))</f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Data!C81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Data!U81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Data!C82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Data!U82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 t="shared" si="7"/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Data!C83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Data!U83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Data!C84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Data!U84</f>
        <v>0</v>
      </c>
      <c r="K18" s="27">
        <f t="shared" si="4"/>
        <v>0</v>
      </c>
      <c r="L18" s="27">
        <f t="shared" ref="L18:L26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Data!C85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Data!U85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Data!C86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Data!U86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Data!C87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Data!U87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Data!C88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Data!U88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Data!C89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Data!U89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Data!C90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Data!U90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Data!C91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Data!U91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Data!C92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 t="shared" si="1"/>
        <v>1.7250000000000001E-2</v>
      </c>
      <c r="G26" s="27">
        <f t="shared" si="13"/>
        <v>9.9592921435210455E-3</v>
      </c>
      <c r="H26" s="199">
        <f t="shared" si="10"/>
        <v>5.0000000000000001E-3</v>
      </c>
      <c r="I26" s="28">
        <f t="shared" si="14"/>
        <v>2.886751345948129E-3</v>
      </c>
      <c r="J26" s="199">
        <f>Data!U92</f>
        <v>0</v>
      </c>
      <c r="K26" s="27">
        <f t="shared" si="15"/>
        <v>0</v>
      </c>
      <c r="L26" s="27">
        <f t="shared" si="11"/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 t="shared" si="9"/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Data</vt:lpstr>
      <vt:lpstr>Certificate</vt:lpstr>
      <vt:lpstr>Report</vt:lpstr>
      <vt:lpstr>Result External</vt:lpstr>
      <vt:lpstr>Result  Internal</vt:lpstr>
      <vt:lpstr>Result Depth</vt:lpstr>
      <vt:lpstr>Uncertainty Budget (Ext)</vt:lpstr>
      <vt:lpstr>Uncertainty Budget (In)</vt:lpstr>
      <vt:lpstr>Uncertainty Budget (Depth)</vt:lpstr>
      <vt:lpstr>Cert of STD</vt:lpstr>
      <vt:lpstr>Certificate!Print_Area</vt:lpstr>
      <vt:lpstr>Data!Print_Area</vt:lpstr>
      <vt:lpstr>Report!Print_Area</vt:lpstr>
      <vt:lpstr>'Result  Internal'!Print_Area</vt:lpstr>
      <vt:lpstr>'Result Depth'!Print_Area</vt:lpstr>
      <vt:lpstr>'Result External'!Print_Area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2016-08-14T09:07:19Z</cp:lastPrinted>
  <dcterms:created xsi:type="dcterms:W3CDTF">2013-11-02T07:33:54Z</dcterms:created>
  <dcterms:modified xsi:type="dcterms:W3CDTF">2017-06-04T16:10:38Z</dcterms:modified>
</cp:coreProperties>
</file>