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4_Chemical\"/>
    </mc:Choice>
  </mc:AlternateContent>
  <bookViews>
    <workbookView xWindow="0" yWindow="780" windowWidth="15195" windowHeight="8040" tabRatio="629" activeTab="4"/>
  </bookViews>
  <sheets>
    <sheet name="Data Record" sheetId="29" r:id="rId1"/>
    <sheet name="Certificate" sheetId="28" r:id="rId2"/>
    <sheet name="Report" sheetId="27" r:id="rId3"/>
    <sheet name="Result" sheetId="24" r:id="rId4"/>
    <sheet name="Uncertainty Budget" sheetId="26" r:id="rId5"/>
  </sheets>
  <definedNames>
    <definedName name="_xlnm.Print_Area" localSheetId="1">Certificate!$A$1:$AC$38</definedName>
    <definedName name="_xlnm.Print_Area" localSheetId="0">'Data Record'!$A$1:$AD$40</definedName>
    <definedName name="_xlnm.Print_Area" localSheetId="2">Report!$A$1:$T$18</definedName>
    <definedName name="_xlnm.Print_Area" localSheetId="3">Result!$A$1:$W$28</definedName>
  </definedNames>
  <calcPr calcId="162913"/>
</workbook>
</file>

<file path=xl/calcChain.xml><?xml version="1.0" encoding="utf-8"?>
<calcChain xmlns="http://schemas.openxmlformats.org/spreadsheetml/2006/main">
  <c r="L8" i="26" l="1"/>
  <c r="L9" i="26"/>
  <c r="L7" i="26"/>
  <c r="K8" i="26"/>
  <c r="K9" i="26"/>
  <c r="K7" i="26"/>
  <c r="V30" i="29" l="1"/>
  <c r="Z30" i="29" s="1"/>
  <c r="V31" i="29"/>
  <c r="Z31" i="29" s="1"/>
  <c r="V29" i="29"/>
  <c r="Z29" i="29" s="1"/>
  <c r="V23" i="29"/>
  <c r="Z23" i="29" s="1"/>
  <c r="V24" i="29"/>
  <c r="Z24" i="29" s="1"/>
  <c r="V22" i="29"/>
  <c r="Z22" i="29" s="1"/>
  <c r="P30" i="29"/>
  <c r="S30" i="29" s="1"/>
  <c r="P31" i="29"/>
  <c r="S31" i="29" s="1"/>
  <c r="P29" i="29"/>
  <c r="S29" i="29" s="1"/>
  <c r="P23" i="29"/>
  <c r="S23" i="29" s="1"/>
  <c r="P24" i="29"/>
  <c r="S24" i="29" s="1"/>
  <c r="P22" i="29"/>
  <c r="S22" i="29" s="1"/>
  <c r="H35" i="28" l="1"/>
  <c r="K22" i="28"/>
  <c r="J8" i="28"/>
  <c r="J7" i="28"/>
  <c r="Z20" i="28"/>
  <c r="Z22" i="28" s="1"/>
  <c r="J15" i="28"/>
  <c r="A31" i="29"/>
  <c r="A30" i="29"/>
  <c r="A29" i="29"/>
  <c r="G9" i="26"/>
  <c r="H9" i="26" s="1"/>
  <c r="J9" i="26" s="1"/>
  <c r="M13" i="24"/>
  <c r="G8" i="26"/>
  <c r="H8" i="26" s="1"/>
  <c r="J8" i="26" s="1"/>
  <c r="M12" i="24"/>
  <c r="G7" i="26"/>
  <c r="H7" i="26" s="1"/>
  <c r="J7" i="26" s="1"/>
  <c r="M11" i="24"/>
  <c r="T8" i="24"/>
  <c r="B9" i="26"/>
  <c r="B8" i="26"/>
  <c r="B7" i="26"/>
  <c r="E13" i="24"/>
  <c r="E12" i="24"/>
  <c r="E11" i="24"/>
  <c r="E7" i="26"/>
  <c r="F7" i="26" s="1"/>
  <c r="Z19" i="28"/>
  <c r="J16" i="28"/>
  <c r="J14" i="28"/>
  <c r="J13" i="28"/>
  <c r="J12" i="28"/>
  <c r="J5" i="28"/>
  <c r="G5" i="27" s="1"/>
  <c r="F5" i="24" s="1"/>
  <c r="C9" i="26"/>
  <c r="D9" i="26" s="1"/>
  <c r="C8" i="26"/>
  <c r="D8" i="26" s="1"/>
  <c r="C7" i="26"/>
  <c r="D7" i="26" s="1"/>
  <c r="M3" i="26"/>
  <c r="A17" i="24"/>
  <c r="I11" i="24"/>
  <c r="I12" i="24"/>
  <c r="I13" i="24"/>
  <c r="E8" i="26"/>
  <c r="E9" i="26" s="1"/>
  <c r="F9" i="26" s="1"/>
  <c r="F8" i="26" l="1"/>
  <c r="I8" i="26" s="1"/>
  <c r="M8" i="26" s="1"/>
  <c r="Q12" i="24" s="1"/>
  <c r="I7" i="26"/>
  <c r="M7" i="26" s="1"/>
  <c r="Q11" i="24" s="1"/>
  <c r="I9" i="26"/>
  <c r="M9" i="26" l="1"/>
  <c r="Q13" i="24" s="1"/>
</calcChain>
</file>

<file path=xl/comments1.xml><?xml version="1.0" encoding="utf-8"?>
<comments xmlns="http://schemas.openxmlformats.org/spreadsheetml/2006/main">
  <authors>
    <author>Nathaphol Boonmee</author>
  </authors>
  <commentList>
    <comment ref="Z21" authorId="0" shapeId="0">
      <text>
        <r>
          <rPr>
            <sz val="9"/>
            <color indexed="81"/>
            <rFont val="Tahoma"/>
            <family val="2"/>
          </rPr>
          <t xml:space="preserve">Uncert budget Type A
Repeatability 
</t>
        </r>
      </text>
    </comment>
    <comment ref="Z28" authorId="0" shapeId="0">
      <text>
        <r>
          <rPr>
            <sz val="9"/>
            <color indexed="81"/>
            <rFont val="Tahoma"/>
            <family val="2"/>
          </rPr>
          <t xml:space="preserve">Uncert budget Type A
Repeatability 
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C6" authorId="0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C15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pH 4.01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pH 7.01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pH 10.01</t>
        </r>
      </text>
    </comment>
  </commentList>
</comments>
</file>

<file path=xl/sharedStrings.xml><?xml version="1.0" encoding="utf-8"?>
<sst xmlns="http://schemas.openxmlformats.org/spreadsheetml/2006/main" count="218" uniqueCount="153">
  <si>
    <t>Model</t>
  </si>
  <si>
    <t>Customer</t>
  </si>
  <si>
    <t>Manufacturer</t>
  </si>
  <si>
    <t>Environmental Conditions</t>
  </si>
  <si>
    <t>Received Date</t>
  </si>
  <si>
    <t>Calibration Date</t>
  </si>
  <si>
    <t>Certificate No.</t>
  </si>
  <si>
    <t>Location of Calibration</t>
  </si>
  <si>
    <t>Ambient Temperature</t>
  </si>
  <si>
    <t>Relative Humidity</t>
  </si>
  <si>
    <t>Authorized Signatory</t>
  </si>
  <si>
    <t>Uncertainty</t>
  </si>
  <si>
    <t>Measurement Uncertainty</t>
  </si>
  <si>
    <t xml:space="preserve">The reported uncertainty of measurement is the expanded uncertainty obtained by multiplying the </t>
  </si>
  <si>
    <t>Certificate of Calibration</t>
  </si>
  <si>
    <t>Certificate Number</t>
  </si>
  <si>
    <t>:</t>
  </si>
  <si>
    <t>Equipment Name</t>
  </si>
  <si>
    <t>Serial Number</t>
  </si>
  <si>
    <t>ID. Number</t>
  </si>
  <si>
    <t>Due. Date</t>
  </si>
  <si>
    <t>This certification is traceable to the International System of Unit maintained at :</t>
  </si>
  <si>
    <t>Method of Calibration</t>
  </si>
  <si>
    <t>Approved by  :</t>
  </si>
  <si>
    <t>Result of Calibration</t>
  </si>
  <si>
    <t>Certificate No. :</t>
  </si>
  <si>
    <t>UUC Reading</t>
  </si>
  <si>
    <t>Resolution :</t>
  </si>
  <si>
    <t>- End of Certificate -</t>
  </si>
  <si>
    <t>Traceability</t>
  </si>
  <si>
    <t>SP METROLOGY SYSTEM THAILAND</t>
  </si>
  <si>
    <t>Receive Date :</t>
  </si>
  <si>
    <t>Calibration Date :</t>
  </si>
  <si>
    <t>to</t>
  </si>
  <si>
    <t>Temp &amp; Humiduty :</t>
  </si>
  <si>
    <t>%RH</t>
  </si>
  <si>
    <t>Customer Name :</t>
  </si>
  <si>
    <t>Manufacturer :</t>
  </si>
  <si>
    <t>Serial No. :</t>
  </si>
  <si>
    <t>ID No :</t>
  </si>
  <si>
    <t>Before Adjustment</t>
  </si>
  <si>
    <t>X1</t>
  </si>
  <si>
    <t>X2</t>
  </si>
  <si>
    <t>X3</t>
  </si>
  <si>
    <t>X4</t>
  </si>
  <si>
    <t>Average</t>
  </si>
  <si>
    <t>N/A</t>
  </si>
  <si>
    <t>Recommended Due Date</t>
  </si>
  <si>
    <t>In-Lab</t>
  </si>
  <si>
    <t>In Lab</t>
  </si>
  <si>
    <t>On Site</t>
  </si>
  <si>
    <t>pH Meter</t>
  </si>
  <si>
    <t>STDV</t>
  </si>
  <si>
    <t>Repeatability</t>
  </si>
  <si>
    <t>pH</t>
  </si>
  <si>
    <t>Uncertainty Budget</t>
  </si>
  <si>
    <r>
      <t>Unit</t>
    </r>
    <r>
      <rPr>
        <sz val="10"/>
        <rFont val="Gulim"/>
        <family val="2"/>
      </rPr>
      <t xml:space="preserve"> : </t>
    </r>
  </si>
  <si>
    <t>Nominal</t>
  </si>
  <si>
    <t xml:space="preserve">Resolution of  </t>
  </si>
  <si>
    <t>Uc</t>
  </si>
  <si>
    <t>Ui</t>
  </si>
  <si>
    <r>
      <t>V</t>
    </r>
    <r>
      <rPr>
        <vertAlign val="subscript"/>
        <sz val="16"/>
        <rFont val="Cordia New"/>
        <family val="2"/>
      </rPr>
      <t>eff</t>
    </r>
  </si>
  <si>
    <r>
      <t>K</t>
    </r>
    <r>
      <rPr>
        <vertAlign val="subscript"/>
        <sz val="16"/>
        <rFont val="Cordia New"/>
        <family val="2"/>
      </rPr>
      <t>95</t>
    </r>
  </si>
  <si>
    <r>
      <t>U</t>
    </r>
    <r>
      <rPr>
        <vertAlign val="subscript"/>
        <sz val="26"/>
        <rFont val="Angsana New"/>
        <family val="1"/>
      </rPr>
      <t>95%</t>
    </r>
  </si>
  <si>
    <t>UUC</t>
  </si>
  <si>
    <t>of UUC</t>
  </si>
  <si>
    <t>Value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</si>
  <si>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</si>
  <si>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</si>
  <si>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</si>
  <si>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</si>
  <si>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</si>
  <si>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</si>
  <si>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Solution</t>
  </si>
  <si>
    <t>SP-SC-001</t>
  </si>
  <si>
    <t>Due Date</t>
  </si>
  <si>
    <t>Mar' 2020</t>
  </si>
  <si>
    <t>SP-SC-002</t>
  </si>
  <si>
    <t>SP-SC-003</t>
  </si>
  <si>
    <t>Apr' 2020</t>
  </si>
  <si>
    <t>Jan' 2020</t>
  </si>
  <si>
    <t>Certificate Report</t>
  </si>
  <si>
    <t>Serial No.</t>
  </si>
  <si>
    <t>Buffer Solution pH</t>
  </si>
  <si>
    <t>HI7004L</t>
  </si>
  <si>
    <t>HI7007L</t>
  </si>
  <si>
    <t>HI7010L</t>
  </si>
  <si>
    <t>-National Institute of Standards and Technology, NIST.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</si>
  <si>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</si>
  <si>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</si>
  <si>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</si>
  <si>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Equipment Name :</t>
  </si>
  <si>
    <t>Model :</t>
  </si>
  <si>
    <t>Range :</t>
  </si>
  <si>
    <t>Overall Inspection</t>
  </si>
  <si>
    <t>Good</t>
  </si>
  <si>
    <t>Not Good</t>
  </si>
  <si>
    <t>Due Date :</t>
  </si>
  <si>
    <t>Calibrated By</t>
  </si>
  <si>
    <t>Error</t>
  </si>
  <si>
    <r>
      <t>Page :</t>
    </r>
    <r>
      <rPr>
        <sz val="10"/>
        <rFont val="Gulim"/>
        <family val="2"/>
      </rPr>
      <t xml:space="preserve"> 2 of 3</t>
    </r>
  </si>
  <si>
    <t>Digicon</t>
  </si>
  <si>
    <t>pH-01</t>
  </si>
  <si>
    <t>C-01</t>
  </si>
  <si>
    <t>SPR15010012</t>
  </si>
  <si>
    <r>
      <t>Page :</t>
    </r>
    <r>
      <rPr>
        <sz val="10"/>
        <rFont val="Gulim"/>
        <family val="2"/>
      </rPr>
      <t xml:space="preserve"> 3 of 3</t>
    </r>
  </si>
  <si>
    <t>Unit</t>
  </si>
  <si>
    <t xml:space="preserve">*กรณีการปรับแต่งค่าการวัดของเครื่องมือ ให้ขยับ Measyrement Uncertainty ลงด้านล่าง </t>
  </si>
  <si>
    <t>แล้ว Copy ตารางรายงานผลการสอบเทียบมาวางต่อ พร้อมทั้งระบุข้อความสำหรับการปรับแต่งเครื่องมือ</t>
  </si>
  <si>
    <t>STD Buffer
Solution</t>
  </si>
  <si>
    <t>Affter Adjustment</t>
  </si>
  <si>
    <t>SP</t>
  </si>
  <si>
    <t>Measurement Result</t>
  </si>
  <si>
    <t>Page 1 of 1</t>
  </si>
  <si>
    <t xml:space="preserve"> Measurement Result  (Adjust Calibration)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</si>
  <si>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</si>
  <si>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</si>
  <si>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</si>
  <si>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</si>
  <si>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23 °C ± 2 °C</t>
  </si>
  <si>
    <t>50% ± 15 %</t>
  </si>
  <si>
    <t>Calibration Procedure</t>
  </si>
  <si>
    <t>SP-CPC-04-01</t>
  </si>
  <si>
    <r>
      <t>Page :</t>
    </r>
    <r>
      <rPr>
        <sz val="10.5"/>
        <rFont val="Gulim"/>
        <family val="2"/>
      </rPr>
      <t xml:space="preserve"> 1 of 3</t>
    </r>
  </si>
  <si>
    <t xml:space="preserve">Date of Issue </t>
  </si>
  <si>
    <t xml:space="preserve">Calibrated by 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</si>
  <si>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</si>
  <si>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</si>
  <si>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>Reference Standards</t>
  </si>
  <si>
    <t>Standard 
Solution</t>
  </si>
  <si>
    <t>UUC 
Reading</t>
  </si>
  <si>
    <t>Uncertainty 
( ± )</t>
  </si>
  <si>
    <t>Unit :</t>
  </si>
  <si>
    <t>Mr.Nirut  Loha</t>
  </si>
  <si>
    <t>Mr.Pakapon  Nammontree</t>
  </si>
  <si>
    <t>Mr.Prayoon   Topart</t>
  </si>
  <si>
    <t>Mr.Santi  Thonghlor</t>
  </si>
  <si>
    <t>Mr.Werayut  Jampol</t>
  </si>
  <si>
    <t>Reference Standard :</t>
  </si>
  <si>
    <t>Adress</t>
  </si>
  <si>
    <t>Calibration Procedure :</t>
  </si>
  <si>
    <t>88/115</t>
  </si>
  <si>
    <t>(Mr.Santi  Hankitudomsuk)</t>
  </si>
  <si>
    <t xml:space="preserve"> Lot. 0470</t>
  </si>
  <si>
    <t>Lot. 0465</t>
  </si>
  <si>
    <t>Lot. 0325</t>
  </si>
  <si>
    <t>31H61</t>
  </si>
  <si>
    <t>29H62</t>
  </si>
  <si>
    <t>22H62</t>
  </si>
  <si>
    <t>31 Aug 2021</t>
  </si>
  <si>
    <t>29 Aug 2021</t>
  </si>
  <si>
    <t>22 Jun 2018</t>
  </si>
  <si>
    <t>Calibration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</si>
</sst>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8" formatCode="dd\ mmmm\ yyyy"/>
    <numFmt numFmtId="170" formatCode="B1d\-mmm\-yy"/>
    <numFmt numFmtId="171" formatCode="[$-409]d\-mmm\-yy;@"/>
  </numFmts>
  <fonts count="69">
    <font>
      <sz val="10"/>
      <name val="Arial"/>
      <charset val="222"/>
    </font>
    <font>
      <sz val="14"/>
      <name val="Cordia New"/>
      <family val="2"/>
    </font>
    <font>
      <sz val="10"/>
      <name val="Arial"/>
      <family val="2"/>
    </font>
    <font>
      <sz val="12"/>
      <name val="Gulim"/>
      <family val="2"/>
    </font>
    <font>
      <b/>
      <sz val="22"/>
      <name val="Gulim"/>
      <family val="2"/>
    </font>
    <font>
      <b/>
      <sz val="12"/>
      <name val="Gulim"/>
      <family val="2"/>
    </font>
    <font>
      <sz val="9"/>
      <name val="Gulim"/>
      <family val="2"/>
    </font>
    <font>
      <b/>
      <sz val="11"/>
      <name val="Gulim"/>
      <family val="2"/>
    </font>
    <font>
      <sz val="11"/>
      <name val="Gulim"/>
      <family val="2"/>
    </font>
    <font>
      <sz val="12"/>
      <name val="Shruti"/>
      <family val="2"/>
    </font>
    <font>
      <sz val="10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1"/>
      <name val="Gill Sans MT"/>
      <family val="2"/>
    </font>
    <font>
      <u/>
      <sz val="10"/>
      <color indexed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b/>
      <sz val="16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9"/>
      <name val="Arial"/>
      <family val="2"/>
    </font>
    <font>
      <b/>
      <sz val="9"/>
      <name val="Arial"/>
      <family val="2"/>
    </font>
    <font>
      <b/>
      <sz val="24"/>
      <name val="Arial"/>
      <family val="2"/>
    </font>
    <font>
      <vertAlign val="subscript"/>
      <sz val="16"/>
      <name val="Cordia New"/>
      <family val="2"/>
    </font>
    <font>
      <sz val="26"/>
      <name val="Angsana New"/>
      <family val="1"/>
    </font>
    <font>
      <vertAlign val="subscript"/>
      <sz val="26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1"/>
      <name val="Symbol"/>
      <family val="1"/>
      <charset val="2"/>
    </font>
    <font>
      <b/>
      <sz val="12"/>
      <name val="Angsana New"/>
      <family val="1"/>
    </font>
    <font>
      <b/>
      <sz val="26"/>
      <name val="Gulim"/>
      <family val="2"/>
    </font>
    <font>
      <sz val="9"/>
      <color indexed="8"/>
      <name val="Gulim"/>
      <family val="2"/>
    </font>
    <font>
      <vertAlign val="superscript"/>
      <sz val="9"/>
      <color indexed="8"/>
      <name val="Gulim"/>
      <family val="2"/>
    </font>
    <font>
      <u/>
      <sz val="10"/>
      <name val="Gulim"/>
      <family val="2"/>
    </font>
    <font>
      <b/>
      <sz val="18"/>
      <name val="Gulim"/>
      <family val="2"/>
    </font>
    <font>
      <b/>
      <i/>
      <sz val="10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b/>
      <sz val="27"/>
      <name val="Gulim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4"/>
      <color theme="1"/>
      <name val="Cordia New"/>
      <family val="2"/>
    </font>
    <font>
      <sz val="14"/>
      <color theme="1"/>
      <name val="Calibri"/>
      <family val="2"/>
      <scheme val="minor"/>
    </font>
    <font>
      <sz val="12"/>
      <color rgb="FF002060"/>
      <name val="Cordia New"/>
      <family val="2"/>
    </font>
    <font>
      <sz val="12"/>
      <color theme="1"/>
      <name val="Cordia New"/>
      <family val="2"/>
    </font>
    <font>
      <sz val="12"/>
      <color theme="4" tint="-0.499984740745262"/>
      <name val="Cordia New"/>
      <family val="2"/>
    </font>
    <font>
      <sz val="10"/>
      <color rgb="FFFF0000"/>
      <name val="Gulim"/>
      <family val="2"/>
    </font>
    <font>
      <sz val="10"/>
      <color rgb="FF0070C0"/>
      <name val="Gulim"/>
      <family val="2"/>
    </font>
    <font>
      <sz val="12"/>
      <color rgb="FFFF0000"/>
      <name val="Cordia New"/>
      <family val="2"/>
    </font>
    <font>
      <b/>
      <sz val="12"/>
      <color theme="4" tint="-0.249977111117893"/>
      <name val="Cordia New"/>
      <family val="2"/>
    </font>
    <font>
      <sz val="10"/>
      <color theme="1"/>
      <name val="Calibri"/>
      <family val="2"/>
      <charset val="222"/>
      <scheme val="minor"/>
    </font>
    <font>
      <b/>
      <sz val="10"/>
      <color theme="1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4"/>
      <color theme="0"/>
      <name val="Cordia New"/>
      <family val="2"/>
    </font>
    <font>
      <sz val="14"/>
      <color theme="6" tint="-0.499984740745262"/>
      <name val="Cordia New"/>
      <family val="2"/>
    </font>
    <font>
      <b/>
      <sz val="14"/>
      <color rgb="FF002060"/>
      <name val="Angsana New"/>
      <family val="1"/>
    </font>
    <font>
      <b/>
      <sz val="14"/>
      <color rgb="FFFF0000"/>
      <name val="Angsana New"/>
      <family val="1"/>
    </font>
    <font>
      <sz val="9"/>
      <color theme="1"/>
      <name val="Arial"/>
      <family val="2"/>
    </font>
    <font>
      <b/>
      <sz val="9"/>
      <color theme="6" tint="-0.499984740745262"/>
      <name val="Arial"/>
      <family val="2"/>
    </font>
    <font>
      <sz val="9"/>
      <color rgb="FF0070C0"/>
      <name val="Arial"/>
      <family val="2"/>
    </font>
    <font>
      <sz val="9"/>
      <color rgb="FFFF0000"/>
      <name val="Arial"/>
      <family val="2"/>
    </font>
    <font>
      <sz val="9"/>
      <color theme="6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171" fontId="0" fillId="0" borderId="0"/>
    <xf numFmtId="164" fontId="1" fillId="0" borderId="0" applyFont="0" applyFill="0" applyBorder="0" applyAlignment="0" applyProtection="0"/>
    <xf numFmtId="171" fontId="2" fillId="0" borderId="0"/>
    <xf numFmtId="171" fontId="1" fillId="0" borderId="0"/>
    <xf numFmtId="171" fontId="2" fillId="0" borderId="0"/>
    <xf numFmtId="171" fontId="2" fillId="0" borderId="0"/>
    <xf numFmtId="171" fontId="2" fillId="0" borderId="0"/>
    <xf numFmtId="171" fontId="1" fillId="0" borderId="0"/>
    <xf numFmtId="171" fontId="1" fillId="0" borderId="0"/>
    <xf numFmtId="171" fontId="44" fillId="0" borderId="0"/>
    <xf numFmtId="171" fontId="16" fillId="0" borderId="0"/>
    <xf numFmtId="171" fontId="44" fillId="0" borderId="0"/>
    <xf numFmtId="171" fontId="2" fillId="0" borderId="0"/>
    <xf numFmtId="171" fontId="17" fillId="0" borderId="0"/>
    <xf numFmtId="171" fontId="1" fillId="0" borderId="0"/>
    <xf numFmtId="171" fontId="44" fillId="0" borderId="0"/>
    <xf numFmtId="171" fontId="1" fillId="0" borderId="0"/>
  </cellStyleXfs>
  <cellXfs count="360">
    <xf numFmtId="171" fontId="0" fillId="0" borderId="0" xfId="0"/>
    <xf numFmtId="171" fontId="3" fillId="0" borderId="0" xfId="7" applyFont="1" applyAlignment="1">
      <alignment vertical="center"/>
    </xf>
    <xf numFmtId="171" fontId="5" fillId="0" borderId="0" xfId="7" applyFont="1" applyBorder="1" applyAlignment="1">
      <alignment vertical="center"/>
    </xf>
    <xf numFmtId="171" fontId="3" fillId="0" borderId="0" xfId="7" applyFont="1" applyBorder="1" applyAlignment="1">
      <alignment vertical="center"/>
    </xf>
    <xf numFmtId="171" fontId="3" fillId="0" borderId="0" xfId="2" applyFont="1" applyBorder="1" applyAlignment="1">
      <alignment vertical="center"/>
    </xf>
    <xf numFmtId="171" fontId="3" fillId="0" borderId="0" xfId="14" applyFont="1" applyBorder="1" applyAlignment="1">
      <alignment horizontal="left" vertical="center"/>
    </xf>
    <xf numFmtId="171" fontId="3" fillId="0" borderId="0" xfId="7" applyFont="1" applyAlignment="1">
      <alignment horizontal="left" vertical="center"/>
    </xf>
    <xf numFmtId="171" fontId="3" fillId="0" borderId="0" xfId="2" applyFont="1" applyAlignment="1">
      <alignment vertical="center"/>
    </xf>
    <xf numFmtId="171" fontId="3" fillId="0" borderId="0" xfId="2" applyFont="1"/>
    <xf numFmtId="171" fontId="3" fillId="0" borderId="0" xfId="2" applyFont="1" applyAlignment="1"/>
    <xf numFmtId="171" fontId="4" fillId="0" borderId="0" xfId="7" applyFont="1" applyAlignment="1">
      <alignment horizontal="center" vertical="center"/>
    </xf>
    <xf numFmtId="171" fontId="9" fillId="0" borderId="0" xfId="7" applyFont="1" applyAlignment="1">
      <alignment vertical="center"/>
    </xf>
    <xf numFmtId="171" fontId="8" fillId="0" borderId="0" xfId="7" applyFont="1" applyAlignment="1">
      <alignment vertical="center"/>
    </xf>
    <xf numFmtId="171" fontId="7" fillId="0" borderId="0" xfId="7" applyFont="1" applyBorder="1" applyAlignment="1">
      <alignment vertical="center"/>
    </xf>
    <xf numFmtId="171" fontId="7" fillId="0" borderId="0" xfId="7" applyFont="1" applyAlignment="1">
      <alignment vertical="center"/>
    </xf>
    <xf numFmtId="171" fontId="10" fillId="0" borderId="0" xfId="7" applyFont="1" applyBorder="1" applyAlignment="1">
      <alignment vertical="center"/>
    </xf>
    <xf numFmtId="171" fontId="10" fillId="0" borderId="0" xfId="7" applyFont="1" applyAlignment="1">
      <alignment vertical="center"/>
    </xf>
    <xf numFmtId="171" fontId="7" fillId="0" borderId="0" xfId="7" applyFont="1" applyBorder="1" applyAlignment="1">
      <alignment horizontal="center" vertical="center"/>
    </xf>
    <xf numFmtId="171" fontId="7" fillId="0" borderId="0" xfId="2" applyFont="1" applyBorder="1" applyAlignment="1">
      <alignment vertical="center"/>
    </xf>
    <xf numFmtId="171" fontId="10" fillId="0" borderId="0" xfId="2" applyFont="1" applyBorder="1" applyAlignment="1">
      <alignment vertical="center"/>
    </xf>
    <xf numFmtId="171" fontId="12" fillId="0" borderId="0" xfId="14" applyFont="1" applyBorder="1" applyAlignment="1">
      <alignment horizontal="left" vertical="center"/>
    </xf>
    <xf numFmtId="171" fontId="8" fillId="0" borderId="0" xfId="14" applyFont="1" applyBorder="1" applyAlignment="1">
      <alignment horizontal="left" vertical="center"/>
    </xf>
    <xf numFmtId="171" fontId="8" fillId="0" borderId="0" xfId="7" applyFont="1" applyBorder="1" applyAlignment="1">
      <alignment vertical="center"/>
    </xf>
    <xf numFmtId="171" fontId="7" fillId="0" borderId="1" xfId="7" applyFont="1" applyBorder="1" applyAlignment="1">
      <alignment vertical="center"/>
    </xf>
    <xf numFmtId="171" fontId="7" fillId="0" borderId="1" xfId="7" applyFont="1" applyBorder="1" applyAlignment="1">
      <alignment horizontal="center" vertical="center"/>
    </xf>
    <xf numFmtId="171" fontId="13" fillId="0" borderId="1" xfId="7" applyFont="1" applyBorder="1" applyAlignment="1">
      <alignment vertical="center"/>
    </xf>
    <xf numFmtId="171" fontId="10" fillId="0" borderId="1" xfId="7" applyFont="1" applyBorder="1" applyAlignment="1">
      <alignment vertical="center"/>
    </xf>
    <xf numFmtId="171" fontId="8" fillId="0" borderId="1" xfId="7" applyFont="1" applyBorder="1" applyAlignment="1">
      <alignment vertical="center"/>
    </xf>
    <xf numFmtId="164" fontId="3" fillId="0" borderId="0" xfId="1" applyFont="1" applyFill="1" applyBorder="1" applyAlignment="1" applyProtection="1">
      <alignment vertical="center"/>
      <protection locked="0"/>
    </xf>
    <xf numFmtId="171" fontId="7" fillId="0" borderId="0" xfId="2" applyFont="1" applyBorder="1" applyAlignment="1">
      <alignment horizontal="center" vertical="center"/>
    </xf>
    <xf numFmtId="171" fontId="10" fillId="0" borderId="0" xfId="14" applyFont="1" applyBorder="1" applyAlignment="1">
      <alignment horizontal="left" vertical="center"/>
    </xf>
    <xf numFmtId="171" fontId="8" fillId="0" borderId="0" xfId="2" applyFont="1" applyBorder="1" applyAlignment="1">
      <alignment vertical="center"/>
    </xf>
    <xf numFmtId="171" fontId="7" fillId="0" borderId="0" xfId="2" applyFont="1" applyBorder="1" applyAlignment="1">
      <alignment horizontal="left" vertical="center"/>
    </xf>
    <xf numFmtId="1" fontId="7" fillId="0" borderId="0" xfId="2" applyNumberFormat="1" applyFont="1" applyBorder="1" applyAlignment="1">
      <alignment horizontal="left" vertical="center"/>
    </xf>
    <xf numFmtId="1" fontId="11" fillId="0" borderId="0" xfId="2" applyNumberFormat="1" applyFont="1" applyBorder="1" applyAlignment="1">
      <alignment horizontal="left" vertical="center"/>
    </xf>
    <xf numFmtId="171" fontId="7" fillId="0" borderId="0" xfId="7" applyFont="1" applyAlignment="1">
      <alignment horizontal="left" vertical="center"/>
    </xf>
    <xf numFmtId="171" fontId="13" fillId="0" borderId="0" xfId="7" applyFont="1" applyAlignment="1">
      <alignment vertical="center"/>
    </xf>
    <xf numFmtId="171" fontId="13" fillId="0" borderId="0" xfId="2" applyFont="1" applyBorder="1" applyAlignment="1">
      <alignment vertical="center"/>
    </xf>
    <xf numFmtId="171" fontId="10" fillId="0" borderId="0" xfId="7" applyFont="1" applyAlignment="1">
      <alignment horizontal="center" vertical="center"/>
    </xf>
    <xf numFmtId="171" fontId="14" fillId="0" borderId="0" xfId="7" applyFont="1" applyAlignment="1">
      <alignment vertical="center"/>
    </xf>
    <xf numFmtId="171" fontId="14" fillId="0" borderId="0" xfId="7" applyFont="1" applyBorder="1" applyAlignment="1">
      <alignment vertical="center"/>
    </xf>
    <xf numFmtId="171" fontId="10" fillId="0" borderId="0" xfId="7" applyFont="1" applyBorder="1" applyAlignment="1">
      <alignment horizontal="center" vertical="center"/>
    </xf>
    <xf numFmtId="171" fontId="10" fillId="0" borderId="0" xfId="7" quotePrefix="1" applyFont="1" applyAlignment="1">
      <alignment vertical="center"/>
    </xf>
    <xf numFmtId="171" fontId="8" fillId="0" borderId="0" xfId="7" applyFont="1" applyAlignment="1">
      <alignment horizontal="right" vertical="center"/>
    </xf>
    <xf numFmtId="171" fontId="10" fillId="0" borderId="0" xfId="2" applyNumberFormat="1" applyFont="1" applyBorder="1" applyAlignment="1">
      <alignment vertical="center"/>
    </xf>
    <xf numFmtId="171" fontId="15" fillId="0" borderId="0" xfId="2" applyNumberFormat="1" applyFont="1" applyAlignment="1">
      <alignment vertical="center"/>
    </xf>
    <xf numFmtId="171" fontId="12" fillId="0" borderId="0" xfId="2" applyNumberFormat="1" applyFont="1" applyAlignment="1">
      <alignment vertical="center"/>
    </xf>
    <xf numFmtId="171" fontId="10" fillId="0" borderId="0" xfId="2" applyNumberFormat="1" applyFont="1" applyAlignment="1">
      <alignment vertical="center"/>
    </xf>
    <xf numFmtId="171" fontId="6" fillId="0" borderId="0" xfId="0" applyFont="1" applyAlignment="1">
      <alignment vertical="center"/>
    </xf>
    <xf numFmtId="171" fontId="8" fillId="0" borderId="0" xfId="2" applyFont="1" applyAlignment="1">
      <alignment vertical="center"/>
    </xf>
    <xf numFmtId="171" fontId="6" fillId="0" borderId="0" xfId="0" applyFont="1" applyBorder="1" applyAlignment="1">
      <alignment vertical="center" shrinkToFit="1"/>
    </xf>
    <xf numFmtId="171" fontId="11" fillId="0" borderId="0" xfId="2" applyFont="1" applyAlignment="1">
      <alignment horizontal="right" vertical="center"/>
    </xf>
    <xf numFmtId="171" fontId="45" fillId="0" borderId="0" xfId="0" applyFont="1" applyFill="1" applyAlignment="1">
      <alignment vertical="center"/>
    </xf>
    <xf numFmtId="171" fontId="18" fillId="0" borderId="0" xfId="7" applyFont="1" applyBorder="1" applyAlignment="1">
      <alignment vertical="center"/>
    </xf>
    <xf numFmtId="171" fontId="19" fillId="0" borderId="0" xfId="7" applyFont="1" applyAlignment="1">
      <alignment horizontal="center" vertical="center"/>
    </xf>
    <xf numFmtId="171" fontId="1" fillId="0" borderId="0" xfId="7" applyFont="1" applyBorder="1" applyAlignment="1">
      <alignment vertical="center"/>
    </xf>
    <xf numFmtId="171" fontId="1" fillId="0" borderId="0" xfId="7" applyFont="1" applyAlignment="1">
      <alignment vertical="center"/>
    </xf>
    <xf numFmtId="171" fontId="18" fillId="0" borderId="0" xfId="7" applyFont="1" applyAlignment="1">
      <alignment vertical="center"/>
    </xf>
    <xf numFmtId="171" fontId="19" fillId="0" borderId="0" xfId="7" applyFont="1" applyBorder="1" applyAlignment="1">
      <alignment vertical="center"/>
    </xf>
    <xf numFmtId="171" fontId="18" fillId="0" borderId="0" xfId="2" applyFont="1" applyBorder="1" applyAlignment="1">
      <alignment vertical="center"/>
    </xf>
    <xf numFmtId="171" fontId="1" fillId="0" borderId="0" xfId="2" applyFont="1" applyBorder="1" applyAlignment="1">
      <alignment vertical="center"/>
    </xf>
    <xf numFmtId="171" fontId="21" fillId="0" borderId="0" xfId="14" applyFont="1" applyBorder="1" applyAlignment="1">
      <alignment horizontal="left" vertical="center"/>
    </xf>
    <xf numFmtId="171" fontId="18" fillId="0" borderId="1" xfId="7" applyFont="1" applyBorder="1" applyAlignment="1">
      <alignment vertical="center"/>
    </xf>
    <xf numFmtId="171" fontId="1" fillId="0" borderId="1" xfId="7" applyFont="1" applyBorder="1" applyAlignment="1">
      <alignment vertical="center"/>
    </xf>
    <xf numFmtId="171" fontId="19" fillId="0" borderId="0" xfId="2" applyFont="1" applyBorder="1" applyAlignment="1">
      <alignment horizontal="center" vertical="center"/>
    </xf>
    <xf numFmtId="171" fontId="18" fillId="0" borderId="0" xfId="2" applyFont="1" applyBorder="1" applyAlignment="1">
      <alignment horizontal="left" vertical="center"/>
    </xf>
    <xf numFmtId="168" fontId="1" fillId="0" borderId="0" xfId="2" applyNumberFormat="1" applyFont="1" applyBorder="1" applyAlignment="1">
      <alignment horizontal="left" vertical="center"/>
    </xf>
    <xf numFmtId="171" fontId="1" fillId="0" borderId="0" xfId="7" applyFont="1" applyAlignment="1">
      <alignment horizontal="center" vertical="center"/>
    </xf>
    <xf numFmtId="171" fontId="19" fillId="0" borderId="0" xfId="7" applyFont="1" applyAlignment="1">
      <alignment vertical="center"/>
    </xf>
    <xf numFmtId="171" fontId="45" fillId="0" borderId="0" xfId="7" applyFont="1" applyAlignment="1">
      <alignment vertical="center"/>
    </xf>
    <xf numFmtId="171" fontId="47" fillId="0" borderId="0" xfId="2" applyFont="1" applyBorder="1" applyAlignment="1">
      <alignment horizontal="left" vertical="center"/>
    </xf>
    <xf numFmtId="171" fontId="19" fillId="0" borderId="0" xfId="7" applyFont="1" applyBorder="1" applyAlignment="1">
      <alignment horizontal="center" vertical="center"/>
    </xf>
    <xf numFmtId="171" fontId="8" fillId="0" borderId="0" xfId="7" applyFont="1" applyAlignment="1">
      <alignment horizontal="center" vertical="center"/>
    </xf>
    <xf numFmtId="171" fontId="3" fillId="0" borderId="0" xfId="3" applyFont="1" applyBorder="1" applyAlignment="1">
      <alignment vertical="center"/>
    </xf>
    <xf numFmtId="171" fontId="3" fillId="0" borderId="0" xfId="7" applyFont="1" applyBorder="1" applyAlignment="1">
      <alignment horizontal="center" vertical="center"/>
    </xf>
    <xf numFmtId="171" fontId="1" fillId="0" borderId="0" xfId="7" applyFont="1" applyBorder="1" applyAlignment="1">
      <alignment horizontal="center" vertical="center"/>
    </xf>
    <xf numFmtId="171" fontId="47" fillId="0" borderId="0" xfId="0" applyFont="1" applyAlignment="1">
      <alignment vertical="center"/>
    </xf>
    <xf numFmtId="171" fontId="1" fillId="0" borderId="0" xfId="0" applyFont="1" applyAlignment="1">
      <alignment vertical="center"/>
    </xf>
    <xf numFmtId="2" fontId="8" fillId="0" borderId="0" xfId="2" applyNumberFormat="1" applyFont="1" applyBorder="1" applyAlignment="1">
      <alignment vertical="center"/>
    </xf>
    <xf numFmtId="171" fontId="3" fillId="0" borderId="0" xfId="7" quotePrefix="1" applyFont="1" applyBorder="1" applyAlignment="1">
      <alignment vertical="center" shrinkToFit="1"/>
    </xf>
    <xf numFmtId="171" fontId="45" fillId="0" borderId="0" xfId="15" applyFont="1" applyFill="1" applyAlignment="1">
      <alignment vertical="center"/>
    </xf>
    <xf numFmtId="171" fontId="47" fillId="0" borderId="0" xfId="15" applyFont="1" applyFill="1" applyAlignment="1">
      <alignment vertical="center"/>
    </xf>
    <xf numFmtId="168" fontId="47" fillId="0" borderId="0" xfId="15" applyNumberFormat="1" applyFont="1" applyFill="1" applyBorder="1" applyAlignment="1">
      <alignment vertical="center"/>
    </xf>
    <xf numFmtId="171" fontId="48" fillId="0" borderId="0" xfId="0" applyFont="1"/>
    <xf numFmtId="2" fontId="23" fillId="5" borderId="2" xfId="6" applyNumberFormat="1" applyFont="1" applyFill="1" applyBorder="1" applyAlignment="1">
      <alignment horizontal="center" vertical="center"/>
    </xf>
    <xf numFmtId="2" fontId="30" fillId="0" borderId="2" xfId="12" applyNumberFormat="1" applyFont="1" applyBorder="1" applyAlignment="1" applyProtection="1">
      <alignment horizontal="center" vertical="center"/>
      <protection locked="0"/>
    </xf>
    <xf numFmtId="2" fontId="30" fillId="7" borderId="5" xfId="12" applyNumberFormat="1" applyFont="1" applyFill="1" applyBorder="1" applyAlignment="1" applyProtection="1">
      <alignment horizontal="right" vertical="center"/>
      <protection locked="0"/>
    </xf>
    <xf numFmtId="2" fontId="54" fillId="0" borderId="2" xfId="6" applyNumberFormat="1" applyFont="1" applyFill="1" applyBorder="1" applyAlignment="1">
      <alignment horizontal="center" vertical="center"/>
    </xf>
    <xf numFmtId="2" fontId="55" fillId="8" borderId="2" xfId="6" applyNumberFormat="1" applyFont="1" applyFill="1" applyBorder="1" applyAlignment="1">
      <alignment horizontal="center" vertical="center"/>
    </xf>
    <xf numFmtId="171" fontId="3" fillId="0" borderId="0" xfId="16" applyFont="1" applyBorder="1" applyAlignment="1">
      <alignment vertical="center"/>
    </xf>
    <xf numFmtId="171" fontId="10" fillId="0" borderId="0" xfId="7" quotePrefix="1" applyFont="1" applyBorder="1" applyAlignment="1">
      <alignment vertical="center"/>
    </xf>
    <xf numFmtId="171" fontId="1" fillId="0" borderId="0" xfId="7" quotePrefix="1" applyFont="1" applyBorder="1" applyAlignment="1">
      <alignment vertical="center"/>
    </xf>
    <xf numFmtId="168" fontId="8" fillId="0" borderId="0" xfId="7" applyNumberFormat="1" applyFont="1" applyBorder="1" applyAlignment="1">
      <alignment vertical="center"/>
    </xf>
    <xf numFmtId="1" fontId="8" fillId="0" borderId="0" xfId="2" applyNumberFormat="1" applyFont="1" applyBorder="1" applyAlignment="1">
      <alignment vertical="center"/>
    </xf>
    <xf numFmtId="168" fontId="1" fillId="0" borderId="0" xfId="7" applyNumberFormat="1" applyFont="1" applyBorder="1" applyAlignment="1">
      <alignment vertical="center"/>
    </xf>
    <xf numFmtId="171" fontId="1" fillId="0" borderId="0" xfId="2" quotePrefix="1" applyNumberFormat="1" applyFont="1" applyBorder="1" applyAlignment="1">
      <alignment vertical="center"/>
    </xf>
    <xf numFmtId="171" fontId="1" fillId="0" borderId="0" xfId="2" applyNumberFormat="1" applyFont="1" applyBorder="1" applyAlignment="1">
      <alignment vertical="center"/>
    </xf>
    <xf numFmtId="171" fontId="11" fillId="0" borderId="0" xfId="7" applyFont="1" applyBorder="1" applyAlignment="1">
      <alignment vertical="center"/>
    </xf>
    <xf numFmtId="171" fontId="11" fillId="0" borderId="0" xfId="7" applyFont="1" applyAlignment="1">
      <alignment vertical="center"/>
    </xf>
    <xf numFmtId="171" fontId="11" fillId="0" borderId="0" xfId="7" applyFont="1" applyAlignment="1">
      <alignment horizontal="center" vertical="center"/>
    </xf>
    <xf numFmtId="171" fontId="11" fillId="0" borderId="0" xfId="7" applyFont="1" applyAlignment="1">
      <alignment horizontal="right" vertical="center"/>
    </xf>
    <xf numFmtId="171" fontId="11" fillId="0" borderId="0" xfId="7" applyFont="1" applyBorder="1" applyAlignment="1">
      <alignment horizontal="center" vertical="center"/>
    </xf>
    <xf numFmtId="171" fontId="11" fillId="0" borderId="0" xfId="2" applyFont="1" applyBorder="1" applyAlignment="1">
      <alignment vertical="center"/>
    </xf>
    <xf numFmtId="171" fontId="10" fillId="0" borderId="0" xfId="2" applyFont="1" applyBorder="1" applyAlignment="1">
      <alignment horizontal="left" vertical="center"/>
    </xf>
    <xf numFmtId="171" fontId="10" fillId="0" borderId="0" xfId="14" applyFont="1" applyFill="1" applyBorder="1" applyAlignment="1">
      <alignment horizontal="left" vertical="center"/>
    </xf>
    <xf numFmtId="171" fontId="11" fillId="0" borderId="1" xfId="7" applyFont="1" applyBorder="1" applyAlignment="1">
      <alignment vertical="center"/>
    </xf>
    <xf numFmtId="171" fontId="11" fillId="0" borderId="1" xfId="7" applyFont="1" applyBorder="1" applyAlignment="1">
      <alignment horizontal="center" vertical="center"/>
    </xf>
    <xf numFmtId="171" fontId="10" fillId="0" borderId="1" xfId="14" applyFont="1" applyBorder="1" applyAlignment="1">
      <alignment horizontal="left" vertical="center"/>
    </xf>
    <xf numFmtId="171" fontId="11" fillId="0" borderId="0" xfId="2" applyFont="1" applyBorder="1" applyAlignment="1">
      <alignment horizontal="center" vertical="center"/>
    </xf>
    <xf numFmtId="171" fontId="11" fillId="0" borderId="0" xfId="2" applyFont="1" applyBorder="1" applyAlignment="1">
      <alignment horizontal="left" vertical="center"/>
    </xf>
    <xf numFmtId="1" fontId="10" fillId="0" borderId="0" xfId="2" quotePrefix="1" applyNumberFormat="1" applyFont="1" applyBorder="1" applyAlignment="1">
      <alignment horizontal="left" vertical="center"/>
    </xf>
    <xf numFmtId="171" fontId="11" fillId="0" borderId="0" xfId="7" applyFont="1" applyAlignment="1">
      <alignment horizontal="left" vertical="center"/>
    </xf>
    <xf numFmtId="171" fontId="10" fillId="0" borderId="0" xfId="3" applyFont="1" applyBorder="1" applyAlignment="1">
      <alignment vertical="center"/>
    </xf>
    <xf numFmtId="171" fontId="11" fillId="0" borderId="0" xfId="14" applyFont="1" applyFill="1" applyBorder="1" applyAlignment="1">
      <alignment horizontal="left"/>
    </xf>
    <xf numFmtId="171" fontId="45" fillId="0" borderId="0" xfId="0" applyFont="1" applyFill="1" applyBorder="1" applyAlignment="1">
      <alignment horizontal="right" vertical="center"/>
    </xf>
    <xf numFmtId="171" fontId="45" fillId="0" borderId="0" xfId="0" applyFont="1" applyFill="1" applyAlignment="1">
      <alignment horizontal="left" vertical="center"/>
    </xf>
    <xf numFmtId="171" fontId="45" fillId="0" borderId="0" xfId="11" applyFont="1" applyFill="1" applyAlignment="1">
      <alignment vertical="center"/>
    </xf>
    <xf numFmtId="171" fontId="11" fillId="0" borderId="0" xfId="2" applyNumberFormat="1" applyFont="1" applyBorder="1" applyAlignment="1">
      <alignment vertical="center"/>
    </xf>
    <xf numFmtId="171" fontId="10" fillId="0" borderId="0" xfId="7" applyNumberFormat="1" applyFont="1" applyBorder="1" applyAlignment="1">
      <alignment vertical="center"/>
    </xf>
    <xf numFmtId="171" fontId="39" fillId="0" borderId="0" xfId="2" applyNumberFormat="1" applyFont="1" applyBorder="1" applyAlignment="1">
      <alignment horizontal="right" vertical="center"/>
    </xf>
    <xf numFmtId="171" fontId="11" fillId="0" borderId="0" xfId="7" applyNumberFormat="1" applyFont="1" applyAlignment="1">
      <alignment vertical="center"/>
    </xf>
    <xf numFmtId="171" fontId="10" fillId="0" borderId="0" xfId="2" applyFont="1"/>
    <xf numFmtId="171" fontId="10" fillId="0" borderId="0" xfId="2" applyFont="1" applyAlignment="1">
      <alignment vertical="center"/>
    </xf>
    <xf numFmtId="171" fontId="11" fillId="0" borderId="0" xfId="6" applyFont="1" applyAlignment="1">
      <alignment horizontal="left" vertical="center"/>
    </xf>
    <xf numFmtId="171" fontId="10" fillId="0" borderId="0" xfId="0" applyFont="1" applyBorder="1" applyAlignment="1">
      <alignment vertical="center" shrinkToFit="1"/>
    </xf>
    <xf numFmtId="171" fontId="10" fillId="0" borderId="0" xfId="0" applyFont="1" applyBorder="1" applyAlignment="1">
      <alignment vertical="center"/>
    </xf>
    <xf numFmtId="171" fontId="10" fillId="0" borderId="0" xfId="2" applyNumberFormat="1" applyFont="1" applyBorder="1" applyAlignment="1">
      <alignment horizontal="right" vertical="center"/>
    </xf>
    <xf numFmtId="171" fontId="56" fillId="0" borderId="0" xfId="0" applyFont="1"/>
    <xf numFmtId="171" fontId="10" fillId="0" borderId="0" xfId="11" applyNumberFormat="1" applyFont="1" applyBorder="1"/>
    <xf numFmtId="171" fontId="10" fillId="0" borderId="0" xfId="4" applyNumberFormat="1" applyFont="1" applyBorder="1" applyAlignment="1">
      <alignment vertical="center"/>
    </xf>
    <xf numFmtId="171" fontId="10" fillId="0" borderId="0" xfId="0" applyNumberFormat="1" applyFont="1" applyBorder="1" applyAlignment="1">
      <alignment vertical="center" shrinkToFit="1"/>
    </xf>
    <xf numFmtId="1" fontId="10" fillId="0" borderId="0" xfId="2" quotePrefix="1" applyNumberFormat="1" applyFont="1" applyBorder="1" applyAlignment="1">
      <alignment vertical="center"/>
    </xf>
    <xf numFmtId="171" fontId="10" fillId="0" borderId="0" xfId="2" quotePrefix="1" applyNumberFormat="1" applyFont="1" applyBorder="1" applyAlignment="1">
      <alignment vertical="center"/>
    </xf>
    <xf numFmtId="171" fontId="10" fillId="0" borderId="0" xfId="2" applyNumberFormat="1" applyFont="1" applyBorder="1" applyAlignment="1">
      <alignment vertical="center"/>
    </xf>
    <xf numFmtId="164" fontId="3" fillId="0" borderId="1" xfId="1" applyFont="1" applyFill="1" applyBorder="1" applyAlignment="1" applyProtection="1">
      <alignment vertical="center"/>
      <protection locked="0"/>
    </xf>
    <xf numFmtId="171" fontId="40" fillId="0" borderId="0" xfId="2" applyFont="1" applyBorder="1" applyAlignment="1">
      <alignment horizontal="left" vertical="center"/>
    </xf>
    <xf numFmtId="171" fontId="40" fillId="0" borderId="0" xfId="7" applyFont="1" applyBorder="1" applyAlignment="1">
      <alignment vertical="center"/>
    </xf>
    <xf numFmtId="171" fontId="40" fillId="0" borderId="0" xfId="2" applyFont="1" applyBorder="1" applyAlignment="1">
      <alignment vertical="center"/>
    </xf>
    <xf numFmtId="171" fontId="41" fillId="0" borderId="0" xfId="7" applyFont="1" applyAlignment="1">
      <alignment vertical="center"/>
    </xf>
    <xf numFmtId="171" fontId="58" fillId="0" borderId="0" xfId="2" applyFont="1" applyBorder="1" applyAlignment="1">
      <alignment horizontal="left" vertical="center"/>
    </xf>
    <xf numFmtId="9" fontId="58" fillId="0" borderId="0" xfId="2" applyNumberFormat="1" applyFont="1" applyBorder="1" applyAlignment="1">
      <alignment horizontal="left" vertical="center"/>
    </xf>
    <xf numFmtId="171" fontId="41" fillId="0" borderId="0" xfId="2" applyFont="1" applyBorder="1" applyAlignment="1">
      <alignment vertical="center"/>
    </xf>
    <xf numFmtId="171" fontId="41" fillId="0" borderId="0" xfId="2" quotePrefix="1" applyFont="1" applyBorder="1" applyAlignment="1">
      <alignment vertical="center"/>
    </xf>
    <xf numFmtId="1" fontId="41" fillId="0" borderId="0" xfId="2" quotePrefix="1" applyNumberFormat="1" applyFont="1" applyBorder="1" applyAlignment="1">
      <alignment horizontal="left" vertical="center"/>
    </xf>
    <xf numFmtId="1" fontId="41" fillId="0" borderId="0" xfId="2" applyNumberFormat="1" applyFont="1" applyBorder="1" applyAlignment="1">
      <alignment horizontal="left" vertical="center"/>
    </xf>
    <xf numFmtId="171" fontId="40" fillId="0" borderId="0" xfId="7" applyFont="1" applyAlignment="1">
      <alignment vertical="center"/>
    </xf>
    <xf numFmtId="171" fontId="40" fillId="0" borderId="0" xfId="7" applyFont="1" applyAlignment="1">
      <alignment horizontal="center" vertical="center"/>
    </xf>
    <xf numFmtId="171" fontId="41" fillId="0" borderId="0" xfId="7" applyFont="1" applyBorder="1" applyAlignment="1">
      <alignment vertical="center"/>
    </xf>
    <xf numFmtId="171" fontId="40" fillId="0" borderId="0" xfId="7" applyFont="1" applyBorder="1" applyAlignment="1">
      <alignment horizontal="center" vertical="center"/>
    </xf>
    <xf numFmtId="171" fontId="42" fillId="0" borderId="0" xfId="14" applyFont="1" applyBorder="1" applyAlignment="1">
      <alignment horizontal="left" vertical="center"/>
    </xf>
    <xf numFmtId="171" fontId="41" fillId="0" borderId="0" xfId="14" applyFont="1" applyBorder="1" applyAlignment="1">
      <alignment horizontal="left" vertical="center"/>
    </xf>
    <xf numFmtId="171" fontId="41" fillId="0" borderId="0" xfId="2" applyFont="1" applyBorder="1" applyAlignment="1">
      <alignment horizontal="left" vertical="center"/>
    </xf>
    <xf numFmtId="171" fontId="41" fillId="0" borderId="0" xfId="14" applyFont="1" applyFill="1" applyBorder="1" applyAlignment="1">
      <alignment horizontal="left" vertical="center"/>
    </xf>
    <xf numFmtId="168" fontId="41" fillId="0" borderId="0" xfId="7" applyNumberFormat="1" applyFont="1" applyAlignment="1">
      <alignment vertical="center"/>
    </xf>
    <xf numFmtId="171" fontId="41" fillId="0" borderId="1" xfId="7" applyFont="1" applyBorder="1" applyAlignment="1">
      <alignment vertical="center"/>
    </xf>
    <xf numFmtId="171" fontId="41" fillId="0" borderId="0" xfId="7" applyFont="1" applyAlignment="1">
      <alignment horizontal="center" vertical="center"/>
    </xf>
    <xf numFmtId="2" fontId="41" fillId="0" borderId="0" xfId="2" applyNumberFormat="1" applyFont="1" applyBorder="1" applyAlignment="1">
      <alignment vertical="center"/>
    </xf>
    <xf numFmtId="171" fontId="59" fillId="0" borderId="0" xfId="0" applyFont="1" applyFill="1" applyBorder="1" applyAlignment="1">
      <alignment vertical="center"/>
    </xf>
    <xf numFmtId="171" fontId="3" fillId="0" borderId="1" xfId="7" applyFont="1" applyBorder="1" applyAlignment="1">
      <alignment horizontal="left" vertical="center"/>
    </xf>
    <xf numFmtId="171" fontId="3" fillId="0" borderId="1" xfId="7" applyFont="1" applyBorder="1" applyAlignment="1">
      <alignment vertical="center"/>
    </xf>
    <xf numFmtId="171" fontId="41" fillId="0" borderId="0" xfId="7" applyFont="1" applyBorder="1" applyAlignment="1">
      <alignment horizontal="left" vertical="center"/>
    </xf>
    <xf numFmtId="171" fontId="10" fillId="0" borderId="0" xfId="7" applyFont="1" applyAlignment="1">
      <alignment horizontal="left" vertical="center"/>
    </xf>
    <xf numFmtId="171" fontId="41" fillId="0" borderId="0" xfId="7" applyNumberFormat="1" applyFont="1" applyAlignment="1">
      <alignment horizontal="left" vertical="center"/>
    </xf>
    <xf numFmtId="171" fontId="40" fillId="0" borderId="0" xfId="7" applyFont="1" applyAlignment="1">
      <alignment horizontal="left" vertical="center"/>
    </xf>
    <xf numFmtId="170" fontId="10" fillId="0" borderId="0" xfId="0" quotePrefix="1" applyNumberFormat="1" applyFont="1" applyFill="1" applyBorder="1" applyAlignment="1">
      <alignment vertical="center"/>
    </xf>
    <xf numFmtId="171" fontId="34" fillId="0" borderId="0" xfId="7" applyFont="1" applyAlignment="1">
      <alignment vertical="center"/>
    </xf>
    <xf numFmtId="171" fontId="10" fillId="0" borderId="1" xfId="2" applyNumberFormat="1" applyFont="1" applyBorder="1" applyAlignment="1"/>
    <xf numFmtId="171" fontId="46" fillId="0" borderId="0" xfId="0" applyFont="1"/>
    <xf numFmtId="171" fontId="41" fillId="0" borderId="0" xfId="7" applyNumberFormat="1" applyFont="1" applyAlignment="1">
      <alignment vertical="center"/>
    </xf>
    <xf numFmtId="0" fontId="46" fillId="0" borderId="0" xfId="15" applyNumberFormat="1" applyFont="1" applyFill="1" applyBorder="1" applyAlignment="1"/>
    <xf numFmtId="0" fontId="46" fillId="0" borderId="0" xfId="15" applyNumberFormat="1" applyFont="1" applyFill="1" applyAlignment="1"/>
    <xf numFmtId="0" fontId="46" fillId="0" borderId="0" xfId="15" applyNumberFormat="1" applyFont="1" applyFill="1" applyAlignment="1">
      <alignment horizontal="center"/>
    </xf>
    <xf numFmtId="0" fontId="46" fillId="0" borderId="0" xfId="15" applyNumberFormat="1" applyFont="1" applyFill="1" applyAlignment="1">
      <alignment horizontal="left"/>
    </xf>
    <xf numFmtId="0" fontId="46" fillId="0" borderId="0" xfId="0" applyNumberFormat="1" applyFont="1" applyFill="1" applyBorder="1" applyAlignment="1"/>
    <xf numFmtId="0" fontId="46" fillId="0" borderId="0" xfId="0" applyNumberFormat="1" applyFont="1" applyFill="1" applyBorder="1" applyAlignment="1">
      <alignment vertical="center"/>
    </xf>
    <xf numFmtId="0" fontId="46" fillId="0" borderId="0" xfId="0" applyNumberFormat="1" applyFont="1" applyFill="1" applyAlignment="1">
      <alignment vertical="center"/>
    </xf>
    <xf numFmtId="0" fontId="46" fillId="0" borderId="0" xfId="0" applyNumberFormat="1" applyFont="1" applyFill="1" applyBorder="1" applyAlignment="1">
      <alignment horizontal="center"/>
    </xf>
    <xf numFmtId="0" fontId="45" fillId="0" borderId="0" xfId="0" applyNumberFormat="1" applyFont="1" applyFill="1" applyAlignment="1">
      <alignment vertical="center"/>
    </xf>
    <xf numFmtId="0" fontId="46" fillId="0" borderId="0" xfId="0" applyNumberFormat="1" applyFont="1" applyFill="1" applyAlignment="1"/>
    <xf numFmtId="0" fontId="46" fillId="0" borderId="8" xfId="0" applyNumberFormat="1" applyFont="1" applyFill="1" applyBorder="1" applyAlignment="1"/>
    <xf numFmtId="0" fontId="46" fillId="0" borderId="0" xfId="0" applyNumberFormat="1" applyFont="1" applyFill="1" applyAlignment="1">
      <alignment horizontal="right"/>
    </xf>
    <xf numFmtId="0" fontId="46" fillId="0" borderId="8" xfId="0" applyNumberFormat="1" applyFont="1" applyFill="1" applyBorder="1" applyAlignment="1">
      <alignment vertical="center"/>
    </xf>
    <xf numFmtId="0" fontId="46" fillId="0" borderId="0" xfId="0" applyNumberFormat="1" applyFont="1" applyFill="1" applyAlignment="1">
      <alignment horizontal="left"/>
    </xf>
    <xf numFmtId="0" fontId="6" fillId="0" borderId="0" xfId="0" applyNumberFormat="1" applyFont="1" applyBorder="1" applyAlignment="1">
      <alignment horizontal="center"/>
    </xf>
    <xf numFmtId="0" fontId="46" fillId="0" borderId="6" xfId="0" applyNumberFormat="1" applyFont="1" applyFill="1" applyBorder="1" applyAlignment="1">
      <alignment horizontal="center"/>
    </xf>
    <xf numFmtId="0" fontId="45" fillId="0" borderId="6" xfId="0" applyNumberFormat="1" applyFont="1" applyFill="1" applyBorder="1" applyAlignment="1">
      <alignment vertical="center"/>
    </xf>
    <xf numFmtId="0" fontId="46" fillId="0" borderId="6" xfId="0" applyNumberFormat="1" applyFont="1" applyFill="1" applyBorder="1" applyAlignment="1"/>
    <xf numFmtId="0" fontId="6" fillId="0" borderId="6" xfId="0" applyNumberFormat="1" applyFont="1" applyBorder="1" applyAlignment="1">
      <alignment horizontal="center"/>
    </xf>
    <xf numFmtId="0" fontId="45" fillId="0" borderId="1" xfId="0" applyNumberFormat="1" applyFont="1" applyFill="1" applyBorder="1" applyAlignment="1">
      <alignment vertical="center"/>
    </xf>
    <xf numFmtId="0" fontId="46" fillId="0" borderId="1" xfId="0" applyNumberFormat="1" applyFont="1" applyFill="1" applyBorder="1" applyAlignment="1"/>
    <xf numFmtId="0" fontId="46" fillId="0" borderId="1" xfId="0" applyNumberFormat="1" applyFont="1" applyFill="1" applyBorder="1" applyAlignment="1">
      <alignment vertical="center"/>
    </xf>
    <xf numFmtId="0" fontId="46" fillId="0" borderId="0" xfId="0" applyNumberFormat="1" applyFont="1" applyFill="1" applyBorder="1" applyAlignment="1">
      <alignment horizontal="left" vertical="center"/>
    </xf>
    <xf numFmtId="0" fontId="46" fillId="0" borderId="0" xfId="0" applyNumberFormat="1" applyFont="1" applyFill="1" applyBorder="1" applyAlignment="1">
      <alignment horizontal="center" vertical="center"/>
    </xf>
    <xf numFmtId="0" fontId="45" fillId="0" borderId="0" xfId="0" applyNumberFormat="1" applyFont="1" applyFill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57" fillId="0" borderId="0" xfId="0" applyNumberFormat="1" applyFont="1" applyFill="1" applyAlignment="1">
      <alignment vertical="center"/>
    </xf>
    <xf numFmtId="0" fontId="46" fillId="0" borderId="6" xfId="0" applyNumberFormat="1" applyFont="1" applyFill="1" applyBorder="1" applyAlignment="1">
      <alignment horizontal="left"/>
    </xf>
    <xf numFmtId="0" fontId="6" fillId="0" borderId="6" xfId="0" applyNumberFormat="1" applyFont="1" applyBorder="1" applyAlignment="1">
      <alignment horizontal="left"/>
    </xf>
    <xf numFmtId="0" fontId="46" fillId="0" borderId="8" xfId="0" applyNumberFormat="1" applyFont="1" applyFill="1" applyBorder="1" applyAlignment="1">
      <alignment horizontal="center"/>
    </xf>
    <xf numFmtId="0" fontId="46" fillId="0" borderId="6" xfId="0" applyNumberFormat="1" applyFont="1" applyFill="1" applyBorder="1" applyAlignment="1">
      <alignment horizontal="center" vertical="center"/>
    </xf>
    <xf numFmtId="0" fontId="46" fillId="0" borderId="6" xfId="0" applyNumberFormat="1" applyFont="1" applyFill="1" applyBorder="1" applyAlignment="1">
      <alignment horizontal="center"/>
    </xf>
    <xf numFmtId="0" fontId="45" fillId="0" borderId="1" xfId="0" applyNumberFormat="1" applyFont="1" applyFill="1" applyBorder="1" applyAlignment="1">
      <alignment horizontal="left"/>
    </xf>
    <xf numFmtId="0" fontId="45" fillId="0" borderId="0" xfId="0" applyNumberFormat="1" applyFont="1" applyFill="1" applyAlignment="1">
      <alignment horizontal="center"/>
    </xf>
    <xf numFmtId="0" fontId="46" fillId="0" borderId="1" xfId="0" applyNumberFormat="1" applyFont="1" applyFill="1" applyBorder="1" applyAlignment="1">
      <alignment horizontal="left"/>
    </xf>
    <xf numFmtId="0" fontId="46" fillId="0" borderId="1" xfId="15" applyNumberFormat="1" applyFont="1" applyFill="1" applyBorder="1" applyAlignment="1">
      <alignment horizontal="left"/>
    </xf>
    <xf numFmtId="0" fontId="46" fillId="0" borderId="1" xfId="15" applyNumberFormat="1" applyFont="1" applyFill="1" applyBorder="1" applyAlignment="1">
      <alignment horizontal="center"/>
    </xf>
    <xf numFmtId="0" fontId="60" fillId="10" borderId="0" xfId="15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/>
    </xf>
    <xf numFmtId="0" fontId="46" fillId="0" borderId="8" xfId="0" applyNumberFormat="1" applyFont="1" applyFill="1" applyBorder="1" applyAlignment="1">
      <alignment horizontal="left"/>
    </xf>
    <xf numFmtId="0" fontId="47" fillId="11" borderId="0" xfId="15" applyNumberFormat="1" applyFont="1" applyFill="1" applyBorder="1" applyAlignment="1">
      <alignment horizontal="center" vertical="center"/>
    </xf>
    <xf numFmtId="0" fontId="61" fillId="12" borderId="0" xfId="15" applyNumberFormat="1" applyFont="1" applyFill="1" applyBorder="1" applyAlignment="1">
      <alignment horizontal="center" vertical="center"/>
    </xf>
    <xf numFmtId="171" fontId="3" fillId="0" borderId="0" xfId="7" quotePrefix="1" applyFont="1" applyBorder="1" applyAlignment="1">
      <alignment horizontal="center" vertical="center" shrinkToFit="1"/>
    </xf>
    <xf numFmtId="171" fontId="43" fillId="0" borderId="0" xfId="7" applyFont="1" applyAlignment="1">
      <alignment horizontal="center" vertical="center"/>
    </xf>
    <xf numFmtId="1" fontId="41" fillId="0" borderId="0" xfId="2" quotePrefix="1" applyNumberFormat="1" applyFont="1" applyBorder="1" applyAlignment="1">
      <alignment horizontal="left" vertical="center"/>
    </xf>
    <xf numFmtId="171" fontId="41" fillId="0" borderId="0" xfId="7" applyFont="1" applyBorder="1" applyAlignment="1">
      <alignment horizontal="center" vertical="center"/>
    </xf>
    <xf numFmtId="171" fontId="41" fillId="0" borderId="0" xfId="7" applyFont="1" applyAlignment="1">
      <alignment horizontal="center" vertical="center"/>
    </xf>
    <xf numFmtId="171" fontId="41" fillId="0" borderId="0" xfId="2" quotePrefix="1" applyNumberFormat="1" applyFont="1" applyBorder="1" applyAlignment="1">
      <alignment horizontal="left" vertical="center"/>
    </xf>
    <xf numFmtId="171" fontId="41" fillId="0" borderId="0" xfId="2" applyNumberFormat="1" applyFont="1" applyBorder="1" applyAlignment="1">
      <alignment horizontal="left" vertical="center"/>
    </xf>
    <xf numFmtId="171" fontId="41" fillId="0" borderId="0" xfId="7" applyNumberFormat="1" applyFont="1" applyAlignment="1">
      <alignment horizontal="left" vertical="center"/>
    </xf>
    <xf numFmtId="171" fontId="10" fillId="0" borderId="5" xfId="7" applyFont="1" applyBorder="1" applyAlignment="1">
      <alignment horizontal="center" vertical="center"/>
    </xf>
    <xf numFmtId="171" fontId="37" fillId="0" borderId="6" xfId="7" applyFont="1" applyBorder="1" applyAlignment="1">
      <alignment horizontal="center" vertical="center"/>
    </xf>
    <xf numFmtId="171" fontId="10" fillId="0" borderId="5" xfId="0" quotePrefix="1" applyFont="1" applyFill="1" applyBorder="1" applyAlignment="1">
      <alignment horizontal="center" vertical="center"/>
    </xf>
    <xf numFmtId="171" fontId="10" fillId="0" borderId="6" xfId="0" quotePrefix="1" applyFont="1" applyFill="1" applyBorder="1" applyAlignment="1">
      <alignment horizontal="center" vertical="center"/>
    </xf>
    <xf numFmtId="171" fontId="10" fillId="0" borderId="7" xfId="0" quotePrefix="1" applyFont="1" applyFill="1" applyBorder="1" applyAlignment="1">
      <alignment horizontal="center" vertical="center"/>
    </xf>
    <xf numFmtId="171" fontId="1" fillId="0" borderId="0" xfId="7" applyNumberFormat="1" applyFont="1" applyBorder="1" applyAlignment="1">
      <alignment horizontal="left" vertical="center"/>
    </xf>
    <xf numFmtId="171" fontId="18" fillId="0" borderId="0" xfId="7" applyFont="1" applyBorder="1" applyAlignment="1">
      <alignment horizontal="right" vertical="center"/>
    </xf>
    <xf numFmtId="171" fontId="45" fillId="13" borderId="5" xfId="0" applyFont="1" applyFill="1" applyBorder="1" applyAlignment="1">
      <alignment horizontal="center" vertical="center"/>
    </xf>
    <xf numFmtId="171" fontId="45" fillId="13" borderId="6" xfId="0" applyFont="1" applyFill="1" applyBorder="1" applyAlignment="1">
      <alignment horizontal="center" vertical="center"/>
    </xf>
    <xf numFmtId="171" fontId="45" fillId="13" borderId="7" xfId="0" applyFont="1" applyFill="1" applyBorder="1" applyAlignment="1">
      <alignment horizontal="center" vertical="center"/>
    </xf>
    <xf numFmtId="171" fontId="1" fillId="0" borderId="0" xfId="7" applyFont="1" applyBorder="1" applyAlignment="1">
      <alignment horizontal="center" vertical="center"/>
    </xf>
    <xf numFmtId="171" fontId="10" fillId="0" borderId="0" xfId="7" applyFont="1" applyBorder="1" applyAlignment="1">
      <alignment horizontal="center" vertical="center"/>
    </xf>
    <xf numFmtId="170" fontId="10" fillId="0" borderId="5" xfId="0" quotePrefix="1" applyNumberFormat="1" applyFont="1" applyFill="1" applyBorder="1" applyAlignment="1">
      <alignment horizontal="center" vertical="center"/>
    </xf>
    <xf numFmtId="170" fontId="10" fillId="0" borderId="6" xfId="0" quotePrefix="1" applyNumberFormat="1" applyFont="1" applyFill="1" applyBorder="1" applyAlignment="1">
      <alignment horizontal="center" vertical="center"/>
    </xf>
    <xf numFmtId="171" fontId="1" fillId="0" borderId="0" xfId="2" quotePrefix="1" applyNumberFormat="1" applyFont="1" applyBorder="1" applyAlignment="1">
      <alignment horizontal="left" vertical="center"/>
    </xf>
    <xf numFmtId="171" fontId="1" fillId="0" borderId="0" xfId="2" applyNumberFormat="1" applyFont="1" applyBorder="1" applyAlignment="1">
      <alignment horizontal="left" vertical="center"/>
    </xf>
    <xf numFmtId="171" fontId="34" fillId="0" borderId="0" xfId="7" applyFont="1" applyAlignment="1">
      <alignment horizontal="center" vertical="center"/>
    </xf>
    <xf numFmtId="171" fontId="38" fillId="0" borderId="0" xfId="7" applyFont="1" applyAlignment="1">
      <alignment horizontal="center" vertical="center"/>
    </xf>
    <xf numFmtId="171" fontId="11" fillId="0" borderId="5" xfId="7" applyFont="1" applyBorder="1" applyAlignment="1">
      <alignment horizontal="center" vertical="center"/>
    </xf>
    <xf numFmtId="171" fontId="11" fillId="0" borderId="6" xfId="7" applyFont="1" applyBorder="1" applyAlignment="1">
      <alignment horizontal="center" vertical="center"/>
    </xf>
    <xf numFmtId="171" fontId="11" fillId="0" borderId="7" xfId="7" applyFont="1" applyBorder="1" applyAlignment="1">
      <alignment horizontal="center" vertical="center"/>
    </xf>
    <xf numFmtId="171" fontId="10" fillId="0" borderId="9" xfId="0" applyFont="1" applyBorder="1" applyAlignment="1">
      <alignment horizontal="center" vertical="center" wrapText="1"/>
    </xf>
    <xf numFmtId="171" fontId="10" fillId="0" borderId="8" xfId="0" applyFont="1" applyBorder="1" applyAlignment="1">
      <alignment horizontal="center" vertical="center" wrapText="1"/>
    </xf>
    <xf numFmtId="171" fontId="10" fillId="0" borderId="10" xfId="0" applyFont="1" applyBorder="1" applyAlignment="1">
      <alignment horizontal="center" vertical="center" wrapText="1"/>
    </xf>
    <xf numFmtId="171" fontId="10" fillId="0" borderId="11" xfId="0" applyFont="1" applyBorder="1" applyAlignment="1">
      <alignment horizontal="center" vertical="center" wrapText="1"/>
    </xf>
    <xf numFmtId="171" fontId="10" fillId="0" borderId="1" xfId="0" applyFont="1" applyBorder="1" applyAlignment="1">
      <alignment horizontal="center" vertical="center" wrapText="1"/>
    </xf>
    <xf numFmtId="171" fontId="10" fillId="0" borderId="12" xfId="0" applyFont="1" applyBorder="1" applyAlignment="1">
      <alignment horizontal="center" vertical="center" wrapText="1"/>
    </xf>
    <xf numFmtId="171" fontId="10" fillId="0" borderId="0" xfId="2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 vertical="center"/>
    </xf>
    <xf numFmtId="171" fontId="11" fillId="0" borderId="0" xfId="0" applyNumberFormat="1" applyFont="1" applyBorder="1" applyAlignment="1">
      <alignment horizontal="center" vertical="center" shrinkToFit="1"/>
    </xf>
    <xf numFmtId="171" fontId="34" fillId="0" borderId="0" xfId="2" applyNumberFormat="1" applyFont="1" applyBorder="1" applyAlignment="1">
      <alignment horizontal="center" vertical="center"/>
    </xf>
    <xf numFmtId="171" fontId="11" fillId="0" borderId="0" xfId="7" applyNumberFormat="1" applyFont="1" applyAlignment="1">
      <alignment horizontal="right" vertical="center"/>
    </xf>
    <xf numFmtId="171" fontId="10" fillId="0" borderId="0" xfId="2" quotePrefix="1" applyFont="1" applyAlignment="1">
      <alignment horizontal="center" vertical="center"/>
    </xf>
    <xf numFmtId="171" fontId="10" fillId="0" borderId="0" xfId="0" applyFont="1" applyBorder="1" applyAlignment="1">
      <alignment horizontal="center" vertical="center"/>
    </xf>
    <xf numFmtId="171" fontId="10" fillId="0" borderId="1" xfId="2" applyNumberFormat="1" applyFont="1" applyBorder="1" applyAlignment="1">
      <alignment horizontal="right"/>
    </xf>
    <xf numFmtId="0" fontId="45" fillId="0" borderId="0" xfId="15" applyNumberFormat="1" applyFont="1" applyFill="1" applyAlignment="1">
      <alignment vertical="center"/>
    </xf>
    <xf numFmtId="0" fontId="45" fillId="0" borderId="0" xfId="15" applyNumberFormat="1" applyFont="1" applyFill="1" applyBorder="1" applyAlignment="1">
      <alignment vertical="center"/>
    </xf>
    <xf numFmtId="0" fontId="45" fillId="0" borderId="0" xfId="15" applyNumberFormat="1" applyFont="1" applyFill="1" applyAlignment="1"/>
    <xf numFmtId="0" fontId="45" fillId="0" borderId="1" xfId="15" applyNumberFormat="1" applyFont="1" applyFill="1" applyBorder="1" applyAlignment="1">
      <alignment horizontal="left"/>
    </xf>
    <xf numFmtId="0" fontId="64" fillId="0" borderId="9" xfId="0" applyNumberFormat="1" applyFont="1" applyFill="1" applyBorder="1" applyAlignment="1">
      <alignment horizontal="center" vertical="center" wrapText="1"/>
    </xf>
    <xf numFmtId="0" fontId="64" fillId="0" borderId="8" xfId="0" applyNumberFormat="1" applyFont="1" applyFill="1" applyBorder="1" applyAlignment="1">
      <alignment horizontal="center" vertical="center" wrapText="1"/>
    </xf>
    <xf numFmtId="0" fontId="64" fillId="0" borderId="10" xfId="0" applyNumberFormat="1" applyFont="1" applyFill="1" applyBorder="1" applyAlignment="1">
      <alignment horizontal="center" vertical="center" wrapText="1"/>
    </xf>
    <xf numFmtId="0" fontId="64" fillId="0" borderId="5" xfId="0" applyNumberFormat="1" applyFont="1" applyFill="1" applyBorder="1" applyAlignment="1">
      <alignment horizontal="center" vertical="center"/>
    </xf>
    <xf numFmtId="0" fontId="64" fillId="0" borderId="6" xfId="0" applyNumberFormat="1" applyFont="1" applyFill="1" applyBorder="1" applyAlignment="1">
      <alignment horizontal="center" vertical="center"/>
    </xf>
    <xf numFmtId="0" fontId="64" fillId="0" borderId="7" xfId="0" applyNumberFormat="1" applyFont="1" applyFill="1" applyBorder="1" applyAlignment="1">
      <alignment horizontal="center" vertical="center"/>
    </xf>
    <xf numFmtId="0" fontId="64" fillId="0" borderId="13" xfId="0" applyNumberFormat="1" applyFont="1" applyFill="1" applyBorder="1" applyAlignment="1">
      <alignment horizontal="center" vertical="center" wrapText="1"/>
    </xf>
    <xf numFmtId="0" fontId="64" fillId="0" borderId="0" xfId="0" applyNumberFormat="1" applyFont="1" applyFill="1" applyBorder="1" applyAlignment="1">
      <alignment horizontal="center" vertical="center" wrapText="1"/>
    </xf>
    <xf numFmtId="0" fontId="64" fillId="0" borderId="14" xfId="0" applyNumberFormat="1" applyFont="1" applyFill="1" applyBorder="1" applyAlignment="1">
      <alignment horizontal="center" vertical="center" wrapText="1"/>
    </xf>
    <xf numFmtId="0" fontId="64" fillId="0" borderId="11" xfId="0" applyNumberFormat="1" applyFont="1" applyFill="1" applyBorder="1" applyAlignment="1">
      <alignment horizontal="center" vertical="center" wrapText="1"/>
    </xf>
    <xf numFmtId="0" fontId="64" fillId="0" borderId="1" xfId="0" applyNumberFormat="1" applyFont="1" applyFill="1" applyBorder="1" applyAlignment="1">
      <alignment horizontal="center" vertical="center" wrapText="1"/>
    </xf>
    <xf numFmtId="0" fontId="64" fillId="0" borderId="12" xfId="0" applyNumberFormat="1" applyFont="1" applyFill="1" applyBorder="1" applyAlignment="1">
      <alignment horizontal="center" vertical="center" wrapText="1"/>
    </xf>
    <xf numFmtId="0" fontId="64" fillId="0" borderId="1" xfId="0" applyNumberFormat="1" applyFont="1" applyFill="1" applyBorder="1" applyAlignment="1">
      <alignment horizontal="center" vertical="center"/>
    </xf>
    <xf numFmtId="0" fontId="64" fillId="0" borderId="12" xfId="0" applyNumberFormat="1" applyFont="1" applyFill="1" applyBorder="1" applyAlignment="1">
      <alignment horizontal="center" vertical="center"/>
    </xf>
    <xf numFmtId="0" fontId="64" fillId="0" borderId="11" xfId="0" applyNumberFormat="1" applyFont="1" applyFill="1" applyBorder="1" applyAlignment="1">
      <alignment horizontal="center" vertical="center"/>
    </xf>
    <xf numFmtId="0" fontId="64" fillId="0" borderId="0" xfId="0" applyNumberFormat="1" applyFont="1" applyFill="1" applyBorder="1" applyAlignment="1">
      <alignment horizontal="center" vertical="center"/>
    </xf>
    <xf numFmtId="0" fontId="64" fillId="0" borderId="14" xfId="0" applyNumberFormat="1" applyFont="1" applyFill="1" applyBorder="1" applyAlignment="1">
      <alignment horizontal="center" vertical="center"/>
    </xf>
    <xf numFmtId="0" fontId="64" fillId="0" borderId="9" xfId="15" applyNumberFormat="1" applyFont="1" applyFill="1" applyBorder="1" applyAlignment="1">
      <alignment horizontal="center" vertical="center"/>
    </xf>
    <xf numFmtId="0" fontId="64" fillId="0" borderId="8" xfId="15" applyNumberFormat="1" applyFont="1" applyFill="1" applyBorder="1" applyAlignment="1">
      <alignment horizontal="center" vertical="center"/>
    </xf>
    <xf numFmtId="0" fontId="64" fillId="0" borderId="10" xfId="15" applyNumberFormat="1" applyFont="1" applyFill="1" applyBorder="1" applyAlignment="1">
      <alignment horizontal="center" vertical="center"/>
    </xf>
    <xf numFmtId="0" fontId="65" fillId="9" borderId="9" xfId="15" applyNumberFormat="1" applyFont="1" applyFill="1" applyBorder="1" applyAlignment="1">
      <alignment horizontal="center" vertical="center"/>
    </xf>
    <xf numFmtId="0" fontId="65" fillId="9" borderId="8" xfId="15" applyNumberFormat="1" applyFont="1" applyFill="1" applyBorder="1" applyAlignment="1">
      <alignment horizontal="center" vertical="center"/>
    </xf>
    <xf numFmtId="0" fontId="65" fillId="9" borderId="10" xfId="15" applyNumberFormat="1" applyFont="1" applyFill="1" applyBorder="1" applyAlignment="1">
      <alignment horizontal="center" vertical="center"/>
    </xf>
    <xf numFmtId="2" fontId="66" fillId="0" borderId="5" xfId="0" applyNumberFormat="1" applyFont="1" applyFill="1" applyBorder="1" applyAlignment="1">
      <alignment horizontal="center" vertical="center"/>
    </xf>
    <xf numFmtId="2" fontId="66" fillId="0" borderId="6" xfId="0" applyNumberFormat="1" applyFont="1" applyFill="1" applyBorder="1" applyAlignment="1">
      <alignment horizontal="center" vertical="center"/>
    </xf>
    <xf numFmtId="2" fontId="24" fillId="0" borderId="5" xfId="0" applyNumberFormat="1" applyFont="1" applyFill="1" applyBorder="1" applyAlignment="1">
      <alignment horizontal="center" vertical="center"/>
    </xf>
    <xf numFmtId="2" fontId="24" fillId="0" borderId="6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2" fontId="66" fillId="0" borderId="7" xfId="0" applyNumberFormat="1" applyFont="1" applyFill="1" applyBorder="1" applyAlignment="1">
      <alignment horizontal="center" vertical="center"/>
    </xf>
    <xf numFmtId="2" fontId="67" fillId="0" borderId="5" xfId="15" applyNumberFormat="1" applyFont="1" applyFill="1" applyBorder="1" applyAlignment="1">
      <alignment horizontal="center" vertical="center"/>
    </xf>
    <xf numFmtId="2" fontId="67" fillId="0" borderId="6" xfId="15" applyNumberFormat="1" applyFont="1" applyFill="1" applyBorder="1" applyAlignment="1">
      <alignment horizontal="center" vertical="center"/>
    </xf>
    <xf numFmtId="2" fontId="67" fillId="0" borderId="7" xfId="15" applyNumberFormat="1" applyFont="1" applyFill="1" applyBorder="1" applyAlignment="1">
      <alignment horizontal="center" vertical="center"/>
    </xf>
    <xf numFmtId="2" fontId="64" fillId="0" borderId="5" xfId="15" applyNumberFormat="1" applyFont="1" applyFill="1" applyBorder="1" applyAlignment="1">
      <alignment horizontal="center" vertical="center"/>
    </xf>
    <xf numFmtId="2" fontId="64" fillId="0" borderId="6" xfId="15" applyNumberFormat="1" applyFont="1" applyFill="1" applyBorder="1" applyAlignment="1">
      <alignment horizontal="center" vertical="center"/>
    </xf>
    <xf numFmtId="2" fontId="64" fillId="0" borderId="7" xfId="15" applyNumberFormat="1" applyFont="1" applyFill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6" xfId="0" applyNumberFormat="1" applyFont="1" applyBorder="1" applyAlignment="1">
      <alignment horizontal="center"/>
    </xf>
    <xf numFmtId="2" fontId="24" fillId="0" borderId="7" xfId="0" applyNumberFormat="1" applyFont="1" applyBorder="1" applyAlignment="1">
      <alignment horizontal="center"/>
    </xf>
    <xf numFmtId="2" fontId="24" fillId="0" borderId="1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2" fontId="24" fillId="0" borderId="12" xfId="0" applyNumberFormat="1" applyFont="1" applyFill="1" applyBorder="1" applyAlignment="1">
      <alignment horizontal="center" vertical="center"/>
    </xf>
    <xf numFmtId="0" fontId="68" fillId="9" borderId="9" xfId="15" applyNumberFormat="1" applyFont="1" applyFill="1" applyBorder="1" applyAlignment="1">
      <alignment horizontal="center" vertical="center"/>
    </xf>
    <xf numFmtId="0" fontId="68" fillId="9" borderId="8" xfId="15" applyNumberFormat="1" applyFont="1" applyFill="1" applyBorder="1" applyAlignment="1">
      <alignment horizontal="center" vertical="center"/>
    </xf>
    <xf numFmtId="0" fontId="68" fillId="9" borderId="10" xfId="15" applyNumberFormat="1" applyFont="1" applyFill="1" applyBorder="1" applyAlignment="1">
      <alignment horizontal="center" vertical="center"/>
    </xf>
    <xf numFmtId="2" fontId="23" fillId="0" borderId="2" xfId="6" applyNumberFormat="1" applyFont="1" applyFill="1" applyBorder="1" applyAlignment="1">
      <alignment horizontal="center" vertical="center"/>
    </xf>
    <xf numFmtId="0" fontId="24" fillId="2" borderId="0" xfId="0" applyNumberFormat="1" applyFont="1" applyFill="1" applyAlignment="1">
      <alignment horizontal="center" vertical="center"/>
    </xf>
    <xf numFmtId="0" fontId="25" fillId="2" borderId="0" xfId="0" applyNumberFormat="1" applyFont="1" applyFill="1" applyAlignment="1">
      <alignment vertical="center"/>
    </xf>
    <xf numFmtId="0" fontId="0" fillId="0" borderId="0" xfId="0" applyNumberFormat="1"/>
    <xf numFmtId="0" fontId="26" fillId="2" borderId="0" xfId="0" applyNumberFormat="1" applyFont="1" applyFill="1" applyAlignment="1">
      <alignment horizontal="center" vertical="center"/>
    </xf>
    <xf numFmtId="0" fontId="11" fillId="0" borderId="0" xfId="6" applyNumberFormat="1" applyFont="1" applyFill="1" applyAlignment="1">
      <alignment vertical="center"/>
    </xf>
    <xf numFmtId="0" fontId="10" fillId="0" borderId="0" xfId="6" applyNumberFormat="1" applyFont="1" applyFill="1" applyAlignment="1">
      <alignment horizontal="center" vertical="center"/>
    </xf>
    <xf numFmtId="0" fontId="11" fillId="0" borderId="0" xfId="6" applyNumberFormat="1" applyFont="1" applyFill="1" applyAlignment="1">
      <alignment horizontal="center" vertical="center"/>
    </xf>
    <xf numFmtId="0" fontId="23" fillId="9" borderId="3" xfId="6" applyNumberFormat="1" applyFont="1" applyFill="1" applyBorder="1" applyAlignment="1">
      <alignment horizontal="center" vertical="center"/>
    </xf>
    <xf numFmtId="0" fontId="1" fillId="3" borderId="9" xfId="6" applyNumberFormat="1" applyFont="1" applyFill="1" applyBorder="1" applyAlignment="1">
      <alignment horizontal="center" vertical="center"/>
    </xf>
    <xf numFmtId="0" fontId="1" fillId="3" borderId="10" xfId="6" applyNumberFormat="1" applyFont="1" applyFill="1" applyBorder="1" applyAlignment="1">
      <alignment horizontal="center" vertical="center"/>
    </xf>
    <xf numFmtId="0" fontId="20" fillId="3" borderId="3" xfId="6" applyNumberFormat="1" applyFont="1" applyFill="1" applyBorder="1" applyAlignment="1">
      <alignment horizontal="center" vertical="center"/>
    </xf>
    <xf numFmtId="0" fontId="28" fillId="14" borderId="3" xfId="6" applyNumberFormat="1" applyFont="1" applyFill="1" applyBorder="1" applyAlignment="1">
      <alignment horizontal="center" vertical="center"/>
    </xf>
    <xf numFmtId="0" fontId="23" fillId="9" borderId="4" xfId="6" applyNumberFormat="1" applyFont="1" applyFill="1" applyBorder="1" applyAlignment="1">
      <alignment horizontal="center" vertical="center"/>
    </xf>
    <xf numFmtId="0" fontId="1" fillId="3" borderId="13" xfId="6" applyNumberFormat="1" applyFont="1" applyFill="1" applyBorder="1" applyAlignment="1">
      <alignment horizontal="center" vertical="center"/>
    </xf>
    <xf numFmtId="0" fontId="1" fillId="3" borderId="14" xfId="6" applyNumberFormat="1" applyFont="1" applyFill="1" applyBorder="1" applyAlignment="1">
      <alignment horizontal="center" vertical="center"/>
    </xf>
    <xf numFmtId="0" fontId="20" fillId="3" borderId="4" xfId="6" applyNumberFormat="1" applyFont="1" applyFill="1" applyBorder="1" applyAlignment="1">
      <alignment horizontal="center" vertical="center"/>
    </xf>
    <xf numFmtId="0" fontId="28" fillId="14" borderId="4" xfId="6" applyNumberFormat="1" applyFont="1" applyFill="1" applyBorder="1" applyAlignment="1">
      <alignment horizontal="center" vertical="center"/>
    </xf>
    <xf numFmtId="0" fontId="23" fillId="3" borderId="2" xfId="6" applyNumberFormat="1" applyFont="1" applyFill="1" applyBorder="1" applyAlignment="1">
      <alignment horizontal="center" vertical="center"/>
    </xf>
    <xf numFmtId="0" fontId="23" fillId="4" borderId="5" xfId="6" applyNumberFormat="1" applyFont="1" applyFill="1" applyBorder="1" applyAlignment="1">
      <alignment horizontal="center" vertical="center"/>
    </xf>
    <xf numFmtId="0" fontId="49" fillId="0" borderId="2" xfId="6" applyNumberFormat="1" applyFont="1" applyFill="1" applyBorder="1" applyAlignment="1">
      <alignment horizontal="center" vertical="center"/>
    </xf>
    <xf numFmtId="0" fontId="23" fillId="4" borderId="2" xfId="6" applyNumberFormat="1" applyFont="1" applyFill="1" applyBorder="1" applyAlignment="1">
      <alignment horizontal="center" vertical="center"/>
    </xf>
    <xf numFmtId="0" fontId="23" fillId="0" borderId="2" xfId="6" applyNumberFormat="1" applyFont="1" applyFill="1" applyBorder="1" applyAlignment="1">
      <alignment horizontal="center" vertical="center"/>
    </xf>
    <xf numFmtId="0" fontId="50" fillId="0" borderId="2" xfId="6" applyNumberFormat="1" applyFont="1" applyFill="1" applyBorder="1" applyAlignment="1">
      <alignment horizontal="center" vertical="center"/>
    </xf>
    <xf numFmtId="0" fontId="23" fillId="0" borderId="3" xfId="6" applyNumberFormat="1" applyFont="1" applyFill="1" applyBorder="1" applyAlignment="1">
      <alignment horizontal="center" vertical="center"/>
    </xf>
    <xf numFmtId="0" fontId="10" fillId="0" borderId="0" xfId="6" applyNumberFormat="1" applyFont="1" applyFill="1" applyBorder="1" applyAlignment="1">
      <alignment horizontal="center" vertical="center"/>
    </xf>
    <xf numFmtId="0" fontId="52" fillId="0" borderId="0" xfId="6" applyNumberFormat="1" applyFont="1" applyFill="1" applyBorder="1" applyAlignment="1">
      <alignment horizontal="center" vertical="center"/>
    </xf>
    <xf numFmtId="0" fontId="33" fillId="4" borderId="5" xfId="12" applyNumberFormat="1" applyFont="1" applyFill="1" applyBorder="1" applyAlignment="1" applyProtection="1">
      <alignment vertical="center"/>
      <protection locked="0"/>
    </xf>
    <xf numFmtId="0" fontId="33" fillId="4" borderId="6" xfId="12" applyNumberFormat="1" applyFont="1" applyFill="1" applyBorder="1" applyAlignment="1" applyProtection="1">
      <alignment vertical="center"/>
      <protection locked="0"/>
    </xf>
    <xf numFmtId="0" fontId="33" fillId="4" borderId="7" xfId="12" applyNumberFormat="1" applyFont="1" applyFill="1" applyBorder="1" applyAlignment="1" applyProtection="1">
      <alignment vertical="center"/>
      <protection locked="0"/>
    </xf>
    <xf numFmtId="0" fontId="62" fillId="15" borderId="5" xfId="12" applyNumberFormat="1" applyFont="1" applyFill="1" applyBorder="1" applyAlignment="1" applyProtection="1">
      <alignment horizontal="center" vertical="center"/>
      <protection locked="0"/>
    </xf>
    <xf numFmtId="0" fontId="62" fillId="15" borderId="6" xfId="12" applyNumberFormat="1" applyFont="1" applyFill="1" applyBorder="1" applyAlignment="1" applyProtection="1">
      <alignment horizontal="center" vertical="center"/>
      <protection locked="0"/>
    </xf>
    <xf numFmtId="0" fontId="62" fillId="15" borderId="7" xfId="12" applyNumberFormat="1" applyFont="1" applyFill="1" applyBorder="1" applyAlignment="1" applyProtection="1">
      <alignment horizontal="center" vertical="center"/>
      <protection locked="0"/>
    </xf>
    <xf numFmtId="0" fontId="30" fillId="6" borderId="5" xfId="12" applyNumberFormat="1" applyFont="1" applyFill="1" applyBorder="1" applyAlignment="1" applyProtection="1">
      <alignment vertical="center"/>
      <protection locked="0"/>
    </xf>
    <xf numFmtId="0" fontId="63" fillId="6" borderId="5" xfId="12" quotePrefix="1" applyNumberFormat="1" applyFont="1" applyFill="1" applyBorder="1" applyAlignment="1" applyProtection="1">
      <alignment horizontal="center" vertical="center"/>
      <protection locked="0"/>
    </xf>
    <xf numFmtId="0" fontId="63" fillId="6" borderId="7" xfId="12" applyNumberFormat="1" applyFont="1" applyFill="1" applyBorder="1" applyAlignment="1" applyProtection="1">
      <alignment horizontal="center" vertical="center"/>
      <protection locked="0"/>
    </xf>
    <xf numFmtId="0" fontId="30" fillId="0" borderId="0" xfId="6" applyNumberFormat="1" applyFont="1" applyFill="1" applyBorder="1" applyAlignment="1">
      <alignment horizontal="right" vertical="center"/>
    </xf>
    <xf numFmtId="0" fontId="30" fillId="0" borderId="0" xfId="6" applyNumberFormat="1" applyFont="1" applyFill="1" applyBorder="1" applyAlignment="1">
      <alignment horizontal="left" vertical="center"/>
    </xf>
    <xf numFmtId="0" fontId="31" fillId="0" borderId="0" xfId="6" applyNumberFormat="1" applyFont="1" applyFill="1" applyBorder="1" applyAlignment="1">
      <alignment horizontal="right" vertical="center"/>
    </xf>
    <xf numFmtId="0" fontId="31" fillId="0" borderId="0" xfId="6" applyNumberFormat="1" applyFont="1" applyFill="1" applyBorder="1" applyAlignment="1">
      <alignment horizontal="left" vertical="center"/>
    </xf>
    <xf numFmtId="0" fontId="10" fillId="0" borderId="0" xfId="3" applyNumberFormat="1" applyFont="1" applyFill="1" applyBorder="1" applyAlignment="1">
      <alignment horizontal="center" vertical="center"/>
    </xf>
    <xf numFmtId="0" fontId="53" fillId="0" borderId="0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Alignment="1">
      <alignment horizontal="center" vertical="center"/>
    </xf>
    <xf numFmtId="0" fontId="53" fillId="0" borderId="0" xfId="3" applyNumberFormat="1" applyFont="1" applyFill="1" applyAlignment="1">
      <alignment horizontal="center" vertical="center"/>
    </xf>
    <xf numFmtId="0" fontId="52" fillId="0" borderId="0" xfId="3" applyNumberFormat="1" applyFont="1" applyFill="1" applyAlignment="1">
      <alignment horizontal="center" vertical="center"/>
    </xf>
    <xf numFmtId="0" fontId="11" fillId="0" borderId="0" xfId="3" applyNumberFormat="1" applyFont="1" applyFill="1" applyAlignment="1">
      <alignment horizontal="center" vertical="center"/>
    </xf>
    <xf numFmtId="2" fontId="49" fillId="0" borderId="2" xfId="6" applyNumberFormat="1" applyFont="1" applyFill="1" applyBorder="1" applyAlignment="1">
      <alignment horizontal="center" vertical="center"/>
    </xf>
    <xf numFmtId="2" fontId="51" fillId="0" borderId="2" xfId="6" applyNumberFormat="1" applyFont="1" applyFill="1" applyBorder="1" applyAlignment="1">
      <alignment horizontal="center" vertical="center"/>
    </xf>
    <xf numFmtId="2" fontId="23" fillId="0" borderId="4" xfId="6" applyNumberFormat="1" applyFont="1" applyFill="1" applyBorder="1" applyAlignment="1">
      <alignment horizontal="center" vertical="center"/>
    </xf>
    <xf numFmtId="2" fontId="30" fillId="7" borderId="7" xfId="12" applyNumberFormat="1" applyFont="1" applyFill="1" applyBorder="1" applyAlignment="1" applyProtection="1">
      <alignment horizontal="left" vertical="center"/>
      <protection locked="0"/>
    </xf>
  </cellXfs>
  <cellStyles count="17">
    <cellStyle name="Comma 2" xfId="1"/>
    <cellStyle name="Normal" xfId="0" builtinId="0"/>
    <cellStyle name="Normal 2" xfId="2"/>
    <cellStyle name="Normal 2 2" xfId="3"/>
    <cellStyle name="Normal 2 2 6" xfId="4"/>
    <cellStyle name="Normal 3" xfId="5"/>
    <cellStyle name="Normal 3 2" xfId="6"/>
    <cellStyle name="Normal 4" xfId="7"/>
    <cellStyle name="Normal 4 2" xfId="8"/>
    <cellStyle name="Normal 5" xfId="9"/>
    <cellStyle name="Normal 6" xfId="10"/>
    <cellStyle name="Normal 6 2" xfId="11"/>
    <cellStyle name="Normal_Uncertainty Budget" xfId="12"/>
    <cellStyle name="ปกติ 2" xfId="13"/>
    <cellStyle name="ปกติ 2 2" xfId="14"/>
    <cellStyle name="ปกติ 3" xfId="15"/>
    <cellStyle name="ปกติ_Cert.(ตัวอย่าง DMM)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95766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38150" y="10344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104775</xdr:rowOff>
        </xdr:from>
        <xdr:to>
          <xdr:col>6</xdr:col>
          <xdr:colOff>209550</xdr:colOff>
          <xdr:row>10</xdr:row>
          <xdr:rowOff>38100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104775</xdr:rowOff>
        </xdr:from>
        <xdr:to>
          <xdr:col>10</xdr:col>
          <xdr:colOff>209550</xdr:colOff>
          <xdr:row>10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104775</xdr:rowOff>
        </xdr:from>
        <xdr:to>
          <xdr:col>15</xdr:col>
          <xdr:colOff>209550</xdr:colOff>
          <xdr:row>4</xdr:row>
          <xdr:rowOff>47625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104775</xdr:rowOff>
        </xdr:from>
        <xdr:to>
          <xdr:col>23</xdr:col>
          <xdr:colOff>209550</xdr:colOff>
          <xdr:row>4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742950" y="11125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G46"/>
  <sheetViews>
    <sheetView view="pageBreakPreview" topLeftCell="A13" zoomScaleNormal="100" zoomScaleSheetLayoutView="100" workbookViewId="0">
      <selection activeCell="J33" sqref="J33"/>
    </sheetView>
  </sheetViews>
  <sheetFormatPr defaultColWidth="4.140625" defaultRowHeight="18.75" customHeight="1"/>
  <cols>
    <col min="1" max="33" width="3.28515625" style="80" customWidth="1"/>
    <col min="34" max="183" width="8.7109375" style="80" customWidth="1"/>
    <col min="184" max="184" width="1.85546875" style="80" customWidth="1"/>
    <col min="185" max="188" width="4.140625" style="80" customWidth="1"/>
    <col min="189" max="192" width="6.140625" style="80" customWidth="1"/>
    <col min="193" max="208" width="4.5703125" style="80" customWidth="1"/>
    <col min="209" max="210" width="4" style="80" customWidth="1"/>
    <col min="211" max="16384" width="4.140625" style="80"/>
  </cols>
  <sheetData>
    <row r="1" spans="1:33" ht="21.75">
      <c r="A1" s="206" t="s">
        <v>30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170" t="s">
        <v>25</v>
      </c>
      <c r="M1" s="170"/>
      <c r="N1" s="170"/>
      <c r="O1" s="170"/>
      <c r="P1" s="204" t="s">
        <v>104</v>
      </c>
      <c r="Q1" s="204"/>
      <c r="R1" s="204"/>
      <c r="S1" s="204"/>
      <c r="T1" s="204"/>
      <c r="U1" s="204"/>
      <c r="V1" s="170"/>
      <c r="W1" s="170"/>
      <c r="X1" s="169"/>
      <c r="Y1" s="169"/>
      <c r="Z1" s="169"/>
      <c r="AA1" s="169"/>
      <c r="AB1" s="169" t="s">
        <v>113</v>
      </c>
      <c r="AC1" s="169"/>
      <c r="AD1" s="169"/>
      <c r="AE1" s="82"/>
      <c r="AF1" s="82"/>
      <c r="AG1" s="82"/>
    </row>
    <row r="2" spans="1:33" ht="21.75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169" t="s">
        <v>31</v>
      </c>
      <c r="M2" s="170"/>
      <c r="N2" s="169"/>
      <c r="O2" s="170"/>
      <c r="P2" s="205">
        <v>42350</v>
      </c>
      <c r="Q2" s="205"/>
      <c r="R2" s="205"/>
      <c r="S2" s="205"/>
      <c r="T2" s="205"/>
      <c r="U2" s="169" t="s">
        <v>32</v>
      </c>
      <c r="V2" s="170"/>
      <c r="W2" s="169"/>
      <c r="X2" s="169"/>
      <c r="Y2" s="169"/>
      <c r="Z2" s="205">
        <v>42350</v>
      </c>
      <c r="AA2" s="205"/>
      <c r="AB2" s="205"/>
      <c r="AC2" s="205"/>
      <c r="AD2" s="205"/>
      <c r="AE2" s="82"/>
      <c r="AF2" s="82"/>
      <c r="AG2" s="82"/>
    </row>
    <row r="3" spans="1:33" ht="21.75">
      <c r="A3" s="209" t="s">
        <v>88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170" t="s">
        <v>34</v>
      </c>
      <c r="M3" s="170"/>
      <c r="N3" s="170"/>
      <c r="O3" s="170"/>
      <c r="P3" s="170"/>
      <c r="Q3" s="205">
        <v>25</v>
      </c>
      <c r="R3" s="205"/>
      <c r="S3" s="171" t="s">
        <v>89</v>
      </c>
      <c r="T3" s="205">
        <v>50</v>
      </c>
      <c r="U3" s="205"/>
      <c r="V3" s="172" t="s">
        <v>35</v>
      </c>
      <c r="W3" s="170"/>
      <c r="X3" s="170"/>
      <c r="Y3" s="170"/>
      <c r="Z3" s="170"/>
      <c r="AA3" s="170"/>
      <c r="AB3" s="170"/>
      <c r="AC3" s="170"/>
      <c r="AD3" s="170"/>
      <c r="AE3" s="81"/>
      <c r="AF3" s="81"/>
      <c r="AG3" s="81"/>
    </row>
    <row r="4" spans="1:33" ht="21.75">
      <c r="A4" s="210" t="s">
        <v>51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170" t="s">
        <v>90</v>
      </c>
      <c r="M4" s="170"/>
      <c r="N4" s="170"/>
      <c r="O4" s="170"/>
      <c r="P4" s="170"/>
      <c r="Q4" s="170" t="s">
        <v>49</v>
      </c>
      <c r="R4" s="170"/>
      <c r="S4" s="170"/>
      <c r="T4" s="170"/>
      <c r="U4" s="170"/>
      <c r="V4" s="170"/>
      <c r="W4" s="170"/>
      <c r="X4" s="170"/>
      <c r="Y4" s="170" t="s">
        <v>50</v>
      </c>
      <c r="Z4" s="170"/>
      <c r="AA4" s="170"/>
      <c r="AB4" s="170"/>
      <c r="AC4" s="170"/>
      <c r="AD4" s="170"/>
      <c r="AE4" s="81"/>
      <c r="AF4" s="81"/>
      <c r="AG4" s="81"/>
    </row>
    <row r="5" spans="1:33" s="52" customFormat="1" ht="23.1" customHeight="1">
      <c r="A5" s="173" t="s">
        <v>36</v>
      </c>
      <c r="B5" s="174"/>
      <c r="C5" s="174"/>
      <c r="D5" s="174"/>
      <c r="E5" s="174"/>
      <c r="F5" s="203" t="s">
        <v>111</v>
      </c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175"/>
    </row>
    <row r="6" spans="1:33" s="52" customFormat="1" ht="23.1" customHeight="1">
      <c r="A6" s="173" t="s">
        <v>139</v>
      </c>
      <c r="B6" s="174"/>
      <c r="C6" s="174"/>
      <c r="D6" s="174"/>
      <c r="E6" s="176" t="s">
        <v>16</v>
      </c>
      <c r="F6" s="196" t="s">
        <v>141</v>
      </c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75"/>
    </row>
    <row r="7" spans="1:33" s="52" customFormat="1" ht="23.1" customHeight="1">
      <c r="A7" s="173" t="s">
        <v>91</v>
      </c>
      <c r="B7" s="174"/>
      <c r="C7" s="174"/>
      <c r="D7" s="174"/>
      <c r="E7" s="174"/>
      <c r="F7" s="203" t="s">
        <v>51</v>
      </c>
      <c r="G7" s="203"/>
      <c r="H7" s="203"/>
      <c r="I7" s="203"/>
      <c r="J7" s="203"/>
      <c r="K7" s="203"/>
      <c r="L7" s="203"/>
      <c r="M7" s="203"/>
      <c r="N7" s="203"/>
      <c r="O7" s="203"/>
      <c r="P7" s="173" t="s">
        <v>37</v>
      </c>
      <c r="Q7" s="174"/>
      <c r="R7" s="177"/>
      <c r="S7" s="177"/>
      <c r="T7" s="203" t="s">
        <v>101</v>
      </c>
      <c r="U7" s="203"/>
      <c r="V7" s="203"/>
      <c r="W7" s="203"/>
      <c r="X7" s="203"/>
      <c r="Y7" s="203"/>
      <c r="Z7" s="203"/>
      <c r="AA7" s="203"/>
      <c r="AB7" s="203"/>
      <c r="AC7" s="203"/>
      <c r="AD7" s="175"/>
    </row>
    <row r="8" spans="1:33" s="52" customFormat="1" ht="23.1" customHeight="1">
      <c r="A8" s="173" t="s">
        <v>92</v>
      </c>
      <c r="B8" s="177"/>
      <c r="C8" s="177"/>
      <c r="D8" s="201" t="s">
        <v>102</v>
      </c>
      <c r="E8" s="201"/>
      <c r="F8" s="201"/>
      <c r="G8" s="201"/>
      <c r="H8" s="201"/>
      <c r="I8" s="201"/>
      <c r="J8" s="201"/>
      <c r="K8" s="177"/>
      <c r="L8" s="208" t="s">
        <v>38</v>
      </c>
      <c r="M8" s="208"/>
      <c r="N8" s="208"/>
      <c r="O8" s="201">
        <v>12345678</v>
      </c>
      <c r="P8" s="201"/>
      <c r="Q8" s="201"/>
      <c r="R8" s="201"/>
      <c r="S8" s="201"/>
      <c r="T8" s="201"/>
      <c r="U8" s="201"/>
      <c r="V8" s="201"/>
      <c r="W8" s="198" t="s">
        <v>39</v>
      </c>
      <c r="X8" s="198"/>
      <c r="Y8" s="196" t="s">
        <v>103</v>
      </c>
      <c r="Z8" s="196"/>
      <c r="AA8" s="196"/>
      <c r="AB8" s="196"/>
      <c r="AC8" s="196"/>
      <c r="AD8" s="175"/>
      <c r="AE8" s="114"/>
      <c r="AF8" s="114"/>
    </row>
    <row r="9" spans="1:33" s="52" customFormat="1" ht="23.1" customHeight="1">
      <c r="A9" s="178" t="s">
        <v>93</v>
      </c>
      <c r="B9" s="175"/>
      <c r="C9" s="174"/>
      <c r="D9" s="199"/>
      <c r="E9" s="199"/>
      <c r="F9" s="179" t="s">
        <v>33</v>
      </c>
      <c r="G9" s="199"/>
      <c r="H9" s="199"/>
      <c r="I9" s="175"/>
      <c r="J9" s="177"/>
      <c r="K9" s="177"/>
      <c r="L9" s="177"/>
      <c r="M9" s="177"/>
      <c r="N9" s="180" t="s">
        <v>27</v>
      </c>
      <c r="O9" s="200">
        <v>0.01</v>
      </c>
      <c r="P9" s="200"/>
      <c r="Q9" s="200"/>
      <c r="R9" s="200"/>
      <c r="S9" s="177"/>
      <c r="T9" s="177"/>
      <c r="U9" s="177"/>
      <c r="V9" s="177"/>
      <c r="W9" s="202" t="s">
        <v>106</v>
      </c>
      <c r="X9" s="202"/>
      <c r="Y9" s="200" t="s">
        <v>54</v>
      </c>
      <c r="Z9" s="200"/>
      <c r="AA9" s="181"/>
      <c r="AB9" s="175"/>
      <c r="AC9" s="175"/>
      <c r="AD9" s="175"/>
    </row>
    <row r="10" spans="1:33" s="52" customFormat="1" ht="23.1" customHeight="1">
      <c r="A10" s="182" t="s">
        <v>94</v>
      </c>
      <c r="B10" s="182"/>
      <c r="C10" s="182"/>
      <c r="D10" s="182"/>
      <c r="E10" s="182"/>
      <c r="F10" s="178"/>
      <c r="G10" s="178"/>
      <c r="H10" s="178" t="s">
        <v>95</v>
      </c>
      <c r="I10" s="177"/>
      <c r="J10" s="183"/>
      <c r="K10" s="177"/>
      <c r="L10" s="178" t="s">
        <v>96</v>
      </c>
      <c r="M10" s="177"/>
      <c r="N10" s="178"/>
      <c r="O10" s="184"/>
      <c r="P10" s="185"/>
      <c r="Q10" s="186"/>
      <c r="R10" s="187"/>
      <c r="S10" s="188"/>
      <c r="T10" s="189"/>
      <c r="U10" s="189"/>
      <c r="V10" s="189"/>
      <c r="W10" s="190"/>
      <c r="X10" s="190"/>
      <c r="Y10" s="190"/>
      <c r="Z10" s="190"/>
      <c r="AA10" s="190"/>
      <c r="AB10" s="190"/>
      <c r="AC10" s="190"/>
      <c r="AD10" s="175"/>
      <c r="AE10" s="114"/>
      <c r="AF10" s="114"/>
    </row>
    <row r="11" spans="1:33" s="52" customFormat="1" ht="6.95" customHeight="1">
      <c r="A11" s="191"/>
      <c r="B11" s="191"/>
      <c r="C11" s="191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5"/>
      <c r="AB11" s="175"/>
      <c r="AC11" s="175"/>
      <c r="AD11" s="175"/>
      <c r="AE11" s="114"/>
      <c r="AF11" s="114"/>
    </row>
    <row r="12" spans="1:33" s="52" customFormat="1" ht="23.1" customHeight="1">
      <c r="A12" s="178" t="s">
        <v>138</v>
      </c>
      <c r="B12" s="178"/>
      <c r="C12" s="178"/>
      <c r="D12" s="178"/>
      <c r="E12" s="178"/>
      <c r="F12" s="178"/>
      <c r="G12" s="207" t="s">
        <v>74</v>
      </c>
      <c r="H12" s="207"/>
      <c r="I12" s="207"/>
      <c r="J12" s="207"/>
      <c r="K12" s="207"/>
      <c r="L12" s="207"/>
      <c r="M12" s="207"/>
      <c r="N12" s="207"/>
      <c r="O12" s="175"/>
      <c r="P12" s="175"/>
      <c r="Q12" s="173"/>
      <c r="R12" s="176" t="s">
        <v>97</v>
      </c>
      <c r="S12" s="176"/>
      <c r="T12" s="203">
        <v>43910</v>
      </c>
      <c r="U12" s="203"/>
      <c r="V12" s="203"/>
      <c r="W12" s="203"/>
      <c r="X12" s="203"/>
      <c r="Y12" s="203"/>
      <c r="Z12" s="203"/>
      <c r="AA12" s="175"/>
      <c r="AB12" s="175"/>
      <c r="AC12" s="175"/>
      <c r="AD12" s="175"/>
      <c r="AE12" s="115"/>
      <c r="AF12" s="115"/>
    </row>
    <row r="13" spans="1:33" s="52" customFormat="1" ht="23.1" customHeight="1">
      <c r="A13" s="178" t="s">
        <v>138</v>
      </c>
      <c r="B13" s="178"/>
      <c r="C13" s="178"/>
      <c r="D13" s="178"/>
      <c r="E13" s="178"/>
      <c r="F13" s="178"/>
      <c r="G13" s="197" t="s">
        <v>77</v>
      </c>
      <c r="H13" s="197"/>
      <c r="I13" s="197"/>
      <c r="J13" s="197"/>
      <c r="K13" s="197"/>
      <c r="L13" s="197"/>
      <c r="M13" s="197"/>
      <c r="N13" s="197"/>
      <c r="O13" s="175"/>
      <c r="P13" s="175"/>
      <c r="Q13" s="173"/>
      <c r="R13" s="176" t="s">
        <v>97</v>
      </c>
      <c r="S13" s="176"/>
      <c r="T13" s="196">
        <v>43930</v>
      </c>
      <c r="U13" s="196"/>
      <c r="V13" s="196"/>
      <c r="W13" s="196"/>
      <c r="X13" s="196"/>
      <c r="Y13" s="196"/>
      <c r="Z13" s="196"/>
      <c r="AA13" s="175"/>
      <c r="AB13" s="175"/>
      <c r="AC13" s="175"/>
      <c r="AD13" s="175"/>
      <c r="AE13" s="115"/>
      <c r="AF13" s="115"/>
    </row>
    <row r="14" spans="1:33" s="52" customFormat="1" ht="23.1" customHeight="1">
      <c r="A14" s="178" t="s">
        <v>138</v>
      </c>
      <c r="B14" s="178"/>
      <c r="C14" s="178"/>
      <c r="D14" s="178"/>
      <c r="E14" s="178"/>
      <c r="F14" s="178"/>
      <c r="G14" s="197" t="s">
        <v>78</v>
      </c>
      <c r="H14" s="197"/>
      <c r="I14" s="197"/>
      <c r="J14" s="197"/>
      <c r="K14" s="197"/>
      <c r="L14" s="197"/>
      <c r="M14" s="197"/>
      <c r="N14" s="197"/>
      <c r="O14" s="175"/>
      <c r="P14" s="175"/>
      <c r="Q14" s="173"/>
      <c r="R14" s="176" t="s">
        <v>97</v>
      </c>
      <c r="S14" s="176"/>
      <c r="T14" s="196">
        <v>43859</v>
      </c>
      <c r="U14" s="196"/>
      <c r="V14" s="196"/>
      <c r="W14" s="196"/>
      <c r="X14" s="196"/>
      <c r="Y14" s="196"/>
      <c r="Z14" s="196"/>
      <c r="AA14" s="175"/>
      <c r="AB14" s="175"/>
      <c r="AC14" s="175"/>
      <c r="AD14" s="175"/>
    </row>
    <row r="15" spans="1:33" s="52" customFormat="1" ht="23.1" customHeight="1">
      <c r="A15" s="178" t="s">
        <v>140</v>
      </c>
      <c r="B15" s="178"/>
      <c r="C15" s="178"/>
      <c r="D15" s="178"/>
      <c r="E15" s="178"/>
      <c r="F15" s="178"/>
      <c r="G15" s="197" t="s">
        <v>122</v>
      </c>
      <c r="H15" s="197"/>
      <c r="I15" s="197"/>
      <c r="J15" s="197"/>
      <c r="K15" s="197"/>
      <c r="L15" s="197"/>
      <c r="M15" s="197"/>
      <c r="N15" s="197"/>
      <c r="O15" s="175"/>
      <c r="P15" s="175"/>
      <c r="Q15" s="173"/>
      <c r="R15" s="176"/>
      <c r="S15" s="176"/>
      <c r="T15" s="176"/>
      <c r="U15" s="176"/>
      <c r="V15" s="176"/>
      <c r="W15" s="176"/>
      <c r="X15" s="176"/>
      <c r="Y15" s="176"/>
      <c r="Z15" s="176"/>
      <c r="AA15" s="175"/>
      <c r="AB15" s="175"/>
      <c r="AC15" s="175"/>
      <c r="AD15" s="175"/>
    </row>
    <row r="16" spans="1:33" s="52" customFormat="1" ht="18" customHeight="1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93"/>
      <c r="X16" s="193"/>
      <c r="Y16" s="193"/>
      <c r="Z16" s="177"/>
      <c r="AA16" s="177"/>
      <c r="AB16" s="177"/>
      <c r="AC16" s="177"/>
      <c r="AD16" s="194"/>
    </row>
    <row r="17" spans="1:31" s="52" customFormat="1" ht="18" customHeight="1">
      <c r="A17" s="195" t="s">
        <v>112</v>
      </c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93"/>
      <c r="X17" s="193"/>
      <c r="Y17" s="193"/>
      <c r="Z17" s="177"/>
      <c r="AA17" s="177"/>
      <c r="AB17" s="177"/>
      <c r="AC17" s="177"/>
      <c r="AD17" s="194"/>
    </row>
    <row r="18" spans="1:31" s="52" customFormat="1" ht="18" customHeight="1">
      <c r="A18" s="177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93"/>
      <c r="X18" s="193"/>
      <c r="Y18" s="193"/>
      <c r="Z18" s="177"/>
      <c r="AA18" s="177"/>
      <c r="AB18" s="177"/>
      <c r="AC18" s="177"/>
      <c r="AD18" s="194"/>
    </row>
    <row r="19" spans="1:31" s="52" customFormat="1" ht="18" customHeight="1">
      <c r="A19" s="266" t="s">
        <v>109</v>
      </c>
      <c r="B19" s="267"/>
      <c r="C19" s="268"/>
      <c r="D19" s="269" t="s">
        <v>26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1"/>
      <c r="AE19"/>
    </row>
    <row r="20" spans="1:31" ht="18.75" customHeight="1">
      <c r="A20" s="272"/>
      <c r="B20" s="273"/>
      <c r="C20" s="274"/>
      <c r="D20" s="269" t="s">
        <v>40</v>
      </c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1"/>
      <c r="AE20"/>
    </row>
    <row r="21" spans="1:31" ht="18.75" customHeight="1">
      <c r="A21" s="275"/>
      <c r="B21" s="276"/>
      <c r="C21" s="277"/>
      <c r="D21" s="278" t="s">
        <v>41</v>
      </c>
      <c r="E21" s="278"/>
      <c r="F21" s="279"/>
      <c r="G21" s="280" t="s">
        <v>42</v>
      </c>
      <c r="H21" s="278"/>
      <c r="I21" s="279"/>
      <c r="J21" s="281" t="s">
        <v>43</v>
      </c>
      <c r="K21" s="281"/>
      <c r="L21" s="282"/>
      <c r="M21" s="281" t="s">
        <v>44</v>
      </c>
      <c r="N21" s="281"/>
      <c r="O21" s="282"/>
      <c r="P21" s="280" t="s">
        <v>45</v>
      </c>
      <c r="Q21" s="278"/>
      <c r="R21" s="279"/>
      <c r="S21" s="283" t="s">
        <v>99</v>
      </c>
      <c r="T21" s="284"/>
      <c r="U21" s="285"/>
      <c r="V21" s="283" t="s">
        <v>52</v>
      </c>
      <c r="W21" s="284"/>
      <c r="X21" s="284"/>
      <c r="Y21" s="285"/>
      <c r="Z21" s="286" t="s">
        <v>53</v>
      </c>
      <c r="AA21" s="287"/>
      <c r="AB21" s="287"/>
      <c r="AC21" s="287"/>
      <c r="AD21" s="288"/>
    </row>
    <row r="22" spans="1:31" ht="23.1" customHeight="1">
      <c r="A22" s="289">
        <v>4.01</v>
      </c>
      <c r="B22" s="290"/>
      <c r="C22" s="290"/>
      <c r="D22" s="291">
        <v>4.01</v>
      </c>
      <c r="E22" s="292"/>
      <c r="F22" s="293"/>
      <c r="G22" s="291">
        <v>4.01</v>
      </c>
      <c r="H22" s="292"/>
      <c r="I22" s="293"/>
      <c r="J22" s="291">
        <v>4.01</v>
      </c>
      <c r="K22" s="292"/>
      <c r="L22" s="293"/>
      <c r="M22" s="291">
        <v>4.01</v>
      </c>
      <c r="N22" s="292"/>
      <c r="O22" s="293"/>
      <c r="P22" s="289">
        <f>IF(COUNTA(D22:O22)=0,"",AVERAGE(D22:L22))</f>
        <v>4.01</v>
      </c>
      <c r="Q22" s="290"/>
      <c r="R22" s="294"/>
      <c r="S22" s="295">
        <f>IF(P22="","",P22-A22)</f>
        <v>0</v>
      </c>
      <c r="T22" s="296"/>
      <c r="U22" s="297"/>
      <c r="V22" s="298">
        <f>IF(COUNTA(D22:O22)=0,"",_xlfn.STDEV.S(D22:O22))</f>
        <v>0</v>
      </c>
      <c r="W22" s="299"/>
      <c r="X22" s="299"/>
      <c r="Y22" s="300"/>
      <c r="Z22" s="301">
        <f>IF(V22="","",V22/SQRT(4))</f>
        <v>0</v>
      </c>
      <c r="AA22" s="302"/>
      <c r="AB22" s="302"/>
      <c r="AC22" s="302"/>
      <c r="AD22" s="303"/>
    </row>
    <row r="23" spans="1:31" ht="23.1" customHeight="1">
      <c r="A23" s="289">
        <v>7.01</v>
      </c>
      <c r="B23" s="290"/>
      <c r="C23" s="290"/>
      <c r="D23" s="291">
        <v>7.01</v>
      </c>
      <c r="E23" s="292"/>
      <c r="F23" s="293"/>
      <c r="G23" s="291">
        <v>7.01</v>
      </c>
      <c r="H23" s="292"/>
      <c r="I23" s="293"/>
      <c r="J23" s="291">
        <v>7.01</v>
      </c>
      <c r="K23" s="292"/>
      <c r="L23" s="293"/>
      <c r="M23" s="291">
        <v>7.01</v>
      </c>
      <c r="N23" s="292"/>
      <c r="O23" s="293"/>
      <c r="P23" s="289">
        <f t="shared" ref="P23:P24" si="0">IF(COUNTA(D23:O23)=0,"",AVERAGE(D23:L23))</f>
        <v>7.0100000000000007</v>
      </c>
      <c r="Q23" s="290"/>
      <c r="R23" s="294"/>
      <c r="S23" s="295">
        <f t="shared" ref="S23:S24" si="1">IF(P23="","",P23-A23)</f>
        <v>8.8817841970012523E-16</v>
      </c>
      <c r="T23" s="296"/>
      <c r="U23" s="297"/>
      <c r="V23" s="298">
        <f t="shared" ref="V23:V24" si="2">IF(COUNTA(D23:O23)=0,"",_xlfn.STDEV.S(D23:O23))</f>
        <v>0</v>
      </c>
      <c r="W23" s="299"/>
      <c r="X23" s="299"/>
      <c r="Y23" s="300"/>
      <c r="Z23" s="301">
        <f t="shared" ref="Z23:Z24" si="3">IF(V23="","",V23/SQRT(4))</f>
        <v>0</v>
      </c>
      <c r="AA23" s="302"/>
      <c r="AB23" s="302"/>
      <c r="AC23" s="302"/>
      <c r="AD23" s="303"/>
    </row>
    <row r="24" spans="1:31" ht="23.1" customHeight="1">
      <c r="A24" s="289">
        <v>10.01</v>
      </c>
      <c r="B24" s="290"/>
      <c r="C24" s="290"/>
      <c r="D24" s="291">
        <v>10.01</v>
      </c>
      <c r="E24" s="292"/>
      <c r="F24" s="293"/>
      <c r="G24" s="304">
        <v>10.01</v>
      </c>
      <c r="H24" s="305"/>
      <c r="I24" s="306"/>
      <c r="J24" s="291">
        <v>10.01</v>
      </c>
      <c r="K24" s="292"/>
      <c r="L24" s="293"/>
      <c r="M24" s="291">
        <v>10.01</v>
      </c>
      <c r="N24" s="292"/>
      <c r="O24" s="293"/>
      <c r="P24" s="289">
        <f t="shared" si="0"/>
        <v>10.01</v>
      </c>
      <c r="Q24" s="290"/>
      <c r="R24" s="294"/>
      <c r="S24" s="295">
        <f t="shared" si="1"/>
        <v>0</v>
      </c>
      <c r="T24" s="296"/>
      <c r="U24" s="297"/>
      <c r="V24" s="298">
        <f t="shared" si="2"/>
        <v>0</v>
      </c>
      <c r="W24" s="299"/>
      <c r="X24" s="299"/>
      <c r="Y24" s="300"/>
      <c r="Z24" s="301">
        <f t="shared" si="3"/>
        <v>0</v>
      </c>
      <c r="AA24" s="302"/>
      <c r="AB24" s="302"/>
      <c r="AC24" s="302"/>
      <c r="AD24" s="303"/>
    </row>
    <row r="25" spans="1:31" ht="18.75" customHeight="1">
      <c r="A25" s="262"/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</row>
    <row r="26" spans="1:31" ht="18.75" customHeight="1">
      <c r="A26" s="266" t="s">
        <v>109</v>
      </c>
      <c r="B26" s="267"/>
      <c r="C26" s="268"/>
      <c r="D26" s="269" t="s">
        <v>26</v>
      </c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1"/>
    </row>
    <row r="27" spans="1:31" ht="18.75" customHeight="1">
      <c r="A27" s="272"/>
      <c r="B27" s="273"/>
      <c r="C27" s="274"/>
      <c r="D27" s="269" t="s">
        <v>110</v>
      </c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1"/>
    </row>
    <row r="28" spans="1:31" ht="18.75" customHeight="1">
      <c r="A28" s="275"/>
      <c r="B28" s="276"/>
      <c r="C28" s="277"/>
      <c r="D28" s="278" t="s">
        <v>41</v>
      </c>
      <c r="E28" s="278"/>
      <c r="F28" s="279"/>
      <c r="G28" s="280" t="s">
        <v>42</v>
      </c>
      <c r="H28" s="278"/>
      <c r="I28" s="279"/>
      <c r="J28" s="281" t="s">
        <v>43</v>
      </c>
      <c r="K28" s="281"/>
      <c r="L28" s="282"/>
      <c r="M28" s="281" t="s">
        <v>44</v>
      </c>
      <c r="N28" s="281"/>
      <c r="O28" s="282"/>
      <c r="P28" s="280" t="s">
        <v>45</v>
      </c>
      <c r="Q28" s="278"/>
      <c r="R28" s="279"/>
      <c r="S28" s="283" t="s">
        <v>99</v>
      </c>
      <c r="T28" s="284"/>
      <c r="U28" s="285"/>
      <c r="V28" s="283" t="s">
        <v>52</v>
      </c>
      <c r="W28" s="284"/>
      <c r="X28" s="284"/>
      <c r="Y28" s="285"/>
      <c r="Z28" s="307" t="s">
        <v>53</v>
      </c>
      <c r="AA28" s="308"/>
      <c r="AB28" s="308"/>
      <c r="AC28" s="308"/>
      <c r="AD28" s="309"/>
    </row>
    <row r="29" spans="1:31" ht="18.75" customHeight="1">
      <c r="A29" s="289">
        <f>A22</f>
        <v>4.01</v>
      </c>
      <c r="B29" s="290"/>
      <c r="C29" s="290"/>
      <c r="D29" s="291"/>
      <c r="E29" s="292"/>
      <c r="F29" s="293"/>
      <c r="G29" s="291"/>
      <c r="H29" s="292"/>
      <c r="I29" s="293"/>
      <c r="J29" s="291"/>
      <c r="K29" s="292"/>
      <c r="L29" s="293"/>
      <c r="M29" s="291"/>
      <c r="N29" s="292"/>
      <c r="O29" s="293"/>
      <c r="P29" s="289" t="str">
        <f>IF(COUNTA(D29:O29)=0,"",AVERAGE(D29:O29))</f>
        <v/>
      </c>
      <c r="Q29" s="290"/>
      <c r="R29" s="294"/>
      <c r="S29" s="295" t="str">
        <f>IF(P29="","",P29-A29)</f>
        <v/>
      </c>
      <c r="T29" s="296"/>
      <c r="U29" s="297"/>
      <c r="V29" s="298" t="str">
        <f>IF(COUNTA(D29:O29)=0,"",_xlfn.STDEV.S(D29:O29))</f>
        <v/>
      </c>
      <c r="W29" s="299"/>
      <c r="X29" s="299"/>
      <c r="Y29" s="300"/>
      <c r="Z29" s="301" t="str">
        <f>IF(V29="","",V29/SQRT(4))</f>
        <v/>
      </c>
      <c r="AA29" s="302"/>
      <c r="AB29" s="302"/>
      <c r="AC29" s="302"/>
      <c r="AD29" s="303"/>
    </row>
    <row r="30" spans="1:31" ht="18.75" customHeight="1">
      <c r="A30" s="289">
        <f>A23</f>
        <v>7.01</v>
      </c>
      <c r="B30" s="290"/>
      <c r="C30" s="290"/>
      <c r="D30" s="291"/>
      <c r="E30" s="292"/>
      <c r="F30" s="293"/>
      <c r="G30" s="291"/>
      <c r="H30" s="292"/>
      <c r="I30" s="293"/>
      <c r="J30" s="291"/>
      <c r="K30" s="292"/>
      <c r="L30" s="293"/>
      <c r="M30" s="291"/>
      <c r="N30" s="292"/>
      <c r="O30" s="293"/>
      <c r="P30" s="289" t="str">
        <f t="shared" ref="P30:P31" si="4">IF(COUNTA(D30:O30)=0,"",AVERAGE(D30:O30))</f>
        <v/>
      </c>
      <c r="Q30" s="290"/>
      <c r="R30" s="294"/>
      <c r="S30" s="295" t="str">
        <f t="shared" ref="S30:S31" si="5">IF(P30="","",P30-A30)</f>
        <v/>
      </c>
      <c r="T30" s="296"/>
      <c r="U30" s="297"/>
      <c r="V30" s="298" t="str">
        <f t="shared" ref="V30:V31" si="6">IF(COUNTA(D30:O30)=0,"",_xlfn.STDEV.S(D30:O30))</f>
        <v/>
      </c>
      <c r="W30" s="299"/>
      <c r="X30" s="299"/>
      <c r="Y30" s="300"/>
      <c r="Z30" s="301" t="str">
        <f t="shared" ref="Z30:Z31" si="7">IF(V30="","",V30/SQRT(4))</f>
        <v/>
      </c>
      <c r="AA30" s="302"/>
      <c r="AB30" s="302"/>
      <c r="AC30" s="302"/>
      <c r="AD30" s="303"/>
    </row>
    <row r="31" spans="1:31" ht="18.75" customHeight="1">
      <c r="A31" s="289">
        <f>A24</f>
        <v>10.01</v>
      </c>
      <c r="B31" s="290"/>
      <c r="C31" s="294"/>
      <c r="D31" s="291"/>
      <c r="E31" s="292"/>
      <c r="F31" s="293"/>
      <c r="G31" s="291"/>
      <c r="H31" s="292"/>
      <c r="I31" s="293"/>
      <c r="J31" s="291"/>
      <c r="K31" s="292"/>
      <c r="L31" s="293"/>
      <c r="M31" s="291"/>
      <c r="N31" s="292"/>
      <c r="O31" s="293"/>
      <c r="P31" s="289" t="str">
        <f t="shared" si="4"/>
        <v/>
      </c>
      <c r="Q31" s="290"/>
      <c r="R31" s="294"/>
      <c r="S31" s="295" t="str">
        <f t="shared" si="5"/>
        <v/>
      </c>
      <c r="T31" s="296"/>
      <c r="U31" s="297"/>
      <c r="V31" s="298" t="str">
        <f t="shared" si="6"/>
        <v/>
      </c>
      <c r="W31" s="299"/>
      <c r="X31" s="299"/>
      <c r="Y31" s="300"/>
      <c r="Z31" s="301" t="str">
        <f t="shared" si="7"/>
        <v/>
      </c>
      <c r="AA31" s="302"/>
      <c r="AB31" s="302"/>
      <c r="AC31" s="302"/>
      <c r="AD31" s="303"/>
    </row>
    <row r="32" spans="1:31" ht="18.75" customHeight="1">
      <c r="A32" s="262"/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</row>
    <row r="33" spans="1:30" ht="18.75" customHeight="1">
      <c r="A33" s="262"/>
      <c r="B33" s="262"/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</row>
    <row r="34" spans="1:30" ht="18.75" customHeight="1">
      <c r="A34" s="262"/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</row>
    <row r="35" spans="1:30" ht="18.75" customHeight="1">
      <c r="A35" s="262"/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</row>
    <row r="36" spans="1:30" ht="18.75" customHeight="1">
      <c r="A36" s="262"/>
      <c r="B36" s="262"/>
      <c r="C36" s="262"/>
      <c r="D36" s="262"/>
      <c r="E36" s="26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</row>
    <row r="37" spans="1:30" ht="18.75" customHeight="1">
      <c r="A37" s="263"/>
      <c r="B37" s="263"/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</row>
    <row r="38" spans="1:30" ht="18.75" customHeight="1">
      <c r="A38" s="262"/>
      <c r="B38" s="262"/>
      <c r="C38" s="262"/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</row>
    <row r="39" spans="1:30" ht="18.75" customHeight="1">
      <c r="A39" s="262"/>
      <c r="B39" s="264" t="s">
        <v>98</v>
      </c>
      <c r="C39" s="262"/>
      <c r="D39" s="262"/>
      <c r="E39" s="262"/>
      <c r="F39" s="264" t="s">
        <v>16</v>
      </c>
      <c r="G39" s="265" t="s">
        <v>133</v>
      </c>
      <c r="H39" s="265"/>
      <c r="I39" s="265"/>
      <c r="J39" s="265"/>
      <c r="K39" s="265"/>
      <c r="L39" s="265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</row>
    <row r="40" spans="1:30" ht="18.75" customHeight="1">
      <c r="A40" s="262"/>
      <c r="B40" s="262"/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</row>
    <row r="42" spans="1:30" ht="18.75" customHeight="1">
      <c r="D42" s="77" t="s">
        <v>133</v>
      </c>
      <c r="E42" s="83"/>
      <c r="F42" s="116"/>
      <c r="G42" s="167"/>
      <c r="H42" s="167"/>
      <c r="I42" s="167"/>
      <c r="J42" s="167"/>
    </row>
    <row r="43" spans="1:30" ht="18.75" customHeight="1">
      <c r="D43" s="77" t="s">
        <v>134</v>
      </c>
      <c r="E43" s="83"/>
      <c r="F43" s="116"/>
      <c r="G43" s="167"/>
      <c r="H43" s="167"/>
    </row>
    <row r="44" spans="1:30" ht="18.75" customHeight="1">
      <c r="D44" s="77" t="s">
        <v>135</v>
      </c>
      <c r="E44" s="83"/>
      <c r="F44" s="116"/>
      <c r="G44" s="167"/>
      <c r="H44" s="167"/>
    </row>
    <row r="45" spans="1:30" ht="18.75" customHeight="1">
      <c r="D45" s="77" t="s">
        <v>136</v>
      </c>
      <c r="E45" s="83"/>
      <c r="F45" s="116"/>
      <c r="G45" s="167"/>
      <c r="H45" s="167"/>
    </row>
    <row r="46" spans="1:30" ht="18.75" customHeight="1">
      <c r="D46" s="77" t="s">
        <v>137</v>
      </c>
      <c r="E46" s="83"/>
      <c r="F46" s="116"/>
      <c r="G46" s="167"/>
      <c r="H46" s="167"/>
    </row>
  </sheetData>
  <mergeCells count="106">
    <mergeCell ref="A31:C31"/>
    <mergeCell ref="D31:F31"/>
    <mergeCell ref="G31:I31"/>
    <mergeCell ref="J31:L31"/>
    <mergeCell ref="M31:O31"/>
    <mergeCell ref="P31:R31"/>
    <mergeCell ref="G30:I30"/>
    <mergeCell ref="J30:L30"/>
    <mergeCell ref="M30:O30"/>
    <mergeCell ref="P30:R30"/>
    <mergeCell ref="A30:C30"/>
    <mergeCell ref="D30:F30"/>
    <mergeCell ref="Z30:AD30"/>
    <mergeCell ref="A24:C24"/>
    <mergeCell ref="D24:F24"/>
    <mergeCell ref="G24:I24"/>
    <mergeCell ref="J24:L24"/>
    <mergeCell ref="P24:R24"/>
    <mergeCell ref="S24:U24"/>
    <mergeCell ref="A29:C29"/>
    <mergeCell ref="D29:F29"/>
    <mergeCell ref="G29:I29"/>
    <mergeCell ref="J29:L29"/>
    <mergeCell ref="M29:O29"/>
    <mergeCell ref="P29:R29"/>
    <mergeCell ref="Z24:AD24"/>
    <mergeCell ref="A26:C28"/>
    <mergeCell ref="D26:AD26"/>
    <mergeCell ref="D27:AD27"/>
    <mergeCell ref="D28:F28"/>
    <mergeCell ref="G28:I28"/>
    <mergeCell ref="J28:L28"/>
    <mergeCell ref="M28:O28"/>
    <mergeCell ref="Z29:AD29"/>
    <mergeCell ref="A19:C21"/>
    <mergeCell ref="D19:AD19"/>
    <mergeCell ref="D20:AD20"/>
    <mergeCell ref="D21:F21"/>
    <mergeCell ref="G21:I21"/>
    <mergeCell ref="J21:L21"/>
    <mergeCell ref="M22:O22"/>
    <mergeCell ref="A23:C23"/>
    <mergeCell ref="D23:F23"/>
    <mergeCell ref="G23:I23"/>
    <mergeCell ref="J23:L23"/>
    <mergeCell ref="P23:R23"/>
    <mergeCell ref="V21:Y21"/>
    <mergeCell ref="Z21:AD21"/>
    <mergeCell ref="A22:C22"/>
    <mergeCell ref="D22:F22"/>
    <mergeCell ref="G22:I22"/>
    <mergeCell ref="J22:L22"/>
    <mergeCell ref="P22:R22"/>
    <mergeCell ref="S22:U22"/>
    <mergeCell ref="V22:Y22"/>
    <mergeCell ref="Z22:AD22"/>
    <mergeCell ref="M23:O23"/>
    <mergeCell ref="S23:U23"/>
    <mergeCell ref="P1:U1"/>
    <mergeCell ref="M24:O24"/>
    <mergeCell ref="O8:V8"/>
    <mergeCell ref="Y8:AC8"/>
    <mergeCell ref="Q3:R3"/>
    <mergeCell ref="P2:T2"/>
    <mergeCell ref="Z2:AD2"/>
    <mergeCell ref="F5:AC5"/>
    <mergeCell ref="T3:U3"/>
    <mergeCell ref="A1:K2"/>
    <mergeCell ref="G12:N12"/>
    <mergeCell ref="G13:N13"/>
    <mergeCell ref="V23:Y23"/>
    <mergeCell ref="Z23:AD23"/>
    <mergeCell ref="V24:Y24"/>
    <mergeCell ref="L8:N8"/>
    <mergeCell ref="M21:O21"/>
    <mergeCell ref="Y9:Z9"/>
    <mergeCell ref="P21:R21"/>
    <mergeCell ref="S21:U21"/>
    <mergeCell ref="G14:N14"/>
    <mergeCell ref="A3:K3"/>
    <mergeCell ref="A4:K4"/>
    <mergeCell ref="T7:AC7"/>
    <mergeCell ref="G39:L39"/>
    <mergeCell ref="F6:AC6"/>
    <mergeCell ref="G15:N15"/>
    <mergeCell ref="W8:X8"/>
    <mergeCell ref="D9:E9"/>
    <mergeCell ref="G9:H9"/>
    <mergeCell ref="O9:R9"/>
    <mergeCell ref="D8:J8"/>
    <mergeCell ref="W9:X9"/>
    <mergeCell ref="F7:O7"/>
    <mergeCell ref="P28:R28"/>
    <mergeCell ref="S28:U28"/>
    <mergeCell ref="Z31:AD31"/>
    <mergeCell ref="T12:Z12"/>
    <mergeCell ref="T13:Z13"/>
    <mergeCell ref="T14:Z14"/>
    <mergeCell ref="S31:U31"/>
    <mergeCell ref="V31:Y31"/>
    <mergeCell ref="S30:U30"/>
    <mergeCell ref="V28:Y28"/>
    <mergeCell ref="Z28:AD28"/>
    <mergeCell ref="S29:U29"/>
    <mergeCell ref="V29:Y29"/>
    <mergeCell ref="V30:Y30"/>
  </mergeCells>
  <dataValidations disablePrompts="1" count="1">
    <dataValidation type="list" allowBlank="1" showInputMessage="1" showErrorMessage="1" sqref="G39:L39">
      <formula1>$D$42:$D$46</formula1>
    </dataValidation>
  </dataValidations>
  <pageMargins left="0.70866141732283472" right="0.70866141732283472" top="0.74803149606299213" bottom="0.15748031496062992" header="0.31496062992125984" footer="0.31496062992125984"/>
  <pageSetup paperSize="9" scale="89" orientation="portrait" horizontalDpi="360" verticalDpi="360" r:id="rId1"/>
  <headerFooter>
    <oddFooter>&amp;R&amp;"Gulim,Regular"SP-FMC-04-01 Rev.1
Effective date 01-Apr-2017</oddFooter>
  </headerFooter>
  <colBreaks count="1" manualBreakCount="1">
    <brk id="30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104775</xdr:rowOff>
                  </from>
                  <to>
                    <xdr:col>6</xdr:col>
                    <xdr:colOff>209550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104775</xdr:rowOff>
                  </from>
                  <to>
                    <xdr:col>10</xdr:col>
                    <xdr:colOff>209550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4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104775</xdr:rowOff>
                  </from>
                  <to>
                    <xdr:col>15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7" name="Check Box 6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104775</xdr:rowOff>
                  </from>
                  <to>
                    <xdr:col>23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59"/>
  <sheetViews>
    <sheetView view="pageBreakPreview" topLeftCell="A22" zoomScaleNormal="100" zoomScaleSheetLayoutView="100" workbookViewId="0">
      <selection activeCell="U37" sqref="U37:AB37"/>
    </sheetView>
  </sheetViews>
  <sheetFormatPr defaultColWidth="10.42578125" defaultRowHeight="20.25"/>
  <cols>
    <col min="1" max="35" width="3.7109375" style="11" customWidth="1"/>
    <col min="36" max="16384" width="10.42578125" style="11"/>
  </cols>
  <sheetData>
    <row r="1" spans="1:28" ht="13.5" customHeight="1"/>
    <row r="2" spans="1:28" ht="14.1" customHeight="1"/>
    <row r="3" spans="1:28" ht="35.450000000000003" customHeight="1">
      <c r="A3" s="212" t="s">
        <v>14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</row>
    <row r="4" spans="1:28" s="1" customFormat="1" ht="20.100000000000001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8" s="1" customFormat="1" ht="24" customHeight="1">
      <c r="A5" s="12"/>
      <c r="B5" s="12"/>
      <c r="C5" s="136" t="s">
        <v>15</v>
      </c>
      <c r="D5" s="136"/>
      <c r="E5" s="145"/>
      <c r="F5" s="136"/>
      <c r="G5" s="145"/>
      <c r="H5" s="145"/>
      <c r="I5" s="146" t="s">
        <v>16</v>
      </c>
      <c r="J5" s="147" t="str">
        <f>'Data Record'!P1</f>
        <v>SPR15010012</v>
      </c>
      <c r="K5" s="138"/>
      <c r="L5" s="138"/>
      <c r="M5" s="147"/>
      <c r="N5" s="147"/>
      <c r="O5" s="147"/>
      <c r="P5" s="147"/>
      <c r="Q5" s="147"/>
      <c r="R5" s="138"/>
      <c r="S5" s="138"/>
      <c r="T5" s="138"/>
      <c r="U5" s="138"/>
      <c r="V5" s="138"/>
      <c r="W5" s="138"/>
      <c r="Y5" s="163" t="s">
        <v>123</v>
      </c>
    </row>
    <row r="6" spans="1:28" s="1" customFormat="1" ht="24" customHeight="1">
      <c r="A6" s="12"/>
      <c r="B6" s="12"/>
      <c r="C6" s="145"/>
      <c r="D6" s="145"/>
      <c r="E6" s="145"/>
      <c r="F6" s="136"/>
      <c r="G6" s="148"/>
      <c r="H6" s="148"/>
      <c r="I6" s="136"/>
      <c r="J6" s="147"/>
      <c r="K6" s="138"/>
      <c r="L6" s="138"/>
      <c r="M6" s="147"/>
      <c r="N6" s="147"/>
      <c r="O6" s="147"/>
      <c r="P6" s="147"/>
      <c r="Q6" s="147"/>
      <c r="R6" s="138"/>
      <c r="S6" s="138"/>
      <c r="T6" s="138"/>
      <c r="U6" s="138"/>
      <c r="V6" s="138"/>
      <c r="W6" s="138"/>
      <c r="X6" s="138"/>
    </row>
    <row r="7" spans="1:28" s="1" customFormat="1" ht="24" customHeight="1">
      <c r="A7" s="12"/>
      <c r="B7" s="12"/>
      <c r="C7" s="137" t="s">
        <v>1</v>
      </c>
      <c r="D7" s="137"/>
      <c r="E7" s="145"/>
      <c r="F7" s="145"/>
      <c r="G7" s="145"/>
      <c r="H7" s="145"/>
      <c r="I7" s="146" t="s">
        <v>16</v>
      </c>
      <c r="J7" s="141" t="str">
        <f>'Data Record'!F5</f>
        <v>SP</v>
      </c>
      <c r="K7" s="138"/>
      <c r="L7" s="138"/>
      <c r="M7" s="149"/>
      <c r="N7" s="149"/>
      <c r="O7" s="149"/>
      <c r="P7" s="149"/>
      <c r="Q7" s="149"/>
      <c r="R7" s="149"/>
      <c r="S7" s="149"/>
      <c r="T7" s="149"/>
      <c r="U7" s="149"/>
      <c r="V7" s="150"/>
      <c r="W7" s="150"/>
      <c r="X7" s="150"/>
      <c r="Y7" s="3"/>
      <c r="Z7" s="3"/>
      <c r="AA7" s="3"/>
    </row>
    <row r="8" spans="1:28" s="1" customFormat="1" ht="24" customHeight="1">
      <c r="A8" s="12"/>
      <c r="B8" s="12"/>
      <c r="C8" s="145"/>
      <c r="D8" s="137"/>
      <c r="E8" s="137"/>
      <c r="F8" s="145"/>
      <c r="G8" s="145"/>
      <c r="H8" s="145"/>
      <c r="I8" s="146"/>
      <c r="J8" s="151" t="str">
        <f>'Data Record'!F6</f>
        <v>88/115</v>
      </c>
      <c r="K8" s="138"/>
      <c r="L8" s="141"/>
      <c r="M8" s="152"/>
      <c r="N8" s="152"/>
      <c r="O8" s="149"/>
      <c r="P8" s="149"/>
      <c r="Q8" s="149"/>
      <c r="R8" s="149"/>
      <c r="S8" s="149"/>
      <c r="T8" s="149"/>
      <c r="U8" s="149"/>
      <c r="V8" s="149"/>
      <c r="W8" s="150"/>
      <c r="X8" s="150"/>
      <c r="Y8" s="5"/>
      <c r="Z8" s="5"/>
      <c r="AA8" s="5"/>
    </row>
    <row r="9" spans="1:28" s="1" customFormat="1" ht="24" customHeight="1">
      <c r="A9" s="12"/>
      <c r="B9" s="12"/>
      <c r="C9" s="98"/>
      <c r="D9" s="102"/>
      <c r="E9" s="102"/>
      <c r="F9" s="98"/>
      <c r="G9" s="98"/>
      <c r="H9" s="98"/>
      <c r="I9" s="98"/>
      <c r="J9" s="19"/>
      <c r="L9" s="19"/>
      <c r="M9" s="104"/>
      <c r="N9" s="104"/>
      <c r="O9" s="20"/>
      <c r="P9" s="20"/>
      <c r="Q9" s="20"/>
      <c r="R9" s="20"/>
      <c r="S9" s="20"/>
      <c r="T9" s="20"/>
      <c r="U9" s="20"/>
      <c r="V9" s="20"/>
      <c r="W9" s="30"/>
      <c r="X9" s="5"/>
      <c r="Y9" s="5"/>
      <c r="Z9" s="5"/>
      <c r="AA9" s="5"/>
    </row>
    <row r="10" spans="1:28" s="3" customFormat="1" ht="15" customHeight="1">
      <c r="A10" s="22"/>
      <c r="B10" s="22"/>
      <c r="C10" s="105"/>
      <c r="D10" s="105"/>
      <c r="E10" s="105"/>
      <c r="F10" s="105"/>
      <c r="G10" s="105"/>
      <c r="H10" s="106"/>
      <c r="I10" s="10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07"/>
      <c r="V10" s="107"/>
      <c r="W10" s="26"/>
      <c r="X10" s="134"/>
      <c r="Y10" s="158"/>
      <c r="Z10" s="158"/>
      <c r="AA10" s="158"/>
      <c r="AB10" s="159"/>
    </row>
    <row r="11" spans="1:28" s="1" customFormat="1" ht="15" customHeight="1">
      <c r="A11" s="12"/>
      <c r="B11" s="12"/>
      <c r="C11" s="102"/>
      <c r="D11" s="102"/>
      <c r="E11" s="102"/>
      <c r="F11" s="102"/>
      <c r="G11" s="102"/>
      <c r="H11" s="108"/>
      <c r="I11" s="113"/>
      <c r="J11" s="30"/>
      <c r="K11" s="104"/>
      <c r="L11" s="20"/>
      <c r="M11" s="20"/>
      <c r="N11" s="20"/>
      <c r="O11" s="20"/>
      <c r="P11" s="20"/>
      <c r="Q11" s="20"/>
      <c r="R11" s="20"/>
      <c r="S11" s="20"/>
      <c r="T11" s="20"/>
      <c r="U11" s="30"/>
      <c r="V11" s="30"/>
      <c r="W11" s="15"/>
      <c r="Y11" s="6"/>
      <c r="Z11" s="6"/>
      <c r="AA11" s="6"/>
    </row>
    <row r="12" spans="1:28" s="1" customFormat="1" ht="24" customHeight="1">
      <c r="A12" s="12"/>
      <c r="B12" s="12"/>
      <c r="C12" s="137" t="s">
        <v>17</v>
      </c>
      <c r="D12" s="102"/>
      <c r="E12" s="102"/>
      <c r="F12" s="102"/>
      <c r="G12" s="98"/>
      <c r="H12" s="98"/>
      <c r="I12" s="108" t="s">
        <v>16</v>
      </c>
      <c r="J12" s="141" t="str">
        <f>'Data Record'!F7</f>
        <v>pH Meter</v>
      </c>
      <c r="K12" s="138"/>
      <c r="L12" s="141"/>
      <c r="M12" s="16"/>
      <c r="N12" s="16"/>
      <c r="P12" s="16"/>
      <c r="Q12" s="19"/>
      <c r="R12" s="19"/>
      <c r="S12" s="19"/>
      <c r="T12" s="19"/>
      <c r="U12" s="19"/>
      <c r="V12" s="19"/>
      <c r="W12" s="19"/>
      <c r="X12" s="4"/>
      <c r="Y12" s="4"/>
      <c r="Z12" s="4"/>
      <c r="AA12" s="4"/>
    </row>
    <row r="13" spans="1:28" s="1" customFormat="1" ht="24" customHeight="1">
      <c r="A13" s="12"/>
      <c r="B13" s="12"/>
      <c r="C13" s="135" t="s">
        <v>2</v>
      </c>
      <c r="D13" s="102"/>
      <c r="E13" s="102"/>
      <c r="F13" s="102"/>
      <c r="G13" s="98"/>
      <c r="H13" s="98"/>
      <c r="I13" s="108" t="s">
        <v>16</v>
      </c>
      <c r="J13" s="141" t="str">
        <f>'Data Record'!T7</f>
        <v>Digicon</v>
      </c>
      <c r="K13" s="138"/>
      <c r="L13" s="141"/>
      <c r="M13" s="16"/>
      <c r="N13" s="16"/>
      <c r="P13" s="16"/>
      <c r="Q13" s="19"/>
      <c r="R13" s="19"/>
      <c r="S13" s="16"/>
      <c r="T13" s="16"/>
      <c r="U13" s="16"/>
      <c r="V13" s="16"/>
      <c r="W13" s="16"/>
    </row>
    <row r="14" spans="1:28" s="1" customFormat="1" ht="24" customHeight="1">
      <c r="A14" s="12"/>
      <c r="B14" s="12"/>
      <c r="C14" s="137" t="s">
        <v>0</v>
      </c>
      <c r="D14" s="102"/>
      <c r="E14" s="102"/>
      <c r="F14" s="102"/>
      <c r="G14" s="98"/>
      <c r="H14" s="98"/>
      <c r="I14" s="108" t="s">
        <v>16</v>
      </c>
      <c r="J14" s="142" t="str">
        <f>'Data Record'!D8</f>
        <v>pH-01</v>
      </c>
      <c r="K14" s="141"/>
      <c r="L14" s="141"/>
      <c r="M14" s="16"/>
      <c r="N14" s="16"/>
      <c r="P14" s="16"/>
      <c r="Q14" s="19"/>
      <c r="R14" s="19"/>
      <c r="S14" s="19"/>
      <c r="T14" s="19"/>
      <c r="U14" s="19"/>
      <c r="V14" s="102"/>
      <c r="W14" s="16"/>
      <c r="X14" s="4"/>
    </row>
    <row r="15" spans="1:28" s="1" customFormat="1" ht="24" customHeight="1">
      <c r="A15" s="12"/>
      <c r="B15" s="12"/>
      <c r="C15" s="137" t="s">
        <v>18</v>
      </c>
      <c r="D15" s="102"/>
      <c r="E15" s="102"/>
      <c r="F15" s="102"/>
      <c r="G15" s="98"/>
      <c r="H15" s="98"/>
      <c r="I15" s="108" t="s">
        <v>16</v>
      </c>
      <c r="J15" s="213">
        <f>'Data Record'!O8</f>
        <v>12345678</v>
      </c>
      <c r="K15" s="213"/>
      <c r="L15" s="213"/>
      <c r="M15" s="131"/>
      <c r="N15" s="131"/>
      <c r="P15" s="16"/>
      <c r="Q15" s="16"/>
      <c r="R15" s="19"/>
      <c r="S15" s="16"/>
      <c r="T15" s="16"/>
      <c r="U15" s="16"/>
      <c r="V15" s="16"/>
      <c r="W15" s="16"/>
    </row>
    <row r="16" spans="1:28" s="1" customFormat="1" ht="24" customHeight="1">
      <c r="A16" s="12"/>
      <c r="B16" s="12"/>
      <c r="C16" s="137" t="s">
        <v>19</v>
      </c>
      <c r="D16" s="102"/>
      <c r="E16" s="102"/>
      <c r="F16" s="102"/>
      <c r="G16" s="98"/>
      <c r="H16" s="98"/>
      <c r="I16" s="108" t="s">
        <v>16</v>
      </c>
      <c r="J16" s="144" t="str">
        <f>'Data Record'!Y8</f>
        <v>C-01</v>
      </c>
      <c r="K16" s="141"/>
      <c r="L16" s="143"/>
      <c r="M16" s="16"/>
      <c r="N16" s="16"/>
      <c r="P16" s="16"/>
      <c r="Q16" s="16"/>
      <c r="R16" s="19"/>
      <c r="S16" s="19"/>
      <c r="T16" s="19"/>
      <c r="U16" s="19"/>
      <c r="V16" s="34"/>
      <c r="W16" s="16"/>
      <c r="X16" s="4"/>
    </row>
    <row r="17" spans="1:36" s="1" customFormat="1" ht="18.95" customHeight="1">
      <c r="A17" s="12"/>
      <c r="B17" s="12"/>
      <c r="C17" s="102"/>
      <c r="D17" s="102"/>
      <c r="E17" s="102"/>
      <c r="F17" s="102"/>
      <c r="G17" s="98"/>
      <c r="H17" s="98"/>
      <c r="I17" s="34"/>
      <c r="J17" s="110"/>
      <c r="K17" s="16"/>
      <c r="L17" s="16"/>
      <c r="M17" s="19"/>
      <c r="N17" s="19"/>
      <c r="P17" s="16"/>
      <c r="Q17" s="19"/>
      <c r="R17" s="19"/>
      <c r="S17" s="19"/>
      <c r="T17" s="34"/>
      <c r="U17" s="16"/>
      <c r="V17" s="19"/>
      <c r="W17" s="16"/>
    </row>
    <row r="18" spans="1:36" s="1" customFormat="1" ht="24" customHeight="1">
      <c r="A18" s="12"/>
      <c r="B18" s="12"/>
      <c r="C18" s="137" t="s">
        <v>3</v>
      </c>
      <c r="D18" s="137"/>
      <c r="E18" s="102"/>
      <c r="F18" s="102"/>
      <c r="G18" s="102"/>
      <c r="H18" s="102"/>
      <c r="I18" s="38"/>
      <c r="J18" s="19"/>
      <c r="K18" s="19"/>
      <c r="L18" s="98"/>
      <c r="M18" s="132"/>
      <c r="N18" s="132"/>
      <c r="W18" s="16"/>
    </row>
    <row r="19" spans="1:36" s="1" customFormat="1" ht="24" customHeight="1">
      <c r="A19" s="12"/>
      <c r="B19" s="12"/>
      <c r="C19" s="137" t="s">
        <v>8</v>
      </c>
      <c r="D19" s="137"/>
      <c r="E19" s="102"/>
      <c r="F19" s="102"/>
      <c r="G19" s="98"/>
      <c r="H19" s="98"/>
      <c r="J19" s="99" t="s">
        <v>16</v>
      </c>
      <c r="K19" s="139" t="s">
        <v>119</v>
      </c>
      <c r="M19" s="132"/>
      <c r="Q19" s="135" t="s">
        <v>4</v>
      </c>
      <c r="R19" s="111"/>
      <c r="S19" s="98"/>
      <c r="Y19" s="108" t="s">
        <v>16</v>
      </c>
      <c r="Z19" s="216">
        <f>'Data Record'!P2</f>
        <v>42350</v>
      </c>
      <c r="AA19" s="216"/>
      <c r="AB19" s="216"/>
      <c r="AC19" s="216"/>
    </row>
    <row r="20" spans="1:36" s="1" customFormat="1" ht="24" customHeight="1">
      <c r="A20" s="12"/>
      <c r="B20" s="12"/>
      <c r="C20" s="137" t="s">
        <v>9</v>
      </c>
      <c r="D20" s="136"/>
      <c r="E20" s="97"/>
      <c r="F20" s="97"/>
      <c r="G20" s="98"/>
      <c r="H20" s="98"/>
      <c r="J20" s="101" t="s">
        <v>16</v>
      </c>
      <c r="K20" s="140" t="s">
        <v>120</v>
      </c>
      <c r="M20" s="133"/>
      <c r="Q20" s="135" t="s">
        <v>5</v>
      </c>
      <c r="R20" s="109"/>
      <c r="S20" s="98"/>
      <c r="Y20" s="108" t="s">
        <v>16</v>
      </c>
      <c r="Z20" s="216">
        <f>'Data Record'!Z2</f>
        <v>42350</v>
      </c>
      <c r="AA20" s="216"/>
      <c r="AB20" s="216"/>
      <c r="AC20" s="216"/>
    </row>
    <row r="21" spans="1:36" s="1" customFormat="1" ht="24" customHeight="1">
      <c r="A21" s="12"/>
      <c r="B21" s="12"/>
      <c r="C21" s="137" t="s">
        <v>7</v>
      </c>
      <c r="D21" s="136"/>
      <c r="E21" s="97"/>
      <c r="F21" s="97"/>
      <c r="G21" s="98"/>
      <c r="H21" s="98"/>
      <c r="J21" s="101" t="s">
        <v>16</v>
      </c>
      <c r="K21" s="139" t="s">
        <v>48</v>
      </c>
      <c r="M21" s="19"/>
      <c r="Q21" s="136" t="s">
        <v>47</v>
      </c>
      <c r="R21" s="97"/>
      <c r="S21" s="98"/>
      <c r="Y21" s="108" t="s">
        <v>16</v>
      </c>
      <c r="Z21" s="217" t="s">
        <v>46</v>
      </c>
      <c r="AA21" s="217"/>
      <c r="AB21" s="217"/>
      <c r="AC21" s="217"/>
    </row>
    <row r="22" spans="1:36" s="1" customFormat="1" ht="24" customHeight="1">
      <c r="A22" s="12"/>
      <c r="B22" s="12"/>
      <c r="C22" s="137" t="s">
        <v>121</v>
      </c>
      <c r="D22" s="138"/>
      <c r="J22" s="101" t="s">
        <v>16</v>
      </c>
      <c r="K22" s="138" t="str">
        <f>'Data Record'!G15</f>
        <v>SP-CPC-04-01</v>
      </c>
      <c r="M22" s="16"/>
      <c r="N22" s="16"/>
      <c r="P22" s="16"/>
      <c r="Q22" s="136" t="s">
        <v>124</v>
      </c>
      <c r="R22" s="138"/>
      <c r="S22" s="138"/>
      <c r="T22" s="138"/>
      <c r="W22" s="168"/>
      <c r="X22" s="168"/>
      <c r="Y22" s="108" t="s">
        <v>16</v>
      </c>
      <c r="Z22" s="218">
        <f>Z20+1</f>
        <v>42351</v>
      </c>
      <c r="AA22" s="218"/>
      <c r="AB22" s="218"/>
      <c r="AC22" s="218"/>
    </row>
    <row r="23" spans="1:36" s="1" customFormat="1" ht="18.95" customHeight="1">
      <c r="A23" s="12"/>
      <c r="B23" s="12"/>
      <c r="M23" s="16"/>
      <c r="N23" s="16"/>
      <c r="P23" s="16"/>
      <c r="Q23" s="16"/>
      <c r="R23" s="16"/>
      <c r="S23" s="16"/>
      <c r="T23" s="16"/>
      <c r="U23" s="16"/>
      <c r="V23" s="16"/>
      <c r="W23" s="16"/>
    </row>
    <row r="24" spans="1:36" s="1" customFormat="1" ht="24" customHeight="1">
      <c r="A24" s="12"/>
      <c r="B24" s="12"/>
      <c r="C24" s="98" t="s">
        <v>22</v>
      </c>
      <c r="D24" s="42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112"/>
      <c r="X24" s="73"/>
      <c r="Y24" s="74"/>
      <c r="Z24" s="74"/>
      <c r="AA24" s="74"/>
    </row>
    <row r="25" spans="1:36" s="1" customFormat="1" ht="24" customHeight="1">
      <c r="A25" s="12"/>
      <c r="B25" s="12"/>
      <c r="C25" s="161" t="s">
        <v>115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2"/>
    </row>
    <row r="26" spans="1:36" s="1" customFormat="1" ht="24" customHeight="1">
      <c r="A26" s="12"/>
      <c r="B26" s="12"/>
      <c r="C26" s="161" t="s">
        <v>126</v>
      </c>
      <c r="D26" s="16"/>
      <c r="E26" s="12"/>
      <c r="F26" s="12"/>
      <c r="G26" s="12"/>
      <c r="H26" s="41"/>
      <c r="I26" s="41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2"/>
    </row>
    <row r="27" spans="1:36" s="1" customFormat="1" ht="24" customHeight="1">
      <c r="A27" s="12"/>
      <c r="B27" s="12"/>
      <c r="C27" s="161" t="s">
        <v>127</v>
      </c>
      <c r="D27" s="16"/>
      <c r="E27" s="41"/>
      <c r="F27" s="41"/>
      <c r="G27" s="41"/>
      <c r="H27" s="41"/>
      <c r="I27" s="41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2"/>
    </row>
    <row r="28" spans="1:36" s="1" customFormat="1" ht="24" customHeight="1">
      <c r="A28" s="12"/>
      <c r="B28" s="12"/>
      <c r="C28" s="161" t="s">
        <v>116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2"/>
    </row>
    <row r="29" spans="1:36" s="1" customFormat="1" ht="24" customHeight="1">
      <c r="A29" s="12"/>
      <c r="B29" s="12"/>
      <c r="C29" s="161" t="s">
        <v>117</v>
      </c>
      <c r="D29" s="16"/>
    </row>
    <row r="30" spans="1:36" s="1" customFormat="1" ht="24" customHeight="1">
      <c r="A30" s="12"/>
      <c r="B30" s="12"/>
      <c r="C30" s="161" t="s">
        <v>118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2"/>
    </row>
    <row r="31" spans="1:36" s="1" customFormat="1" ht="21" customHeight="1">
      <c r="A31" s="12"/>
      <c r="B31" s="12"/>
      <c r="C31" s="56"/>
      <c r="D31" s="5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2"/>
      <c r="V31" s="12"/>
      <c r="AE31" s="83"/>
      <c r="AF31" s="116"/>
      <c r="AG31" s="80"/>
      <c r="AH31" s="80"/>
      <c r="AI31" s="80"/>
      <c r="AJ31" s="80"/>
    </row>
    <row r="32" spans="1:36" s="1" customFormat="1" ht="21" customHeight="1">
      <c r="A32" s="12"/>
      <c r="B32" s="12"/>
      <c r="C32" s="56"/>
      <c r="D32" s="5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2"/>
      <c r="V32" s="12"/>
      <c r="AE32" s="83"/>
      <c r="AF32" s="116"/>
      <c r="AG32" s="80"/>
      <c r="AH32" s="80"/>
      <c r="AI32" s="80"/>
      <c r="AJ32" s="80"/>
    </row>
    <row r="33" spans="1:36" s="1" customFormat="1" ht="21" customHeight="1">
      <c r="A33" s="12"/>
      <c r="B33" s="12"/>
      <c r="C33" s="56"/>
      <c r="D33" s="5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2"/>
      <c r="V33" s="12"/>
      <c r="AE33" s="83"/>
      <c r="AF33" s="116"/>
      <c r="AG33" s="80"/>
      <c r="AH33" s="80"/>
      <c r="AI33" s="80"/>
      <c r="AJ33" s="80"/>
    </row>
    <row r="34" spans="1:36" s="1" customFormat="1" ht="21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AE34" s="83"/>
      <c r="AF34" s="116"/>
      <c r="AG34" s="80"/>
      <c r="AH34" s="80"/>
      <c r="AI34" s="80"/>
      <c r="AJ34" s="80"/>
    </row>
    <row r="35" spans="1:36" s="1" customFormat="1" ht="24" customHeight="1">
      <c r="A35" s="12"/>
      <c r="B35" s="12"/>
      <c r="C35" s="136" t="s">
        <v>125</v>
      </c>
      <c r="D35" s="136"/>
      <c r="E35" s="136"/>
      <c r="F35" s="138"/>
      <c r="G35" s="108" t="s">
        <v>16</v>
      </c>
      <c r="H35" s="160" t="str">
        <f>'Data Record'!G39</f>
        <v>Mr.Nirut  Loha</v>
      </c>
      <c r="I35" s="138"/>
      <c r="J35" s="155"/>
      <c r="K35" s="138"/>
      <c r="L35" s="138"/>
      <c r="M35" s="138"/>
      <c r="N35" s="136"/>
      <c r="P35" s="136" t="s">
        <v>23</v>
      </c>
      <c r="Q35" s="136"/>
      <c r="R35" s="138"/>
      <c r="S35" s="147"/>
      <c r="U35" s="154"/>
      <c r="V35" s="154"/>
      <c r="W35" s="154"/>
      <c r="X35" s="154"/>
      <c r="Y35" s="154"/>
      <c r="Z35" s="159"/>
      <c r="AA35" s="159"/>
      <c r="AB35" s="159"/>
      <c r="AE35" s="83"/>
      <c r="AF35" s="116"/>
      <c r="AG35" s="80"/>
      <c r="AH35" s="80"/>
      <c r="AI35" s="80"/>
      <c r="AJ35" s="80"/>
    </row>
    <row r="36" spans="1:36" s="1" customFormat="1" ht="9.9499999999999993" customHeight="1">
      <c r="A36" s="12"/>
      <c r="B36" s="12"/>
      <c r="C36" s="136"/>
      <c r="D36" s="138"/>
      <c r="E36" s="138"/>
      <c r="F36" s="138"/>
      <c r="G36" s="108"/>
      <c r="H36" s="162"/>
      <c r="I36" s="162"/>
      <c r="J36" s="162"/>
      <c r="K36" s="153"/>
      <c r="L36" s="138"/>
      <c r="M36" s="138"/>
      <c r="N36" s="136"/>
      <c r="O36" s="136"/>
      <c r="P36" s="136"/>
      <c r="Q36" s="136"/>
      <c r="R36" s="138"/>
      <c r="S36" s="147"/>
      <c r="T36" s="147"/>
      <c r="U36" s="147"/>
      <c r="V36" s="147"/>
      <c r="W36" s="147"/>
      <c r="X36" s="147"/>
      <c r="Y36" s="3"/>
      <c r="AE36" s="83"/>
      <c r="AF36" s="116"/>
      <c r="AG36" s="80"/>
      <c r="AH36" s="80"/>
      <c r="AI36" s="80"/>
      <c r="AJ36" s="80"/>
    </row>
    <row r="37" spans="1:36" s="1" customFormat="1" ht="24" customHeight="1">
      <c r="A37" s="43"/>
      <c r="B37" s="43"/>
      <c r="H37" s="138" t="s">
        <v>152</v>
      </c>
      <c r="L37" s="138"/>
      <c r="M37" s="138"/>
      <c r="N37" s="138"/>
      <c r="O37" s="138"/>
      <c r="P37" s="156"/>
      <c r="Q37" s="157">
        <v>3</v>
      </c>
      <c r="R37" s="138"/>
      <c r="U37" s="214" t="s">
        <v>142</v>
      </c>
      <c r="V37" s="214"/>
      <c r="W37" s="214"/>
      <c r="X37" s="214"/>
      <c r="Y37" s="214"/>
      <c r="Z37" s="214"/>
      <c r="AA37" s="214"/>
      <c r="AB37" s="214"/>
      <c r="AE37" s="83"/>
      <c r="AF37" s="116"/>
      <c r="AG37" s="80"/>
      <c r="AH37" s="80"/>
      <c r="AI37" s="80"/>
      <c r="AJ37" s="80"/>
    </row>
    <row r="38" spans="1:36" s="1" customFormat="1" ht="21" customHeight="1">
      <c r="A38" s="12"/>
      <c r="B38" s="12"/>
      <c r="C38" s="138"/>
      <c r="D38" s="138"/>
      <c r="E38" s="138"/>
      <c r="F38" s="138"/>
      <c r="G38" s="138"/>
      <c r="H38" s="153"/>
      <c r="I38" s="153"/>
      <c r="J38" s="153"/>
      <c r="K38" s="138"/>
      <c r="L38" s="138"/>
      <c r="M38" s="147"/>
      <c r="N38" s="147"/>
      <c r="O38" s="138"/>
      <c r="P38" s="138"/>
      <c r="Q38" s="138"/>
      <c r="R38" s="138"/>
      <c r="U38" s="215" t="s">
        <v>10</v>
      </c>
      <c r="V38" s="215"/>
      <c r="W38" s="215"/>
      <c r="X38" s="215"/>
      <c r="Y38" s="215"/>
      <c r="Z38" s="215"/>
      <c r="AA38" s="215"/>
      <c r="AB38" s="215"/>
      <c r="AC38" s="77"/>
      <c r="AD38"/>
      <c r="AE38" s="52"/>
      <c r="AF38" s="52"/>
      <c r="AG38" s="52"/>
    </row>
    <row r="39" spans="1:36" s="1" customFormat="1" ht="20.100000000000001" customHeight="1">
      <c r="A39" s="12"/>
      <c r="B39" s="12"/>
      <c r="E39" s="15"/>
      <c r="F39" s="15"/>
      <c r="G39" s="15"/>
      <c r="H39" s="15"/>
      <c r="I39" s="15"/>
      <c r="L39" s="22"/>
      <c r="M39" s="12"/>
      <c r="N39" s="12"/>
      <c r="O39" s="12"/>
      <c r="P39" s="38"/>
      <c r="Q39" s="38"/>
      <c r="R39" s="38"/>
      <c r="S39" s="38"/>
      <c r="T39" s="38"/>
      <c r="U39" s="13"/>
      <c r="V39" s="2"/>
      <c r="W39" s="2"/>
      <c r="X39" s="2"/>
      <c r="Y39" s="2"/>
      <c r="Z39" s="2"/>
      <c r="AA39" s="2"/>
    </row>
    <row r="40" spans="1:36" s="1" customFormat="1" ht="16.5" customHeight="1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79"/>
    </row>
    <row r="41" spans="1:36" ht="18.75" customHeight="1">
      <c r="C41" s="67"/>
      <c r="D41" s="77"/>
      <c r="T41" s="54"/>
      <c r="U41" s="76"/>
    </row>
    <row r="42" spans="1:36" ht="18.75" customHeight="1">
      <c r="C42" s="75"/>
      <c r="D42" s="77"/>
      <c r="T42" s="67"/>
      <c r="U42" s="77"/>
    </row>
    <row r="43" spans="1:36" ht="18.75" customHeight="1">
      <c r="T43" s="67"/>
      <c r="U43" s="77"/>
    </row>
    <row r="44" spans="1:36" ht="18.75" customHeight="1">
      <c r="T44" s="75"/>
      <c r="U44" s="77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40:V40"/>
    <mergeCell ref="A3:X3"/>
    <mergeCell ref="J15:L15"/>
    <mergeCell ref="U37:AB37"/>
    <mergeCell ref="U38:AB38"/>
    <mergeCell ref="Z19:AC19"/>
    <mergeCell ref="Z20:AC20"/>
    <mergeCell ref="Z21:AC21"/>
    <mergeCell ref="Z22:AC22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360" verticalDpi="360" r:id="rId1"/>
  <headerFooter>
    <oddFooter>&amp;R&amp;"Gulim,Regular"SP-FM-04-15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V43"/>
  <sheetViews>
    <sheetView view="pageBreakPreview" zoomScaleNormal="100" zoomScaleSheetLayoutView="100" workbookViewId="0">
      <selection activeCell="R15" sqref="R15"/>
    </sheetView>
  </sheetViews>
  <sheetFormatPr defaultRowHeight="20.25"/>
  <cols>
    <col min="1" max="7" width="4.85546875" style="11" customWidth="1"/>
    <col min="8" max="8" width="3.85546875" style="11" customWidth="1"/>
    <col min="9" max="22" width="4.85546875" style="11" customWidth="1"/>
  </cols>
  <sheetData>
    <row r="1" spans="1:22" ht="13.5" customHeight="1"/>
    <row r="2" spans="1:22" ht="13.5" customHeight="1"/>
    <row r="3" spans="1:22" ht="34.5" customHeight="1">
      <c r="B3" s="165"/>
      <c r="C3" s="235" t="s">
        <v>81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165"/>
      <c r="V3" s="165"/>
    </row>
    <row r="4" spans="1:22" ht="18.7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"/>
      <c r="V4" s="1"/>
    </row>
    <row r="5" spans="1:22" ht="17.25" customHeight="1">
      <c r="A5" s="12"/>
      <c r="B5" s="97" t="s">
        <v>15</v>
      </c>
      <c r="C5" s="97"/>
      <c r="D5" s="98"/>
      <c r="E5" s="97"/>
      <c r="F5" s="99" t="s">
        <v>16</v>
      </c>
      <c r="G5" s="15" t="str">
        <f>Certificate!J5</f>
        <v>SPR15010012</v>
      </c>
      <c r="I5" s="16"/>
      <c r="J5" s="16"/>
      <c r="K5" s="16"/>
      <c r="L5" s="15"/>
      <c r="M5" s="15"/>
      <c r="N5" s="15"/>
      <c r="O5" s="15"/>
      <c r="P5" s="16"/>
      <c r="Q5" s="16"/>
      <c r="R5" s="16"/>
      <c r="S5" s="16"/>
      <c r="T5" s="100" t="s">
        <v>100</v>
      </c>
      <c r="U5" s="1"/>
      <c r="V5" s="1"/>
    </row>
    <row r="6" spans="1:22" ht="18" customHeight="1">
      <c r="A6" s="12"/>
      <c r="B6" s="57"/>
      <c r="C6" s="14"/>
      <c r="D6" s="14"/>
      <c r="E6" s="13"/>
      <c r="F6" s="17"/>
      <c r="G6" s="17"/>
      <c r="H6" s="17"/>
      <c r="I6" s="58"/>
      <c r="J6" s="55"/>
      <c r="K6" s="56"/>
      <c r="L6" s="55"/>
      <c r="M6" s="55"/>
      <c r="N6" s="15"/>
      <c r="O6" s="15"/>
      <c r="P6" s="16"/>
      <c r="Q6" s="16"/>
      <c r="R6" s="16"/>
      <c r="S6" s="12"/>
      <c r="T6" s="12"/>
      <c r="U6" s="12"/>
      <c r="V6" s="1"/>
    </row>
    <row r="7" spans="1:22" ht="17.25" customHeight="1">
      <c r="A7" s="12"/>
      <c r="B7" s="59"/>
      <c r="C7" s="18"/>
      <c r="D7" s="14"/>
      <c r="E7" s="14"/>
      <c r="F7" s="14"/>
      <c r="G7" s="14"/>
      <c r="H7" s="14"/>
      <c r="I7" s="54"/>
      <c r="J7" s="60"/>
      <c r="K7" s="56"/>
      <c r="L7" s="61"/>
      <c r="M7" s="61"/>
      <c r="N7" s="20"/>
      <c r="O7" s="20"/>
      <c r="P7" s="20"/>
      <c r="Q7" s="20"/>
      <c r="R7" s="20"/>
      <c r="S7" s="20"/>
      <c r="T7" s="30"/>
      <c r="U7" s="30"/>
      <c r="V7" s="5"/>
    </row>
    <row r="8" spans="1:22" ht="13.5" customHeight="1">
      <c r="A8" s="12"/>
      <c r="B8" s="57"/>
      <c r="C8" s="18"/>
      <c r="D8" s="18"/>
      <c r="E8" s="14"/>
      <c r="F8" s="14"/>
      <c r="G8" s="14"/>
      <c r="H8" s="236" t="s">
        <v>128</v>
      </c>
      <c r="I8" s="236"/>
      <c r="J8" s="236"/>
      <c r="K8" s="236"/>
      <c r="L8" s="236"/>
      <c r="M8" s="236"/>
      <c r="N8" s="236"/>
      <c r="O8" s="236"/>
      <c r="P8" s="20"/>
      <c r="Q8" s="20"/>
      <c r="R8" s="20"/>
      <c r="S8" s="20"/>
      <c r="T8" s="20"/>
      <c r="U8" s="30"/>
      <c r="V8" s="5"/>
    </row>
    <row r="9" spans="1:22" ht="13.5" customHeight="1">
      <c r="A9" s="12"/>
      <c r="B9" s="57"/>
      <c r="C9" s="18"/>
      <c r="D9" s="18"/>
      <c r="E9" s="14"/>
      <c r="F9" s="14"/>
      <c r="G9" s="14"/>
      <c r="H9" s="236"/>
      <c r="I9" s="236"/>
      <c r="J9" s="236"/>
      <c r="K9" s="236"/>
      <c r="L9" s="236"/>
      <c r="M9" s="236"/>
      <c r="N9" s="236"/>
      <c r="O9" s="236"/>
      <c r="P9" s="20"/>
      <c r="Q9" s="20"/>
      <c r="R9" s="20"/>
      <c r="S9" s="20"/>
      <c r="T9" s="20"/>
      <c r="U9" s="30"/>
      <c r="V9" s="5"/>
    </row>
    <row r="10" spans="1:22" ht="18.75" customHeight="1">
      <c r="A10" s="22"/>
      <c r="B10" s="62"/>
      <c r="C10" s="23"/>
      <c r="D10" s="23"/>
      <c r="E10" s="23"/>
      <c r="F10" s="23"/>
      <c r="G10" s="24"/>
      <c r="H10" s="25"/>
      <c r="I10" s="63"/>
      <c r="J10" s="63"/>
      <c r="K10" s="63"/>
      <c r="L10" s="63"/>
      <c r="M10" s="63"/>
      <c r="N10" s="26"/>
      <c r="O10" s="26"/>
      <c r="P10" s="26"/>
      <c r="Q10" s="27"/>
      <c r="R10" s="22"/>
      <c r="S10" s="21"/>
      <c r="T10" s="5"/>
      <c r="U10" s="3"/>
      <c r="V10" s="28"/>
    </row>
    <row r="11" spans="1:22" ht="23.1" customHeight="1">
      <c r="A11" s="12"/>
      <c r="B11" s="237" t="s">
        <v>17</v>
      </c>
      <c r="C11" s="238"/>
      <c r="D11" s="238"/>
      <c r="E11" s="238"/>
      <c r="F11" s="238"/>
      <c r="G11" s="239"/>
      <c r="H11" s="237" t="s">
        <v>0</v>
      </c>
      <c r="I11" s="238"/>
      <c r="J11" s="239"/>
      <c r="K11" s="237" t="s">
        <v>82</v>
      </c>
      <c r="L11" s="238"/>
      <c r="M11" s="239"/>
      <c r="N11" s="237" t="s">
        <v>6</v>
      </c>
      <c r="O11" s="238"/>
      <c r="P11" s="238"/>
      <c r="Q11" s="239"/>
      <c r="R11" s="237" t="s">
        <v>20</v>
      </c>
      <c r="S11" s="238"/>
      <c r="T11" s="238"/>
      <c r="U11" s="97"/>
      <c r="V11" s="1"/>
    </row>
    <row r="12" spans="1:22" ht="23.1" customHeight="1">
      <c r="A12" s="12"/>
      <c r="B12" s="219" t="s">
        <v>83</v>
      </c>
      <c r="C12" s="220"/>
      <c r="D12" s="220"/>
      <c r="E12" s="220"/>
      <c r="F12" s="220"/>
      <c r="G12" s="220"/>
      <c r="H12" s="221" t="s">
        <v>84</v>
      </c>
      <c r="I12" s="222"/>
      <c r="J12" s="223"/>
      <c r="K12" s="221" t="s">
        <v>143</v>
      </c>
      <c r="L12" s="222"/>
      <c r="M12" s="223"/>
      <c r="N12" s="226" t="s">
        <v>146</v>
      </c>
      <c r="O12" s="227"/>
      <c r="P12" s="227"/>
      <c r="Q12" s="228"/>
      <c r="R12" s="231" t="s">
        <v>149</v>
      </c>
      <c r="S12" s="232"/>
      <c r="T12" s="232"/>
      <c r="U12" s="164"/>
      <c r="V12" s="4"/>
    </row>
    <row r="13" spans="1:22" ht="23.1" customHeight="1">
      <c r="A13" s="12"/>
      <c r="B13" s="219" t="s">
        <v>83</v>
      </c>
      <c r="C13" s="220"/>
      <c r="D13" s="220"/>
      <c r="E13" s="220"/>
      <c r="F13" s="220"/>
      <c r="G13" s="220"/>
      <c r="H13" s="221" t="s">
        <v>85</v>
      </c>
      <c r="I13" s="222"/>
      <c r="J13" s="223"/>
      <c r="K13" s="221" t="s">
        <v>144</v>
      </c>
      <c r="L13" s="222"/>
      <c r="M13" s="223"/>
      <c r="N13" s="226" t="s">
        <v>147</v>
      </c>
      <c r="O13" s="227"/>
      <c r="P13" s="227"/>
      <c r="Q13" s="228"/>
      <c r="R13" s="231" t="s">
        <v>150</v>
      </c>
      <c r="S13" s="232"/>
      <c r="T13" s="232"/>
      <c r="U13" s="164"/>
      <c r="V13" s="1"/>
    </row>
    <row r="14" spans="1:22" ht="23.1" customHeight="1">
      <c r="A14" s="12"/>
      <c r="B14" s="219" t="s">
        <v>83</v>
      </c>
      <c r="C14" s="220"/>
      <c r="D14" s="220"/>
      <c r="E14" s="220"/>
      <c r="F14" s="220"/>
      <c r="G14" s="220"/>
      <c r="H14" s="221" t="s">
        <v>86</v>
      </c>
      <c r="I14" s="222"/>
      <c r="J14" s="223"/>
      <c r="K14" s="221" t="s">
        <v>145</v>
      </c>
      <c r="L14" s="222"/>
      <c r="M14" s="223"/>
      <c r="N14" s="226" t="s">
        <v>148</v>
      </c>
      <c r="O14" s="227"/>
      <c r="P14" s="227"/>
      <c r="Q14" s="228"/>
      <c r="R14" s="231" t="s">
        <v>151</v>
      </c>
      <c r="S14" s="232"/>
      <c r="T14" s="232"/>
      <c r="U14" s="164"/>
      <c r="V14" s="4"/>
    </row>
    <row r="15" spans="1:22" ht="16.5" customHeight="1">
      <c r="A15" s="1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19"/>
      <c r="Q15" s="16"/>
      <c r="R15" s="16"/>
      <c r="S15" s="12"/>
      <c r="T15" s="12"/>
      <c r="U15" s="12"/>
      <c r="V15" s="1"/>
    </row>
    <row r="16" spans="1:22" ht="16.5" customHeight="1">
      <c r="A16" s="12"/>
      <c r="B16" s="111" t="s">
        <v>29</v>
      </c>
      <c r="C16" s="3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9"/>
      <c r="Q16" s="19"/>
      <c r="R16" s="19"/>
      <c r="S16" s="31"/>
      <c r="T16" s="33"/>
      <c r="U16" s="12"/>
      <c r="V16" s="4"/>
    </row>
    <row r="17" spans="1:22" ht="16.5" customHeight="1">
      <c r="A17" s="12"/>
      <c r="B17" s="16"/>
      <c r="C17" s="16" t="s">
        <v>21</v>
      </c>
      <c r="D17" s="41"/>
      <c r="E17" s="41"/>
      <c r="F17" s="41"/>
      <c r="G17" s="41"/>
      <c r="H17" s="41"/>
      <c r="I17" s="16"/>
      <c r="J17" s="16"/>
      <c r="K17" s="16"/>
      <c r="L17" s="16"/>
      <c r="M17" s="16"/>
      <c r="N17" s="16"/>
      <c r="O17" s="16"/>
      <c r="P17" s="19"/>
      <c r="Q17" s="19"/>
      <c r="R17" s="34"/>
      <c r="S17" s="12"/>
      <c r="T17" s="31"/>
      <c r="U17" s="12"/>
      <c r="V17" s="1"/>
    </row>
    <row r="18" spans="1:22" ht="18.75" customHeight="1">
      <c r="A18" s="12"/>
      <c r="B18" s="42" t="s">
        <v>87</v>
      </c>
      <c r="C18" s="41"/>
      <c r="D18" s="98"/>
      <c r="E18" s="35"/>
      <c r="F18" s="14"/>
      <c r="G18" s="14"/>
      <c r="H18" s="14"/>
      <c r="I18" s="64"/>
      <c r="J18" s="95"/>
      <c r="K18" s="96"/>
      <c r="L18" s="96"/>
      <c r="M18" s="96"/>
      <c r="N18" s="1"/>
      <c r="O18" s="19"/>
      <c r="P18" s="19"/>
      <c r="Q18" s="19"/>
      <c r="R18" s="34"/>
      <c r="S18" s="12"/>
      <c r="T18" s="31"/>
      <c r="U18" s="12"/>
      <c r="V18" s="1"/>
    </row>
    <row r="19" spans="1:22" ht="16.5" customHeight="1">
      <c r="A19" s="12"/>
      <c r="B19" s="65"/>
      <c r="C19" s="29"/>
      <c r="D19" s="14"/>
      <c r="E19" s="32"/>
      <c r="F19" s="14"/>
      <c r="G19" s="14"/>
      <c r="H19" s="14"/>
      <c r="I19" s="64"/>
      <c r="J19" s="233"/>
      <c r="K19" s="234"/>
      <c r="L19" s="234"/>
      <c r="M19" s="234"/>
      <c r="N19" s="1"/>
      <c r="O19" s="19"/>
      <c r="P19" s="19"/>
      <c r="Q19" s="19"/>
      <c r="R19" s="34"/>
      <c r="S19" s="12"/>
      <c r="T19" s="31"/>
      <c r="U19" s="12"/>
      <c r="V19" s="1"/>
    </row>
    <row r="20" spans="1:22" ht="16.5" customHeight="1">
      <c r="A20" s="12"/>
      <c r="B20" s="53"/>
      <c r="C20" s="29"/>
      <c r="D20" s="14"/>
      <c r="E20" s="13"/>
      <c r="F20" s="14"/>
      <c r="G20" s="14"/>
      <c r="H20" s="14"/>
      <c r="I20" s="64"/>
      <c r="J20" s="234"/>
      <c r="K20" s="234"/>
      <c r="L20" s="234"/>
      <c r="M20" s="234"/>
      <c r="N20" s="1"/>
      <c r="O20" s="19"/>
      <c r="P20" s="19"/>
      <c r="Q20" s="19"/>
      <c r="R20" s="34"/>
      <c r="S20" s="12"/>
      <c r="T20" s="31"/>
      <c r="U20" s="12"/>
      <c r="V20" s="1"/>
    </row>
    <row r="21" spans="1:22" ht="16.5" customHeight="1">
      <c r="A21" s="12"/>
      <c r="B21" s="53"/>
      <c r="C21" s="29"/>
      <c r="D21" s="14"/>
      <c r="E21" s="13"/>
      <c r="F21" s="14"/>
      <c r="G21" s="29"/>
      <c r="H21" s="36"/>
      <c r="I21" s="66"/>
      <c r="J21" s="66"/>
      <c r="K21" s="66"/>
      <c r="L21" s="60"/>
      <c r="M21" s="60"/>
      <c r="N21" s="1"/>
      <c r="O21" s="19"/>
      <c r="P21" s="34"/>
      <c r="Q21" s="12"/>
      <c r="R21" s="31"/>
      <c r="S21" s="12"/>
      <c r="T21" s="1"/>
      <c r="U21" s="1"/>
      <c r="V21" s="1"/>
    </row>
    <row r="22" spans="1:22" ht="16.5" customHeight="1">
      <c r="A22" s="12"/>
      <c r="B22" s="59"/>
      <c r="C22" s="18"/>
      <c r="D22" s="18"/>
      <c r="E22" s="18"/>
      <c r="F22" s="18"/>
      <c r="G22" s="18"/>
      <c r="H22" s="37"/>
      <c r="I22" s="67"/>
      <c r="J22" s="60"/>
      <c r="K22" s="60"/>
      <c r="L22" s="68"/>
      <c r="M22" s="56"/>
      <c r="N22" s="1"/>
      <c r="O22" s="69"/>
      <c r="P22" s="69"/>
      <c r="Q22" s="12"/>
      <c r="R22" s="12"/>
      <c r="S22" s="12"/>
      <c r="T22" s="1"/>
      <c r="U22" s="1"/>
      <c r="V22" s="1"/>
    </row>
    <row r="23" spans="1:22" ht="16.5" customHeight="1">
      <c r="A23" s="12"/>
      <c r="B23" s="59"/>
      <c r="C23" s="18"/>
      <c r="D23" s="18"/>
      <c r="E23" s="18"/>
      <c r="F23" s="14"/>
      <c r="G23" s="14"/>
      <c r="H23" s="14"/>
      <c r="I23" s="54"/>
      <c r="J23" s="70"/>
      <c r="K23" s="56"/>
      <c r="L23" s="56"/>
      <c r="M23" s="56"/>
      <c r="N23" s="1"/>
      <c r="O23" s="16"/>
      <c r="P23" s="16"/>
      <c r="Q23" s="16"/>
      <c r="R23" s="16"/>
      <c r="S23" s="12"/>
      <c r="T23" s="12"/>
      <c r="U23" s="12"/>
      <c r="V23" s="1"/>
    </row>
    <row r="24" spans="1:22" ht="16.5" customHeight="1">
      <c r="A24" s="12"/>
      <c r="B24" s="59"/>
      <c r="C24" s="13"/>
      <c r="D24" s="13"/>
      <c r="E24" s="13"/>
      <c r="F24" s="14"/>
      <c r="G24" s="14"/>
      <c r="H24" s="14"/>
      <c r="I24" s="71"/>
      <c r="J24" s="70"/>
      <c r="K24" s="56"/>
      <c r="L24" s="56"/>
      <c r="M24" s="56"/>
      <c r="N24" s="1"/>
      <c r="O24" s="16"/>
      <c r="P24" s="16"/>
      <c r="Q24" s="16"/>
      <c r="R24" s="16"/>
      <c r="S24" s="12"/>
      <c r="T24" s="12"/>
      <c r="U24" s="12"/>
      <c r="V24" s="3"/>
    </row>
    <row r="25" spans="1:22" ht="16.5" customHeight="1">
      <c r="A25" s="12"/>
      <c r="B25" s="59"/>
      <c r="C25" s="13"/>
      <c r="D25" s="13"/>
      <c r="E25" s="13"/>
      <c r="F25" s="14"/>
      <c r="G25" s="14"/>
      <c r="H25" s="14"/>
      <c r="I25" s="71"/>
      <c r="J25" s="70"/>
      <c r="K25" s="56"/>
      <c r="L25" s="56"/>
      <c r="M25" s="56"/>
      <c r="N25" s="1"/>
      <c r="O25" s="16"/>
      <c r="P25" s="16"/>
      <c r="Q25" s="16"/>
      <c r="R25" s="16"/>
      <c r="S25" s="12"/>
      <c r="T25" s="12"/>
      <c r="U25" s="12"/>
      <c r="V25" s="3"/>
    </row>
    <row r="26" spans="1:22" ht="16.5" customHeight="1">
      <c r="A26" s="12"/>
      <c r="B26" s="57"/>
      <c r="C26" s="14"/>
      <c r="D26" s="13"/>
      <c r="E26" s="13"/>
      <c r="F26" s="13"/>
      <c r="G26" s="13"/>
      <c r="H26" s="17"/>
      <c r="I26" s="56"/>
      <c r="J26" s="56"/>
      <c r="K26" s="56"/>
      <c r="L26" s="56"/>
      <c r="M26" s="56"/>
      <c r="N26" s="31"/>
      <c r="O26" s="12"/>
      <c r="P26" s="12"/>
      <c r="Q26" s="12"/>
      <c r="R26" s="12"/>
      <c r="S26" s="12"/>
      <c r="T26" s="12"/>
      <c r="U26" s="3"/>
      <c r="V26" s="3"/>
    </row>
    <row r="27" spans="1:22" ht="16.5" customHeight="1">
      <c r="A27" s="22"/>
      <c r="B27" s="53"/>
      <c r="C27" s="14"/>
      <c r="D27" s="13"/>
      <c r="E27" s="13"/>
      <c r="F27" s="13"/>
      <c r="G27" s="13"/>
      <c r="H27" s="39"/>
      <c r="I27" s="40"/>
      <c r="J27" s="39"/>
      <c r="K27" s="39"/>
      <c r="L27" s="39"/>
      <c r="M27" s="40"/>
      <c r="N27" s="39"/>
      <c r="O27" s="39"/>
      <c r="P27" s="39"/>
      <c r="Q27" s="39"/>
      <c r="R27" s="39"/>
      <c r="S27" s="39"/>
      <c r="T27" s="40"/>
      <c r="U27" s="1"/>
      <c r="V27" s="1"/>
    </row>
    <row r="28" spans="1:22" ht="16.5" customHeight="1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89"/>
    </row>
    <row r="29" spans="1:22" ht="16.5" customHeight="1">
      <c r="A29" s="1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89"/>
    </row>
    <row r="30" spans="1:22" ht="16.5" customHeight="1">
      <c r="A30" s="12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73"/>
    </row>
    <row r="31" spans="1:22" ht="16.5" customHeight="1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2"/>
      <c r="Q31" s="72"/>
      <c r="R31" s="72"/>
      <c r="S31" s="72"/>
      <c r="T31" s="72"/>
      <c r="U31" s="73"/>
      <c r="V31" s="73"/>
    </row>
    <row r="32" spans="1:22" ht="16.5" customHeight="1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6"/>
      <c r="Q32" s="16"/>
      <c r="R32" s="16"/>
      <c r="S32" s="16"/>
      <c r="T32" s="12"/>
      <c r="U32" s="1"/>
      <c r="V32" s="1"/>
    </row>
    <row r="33" spans="1:22" ht="16.5" customHeight="1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6"/>
      <c r="Q33" s="16"/>
      <c r="R33" s="16"/>
      <c r="S33" s="16"/>
      <c r="T33" s="12"/>
      <c r="U33" s="1"/>
      <c r="V33" s="1"/>
    </row>
    <row r="34" spans="1:22" ht="16.5" customHeight="1">
      <c r="A34" s="12"/>
      <c r="B34" s="42"/>
      <c r="C34" s="41"/>
      <c r="D34" s="41"/>
      <c r="E34" s="41"/>
      <c r="F34" s="41"/>
      <c r="G34" s="41"/>
      <c r="H34" s="41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2"/>
      <c r="U34" s="1"/>
      <c r="V34" s="1"/>
    </row>
    <row r="35" spans="1:22" ht="16.5" customHeight="1">
      <c r="A35" s="12"/>
      <c r="B35" s="53"/>
      <c r="C35" s="90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22"/>
      <c r="U35" s="1"/>
      <c r="V35" s="1"/>
    </row>
    <row r="36" spans="1:22" ht="16.5" customHeight="1">
      <c r="A36" s="12"/>
      <c r="B36" s="55"/>
      <c r="C36" s="5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22"/>
      <c r="T36" s="22"/>
      <c r="U36" s="1"/>
      <c r="V36" s="1"/>
    </row>
    <row r="37" spans="1:22" ht="16.5" customHeight="1">
      <c r="A37" s="12"/>
      <c r="B37" s="91"/>
      <c r="C37" s="75"/>
      <c r="D37" s="41"/>
      <c r="E37" s="41"/>
      <c r="F37" s="41"/>
      <c r="G37" s="41"/>
      <c r="H37" s="41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22"/>
      <c r="T37" s="22"/>
      <c r="U37" s="1"/>
      <c r="V37" s="1"/>
    </row>
    <row r="38" spans="1:22" ht="16.5" customHeight="1">
      <c r="A38" s="1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"/>
      <c r="V38" s="1"/>
    </row>
    <row r="39" spans="1:22" ht="16.5" customHeight="1">
      <c r="A39" s="12"/>
      <c r="B39" s="53"/>
      <c r="C39" s="3"/>
      <c r="D39" s="3"/>
      <c r="E39" s="3"/>
      <c r="F39" s="224"/>
      <c r="G39" s="224"/>
      <c r="H39" s="224"/>
      <c r="I39" s="224"/>
      <c r="J39" s="92"/>
      <c r="K39" s="3"/>
      <c r="L39" s="225"/>
      <c r="M39" s="225"/>
      <c r="N39" s="225"/>
      <c r="O39" s="225"/>
      <c r="P39" s="15"/>
      <c r="Q39" s="15"/>
      <c r="R39" s="15"/>
      <c r="S39" s="15"/>
      <c r="T39" s="15"/>
      <c r="U39" s="1"/>
      <c r="V39" s="1"/>
    </row>
    <row r="40" spans="1:22" ht="16.5" customHeight="1">
      <c r="A40" s="43"/>
      <c r="B40" s="3"/>
      <c r="C40" s="3"/>
      <c r="D40" s="3"/>
      <c r="E40" s="3"/>
      <c r="F40" s="55"/>
      <c r="G40" s="55"/>
      <c r="H40" s="55"/>
      <c r="I40" s="75"/>
      <c r="J40" s="22"/>
      <c r="K40" s="3"/>
      <c r="L40" s="22"/>
      <c r="M40" s="22"/>
      <c r="N40" s="78"/>
      <c r="O40" s="93"/>
      <c r="P40" s="75"/>
      <c r="Q40" s="75"/>
      <c r="R40" s="75"/>
      <c r="S40" s="75"/>
      <c r="T40" s="75"/>
      <c r="U40" s="2"/>
      <c r="V40" s="2"/>
    </row>
    <row r="41" spans="1:22" ht="16.5" customHeight="1">
      <c r="A41" s="12"/>
      <c r="B41" s="53"/>
      <c r="C41" s="13"/>
      <c r="D41" s="13"/>
      <c r="E41" s="3"/>
      <c r="F41" s="55"/>
      <c r="G41" s="94"/>
      <c r="H41" s="94"/>
      <c r="I41" s="94"/>
      <c r="J41" s="3"/>
      <c r="K41" s="3"/>
      <c r="L41" s="22"/>
      <c r="M41" s="22"/>
      <c r="N41" s="22"/>
      <c r="O41" s="22"/>
      <c r="P41" s="229"/>
      <c r="Q41" s="229"/>
      <c r="R41" s="229"/>
      <c r="S41" s="229"/>
      <c r="T41" s="229"/>
      <c r="U41" s="2"/>
      <c r="V41" s="2"/>
    </row>
    <row r="42" spans="1:22" ht="16.5" customHeight="1">
      <c r="A42" s="12"/>
      <c r="B42" s="1"/>
      <c r="C42" s="1"/>
      <c r="D42" s="230"/>
      <c r="E42" s="230"/>
      <c r="F42" s="230"/>
      <c r="G42" s="230"/>
      <c r="H42" s="230"/>
      <c r="I42" s="1"/>
      <c r="J42" s="1"/>
      <c r="K42" s="22"/>
      <c r="L42" s="12"/>
      <c r="M42" s="12"/>
      <c r="N42" s="38"/>
      <c r="O42" s="38"/>
      <c r="P42" s="38"/>
      <c r="Q42" s="38"/>
      <c r="R42" s="38"/>
      <c r="S42" s="13"/>
      <c r="T42" s="2"/>
      <c r="U42" s="2"/>
      <c r="V42" s="2"/>
    </row>
    <row r="43" spans="1:22" ht="14.25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79"/>
      <c r="V43" s="1"/>
    </row>
  </sheetData>
  <mergeCells count="29">
    <mergeCell ref="N13:Q13"/>
    <mergeCell ref="C3:T3"/>
    <mergeCell ref="B12:G12"/>
    <mergeCell ref="H12:J12"/>
    <mergeCell ref="K12:M12"/>
    <mergeCell ref="N12:Q12"/>
    <mergeCell ref="R12:T12"/>
    <mergeCell ref="H8:O9"/>
    <mergeCell ref="B11:G11"/>
    <mergeCell ref="H11:J11"/>
    <mergeCell ref="K11:M11"/>
    <mergeCell ref="N11:Q11"/>
    <mergeCell ref="R11:T11"/>
    <mergeCell ref="A43:T43"/>
    <mergeCell ref="B13:G13"/>
    <mergeCell ref="B14:G14"/>
    <mergeCell ref="H13:J13"/>
    <mergeCell ref="H14:J14"/>
    <mergeCell ref="K13:M13"/>
    <mergeCell ref="K14:M14"/>
    <mergeCell ref="F39:I39"/>
    <mergeCell ref="L39:O39"/>
    <mergeCell ref="N14:Q14"/>
    <mergeCell ref="P41:T41"/>
    <mergeCell ref="D42:H42"/>
    <mergeCell ref="R13:T13"/>
    <mergeCell ref="R14:T14"/>
    <mergeCell ref="J19:M19"/>
    <mergeCell ref="J20:M20"/>
  </mergeCells>
  <pageMargins left="0.31496062992125984" right="0.31496062992125984" top="0.98425196850393704" bottom="0.19685039370078741" header="0.31496062992125984" footer="0.11811023622047245"/>
  <pageSetup paperSize="9" orientation="portrait" horizontalDpi="360" verticalDpi="360" r:id="rId1"/>
  <headerFooter>
    <oddFooter>&amp;R&amp;"Gulim,Regular"SP-FM-04-15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I65"/>
  <sheetViews>
    <sheetView view="pageBreakPreview" zoomScaleNormal="100" zoomScaleSheetLayoutView="100" workbookViewId="0">
      <selection activeCell="J22" sqref="J22"/>
    </sheetView>
  </sheetViews>
  <sheetFormatPr defaultRowHeight="14.25"/>
  <cols>
    <col min="1" max="23" width="4.28515625" style="7" customWidth="1"/>
    <col min="24" max="26" width="4.28515625" style="8" customWidth="1"/>
    <col min="27" max="29" width="4.42578125" style="8" customWidth="1"/>
    <col min="30" max="16384" width="9.140625" style="8"/>
  </cols>
  <sheetData>
    <row r="1" spans="1:35" s="44" customFormat="1" ht="18" customHeight="1"/>
    <row r="2" spans="1:35" s="44" customFormat="1" ht="18" customHeight="1">
      <c r="AA2" s="45"/>
    </row>
    <row r="3" spans="1:35" s="44" customFormat="1" ht="34.5" customHeight="1">
      <c r="A3" s="257" t="s">
        <v>24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AA3" s="45"/>
    </row>
    <row r="4" spans="1:35" s="44" customFormat="1" ht="16.5" customHeight="1">
      <c r="AA4" s="46"/>
    </row>
    <row r="5" spans="1:35" s="47" customFormat="1" ht="16.5" customHeight="1">
      <c r="B5" s="117" t="s">
        <v>25</v>
      </c>
      <c r="D5" s="44"/>
      <c r="E5" s="44"/>
      <c r="F5" s="118" t="str">
        <f>Report!G5</f>
        <v>SPR15010012</v>
      </c>
      <c r="H5" s="44"/>
      <c r="I5" s="44"/>
      <c r="J5" s="44"/>
      <c r="K5" s="44"/>
      <c r="L5" s="44"/>
      <c r="M5" s="44"/>
      <c r="N5" s="44"/>
      <c r="P5" s="119"/>
      <c r="Q5" s="119"/>
      <c r="R5" s="119"/>
      <c r="S5" s="258" t="s">
        <v>105</v>
      </c>
      <c r="T5" s="258"/>
      <c r="U5" s="258"/>
      <c r="V5" s="258"/>
      <c r="W5" s="120"/>
      <c r="AA5" s="46"/>
    </row>
    <row r="6" spans="1:35" customFormat="1" ht="17.100000000000001" customHeight="1">
      <c r="A6" s="47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7"/>
      <c r="P6" s="47"/>
      <c r="Q6" s="47"/>
      <c r="V6" s="47"/>
      <c r="W6" s="47"/>
      <c r="X6" s="47"/>
    </row>
    <row r="7" spans="1:35" customFormat="1" ht="17.100000000000001" customHeight="1">
      <c r="A7" s="47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7"/>
      <c r="P7" s="47"/>
      <c r="Q7" s="47"/>
      <c r="R7" s="47"/>
      <c r="S7" s="47"/>
      <c r="T7" s="47"/>
      <c r="U7" s="47"/>
      <c r="V7" s="44"/>
      <c r="W7" s="44"/>
      <c r="X7" s="47"/>
    </row>
    <row r="8" spans="1:35" ht="16.5" customHeight="1">
      <c r="A8" s="121"/>
      <c r="B8" s="121"/>
      <c r="C8" s="103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261" t="s">
        <v>132</v>
      </c>
      <c r="S8" s="261"/>
      <c r="T8" s="166" t="str">
        <f>'Data Record'!Y9</f>
        <v>pH</v>
      </c>
      <c r="U8" s="121"/>
      <c r="V8" s="121"/>
      <c r="W8" s="121"/>
      <c r="AB8" s="9"/>
      <c r="AC8" s="9"/>
      <c r="AD8" s="9"/>
    </row>
    <row r="9" spans="1:35" ht="16.5" customHeight="1">
      <c r="A9" s="121"/>
      <c r="B9" s="121"/>
      <c r="C9" s="121"/>
      <c r="D9" s="122"/>
      <c r="E9" s="240" t="s">
        <v>129</v>
      </c>
      <c r="F9" s="241"/>
      <c r="G9" s="241"/>
      <c r="H9" s="242"/>
      <c r="I9" s="240" t="s">
        <v>130</v>
      </c>
      <c r="J9" s="241"/>
      <c r="K9" s="241"/>
      <c r="L9" s="242"/>
      <c r="M9" s="240" t="s">
        <v>99</v>
      </c>
      <c r="N9" s="241"/>
      <c r="O9" s="241"/>
      <c r="P9" s="242"/>
      <c r="Q9" s="240" t="s">
        <v>131</v>
      </c>
      <c r="R9" s="241"/>
      <c r="S9" s="241"/>
      <c r="T9" s="242"/>
      <c r="U9" s="122"/>
      <c r="V9" s="122"/>
      <c r="W9" s="122"/>
      <c r="X9" s="7"/>
    </row>
    <row r="10" spans="1:35" ht="16.5" customHeight="1">
      <c r="A10" s="121"/>
      <c r="B10" s="121"/>
      <c r="C10" s="123"/>
      <c r="D10" s="122"/>
      <c r="E10" s="243"/>
      <c r="F10" s="244"/>
      <c r="G10" s="244"/>
      <c r="H10" s="245"/>
      <c r="I10" s="243"/>
      <c r="J10" s="244"/>
      <c r="K10" s="244"/>
      <c r="L10" s="245"/>
      <c r="M10" s="243"/>
      <c r="N10" s="244"/>
      <c r="O10" s="244"/>
      <c r="P10" s="245"/>
      <c r="Q10" s="243"/>
      <c r="R10" s="244"/>
      <c r="S10" s="244"/>
      <c r="T10" s="245"/>
      <c r="U10" s="122"/>
      <c r="V10" s="122"/>
      <c r="W10" s="122"/>
      <c r="X10" s="7"/>
    </row>
    <row r="11" spans="1:35" ht="23.1" customHeight="1">
      <c r="A11" s="121"/>
      <c r="B11" s="121"/>
      <c r="C11" s="123"/>
      <c r="D11" s="122"/>
      <c r="E11" s="247">
        <f>'Data Record'!A22</f>
        <v>4.01</v>
      </c>
      <c r="F11" s="248"/>
      <c r="G11" s="248"/>
      <c r="H11" s="249"/>
      <c r="I11" s="247">
        <f>'Data Record'!M22</f>
        <v>4.01</v>
      </c>
      <c r="J11" s="248"/>
      <c r="K11" s="248"/>
      <c r="L11" s="249"/>
      <c r="M11" s="247">
        <f>'Data Record'!S22</f>
        <v>0</v>
      </c>
      <c r="N11" s="248"/>
      <c r="O11" s="248"/>
      <c r="P11" s="249"/>
      <c r="Q11" s="247">
        <f>'Uncertainty Budget'!M7</f>
        <v>1.1547005383792516E-2</v>
      </c>
      <c r="R11" s="248"/>
      <c r="S11" s="248"/>
      <c r="T11" s="249"/>
      <c r="U11" s="122"/>
      <c r="V11" s="122"/>
      <c r="W11" s="122"/>
      <c r="X11" s="7"/>
    </row>
    <row r="12" spans="1:35" ht="23.1" customHeight="1">
      <c r="A12" s="121"/>
      <c r="B12" s="121"/>
      <c r="C12" s="123"/>
      <c r="D12" s="122"/>
      <c r="E12" s="250">
        <f>'Data Record'!A23</f>
        <v>7.01</v>
      </c>
      <c r="F12" s="251"/>
      <c r="G12" s="251"/>
      <c r="H12" s="252"/>
      <c r="I12" s="250">
        <f>'Data Record'!M23</f>
        <v>7.01</v>
      </c>
      <c r="J12" s="251"/>
      <c r="K12" s="251"/>
      <c r="L12" s="252"/>
      <c r="M12" s="250">
        <f>'Data Record'!S23</f>
        <v>8.8817841970012523E-16</v>
      </c>
      <c r="N12" s="251"/>
      <c r="O12" s="251"/>
      <c r="P12" s="252"/>
      <c r="Q12" s="250">
        <f>'Uncertainty Budget'!M8</f>
        <v>1.1547005383792516E-2</v>
      </c>
      <c r="R12" s="251"/>
      <c r="S12" s="251"/>
      <c r="T12" s="252"/>
      <c r="U12" s="122"/>
      <c r="V12" s="122"/>
      <c r="W12" s="122"/>
      <c r="X12" s="7"/>
    </row>
    <row r="13" spans="1:35" ht="23.1" customHeight="1">
      <c r="A13" s="121"/>
      <c r="B13" s="121"/>
      <c r="C13" s="123"/>
      <c r="D13" s="122"/>
      <c r="E13" s="253">
        <f>'Data Record'!A24</f>
        <v>10.01</v>
      </c>
      <c r="F13" s="254"/>
      <c r="G13" s="254"/>
      <c r="H13" s="255"/>
      <c r="I13" s="253">
        <f>'Data Record'!M24</f>
        <v>10.01</v>
      </c>
      <c r="J13" s="254"/>
      <c r="K13" s="254"/>
      <c r="L13" s="255"/>
      <c r="M13" s="253">
        <f>'Data Record'!S24</f>
        <v>0</v>
      </c>
      <c r="N13" s="254"/>
      <c r="O13" s="254"/>
      <c r="P13" s="255"/>
      <c r="Q13" s="253">
        <f>'Uncertainty Budget'!M9</f>
        <v>1.1547005383792516E-2</v>
      </c>
      <c r="R13" s="254"/>
      <c r="S13" s="254"/>
      <c r="T13" s="255"/>
      <c r="U13" s="122"/>
      <c r="V13" s="122"/>
      <c r="W13" s="122"/>
      <c r="X13" s="7"/>
    </row>
    <row r="14" spans="1:35" ht="18" customHeight="1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</row>
    <row r="15" spans="1:35" ht="18" customHeight="1">
      <c r="A15" s="122"/>
      <c r="B15" s="102" t="s">
        <v>12</v>
      </c>
      <c r="C15" s="8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Y15" s="44" t="s">
        <v>107</v>
      </c>
      <c r="Z15" s="44"/>
      <c r="AA15" s="126"/>
      <c r="AB15" s="126"/>
      <c r="AC15" s="127"/>
      <c r="AD15" s="127"/>
      <c r="AE15" s="127"/>
      <c r="AF15" s="127"/>
      <c r="AG15" s="127"/>
      <c r="AH15" s="127"/>
      <c r="AI15" s="127"/>
    </row>
    <row r="16" spans="1:35" ht="18" customHeight="1">
      <c r="A16" s="121"/>
      <c r="B16" s="121"/>
      <c r="C16" s="125" t="s">
        <v>13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50"/>
      <c r="Y16" s="128" t="s">
        <v>108</v>
      </c>
      <c r="Z16" s="129"/>
      <c r="AA16" s="127"/>
      <c r="AB16" s="127"/>
      <c r="AC16" s="127"/>
      <c r="AD16" s="127"/>
      <c r="AE16" s="127"/>
      <c r="AF16" s="127"/>
      <c r="AG16" s="127"/>
      <c r="AH16" s="127"/>
      <c r="AI16" s="127"/>
    </row>
    <row r="17" spans="1:35" ht="18" customHeight="1">
      <c r="A17" s="260" t="str">
        <f>"standard uncertainty with the coverage factor k = "&amp;TEXT(2,"0.00")&amp;", providing a level of confidence approximately 95%."</f>
        <v>standard uncertainty with the coverage factor k = 2.00, providing a level of confidence approximately 95%.</v>
      </c>
      <c r="B17" s="260"/>
      <c r="C17" s="260"/>
      <c r="D17" s="260"/>
      <c r="E17" s="260"/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48"/>
      <c r="Y17" s="130"/>
      <c r="Z17" s="129"/>
      <c r="AA17" s="127"/>
      <c r="AB17" s="127"/>
      <c r="AC17" s="127"/>
      <c r="AD17" s="127"/>
      <c r="AE17" s="127"/>
      <c r="AF17" s="127"/>
      <c r="AG17" s="127"/>
      <c r="AH17" s="127"/>
      <c r="AI17" s="127"/>
    </row>
    <row r="18" spans="1:35" ht="16.5" customHeight="1">
      <c r="A18" s="259" t="s">
        <v>28</v>
      </c>
      <c r="B18" s="259"/>
      <c r="C18" s="259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Y18" s="256" t="s">
        <v>114</v>
      </c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</row>
    <row r="19" spans="1:35" ht="16.5" customHeight="1"/>
    <row r="20" spans="1:35" ht="16.5" customHeight="1"/>
    <row r="21" spans="1:35" ht="16.5" customHeight="1"/>
    <row r="22" spans="1:35" ht="18" customHeight="1"/>
    <row r="23" spans="1:35" ht="18" customHeight="1"/>
    <row r="24" spans="1:35" ht="18" customHeight="1"/>
    <row r="25" spans="1:35" ht="18" customHeight="1"/>
    <row r="26" spans="1:35" ht="18" customHeight="1"/>
    <row r="27" spans="1:35" ht="18" customHeight="1"/>
    <row r="28" spans="1:35" ht="18" customHeight="1"/>
    <row r="29" spans="1:35" ht="18" customHeight="1">
      <c r="N29" s="49"/>
      <c r="O29" s="49"/>
      <c r="P29" s="49"/>
      <c r="Q29" s="51"/>
      <c r="R29" s="246"/>
      <c r="S29" s="246"/>
      <c r="T29" s="246"/>
      <c r="U29" s="246"/>
      <c r="V29" s="246"/>
    </row>
    <row r="30" spans="1:35" ht="18" customHeight="1"/>
    <row r="31" spans="1:35" ht="18" customHeight="1"/>
    <row r="32" spans="1:35" ht="18" customHeight="1"/>
    <row r="33" spans="14:24" ht="18" customHeight="1"/>
    <row r="34" spans="14:24" ht="18" customHeight="1"/>
    <row r="35" spans="14:24" ht="18" customHeight="1"/>
    <row r="36" spans="14:24" ht="18" customHeight="1"/>
    <row r="37" spans="14:24" ht="18" customHeight="1"/>
    <row r="38" spans="14:24" ht="18" customHeight="1"/>
    <row r="39" spans="14:24" ht="18" customHeight="1"/>
    <row r="40" spans="14:24" ht="18" customHeight="1"/>
    <row r="41" spans="14:24" ht="18" customHeight="1"/>
    <row r="42" spans="14:24" ht="18" customHeight="1"/>
    <row r="43" spans="14:24" ht="18" customHeight="1"/>
    <row r="44" spans="14:24" ht="18" customHeight="1">
      <c r="N44" s="8"/>
      <c r="O44" s="8"/>
      <c r="P44" s="8"/>
      <c r="Q44" s="8"/>
      <c r="R44" s="8"/>
      <c r="S44" s="8"/>
      <c r="T44" s="8"/>
      <c r="U44" s="8"/>
      <c r="V44" s="8"/>
    </row>
    <row r="45" spans="14:24" ht="18" customHeight="1"/>
    <row r="46" spans="14:24" ht="18" customHeight="1"/>
    <row r="47" spans="14:24" ht="18" customHeight="1"/>
    <row r="48" spans="14:24" ht="18" customHeight="1">
      <c r="N48" s="8"/>
      <c r="O48" s="8"/>
      <c r="P48" s="8"/>
      <c r="Q48" s="8"/>
      <c r="R48" s="8"/>
      <c r="S48" s="8"/>
      <c r="T48" s="8"/>
      <c r="U48" s="8"/>
      <c r="V48" s="8"/>
      <c r="W48" s="31"/>
      <c r="X48" s="31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23">
    <mergeCell ref="Y18:AI18"/>
    <mergeCell ref="A3:W3"/>
    <mergeCell ref="S5:V5"/>
    <mergeCell ref="Q12:T12"/>
    <mergeCell ref="Q13:T13"/>
    <mergeCell ref="Q11:T11"/>
    <mergeCell ref="M13:P13"/>
    <mergeCell ref="A18:W18"/>
    <mergeCell ref="Q9:T10"/>
    <mergeCell ref="A17:W17"/>
    <mergeCell ref="R8:S8"/>
    <mergeCell ref="M12:P12"/>
    <mergeCell ref="I13:L13"/>
    <mergeCell ref="E9:H10"/>
    <mergeCell ref="I12:L12"/>
    <mergeCell ref="I9:L10"/>
    <mergeCell ref="R29:V29"/>
    <mergeCell ref="E11:H11"/>
    <mergeCell ref="E12:H12"/>
    <mergeCell ref="E13:H13"/>
    <mergeCell ref="M11:P11"/>
    <mergeCell ref="I11:L11"/>
    <mergeCell ref="M9:P10"/>
  </mergeCells>
  <printOptions horizontalCentered="1"/>
  <pageMargins left="0" right="0" top="0.98425196850393704" bottom="0" header="0" footer="0"/>
  <pageSetup paperSize="9" orientation="portrait" r:id="rId1"/>
  <headerFooter>
    <oddFooter>&amp;R&amp;"Gulim,Regular"SP-FM-04-15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M154"/>
  <sheetViews>
    <sheetView tabSelected="1" workbookViewId="0">
      <selection activeCell="P9" sqref="P9"/>
    </sheetView>
  </sheetViews>
  <sheetFormatPr defaultRowHeight="12.75"/>
  <cols>
    <col min="1" max="1" width="1.7109375" style="313" customWidth="1"/>
    <col min="2" max="2" width="6.42578125" style="316" customWidth="1"/>
    <col min="3" max="3" width="7.7109375" style="316" customWidth="1"/>
    <col min="4" max="10" width="8.7109375" style="316" customWidth="1"/>
    <col min="11" max="11" width="7.28515625" style="316" customWidth="1"/>
    <col min="12" max="13" width="8.7109375" style="316" customWidth="1"/>
    <col min="14" max="16384" width="9.140625" style="313"/>
  </cols>
  <sheetData>
    <row r="1" spans="1:13">
      <c r="A1" s="311"/>
      <c r="B1" s="312"/>
      <c r="C1" s="312"/>
      <c r="D1" s="311"/>
      <c r="E1" s="311"/>
      <c r="F1" s="311"/>
      <c r="G1" s="311"/>
      <c r="H1" s="311"/>
      <c r="I1" s="311"/>
      <c r="J1" s="311"/>
      <c r="K1" s="311"/>
      <c r="L1" s="311"/>
      <c r="M1" s="311"/>
    </row>
    <row r="2" spans="1:13" ht="30">
      <c r="A2" s="311"/>
      <c r="B2" s="314" t="s">
        <v>55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1"/>
    </row>
    <row r="3" spans="1:13">
      <c r="B3" s="315"/>
      <c r="C3" s="315"/>
      <c r="D3" s="315"/>
      <c r="L3" s="317" t="s">
        <v>56</v>
      </c>
      <c r="M3" s="316" t="str">
        <f>B6</f>
        <v>pH</v>
      </c>
    </row>
    <row r="4" spans="1:13" ht="21.75">
      <c r="B4" s="318" t="s">
        <v>57</v>
      </c>
      <c r="C4" s="319" t="s">
        <v>11</v>
      </c>
      <c r="D4" s="320"/>
      <c r="E4" s="319" t="s">
        <v>58</v>
      </c>
      <c r="F4" s="320"/>
      <c r="G4" s="319" t="s">
        <v>53</v>
      </c>
      <c r="H4" s="320"/>
      <c r="I4" s="321" t="s">
        <v>59</v>
      </c>
      <c r="J4" s="321" t="s">
        <v>60</v>
      </c>
      <c r="K4" s="321" t="s">
        <v>61</v>
      </c>
      <c r="L4" s="321" t="s">
        <v>62</v>
      </c>
      <c r="M4" s="322" t="s">
        <v>63</v>
      </c>
    </row>
    <row r="5" spans="1:13" ht="21.75">
      <c r="B5" s="323"/>
      <c r="C5" s="324" t="s">
        <v>73</v>
      </c>
      <c r="D5" s="325"/>
      <c r="E5" s="324" t="s">
        <v>64</v>
      </c>
      <c r="F5" s="325"/>
      <c r="G5" s="324" t="s">
        <v>65</v>
      </c>
      <c r="H5" s="325"/>
      <c r="I5" s="326"/>
      <c r="J5" s="326"/>
      <c r="K5" s="326"/>
      <c r="L5" s="326"/>
      <c r="M5" s="327"/>
    </row>
    <row r="6" spans="1:13" ht="18.75">
      <c r="B6" s="328" t="s">
        <v>54</v>
      </c>
      <c r="C6" s="329" t="s">
        <v>66</v>
      </c>
      <c r="D6" s="330" t="s">
        <v>60</v>
      </c>
      <c r="E6" s="331" t="s">
        <v>66</v>
      </c>
      <c r="F6" s="330" t="s">
        <v>60</v>
      </c>
      <c r="G6" s="331" t="s">
        <v>66</v>
      </c>
      <c r="H6" s="330" t="s">
        <v>60</v>
      </c>
      <c r="I6" s="332" t="s">
        <v>66</v>
      </c>
      <c r="J6" s="333" t="s">
        <v>66</v>
      </c>
      <c r="K6" s="332" t="s">
        <v>66</v>
      </c>
      <c r="L6" s="334" t="s">
        <v>66</v>
      </c>
      <c r="M6" s="332" t="s">
        <v>66</v>
      </c>
    </row>
    <row r="7" spans="1:13" ht="18.75">
      <c r="B7" s="84">
        <f>'Data Record'!A22</f>
        <v>4.01</v>
      </c>
      <c r="C7" s="87">
        <f>C15</f>
        <v>0.01</v>
      </c>
      <c r="D7" s="356">
        <f>C7/2</f>
        <v>5.0000000000000001E-3</v>
      </c>
      <c r="E7" s="357">
        <f>'Data Record'!O9/2</f>
        <v>5.0000000000000001E-3</v>
      </c>
      <c r="F7" s="356">
        <f>E7/SQRT(3)</f>
        <v>2.886751345948129E-3</v>
      </c>
      <c r="G7" s="357">
        <f>'Data Record'!Z22</f>
        <v>0</v>
      </c>
      <c r="H7" s="356">
        <f>G7/1</f>
        <v>0</v>
      </c>
      <c r="I7" s="310">
        <f>SQRT(D7^2+F7^2+H7^2)</f>
        <v>5.773502691896258E-3</v>
      </c>
      <c r="J7" s="358">
        <f>H7/1</f>
        <v>0</v>
      </c>
      <c r="K7" s="358" t="str">
        <f>IF(J7=0,"∞",(I7^4/(J7^4/3)))</f>
        <v>∞</v>
      </c>
      <c r="L7" s="310">
        <f>IF(OR(K7="∞",K7&gt;10000000000),2,_xlfn.T.INV.2T(0.0455,K7))</f>
        <v>2</v>
      </c>
      <c r="M7" s="88">
        <f>I7*L7</f>
        <v>1.1547005383792516E-2</v>
      </c>
    </row>
    <row r="8" spans="1:13" ht="18.75">
      <c r="B8" s="84">
        <f>'Data Record'!A23</f>
        <v>7.01</v>
      </c>
      <c r="C8" s="87">
        <f>F15</f>
        <v>0.01</v>
      </c>
      <c r="D8" s="356">
        <f>C8/2</f>
        <v>5.0000000000000001E-3</v>
      </c>
      <c r="E8" s="357">
        <f>E7</f>
        <v>5.0000000000000001E-3</v>
      </c>
      <c r="F8" s="356">
        <f>E8/SQRT(3)</f>
        <v>2.886751345948129E-3</v>
      </c>
      <c r="G8" s="357">
        <f>'Data Record'!Z23</f>
        <v>0</v>
      </c>
      <c r="H8" s="356">
        <f>G8/1</f>
        <v>0</v>
      </c>
      <c r="I8" s="310">
        <f>SQRT(D8^2+F8^2+H8^2)</f>
        <v>5.773502691896258E-3</v>
      </c>
      <c r="J8" s="358">
        <f>H8/1</f>
        <v>0</v>
      </c>
      <c r="K8" s="358" t="str">
        <f t="shared" ref="K8:K9" si="0">IF(J8=0,"∞",(I8^4/(J8^4/3)))</f>
        <v>∞</v>
      </c>
      <c r="L8" s="310">
        <f t="shared" ref="L8:L9" si="1">IF(OR(K8="∞",K8&gt;10000000000),2,_xlfn.T.INV.2T(0.0455,K8))</f>
        <v>2</v>
      </c>
      <c r="M8" s="88">
        <f>I8*L8</f>
        <v>1.1547005383792516E-2</v>
      </c>
    </row>
    <row r="9" spans="1:13" ht="18.75">
      <c r="B9" s="84">
        <f>'Data Record'!A24</f>
        <v>10.01</v>
      </c>
      <c r="C9" s="87">
        <f>I15</f>
        <v>0.01</v>
      </c>
      <c r="D9" s="356">
        <f>C9/2</f>
        <v>5.0000000000000001E-3</v>
      </c>
      <c r="E9" s="357">
        <f>E8</f>
        <v>5.0000000000000001E-3</v>
      </c>
      <c r="F9" s="356">
        <f>E9/SQRT(3)</f>
        <v>2.886751345948129E-3</v>
      </c>
      <c r="G9" s="357">
        <f>'Data Record'!Z24</f>
        <v>0</v>
      </c>
      <c r="H9" s="356">
        <f>G9/1</f>
        <v>0</v>
      </c>
      <c r="I9" s="310">
        <f>SQRT(D9^2+F9^2+H9^2)</f>
        <v>5.773502691896258E-3</v>
      </c>
      <c r="J9" s="358">
        <f>H9/1</f>
        <v>0</v>
      </c>
      <c r="K9" s="358" t="str">
        <f t="shared" si="0"/>
        <v>∞</v>
      </c>
      <c r="L9" s="310">
        <f t="shared" si="1"/>
        <v>2</v>
      </c>
      <c r="M9" s="88">
        <f>I9*L9</f>
        <v>1.1547005383792516E-2</v>
      </c>
    </row>
    <row r="10" spans="1:13">
      <c r="B10" s="335"/>
      <c r="C10" s="336"/>
      <c r="D10" s="335"/>
    </row>
    <row r="11" spans="1:13" ht="18">
      <c r="B11" s="337" t="s">
        <v>14</v>
      </c>
      <c r="C11" s="338"/>
      <c r="D11" s="339"/>
      <c r="E11" s="337" t="s">
        <v>14</v>
      </c>
      <c r="F11" s="338"/>
      <c r="G11" s="339"/>
      <c r="H11" s="337" t="s">
        <v>14</v>
      </c>
      <c r="I11" s="338"/>
      <c r="J11" s="339"/>
    </row>
    <row r="12" spans="1:13" ht="21">
      <c r="B12" s="340" t="s">
        <v>74</v>
      </c>
      <c r="C12" s="341"/>
      <c r="D12" s="342"/>
      <c r="E12" s="340" t="s">
        <v>77</v>
      </c>
      <c r="F12" s="341"/>
      <c r="G12" s="342"/>
      <c r="H12" s="340" t="s">
        <v>78</v>
      </c>
      <c r="I12" s="341"/>
      <c r="J12" s="342"/>
    </row>
    <row r="13" spans="1:13" ht="21">
      <c r="B13" s="340" t="s">
        <v>54</v>
      </c>
      <c r="C13" s="341"/>
      <c r="D13" s="342"/>
      <c r="E13" s="340" t="s">
        <v>54</v>
      </c>
      <c r="F13" s="341"/>
      <c r="G13" s="342"/>
      <c r="H13" s="340" t="s">
        <v>54</v>
      </c>
      <c r="I13" s="341"/>
      <c r="J13" s="342"/>
    </row>
    <row r="14" spans="1:13" ht="21">
      <c r="B14" s="343" t="s">
        <v>75</v>
      </c>
      <c r="C14" s="344" t="s">
        <v>76</v>
      </c>
      <c r="D14" s="345"/>
      <c r="E14" s="343" t="s">
        <v>75</v>
      </c>
      <c r="F14" s="344" t="s">
        <v>79</v>
      </c>
      <c r="G14" s="345"/>
      <c r="H14" s="343" t="s">
        <v>75</v>
      </c>
      <c r="I14" s="344" t="s">
        <v>80</v>
      </c>
      <c r="J14" s="345"/>
    </row>
    <row r="15" spans="1:13" ht="21">
      <c r="B15" s="85">
        <v>4.01</v>
      </c>
      <c r="C15" s="86">
        <v>0.01</v>
      </c>
      <c r="D15" s="359"/>
      <c r="E15" s="85">
        <v>7.01</v>
      </c>
      <c r="F15" s="86">
        <v>0.01</v>
      </c>
      <c r="G15" s="359"/>
      <c r="H15" s="85">
        <v>10.01</v>
      </c>
      <c r="I15" s="86">
        <v>0.01</v>
      </c>
      <c r="J15" s="359"/>
    </row>
    <row r="16" spans="1:13" ht="23.25">
      <c r="B16" s="346"/>
      <c r="C16" s="347"/>
      <c r="D16" s="347"/>
      <c r="E16" s="348"/>
      <c r="F16" s="349"/>
      <c r="G16" s="348"/>
      <c r="H16" s="349"/>
      <c r="I16" s="335"/>
      <c r="J16" s="335"/>
      <c r="K16" s="335"/>
      <c r="L16" s="335"/>
      <c r="M16" s="335"/>
    </row>
    <row r="17" spans="2:13" ht="23.25">
      <c r="B17" s="346"/>
      <c r="C17" s="347"/>
      <c r="D17" s="347"/>
      <c r="E17" s="348"/>
      <c r="F17" s="349"/>
      <c r="G17" s="348"/>
      <c r="H17" s="349"/>
      <c r="I17" s="335"/>
      <c r="J17" s="335"/>
      <c r="K17" s="335"/>
      <c r="L17" s="335"/>
      <c r="M17" s="335"/>
    </row>
    <row r="18" spans="2:13" ht="23.25">
      <c r="B18" s="346"/>
      <c r="C18" s="347"/>
      <c r="D18" s="347"/>
      <c r="E18" s="348"/>
      <c r="F18" s="349"/>
      <c r="G18" s="348"/>
      <c r="H18" s="349"/>
      <c r="I18" s="335"/>
      <c r="J18" s="335"/>
      <c r="K18" s="335"/>
      <c r="L18" s="335"/>
      <c r="M18" s="335"/>
    </row>
    <row r="19" spans="2:13" ht="23.25">
      <c r="B19" s="346"/>
      <c r="C19" s="347"/>
      <c r="D19" s="347"/>
      <c r="E19" s="348"/>
      <c r="F19" s="349"/>
      <c r="G19" s="348"/>
      <c r="H19" s="349"/>
      <c r="I19" s="335"/>
      <c r="J19" s="335"/>
      <c r="K19" s="335"/>
      <c r="L19" s="335"/>
      <c r="M19" s="335"/>
    </row>
    <row r="20" spans="2:13" ht="23.25">
      <c r="B20" s="346"/>
      <c r="C20" s="347"/>
      <c r="D20" s="347"/>
      <c r="E20" s="348"/>
      <c r="F20" s="349"/>
      <c r="G20" s="348"/>
      <c r="H20" s="349"/>
      <c r="I20" s="335"/>
      <c r="J20" s="335"/>
      <c r="K20" s="335"/>
      <c r="L20" s="335"/>
      <c r="M20" s="335"/>
    </row>
    <row r="21" spans="2:13" ht="23.25">
      <c r="B21" s="346"/>
      <c r="C21" s="347"/>
      <c r="D21" s="347"/>
      <c r="E21" s="348"/>
      <c r="F21" s="349"/>
      <c r="G21" s="348"/>
      <c r="H21" s="349"/>
      <c r="I21" s="335"/>
      <c r="J21" s="335"/>
      <c r="K21" s="335"/>
      <c r="L21" s="335"/>
      <c r="M21" s="335"/>
    </row>
    <row r="22" spans="2:13" ht="23.25">
      <c r="B22" s="350"/>
      <c r="C22" s="350"/>
      <c r="D22" s="351"/>
      <c r="E22" s="348"/>
      <c r="F22" s="349"/>
      <c r="G22" s="348"/>
      <c r="H22" s="349"/>
      <c r="I22" s="335"/>
      <c r="J22" s="335"/>
      <c r="K22" s="335"/>
      <c r="L22" s="335"/>
      <c r="M22" s="335"/>
    </row>
    <row r="23" spans="2:13" ht="23.25">
      <c r="B23" s="350"/>
      <c r="C23" s="350"/>
      <c r="D23" s="351"/>
      <c r="E23" s="348"/>
      <c r="F23" s="349"/>
      <c r="G23" s="348"/>
      <c r="H23" s="349"/>
      <c r="I23" s="335"/>
      <c r="J23" s="335"/>
      <c r="K23" s="335"/>
      <c r="L23" s="335"/>
      <c r="M23" s="335"/>
    </row>
    <row r="24" spans="2:13" ht="23.25">
      <c r="B24" s="350"/>
      <c r="C24" s="350"/>
      <c r="D24" s="351"/>
      <c r="E24" s="348"/>
      <c r="F24" s="349"/>
      <c r="G24" s="348"/>
      <c r="H24" s="349"/>
      <c r="I24" s="335"/>
      <c r="J24" s="335"/>
      <c r="K24" s="335"/>
      <c r="L24" s="335"/>
      <c r="M24" s="335"/>
    </row>
    <row r="25" spans="2:13">
      <c r="B25" s="350"/>
      <c r="C25" s="350"/>
      <c r="D25" s="351"/>
      <c r="E25" s="335"/>
      <c r="F25" s="335"/>
      <c r="G25" s="335"/>
      <c r="H25" s="335"/>
      <c r="I25" s="335"/>
      <c r="J25" s="335"/>
      <c r="K25" s="335"/>
      <c r="L25" s="335"/>
      <c r="M25" s="335"/>
    </row>
    <row r="26" spans="2:13">
      <c r="B26" s="350"/>
      <c r="C26" s="350"/>
      <c r="D26" s="351"/>
      <c r="E26" s="335"/>
      <c r="F26" s="335"/>
      <c r="G26" s="335"/>
      <c r="H26" s="335"/>
      <c r="I26" s="335"/>
      <c r="J26" s="335"/>
      <c r="K26" s="335"/>
      <c r="L26" s="335"/>
      <c r="M26" s="335"/>
    </row>
    <row r="27" spans="2:13">
      <c r="B27" s="350"/>
      <c r="C27" s="350"/>
      <c r="D27" s="351"/>
      <c r="E27" s="335"/>
      <c r="F27" s="335"/>
      <c r="G27" s="335"/>
      <c r="H27" s="335"/>
      <c r="I27" s="335"/>
      <c r="J27" s="335"/>
      <c r="K27" s="335"/>
      <c r="L27" s="335"/>
      <c r="M27" s="335"/>
    </row>
    <row r="28" spans="2:13">
      <c r="B28" s="350"/>
      <c r="C28" s="350"/>
      <c r="D28" s="351"/>
      <c r="E28" s="335"/>
      <c r="F28" s="335"/>
      <c r="G28" s="335"/>
      <c r="H28" s="335"/>
      <c r="I28" s="335"/>
      <c r="J28" s="335"/>
      <c r="K28" s="335"/>
      <c r="L28" s="335"/>
      <c r="M28" s="335"/>
    </row>
    <row r="29" spans="2:13">
      <c r="B29" s="350"/>
      <c r="C29" s="350"/>
      <c r="D29" s="351"/>
      <c r="E29" s="335"/>
      <c r="F29" s="335"/>
      <c r="G29" s="335"/>
      <c r="H29" s="335"/>
      <c r="I29" s="335"/>
      <c r="J29" s="335"/>
      <c r="K29" s="335"/>
      <c r="L29" s="335"/>
      <c r="M29" s="335"/>
    </row>
    <row r="30" spans="2:13">
      <c r="B30" s="350"/>
      <c r="C30" s="350"/>
      <c r="D30" s="351"/>
      <c r="E30" s="335"/>
      <c r="F30" s="335"/>
      <c r="G30" s="335"/>
      <c r="H30" s="335"/>
      <c r="I30" s="335"/>
      <c r="J30" s="335"/>
      <c r="K30" s="335"/>
      <c r="L30" s="335"/>
      <c r="M30" s="335"/>
    </row>
    <row r="31" spans="2:13">
      <c r="B31" s="350"/>
      <c r="C31" s="350"/>
      <c r="D31" s="351"/>
      <c r="E31" s="335"/>
      <c r="F31" s="335"/>
      <c r="G31" s="335"/>
      <c r="H31" s="335"/>
      <c r="I31" s="335"/>
      <c r="J31" s="335"/>
      <c r="K31" s="335"/>
      <c r="L31" s="335"/>
      <c r="M31" s="335"/>
    </row>
    <row r="32" spans="2:13">
      <c r="B32" s="350"/>
      <c r="C32" s="350"/>
      <c r="D32" s="351"/>
      <c r="E32" s="335"/>
      <c r="F32" s="335"/>
      <c r="G32" s="335"/>
      <c r="H32" s="335"/>
      <c r="I32" s="335"/>
      <c r="J32" s="335"/>
      <c r="K32" s="335"/>
      <c r="L32" s="335"/>
      <c r="M32" s="335"/>
    </row>
    <row r="33" spans="2:13">
      <c r="B33" s="350"/>
      <c r="C33" s="350"/>
      <c r="D33" s="351"/>
      <c r="E33" s="335"/>
      <c r="F33" s="335"/>
      <c r="G33" s="335"/>
      <c r="H33" s="335"/>
      <c r="I33" s="335"/>
      <c r="J33" s="335"/>
      <c r="K33" s="335"/>
      <c r="L33" s="335"/>
      <c r="M33" s="335"/>
    </row>
    <row r="34" spans="2:13">
      <c r="B34" s="350"/>
      <c r="C34" s="350"/>
      <c r="D34" s="351"/>
      <c r="E34" s="335"/>
      <c r="F34" s="335"/>
      <c r="G34" s="335"/>
      <c r="H34" s="335"/>
      <c r="I34" s="335"/>
      <c r="J34" s="335"/>
      <c r="K34" s="335"/>
      <c r="L34" s="335"/>
      <c r="M34" s="335"/>
    </row>
    <row r="35" spans="2:13">
      <c r="B35" s="350"/>
      <c r="C35" s="350"/>
      <c r="D35" s="351"/>
      <c r="E35" s="335"/>
      <c r="F35" s="335"/>
      <c r="G35" s="335"/>
      <c r="H35" s="335"/>
      <c r="I35" s="335"/>
      <c r="J35" s="335"/>
      <c r="K35" s="335"/>
      <c r="L35" s="335"/>
      <c r="M35" s="335"/>
    </row>
    <row r="36" spans="2:13">
      <c r="B36" s="350"/>
      <c r="C36" s="350"/>
      <c r="D36" s="351"/>
      <c r="E36" s="335"/>
      <c r="F36" s="335"/>
      <c r="G36" s="335"/>
      <c r="H36" s="335"/>
      <c r="I36" s="335"/>
      <c r="J36" s="335"/>
      <c r="K36" s="335"/>
      <c r="L36" s="335"/>
      <c r="M36" s="335"/>
    </row>
    <row r="37" spans="2:13">
      <c r="B37" s="350"/>
      <c r="C37" s="350"/>
      <c r="D37" s="351"/>
      <c r="E37" s="335"/>
      <c r="F37" s="335"/>
      <c r="G37" s="335"/>
      <c r="H37" s="335"/>
      <c r="I37" s="335"/>
      <c r="J37" s="335"/>
      <c r="K37" s="335"/>
      <c r="L37" s="335"/>
      <c r="M37" s="335"/>
    </row>
    <row r="38" spans="2:13">
      <c r="B38" s="350"/>
      <c r="C38" s="350"/>
      <c r="D38" s="351"/>
      <c r="E38" s="335"/>
      <c r="F38" s="335"/>
      <c r="G38" s="335"/>
      <c r="H38" s="335"/>
      <c r="I38" s="335"/>
      <c r="J38" s="335"/>
      <c r="K38" s="335"/>
      <c r="L38" s="335"/>
      <c r="M38" s="335"/>
    </row>
    <row r="39" spans="2:13">
      <c r="B39" s="350"/>
      <c r="C39" s="350"/>
      <c r="D39" s="351"/>
      <c r="E39" s="335"/>
      <c r="F39" s="335"/>
      <c r="G39" s="335"/>
      <c r="H39" s="335"/>
      <c r="I39" s="335"/>
      <c r="J39" s="335"/>
      <c r="K39" s="335"/>
      <c r="L39" s="335"/>
      <c r="M39" s="335"/>
    </row>
    <row r="40" spans="2:13">
      <c r="B40" s="350"/>
      <c r="C40" s="350"/>
      <c r="D40" s="351"/>
      <c r="E40" s="335"/>
      <c r="F40" s="335"/>
      <c r="G40" s="335"/>
      <c r="H40" s="335"/>
      <c r="I40" s="335"/>
      <c r="J40" s="335"/>
      <c r="K40" s="335"/>
      <c r="L40" s="335"/>
      <c r="M40" s="335"/>
    </row>
    <row r="41" spans="2:13">
      <c r="B41" s="350"/>
      <c r="C41" s="350"/>
      <c r="D41" s="351"/>
      <c r="E41" s="335"/>
      <c r="F41" s="335"/>
      <c r="G41" s="335"/>
      <c r="H41" s="335"/>
      <c r="I41" s="335"/>
      <c r="J41" s="335"/>
      <c r="K41" s="335"/>
      <c r="L41" s="335"/>
      <c r="M41" s="335"/>
    </row>
    <row r="42" spans="2:13">
      <c r="B42" s="350"/>
      <c r="C42" s="350"/>
      <c r="D42" s="351"/>
      <c r="E42" s="335"/>
      <c r="F42" s="335"/>
      <c r="G42" s="335"/>
      <c r="H42" s="335"/>
      <c r="I42" s="335"/>
      <c r="J42" s="335"/>
      <c r="K42" s="335"/>
      <c r="L42" s="335"/>
      <c r="M42" s="335"/>
    </row>
    <row r="43" spans="2:13">
      <c r="B43" s="350"/>
      <c r="C43" s="350"/>
      <c r="D43" s="351"/>
      <c r="E43" s="335"/>
      <c r="F43" s="335"/>
      <c r="G43" s="335"/>
      <c r="H43" s="335"/>
      <c r="I43" s="335"/>
      <c r="J43" s="335"/>
      <c r="K43" s="335"/>
      <c r="L43" s="335"/>
      <c r="M43" s="335"/>
    </row>
    <row r="44" spans="2:13">
      <c r="B44" s="350"/>
      <c r="C44" s="350"/>
      <c r="D44" s="351"/>
      <c r="E44" s="335"/>
      <c r="F44" s="335"/>
      <c r="G44" s="335"/>
      <c r="H44" s="335"/>
      <c r="I44" s="335"/>
      <c r="J44" s="335"/>
      <c r="K44" s="335"/>
      <c r="L44" s="335"/>
      <c r="M44" s="335"/>
    </row>
    <row r="45" spans="2:13">
      <c r="B45" s="350"/>
      <c r="C45" s="350"/>
      <c r="D45" s="351"/>
      <c r="E45" s="335"/>
      <c r="F45" s="335"/>
      <c r="G45" s="335"/>
      <c r="H45" s="335"/>
      <c r="I45" s="335"/>
      <c r="J45" s="335"/>
      <c r="K45" s="335"/>
      <c r="L45" s="335"/>
      <c r="M45" s="335"/>
    </row>
    <row r="46" spans="2:13">
      <c r="B46" s="350"/>
      <c r="C46" s="350"/>
      <c r="D46" s="351"/>
      <c r="E46" s="335"/>
      <c r="F46" s="335"/>
      <c r="G46" s="335"/>
      <c r="H46" s="335"/>
      <c r="I46" s="335"/>
      <c r="J46" s="335"/>
      <c r="K46" s="335"/>
      <c r="L46" s="335"/>
      <c r="M46" s="335"/>
    </row>
    <row r="47" spans="2:13">
      <c r="B47" s="350"/>
      <c r="C47" s="350"/>
      <c r="D47" s="351"/>
      <c r="E47" s="335"/>
      <c r="F47" s="335"/>
      <c r="G47" s="335"/>
      <c r="H47" s="335"/>
      <c r="I47" s="335"/>
      <c r="J47" s="335"/>
      <c r="K47" s="335"/>
      <c r="L47" s="335"/>
      <c r="M47" s="335"/>
    </row>
    <row r="48" spans="2:13">
      <c r="B48" s="350"/>
      <c r="C48" s="350"/>
      <c r="D48" s="351"/>
      <c r="E48" s="335"/>
      <c r="F48" s="335"/>
      <c r="G48" s="335"/>
      <c r="H48" s="335"/>
      <c r="I48" s="335"/>
      <c r="J48" s="335"/>
      <c r="K48" s="335"/>
      <c r="L48" s="335"/>
      <c r="M48" s="335"/>
    </row>
    <row r="49" spans="2:13">
      <c r="B49" s="350"/>
      <c r="C49" s="350"/>
      <c r="D49" s="351"/>
      <c r="E49" s="335"/>
      <c r="F49" s="335"/>
      <c r="G49" s="335"/>
      <c r="H49" s="335"/>
      <c r="I49" s="335"/>
      <c r="J49" s="335"/>
      <c r="K49" s="335"/>
      <c r="L49" s="335"/>
      <c r="M49" s="335"/>
    </row>
    <row r="50" spans="2:13">
      <c r="B50" s="350"/>
      <c r="C50" s="350"/>
      <c r="D50" s="351"/>
      <c r="E50" s="335"/>
      <c r="F50" s="335"/>
      <c r="G50" s="335"/>
      <c r="H50" s="335"/>
      <c r="I50" s="335"/>
      <c r="J50" s="335"/>
      <c r="K50" s="335"/>
      <c r="L50" s="335"/>
      <c r="M50" s="335"/>
    </row>
    <row r="51" spans="2:13">
      <c r="B51" s="350"/>
      <c r="C51" s="350"/>
      <c r="D51" s="351"/>
      <c r="E51" s="335"/>
      <c r="F51" s="335"/>
      <c r="G51" s="335"/>
      <c r="H51" s="335"/>
      <c r="I51" s="335"/>
      <c r="J51" s="335"/>
      <c r="K51" s="335"/>
      <c r="L51" s="335"/>
      <c r="M51" s="335"/>
    </row>
    <row r="52" spans="2:13">
      <c r="B52" s="350"/>
      <c r="C52" s="350"/>
      <c r="D52" s="351"/>
      <c r="E52" s="335"/>
      <c r="F52" s="335"/>
      <c r="G52" s="335"/>
      <c r="H52" s="335"/>
      <c r="I52" s="335"/>
      <c r="J52" s="335"/>
      <c r="K52" s="335"/>
      <c r="L52" s="335"/>
      <c r="M52" s="335"/>
    </row>
    <row r="53" spans="2:13">
      <c r="B53" s="352"/>
      <c r="C53" s="352"/>
      <c r="D53" s="353"/>
    </row>
    <row r="54" spans="2:13">
      <c r="B54" s="352"/>
      <c r="C54" s="352"/>
      <c r="D54" s="353"/>
    </row>
    <row r="55" spans="2:13">
      <c r="B55" s="352"/>
      <c r="C55" s="352"/>
      <c r="D55" s="353"/>
    </row>
    <row r="56" spans="2:13">
      <c r="B56" s="352"/>
      <c r="C56" s="352"/>
      <c r="D56" s="353"/>
    </row>
    <row r="57" spans="2:13">
      <c r="B57" s="352"/>
      <c r="C57" s="352"/>
      <c r="D57" s="353"/>
    </row>
    <row r="58" spans="2:13">
      <c r="B58" s="352"/>
      <c r="C58" s="352"/>
      <c r="D58" s="353"/>
    </row>
    <row r="59" spans="2:13">
      <c r="B59" s="352"/>
      <c r="C59" s="352"/>
      <c r="D59" s="353"/>
    </row>
    <row r="60" spans="2:13">
      <c r="B60" s="352"/>
      <c r="C60" s="352"/>
      <c r="D60" s="353"/>
    </row>
    <row r="61" spans="2:13">
      <c r="B61" s="352"/>
      <c r="C61" s="352"/>
      <c r="D61" s="353"/>
    </row>
    <row r="62" spans="2:13">
      <c r="B62" s="352"/>
      <c r="C62" s="352"/>
      <c r="D62" s="353"/>
    </row>
    <row r="63" spans="2:13">
      <c r="B63" s="352"/>
      <c r="C63" s="352"/>
      <c r="D63" s="353"/>
    </row>
    <row r="64" spans="2:13">
      <c r="B64" s="352"/>
      <c r="C64" s="352"/>
      <c r="D64" s="353"/>
    </row>
    <row r="65" spans="2:4">
      <c r="B65" s="352"/>
      <c r="C65" s="352"/>
      <c r="D65" s="353"/>
    </row>
    <row r="66" spans="2:4">
      <c r="B66" s="352"/>
      <c r="C66" s="352"/>
      <c r="D66" s="353"/>
    </row>
    <row r="67" spans="2:4">
      <c r="B67" s="352"/>
      <c r="C67" s="352"/>
      <c r="D67" s="353"/>
    </row>
    <row r="68" spans="2:4">
      <c r="B68" s="352"/>
      <c r="C68" s="352"/>
      <c r="D68" s="353"/>
    </row>
    <row r="69" spans="2:4">
      <c r="B69" s="352"/>
      <c r="C69" s="352"/>
      <c r="D69" s="353"/>
    </row>
    <row r="70" spans="2:4">
      <c r="B70" s="352"/>
      <c r="C70" s="352"/>
      <c r="D70" s="353"/>
    </row>
    <row r="71" spans="2:4">
      <c r="B71" s="352"/>
      <c r="C71" s="352"/>
      <c r="D71" s="353"/>
    </row>
    <row r="72" spans="2:4">
      <c r="B72" s="352"/>
      <c r="C72" s="352"/>
      <c r="D72" s="353"/>
    </row>
    <row r="73" spans="2:4">
      <c r="B73" s="352"/>
      <c r="C73" s="352"/>
      <c r="D73" s="353"/>
    </row>
    <row r="74" spans="2:4">
      <c r="B74" s="352"/>
      <c r="C74" s="352"/>
      <c r="D74" s="353"/>
    </row>
    <row r="75" spans="2:4">
      <c r="B75" s="352"/>
      <c r="C75" s="352"/>
      <c r="D75" s="353"/>
    </row>
    <row r="76" spans="2:4">
      <c r="B76" s="352"/>
      <c r="C76" s="352"/>
      <c r="D76" s="353"/>
    </row>
    <row r="77" spans="2:4">
      <c r="B77" s="352"/>
      <c r="C77" s="352"/>
      <c r="D77" s="353"/>
    </row>
    <row r="78" spans="2:4">
      <c r="B78" s="352"/>
      <c r="C78" s="352"/>
      <c r="D78" s="353"/>
    </row>
    <row r="79" spans="2:4">
      <c r="B79" s="352"/>
      <c r="C79" s="352"/>
      <c r="D79" s="353"/>
    </row>
    <row r="80" spans="2:4">
      <c r="B80" s="352"/>
      <c r="C80" s="352"/>
      <c r="D80" s="353"/>
    </row>
    <row r="81" spans="2:4">
      <c r="B81" s="352"/>
      <c r="C81" s="352"/>
      <c r="D81" s="353"/>
    </row>
    <row r="82" spans="2:4">
      <c r="B82" s="352"/>
      <c r="C82" s="352"/>
      <c r="D82" s="353"/>
    </row>
    <row r="83" spans="2:4">
      <c r="B83" s="352"/>
      <c r="C83" s="352"/>
      <c r="D83" s="353"/>
    </row>
    <row r="84" spans="2:4">
      <c r="B84" s="352"/>
      <c r="C84" s="352"/>
      <c r="D84" s="353"/>
    </row>
    <row r="85" spans="2:4">
      <c r="B85" s="352"/>
      <c r="C85" s="352"/>
      <c r="D85" s="353"/>
    </row>
    <row r="86" spans="2:4">
      <c r="B86" s="352"/>
      <c r="C86" s="352"/>
      <c r="D86" s="353"/>
    </row>
    <row r="91" spans="2:4">
      <c r="B91" s="352"/>
      <c r="C91" s="352"/>
      <c r="D91" s="354" t="s">
        <v>67</v>
      </c>
    </row>
    <row r="92" spans="2:4">
      <c r="B92" s="355" t="s">
        <v>57</v>
      </c>
      <c r="C92" s="352"/>
      <c r="D92" s="355" t="s">
        <v>68</v>
      </c>
    </row>
    <row r="93" spans="2:4">
      <c r="B93" s="355" t="s">
        <v>69</v>
      </c>
      <c r="C93" s="352"/>
      <c r="D93" s="355" t="s">
        <v>70</v>
      </c>
    </row>
    <row r="94" spans="2:4" ht="15">
      <c r="B94" s="352" t="s">
        <v>71</v>
      </c>
      <c r="C94" s="352"/>
      <c r="D94" s="352" t="s">
        <v>72</v>
      </c>
    </row>
    <row r="95" spans="2:4">
      <c r="B95" s="352">
        <v>1</v>
      </c>
      <c r="C95" s="352"/>
      <c r="D95" s="353">
        <v>0.03</v>
      </c>
    </row>
    <row r="96" spans="2:4">
      <c r="B96" s="352">
        <v>1.0049999999999999</v>
      </c>
      <c r="C96" s="352"/>
      <c r="D96" s="353">
        <v>0.05</v>
      </c>
    </row>
    <row r="97" spans="2:4">
      <c r="B97" s="352">
        <v>1.01</v>
      </c>
      <c r="C97" s="352"/>
      <c r="D97" s="353">
        <v>0.04</v>
      </c>
    </row>
    <row r="98" spans="2:4">
      <c r="B98" s="352">
        <v>1.02</v>
      </c>
      <c r="C98" s="352"/>
      <c r="D98" s="353">
        <v>7.0000000000000007E-2</v>
      </c>
    </row>
    <row r="99" spans="2:4">
      <c r="B99" s="352">
        <v>1.03</v>
      </c>
      <c r="C99" s="352"/>
      <c r="D99" s="353">
        <v>0.04</v>
      </c>
    </row>
    <row r="100" spans="2:4">
      <c r="B100" s="352">
        <v>1.04</v>
      </c>
      <c r="C100" s="352"/>
      <c r="D100" s="353">
        <v>0.04</v>
      </c>
    </row>
    <row r="101" spans="2:4">
      <c r="B101" s="352">
        <v>1.05</v>
      </c>
      <c r="C101" s="352"/>
      <c r="D101" s="353">
        <v>0.06</v>
      </c>
    </row>
    <row r="102" spans="2:4">
      <c r="B102" s="352">
        <v>1.06</v>
      </c>
      <c r="C102" s="352"/>
      <c r="D102" s="353">
        <v>7.0000000000000007E-2</v>
      </c>
    </row>
    <row r="103" spans="2:4">
      <c r="B103" s="352">
        <v>1.07</v>
      </c>
      <c r="C103" s="352"/>
      <c r="D103" s="353">
        <v>0.08</v>
      </c>
    </row>
    <row r="104" spans="2:4">
      <c r="B104" s="352">
        <v>1.08</v>
      </c>
      <c r="C104" s="352"/>
      <c r="D104" s="353">
        <v>0.04</v>
      </c>
    </row>
    <row r="105" spans="2:4">
      <c r="B105" s="352">
        <v>1.0900000000000001</v>
      </c>
      <c r="C105" s="352"/>
      <c r="D105" s="353">
        <v>0.04</v>
      </c>
    </row>
    <row r="106" spans="2:4">
      <c r="B106" s="352">
        <v>1.1000000000000001</v>
      </c>
      <c r="C106" s="352"/>
      <c r="D106" s="353">
        <v>0.04</v>
      </c>
    </row>
    <row r="107" spans="2:4">
      <c r="B107" s="352">
        <v>1.2</v>
      </c>
      <c r="C107" s="352"/>
      <c r="D107" s="353">
        <v>0.14000000000000001</v>
      </c>
    </row>
    <row r="108" spans="2:4">
      <c r="B108" s="352">
        <v>1.3</v>
      </c>
      <c r="C108" s="352"/>
      <c r="D108" s="353">
        <v>0.03</v>
      </c>
    </row>
    <row r="109" spans="2:4">
      <c r="B109" s="352">
        <v>1.4</v>
      </c>
      <c r="C109" s="352"/>
      <c r="D109" s="353">
        <v>7.0000000000000007E-2</v>
      </c>
    </row>
    <row r="110" spans="2:4">
      <c r="B110" s="352">
        <v>1.5</v>
      </c>
      <c r="C110" s="352"/>
      <c r="D110" s="353">
        <v>0.02</v>
      </c>
    </row>
    <row r="111" spans="2:4">
      <c r="B111" s="352">
        <v>1.6</v>
      </c>
      <c r="C111" s="352"/>
      <c r="D111" s="353">
        <v>7.0000000000000007E-2</v>
      </c>
    </row>
    <row r="112" spans="2:4">
      <c r="B112" s="352">
        <v>1.7</v>
      </c>
      <c r="C112" s="352"/>
      <c r="D112" s="353">
        <v>7.0000000000000007E-2</v>
      </c>
    </row>
    <row r="113" spans="2:4">
      <c r="B113" s="352">
        <v>1.8</v>
      </c>
      <c r="C113" s="352"/>
      <c r="D113" s="353">
        <v>0.06</v>
      </c>
    </row>
    <row r="114" spans="2:4">
      <c r="B114" s="352">
        <v>1.9</v>
      </c>
      <c r="C114" s="352"/>
      <c r="D114" s="353">
        <v>0.04</v>
      </c>
    </row>
    <row r="115" spans="2:4">
      <c r="B115" s="352">
        <v>2</v>
      </c>
      <c r="C115" s="352"/>
      <c r="D115" s="353">
        <v>0.03</v>
      </c>
    </row>
    <row r="116" spans="2:4">
      <c r="B116" s="352">
        <v>3</v>
      </c>
      <c r="C116" s="352"/>
      <c r="D116" s="353">
        <v>0.08</v>
      </c>
    </row>
    <row r="117" spans="2:4">
      <c r="B117" s="352">
        <v>4</v>
      </c>
      <c r="C117" s="352"/>
      <c r="D117" s="353">
        <v>0.06</v>
      </c>
    </row>
    <row r="118" spans="2:4">
      <c r="B118" s="352">
        <v>5</v>
      </c>
      <c r="C118" s="352"/>
      <c r="D118" s="353">
        <v>7.0000000000000007E-2</v>
      </c>
    </row>
    <row r="119" spans="2:4">
      <c r="B119" s="352">
        <v>6</v>
      </c>
      <c r="C119" s="352"/>
      <c r="D119" s="353">
        <v>0.05</v>
      </c>
    </row>
    <row r="120" spans="2:4">
      <c r="B120" s="352">
        <v>7</v>
      </c>
      <c r="C120" s="352"/>
      <c r="D120" s="353">
        <v>7.0000000000000007E-2</v>
      </c>
    </row>
    <row r="121" spans="2:4">
      <c r="B121" s="352">
        <v>8</v>
      </c>
      <c r="C121" s="352"/>
      <c r="D121" s="353">
        <v>0.01</v>
      </c>
    </row>
    <row r="122" spans="2:4">
      <c r="B122" s="352">
        <v>9</v>
      </c>
      <c r="C122" s="352"/>
      <c r="D122" s="353">
        <v>7.0000000000000007E-2</v>
      </c>
    </row>
    <row r="123" spans="2:4">
      <c r="B123" s="352">
        <v>10</v>
      </c>
      <c r="C123" s="352"/>
      <c r="D123" s="353">
        <v>0.06</v>
      </c>
    </row>
    <row r="124" spans="2:4">
      <c r="B124" s="352">
        <v>11</v>
      </c>
      <c r="C124" s="352"/>
      <c r="D124" s="353">
        <v>0.06</v>
      </c>
    </row>
    <row r="125" spans="2:4">
      <c r="B125" s="352">
        <v>12</v>
      </c>
      <c r="C125" s="352"/>
      <c r="D125" s="353">
        <v>0.02</v>
      </c>
    </row>
    <row r="126" spans="2:4">
      <c r="B126" s="352">
        <v>13</v>
      </c>
      <c r="C126" s="352"/>
      <c r="D126" s="353">
        <v>0.04</v>
      </c>
    </row>
    <row r="127" spans="2:4">
      <c r="B127" s="352">
        <v>14</v>
      </c>
      <c r="C127" s="352"/>
      <c r="D127" s="353">
        <v>0.05</v>
      </c>
    </row>
    <row r="128" spans="2:4">
      <c r="B128" s="352">
        <v>15</v>
      </c>
      <c r="C128" s="352"/>
      <c r="D128" s="353">
        <v>0.05</v>
      </c>
    </row>
    <row r="129" spans="2:4">
      <c r="B129" s="352">
        <v>16</v>
      </c>
      <c r="C129" s="352"/>
      <c r="D129" s="353">
        <v>7.0000000000000007E-2</v>
      </c>
    </row>
    <row r="130" spans="2:4">
      <c r="B130" s="352">
        <v>17</v>
      </c>
      <c r="C130" s="352"/>
      <c r="D130" s="353">
        <v>0.04</v>
      </c>
    </row>
    <row r="131" spans="2:4">
      <c r="B131" s="352">
        <v>18</v>
      </c>
      <c r="C131" s="352"/>
      <c r="D131" s="353">
        <v>0.05</v>
      </c>
    </row>
    <row r="132" spans="2:4">
      <c r="B132" s="352">
        <v>19</v>
      </c>
      <c r="C132" s="352"/>
      <c r="D132" s="353">
        <v>0.09</v>
      </c>
    </row>
    <row r="133" spans="2:4">
      <c r="B133" s="352">
        <v>20</v>
      </c>
      <c r="C133" s="352"/>
      <c r="D133" s="353">
        <v>0.08</v>
      </c>
    </row>
    <row r="134" spans="2:4">
      <c r="B134" s="352">
        <v>21</v>
      </c>
      <c r="C134" s="352"/>
      <c r="D134" s="353">
        <v>0.06</v>
      </c>
    </row>
    <row r="135" spans="2:4">
      <c r="B135" s="352">
        <v>22</v>
      </c>
      <c r="C135" s="352"/>
      <c r="D135" s="353">
        <v>0.04</v>
      </c>
    </row>
    <row r="136" spans="2:4">
      <c r="B136" s="352">
        <v>23</v>
      </c>
      <c r="C136" s="352"/>
      <c r="D136" s="353">
        <v>0.04</v>
      </c>
    </row>
    <row r="137" spans="2:4">
      <c r="B137" s="352">
        <v>24</v>
      </c>
      <c r="C137" s="352"/>
      <c r="D137" s="353">
        <v>0.13</v>
      </c>
    </row>
    <row r="138" spans="2:4">
      <c r="B138" s="352">
        <v>25</v>
      </c>
      <c r="C138" s="352"/>
      <c r="D138" s="353">
        <v>0.05</v>
      </c>
    </row>
    <row r="139" spans="2:4">
      <c r="B139" s="352">
        <v>50</v>
      </c>
      <c r="C139" s="352"/>
      <c r="D139" s="353">
        <v>0.14000000000000001</v>
      </c>
    </row>
    <row r="140" spans="2:4">
      <c r="B140" s="352">
        <v>75</v>
      </c>
      <c r="C140" s="352"/>
      <c r="D140" s="353">
        <v>0.14000000000000001</v>
      </c>
    </row>
    <row r="141" spans="2:4">
      <c r="B141" s="352">
        <v>100</v>
      </c>
      <c r="C141" s="352"/>
      <c r="D141" s="353">
        <v>0.08</v>
      </c>
    </row>
    <row r="142" spans="2:4">
      <c r="B142" s="352">
        <v>125</v>
      </c>
      <c r="C142" s="352"/>
      <c r="D142" s="353">
        <v>0.03</v>
      </c>
    </row>
    <row r="143" spans="2:4">
      <c r="B143" s="352">
        <v>150</v>
      </c>
      <c r="C143" s="352"/>
      <c r="D143" s="353">
        <v>0</v>
      </c>
    </row>
    <row r="144" spans="2:4">
      <c r="B144" s="352">
        <v>175</v>
      </c>
      <c r="C144" s="352"/>
      <c r="D144" s="353">
        <v>0</v>
      </c>
    </row>
    <row r="145" spans="2:4">
      <c r="B145" s="352">
        <v>200</v>
      </c>
      <c r="C145" s="352"/>
      <c r="D145" s="353">
        <v>0</v>
      </c>
    </row>
    <row r="146" spans="2:4">
      <c r="B146" s="352">
        <v>250</v>
      </c>
      <c r="C146" s="352"/>
      <c r="D146" s="353">
        <v>0</v>
      </c>
    </row>
    <row r="147" spans="2:4">
      <c r="B147" s="352">
        <v>300</v>
      </c>
      <c r="C147" s="352"/>
      <c r="D147" s="353">
        <v>0</v>
      </c>
    </row>
    <row r="148" spans="2:4">
      <c r="B148" s="352">
        <v>400</v>
      </c>
      <c r="C148" s="352"/>
      <c r="D148" s="353">
        <v>0</v>
      </c>
    </row>
    <row r="149" spans="2:4">
      <c r="B149" s="352">
        <v>500</v>
      </c>
      <c r="C149" s="352"/>
      <c r="D149" s="353">
        <v>0</v>
      </c>
    </row>
    <row r="150" spans="2:4">
      <c r="B150" s="352">
        <v>600</v>
      </c>
      <c r="C150" s="352"/>
      <c r="D150" s="353">
        <v>0</v>
      </c>
    </row>
    <row r="151" spans="2:4">
      <c r="B151" s="352">
        <v>700</v>
      </c>
      <c r="C151" s="352"/>
      <c r="D151" s="353">
        <v>0</v>
      </c>
    </row>
    <row r="152" spans="2:4">
      <c r="B152" s="352">
        <v>800</v>
      </c>
      <c r="C152" s="352"/>
      <c r="D152" s="353">
        <v>0</v>
      </c>
    </row>
    <row r="153" spans="2:4">
      <c r="B153" s="352">
        <v>900</v>
      </c>
      <c r="C153" s="352"/>
      <c r="D153" s="353">
        <v>0</v>
      </c>
    </row>
    <row r="154" spans="2:4">
      <c r="B154" s="352">
        <v>1000</v>
      </c>
      <c r="C154" s="352"/>
      <c r="D154" s="353">
        <v>0</v>
      </c>
    </row>
  </sheetData>
  <mergeCells count="22">
    <mergeCell ref="B2:L2"/>
    <mergeCell ref="B4:B5"/>
    <mergeCell ref="C4:D4"/>
    <mergeCell ref="E4:F4"/>
    <mergeCell ref="G4:H4"/>
    <mergeCell ref="I4:I5"/>
    <mergeCell ref="J4:J5"/>
    <mergeCell ref="C5:D5"/>
    <mergeCell ref="M4:M5"/>
    <mergeCell ref="K4:K5"/>
    <mergeCell ref="L4:L5"/>
    <mergeCell ref="H12:J12"/>
    <mergeCell ref="E5:F5"/>
    <mergeCell ref="G5:H5"/>
    <mergeCell ref="E12:G12"/>
    <mergeCell ref="F14:G14"/>
    <mergeCell ref="B12:D12"/>
    <mergeCell ref="B13:D13"/>
    <mergeCell ref="C14:D14"/>
    <mergeCell ref="H13:J13"/>
    <mergeCell ref="I14:J14"/>
    <mergeCell ref="E13:G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 Record</vt:lpstr>
      <vt:lpstr>Certificate</vt:lpstr>
      <vt:lpstr>Report</vt:lpstr>
      <vt:lpstr>Result</vt:lpstr>
      <vt:lpstr>Uncertainty Budget</vt:lpstr>
      <vt:lpstr>Certificate!Print_Area</vt:lpstr>
      <vt:lpstr>'Data Record'!Print_Area</vt:lpstr>
      <vt:lpstr>Report!Print_Area</vt:lpstr>
      <vt:lpstr>Result!Print_Area</vt:lpstr>
    </vt:vector>
  </TitlesOfParts>
  <Company>nimt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</dc:creator>
  <cp:lastModifiedBy>ภควดี ลักษมีวงศ์</cp:lastModifiedBy>
  <cp:lastPrinted>2017-03-20T01:59:25Z</cp:lastPrinted>
  <dcterms:created xsi:type="dcterms:W3CDTF">2008-03-08T05:23:39Z</dcterms:created>
  <dcterms:modified xsi:type="dcterms:W3CDTF">2017-11-28T18:16:07Z</dcterms:modified>
</cp:coreProperties>
</file>