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35" windowWidth="20115" windowHeight="7935" tabRatio="475" activeTab="4"/>
  </bookViews>
  <sheets>
    <sheet name="Data Record" sheetId="2" r:id="rId1"/>
    <sheet name="Certificate " sheetId="11" r:id="rId2"/>
    <sheet name="Report" sheetId="12" r:id="rId3"/>
    <sheet name="Result" sheetId="10" r:id="rId4"/>
    <sheet name="Uncertainty Budget" sheetId="13" r:id="rId5"/>
    <sheet name="Uncert of STD" sheetId="3" r:id="rId6"/>
  </sheets>
  <externalReferences>
    <externalReference r:id="rId7"/>
  </externalReferences>
  <definedNames>
    <definedName name="_xlnm.Print_Area" localSheetId="1">'Certificate '!$A$1:$AC$38</definedName>
    <definedName name="_xlnm.Print_Area" localSheetId="0">'Data Record'!$A$1:$AA$29</definedName>
    <definedName name="_xlnm.Print_Area" localSheetId="2">Report!$A$1:$U$17</definedName>
    <definedName name="_xlnm.Print_Area" localSheetId="3">Result!$A$1:$V$25</definedName>
  </definedNames>
  <calcPr calcId="162913"/>
</workbook>
</file>

<file path=xl/calcChain.xml><?xml version="1.0" encoding="utf-8"?>
<calcChain xmlns="http://schemas.openxmlformats.org/spreadsheetml/2006/main">
  <c r="S8" i="13" l="1"/>
  <c r="S9" i="13"/>
  <c r="S10" i="13"/>
  <c r="S11" i="13"/>
  <c r="S12" i="13"/>
  <c r="S13" i="13"/>
  <c r="S14" i="13"/>
  <c r="S15" i="13"/>
  <c r="S16" i="13"/>
  <c r="S17" i="13"/>
  <c r="S7" i="13"/>
  <c r="R8" i="13"/>
  <c r="R9" i="13"/>
  <c r="R10" i="13"/>
  <c r="R11" i="13"/>
  <c r="R12" i="13"/>
  <c r="R13" i="13"/>
  <c r="R14" i="13"/>
  <c r="R15" i="13"/>
  <c r="R16" i="13"/>
  <c r="R17" i="13"/>
  <c r="R7" i="13"/>
  <c r="T17" i="2" l="1"/>
  <c r="T18" i="2"/>
  <c r="T19" i="2"/>
  <c r="T20" i="2"/>
  <c r="T21" i="2"/>
  <c r="T22" i="2"/>
  <c r="T23" i="2"/>
  <c r="T24" i="2"/>
  <c r="T25" i="2"/>
  <c r="T26" i="2"/>
  <c r="T16" i="2"/>
  <c r="N7" i="13" l="1"/>
  <c r="B8" i="13"/>
  <c r="B9" i="13"/>
  <c r="B10" i="13"/>
  <c r="B11" i="13"/>
  <c r="B12" i="13"/>
  <c r="B13" i="13"/>
  <c r="B14" i="13"/>
  <c r="B15" i="13"/>
  <c r="B16" i="13"/>
  <c r="B17" i="13"/>
  <c r="B7" i="13"/>
  <c r="F11" i="10"/>
  <c r="F12" i="10"/>
  <c r="F13" i="10"/>
  <c r="F14" i="10"/>
  <c r="F15" i="10"/>
  <c r="F16" i="10"/>
  <c r="F17" i="10"/>
  <c r="F18" i="10"/>
  <c r="F19" i="10"/>
  <c r="F20" i="10"/>
  <c r="F10" i="10"/>
  <c r="Z20" i="11"/>
  <c r="Z19" i="11"/>
  <c r="I16" i="11"/>
  <c r="I15" i="11"/>
  <c r="I14" i="11"/>
  <c r="I13" i="11"/>
  <c r="I12" i="11"/>
  <c r="I7" i="11"/>
  <c r="I5" i="11"/>
  <c r="N17" i="13" l="1"/>
  <c r="O17" i="13" s="1"/>
  <c r="L17" i="13"/>
  <c r="M17" i="13" s="1"/>
  <c r="N16" i="13"/>
  <c r="O16" i="13" s="1"/>
  <c r="L16" i="13"/>
  <c r="M16" i="13" s="1"/>
  <c r="N15" i="13"/>
  <c r="O15" i="13" s="1"/>
  <c r="L15" i="13"/>
  <c r="M15" i="13" s="1"/>
  <c r="N14" i="13"/>
  <c r="O14" i="13" s="1"/>
  <c r="L14" i="13"/>
  <c r="M14" i="13" s="1"/>
  <c r="N13" i="13"/>
  <c r="O13" i="13" s="1"/>
  <c r="L13" i="13"/>
  <c r="M13" i="13" s="1"/>
  <c r="O12" i="13"/>
  <c r="N12" i="13"/>
  <c r="M12" i="13"/>
  <c r="L12" i="13"/>
  <c r="N11" i="13"/>
  <c r="O11" i="13" s="1"/>
  <c r="L11" i="13"/>
  <c r="M11" i="13" s="1"/>
  <c r="O10" i="13"/>
  <c r="N10" i="13"/>
  <c r="L10" i="13"/>
  <c r="M10" i="13" s="1"/>
  <c r="N9" i="13"/>
  <c r="O9" i="13" s="1"/>
  <c r="L9" i="13"/>
  <c r="M9" i="13" s="1"/>
  <c r="N8" i="13"/>
  <c r="O8" i="13" s="1"/>
  <c r="L8" i="13"/>
  <c r="M8" i="13" s="1"/>
  <c r="O7" i="13"/>
  <c r="L7" i="13"/>
  <c r="M7" i="13" s="1"/>
  <c r="J7" i="13"/>
  <c r="J8" i="13" s="1"/>
  <c r="J9" i="13" l="1"/>
  <c r="K8" i="13"/>
  <c r="K7" i="13"/>
  <c r="J10" i="13" l="1"/>
  <c r="K9" i="13"/>
  <c r="J11" i="13" l="1"/>
  <c r="K10" i="13"/>
  <c r="J12" i="13" l="1"/>
  <c r="K11" i="13"/>
  <c r="J13" i="13" l="1"/>
  <c r="K12" i="13"/>
  <c r="J14" i="13" l="1"/>
  <c r="K13" i="13"/>
  <c r="J15" i="13" l="1"/>
  <c r="K14" i="13"/>
  <c r="J16" i="13" l="1"/>
  <c r="K15" i="13"/>
  <c r="J17" i="13" l="1"/>
  <c r="K17" i="13" s="1"/>
  <c r="K16" i="13"/>
  <c r="D17" i="13" l="1"/>
  <c r="E17" i="13" s="1"/>
  <c r="Q26" i="2"/>
  <c r="D16" i="13"/>
  <c r="E16" i="13" s="1"/>
  <c r="Q25" i="2"/>
  <c r="D15" i="13"/>
  <c r="E15" i="13" s="1"/>
  <c r="Q24" i="2"/>
  <c r="D14" i="13"/>
  <c r="E14" i="13" s="1"/>
  <c r="Q23" i="2"/>
  <c r="D13" i="13"/>
  <c r="E13" i="13" s="1"/>
  <c r="Q22" i="2"/>
  <c r="D12" i="13"/>
  <c r="E12" i="13" s="1"/>
  <c r="Q21" i="2"/>
  <c r="D11" i="13"/>
  <c r="E11" i="13" s="1"/>
  <c r="Q20" i="2"/>
  <c r="D10" i="13"/>
  <c r="E10" i="13" s="1"/>
  <c r="Q19" i="2"/>
  <c r="D9" i="13"/>
  <c r="E9" i="13" s="1"/>
  <c r="Q18" i="2"/>
  <c r="D8" i="13"/>
  <c r="E8" i="13" s="1"/>
  <c r="Q17" i="2"/>
  <c r="D7" i="13"/>
  <c r="E7" i="13" s="1"/>
  <c r="Q16" i="2"/>
  <c r="U37" i="11"/>
  <c r="G37" i="11"/>
  <c r="G35" i="11"/>
  <c r="H5" i="12"/>
  <c r="H5" i="10" s="1"/>
  <c r="X26" i="2" l="1"/>
  <c r="I20" i="10"/>
  <c r="Q17" i="13"/>
  <c r="X25" i="2"/>
  <c r="I19" i="10"/>
  <c r="L19" i="10" s="1"/>
  <c r="Q16" i="13"/>
  <c r="X24" i="2"/>
  <c r="I18" i="10"/>
  <c r="L18" i="10" s="1"/>
  <c r="Q15" i="13"/>
  <c r="X23" i="2"/>
  <c r="I17" i="10"/>
  <c r="L17" i="10" s="1"/>
  <c r="Q14" i="13"/>
  <c r="X22" i="2"/>
  <c r="I16" i="10"/>
  <c r="L16" i="10" s="1"/>
  <c r="Q13" i="13"/>
  <c r="X21" i="2"/>
  <c r="I15" i="10"/>
  <c r="L15" i="10" s="1"/>
  <c r="Q12" i="13"/>
  <c r="X20" i="2"/>
  <c r="I14" i="10"/>
  <c r="L14" i="10" s="1"/>
  <c r="Q11" i="13"/>
  <c r="X19" i="2"/>
  <c r="I13" i="10"/>
  <c r="Q10" i="13"/>
  <c r="X18" i="2"/>
  <c r="I12" i="10"/>
  <c r="L12" i="10" s="1"/>
  <c r="Q9" i="13"/>
  <c r="X17" i="2"/>
  <c r="I11" i="10"/>
  <c r="L11" i="10" s="1"/>
  <c r="Q8" i="13"/>
  <c r="X16" i="2"/>
  <c r="I10" i="10"/>
  <c r="L10" i="10" s="1"/>
  <c r="Q7" i="13"/>
  <c r="Z21" i="11"/>
  <c r="L20" i="10"/>
  <c r="L13" i="10"/>
  <c r="W51" i="3"/>
  <c r="H7" i="13" s="1"/>
  <c r="I7" i="13" s="1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AC36" i="3"/>
  <c r="W36" i="3"/>
  <c r="AC35" i="3"/>
  <c r="W35" i="3"/>
  <c r="AC34" i="3"/>
  <c r="W34" i="3"/>
  <c r="AC33" i="3"/>
  <c r="W33" i="3"/>
  <c r="AC32" i="3"/>
  <c r="W32" i="3"/>
  <c r="AC31" i="3"/>
  <c r="W31" i="3"/>
  <c r="AC30" i="3"/>
  <c r="W30" i="3"/>
  <c r="AC29" i="3"/>
  <c r="W29" i="3"/>
  <c r="AC28" i="3"/>
  <c r="W28" i="3"/>
  <c r="AC27" i="3"/>
  <c r="W27" i="3"/>
  <c r="AC26" i="3"/>
  <c r="W26" i="3"/>
  <c r="AC25" i="3"/>
  <c r="W25" i="3"/>
  <c r="AC24" i="3"/>
  <c r="W24" i="3"/>
  <c r="AC23" i="3"/>
  <c r="W23" i="3"/>
  <c r="AC22" i="3"/>
  <c r="W22" i="3"/>
  <c r="AC21" i="3"/>
  <c r="W21" i="3"/>
  <c r="AC20" i="3"/>
  <c r="W20" i="3"/>
  <c r="AC19" i="3"/>
  <c r="W19" i="3"/>
  <c r="AC18" i="3"/>
  <c r="W18" i="3"/>
  <c r="AC17" i="3"/>
  <c r="W17" i="3"/>
  <c r="Q17" i="3"/>
  <c r="AC16" i="3"/>
  <c r="W16" i="3"/>
  <c r="Q16" i="3"/>
  <c r="E16" i="3"/>
  <c r="F17" i="13" s="1"/>
  <c r="G17" i="13" s="1"/>
  <c r="AC15" i="3"/>
  <c r="W15" i="3"/>
  <c r="Q15" i="3"/>
  <c r="E15" i="3"/>
  <c r="F16" i="13" s="1"/>
  <c r="G16" i="13" s="1"/>
  <c r="AC14" i="3"/>
  <c r="W14" i="3"/>
  <c r="Q14" i="3"/>
  <c r="K14" i="3"/>
  <c r="E14" i="3"/>
  <c r="F15" i="13" s="1"/>
  <c r="G15" i="13" s="1"/>
  <c r="AC13" i="3"/>
  <c r="W13" i="3"/>
  <c r="Q13" i="3"/>
  <c r="K13" i="3"/>
  <c r="E13" i="3"/>
  <c r="F14" i="13" s="1"/>
  <c r="G14" i="13" s="1"/>
  <c r="P14" i="13" s="1"/>
  <c r="T14" i="13" s="1"/>
  <c r="O17" i="10" s="1"/>
  <c r="AI12" i="3"/>
  <c r="AC12" i="3"/>
  <c r="W12" i="3"/>
  <c r="Q12" i="3"/>
  <c r="K12" i="3"/>
  <c r="E12" i="3"/>
  <c r="F13" i="13" s="1"/>
  <c r="G13" i="13" s="1"/>
  <c r="P13" i="13" s="1"/>
  <c r="T13" i="13" s="1"/>
  <c r="O16" i="10" s="1"/>
  <c r="AI11" i="3"/>
  <c r="H14" i="13" s="1"/>
  <c r="I14" i="13" s="1"/>
  <c r="AC11" i="3"/>
  <c r="W11" i="3"/>
  <c r="Q11" i="3"/>
  <c r="K11" i="3"/>
  <c r="E11" i="3"/>
  <c r="F12" i="13" s="1"/>
  <c r="G12" i="13" s="1"/>
  <c r="P12" i="13" s="1"/>
  <c r="T12" i="13" s="1"/>
  <c r="O15" i="10" s="1"/>
  <c r="AI10" i="3"/>
  <c r="H13" i="13" s="1"/>
  <c r="I13" i="13" s="1"/>
  <c r="AC10" i="3"/>
  <c r="W10" i="3"/>
  <c r="Q10" i="3"/>
  <c r="K10" i="3"/>
  <c r="E10" i="3"/>
  <c r="AI9" i="3"/>
  <c r="H12" i="13" s="1"/>
  <c r="I12" i="13" s="1"/>
  <c r="AC9" i="3"/>
  <c r="W9" i="3"/>
  <c r="Q9" i="3"/>
  <c r="K9" i="3"/>
  <c r="E9" i="3"/>
  <c r="AI8" i="3"/>
  <c r="H11" i="13" s="1"/>
  <c r="I11" i="13" s="1"/>
  <c r="AC8" i="3"/>
  <c r="W8" i="3"/>
  <c r="Q8" i="3"/>
  <c r="K8" i="3"/>
  <c r="E8" i="3"/>
  <c r="F7" i="13" s="1"/>
  <c r="G7" i="13" s="1"/>
  <c r="P7" i="13" s="1"/>
  <c r="T7" i="13" s="1"/>
  <c r="O10" i="10" s="1"/>
  <c r="AI7" i="3"/>
  <c r="H10" i="13" s="1"/>
  <c r="I10" i="13" s="1"/>
  <c r="AC7" i="3"/>
  <c r="W7" i="3"/>
  <c r="Q7" i="3"/>
  <c r="K7" i="3"/>
  <c r="E7" i="3"/>
  <c r="AI6" i="3"/>
  <c r="H9" i="13" s="1"/>
  <c r="I9" i="13" s="1"/>
  <c r="AC6" i="3"/>
  <c r="W6" i="3"/>
  <c r="Q6" i="3"/>
  <c r="K6" i="3"/>
  <c r="E6" i="3"/>
  <c r="AI5" i="3"/>
  <c r="H8" i="13" s="1"/>
  <c r="I8" i="13" s="1"/>
  <c r="AC5" i="3"/>
  <c r="W5" i="3"/>
  <c r="Q5" i="3"/>
  <c r="K5" i="3"/>
  <c r="E5" i="3"/>
  <c r="P17" i="13" l="1"/>
  <c r="T17" i="13" s="1"/>
  <c r="O20" i="10" s="1"/>
  <c r="F9" i="13"/>
  <c r="G9" i="13" s="1"/>
  <c r="P9" i="13" s="1"/>
  <c r="T9" i="13" s="1"/>
  <c r="O12" i="10" s="1"/>
  <c r="F8" i="13"/>
  <c r="G8" i="13" s="1"/>
  <c r="P8" i="13" s="1"/>
  <c r="T8" i="13" s="1"/>
  <c r="O11" i="10" s="1"/>
  <c r="F11" i="13"/>
  <c r="G11" i="13" s="1"/>
  <c r="P11" i="13" s="1"/>
  <c r="T11" i="13" s="1"/>
  <c r="O14" i="10" s="1"/>
  <c r="F10" i="13"/>
  <c r="G10" i="13" s="1"/>
  <c r="P10" i="13" s="1"/>
  <c r="T10" i="13" s="1"/>
  <c r="O13" i="10" s="1"/>
  <c r="H17" i="13"/>
  <c r="I17" i="13" s="1"/>
  <c r="H15" i="13"/>
  <c r="I15" i="13" s="1"/>
  <c r="P15" i="13" s="1"/>
  <c r="T15" i="13" s="1"/>
  <c r="O18" i="10" s="1"/>
  <c r="H16" i="13"/>
  <c r="I16" i="13" s="1"/>
  <c r="P16" i="13" s="1"/>
  <c r="T16" i="13" s="1"/>
  <c r="O19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P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Linear Height Gauge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Linear Hight Gauge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G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<sst xmlns="http://schemas.openxmlformats.org/spreadsheetml/2006/main" count="444" uniqueCount="135">
  <si>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</si>
  <si>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</si>
  <si>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</si>
  <si>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</si>
  <si>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</si>
  <si>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</si>
  <si>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</si>
  <si>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</si>
  <si>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</si>
  <si>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</si>
  <si>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</si>
  <si>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</si>
  <si>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</si>
  <si>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</si>
  <si>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</si>
  <si>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</si>
  <si>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</si>
  <si>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</si>
  <si>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</si>
  <si>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</si>
  <si>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</si>
  <si>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</si>
  <si>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</si>
  <si>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</si>
  <si>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</si>
  <si>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</si>
  <si>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</si>
  <si>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</si>
  <si>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</si>
  <si>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</si>
  <si>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</si>
  <si>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</si>
  <si>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</si>
  <si>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</si>
  <si>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</si>
  <si>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</si>
  <si>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</si>
  <si>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</si>
  <si>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SP METROLOGY SYSTEM THAILAND</t>
  </si>
  <si>
    <t>Location</t>
  </si>
  <si>
    <t>Model :</t>
  </si>
  <si>
    <t>ID No :</t>
  </si>
  <si>
    <t>Referance Standard :</t>
  </si>
  <si>
    <t>Calibrated By :</t>
  </si>
  <si>
    <t>Uncertainty of GB</t>
  </si>
  <si>
    <t>SP-SD-008</t>
  </si>
  <si>
    <t>SP-SD-009</t>
  </si>
  <si>
    <t>SP-SD-010</t>
  </si>
  <si>
    <t>SP-SD-011</t>
  </si>
  <si>
    <t>SP-SD-012</t>
  </si>
  <si>
    <t>Digital</t>
  </si>
  <si>
    <t>Analog</t>
  </si>
  <si>
    <t xml:space="preserve">Contact Deformation </t>
  </si>
  <si>
    <t xml:space="preserve">Resolution of STD </t>
  </si>
  <si>
    <t>Contact Deformation</t>
  </si>
  <si>
    <t>STD</t>
  </si>
  <si>
    <t>UUC</t>
  </si>
  <si>
    <t>Steel</t>
  </si>
  <si>
    <r>
      <rPr>
        <sz val="10"/>
        <color theme="1"/>
        <rFont val="Calibri"/>
        <family val="2"/>
      </rPr>
      <t>µ</t>
    </r>
    <r>
      <rPr>
        <sz val="14"/>
        <color theme="1"/>
        <rFont val="Cordia New"/>
        <family val="2"/>
      </rPr>
      <t>m</t>
    </r>
  </si>
  <si>
    <t>Ceramic</t>
  </si>
  <si>
    <t>Tungsten</t>
  </si>
  <si>
    <t xml:space="preserve">Uncertainty of  Lenier </t>
  </si>
  <si>
    <t>Certificate of Calibration (Linear)</t>
  </si>
  <si>
    <t>SP-SD-006</t>
  </si>
  <si>
    <t>Measurement Uncertainty</t>
  </si>
  <si>
    <t xml:space="preserve">The reported uncertainty of measurement is the expanded uncertainty obtained by multiplying the </t>
  </si>
  <si>
    <t>- End of Certificate -</t>
  </si>
  <si>
    <t>Average</t>
  </si>
  <si>
    <t xml:space="preserve">Certificate No. </t>
  </si>
  <si>
    <t>Error</t>
  </si>
  <si>
    <t>standard uncertainty with the coverage factor k = 2.00, providing a level of confidence approximately 95%.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</si>
  <si>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</si>
  <si>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</si>
  <si>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</si>
  <si>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</si>
  <si>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</si>
  <si>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</si>
  <si>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</si>
  <si>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</si>
  <si>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</si>
  <si>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</si>
  <si>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</si>
  <si>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</si>
  <si>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</si>
  <si>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</si>
  <si>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</si>
  <si>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</si>
  <si>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</si>
  <si>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</si>
  <si>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</si>
  <si>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</si>
  <si>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</si>
  <si>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Caliper Checker / Check Master</t>
  </si>
  <si>
    <t>Mr.Sombut Srikampa</t>
  </si>
  <si>
    <t>Mr. Natthaphol Boonmee</t>
  </si>
  <si>
    <t>Ms. Arunkamon Raramanus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</si>
  <si>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</si>
  <si>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</si>
  <si>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</si>
  <si>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</si>
  <si>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SP-CPD-04-08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</si>
  <si>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</si>
  <si>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</si>
  <si>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</si>
  <si>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</si>
  <si>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</si>
  <si>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</si>
  <si>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</si>
  <si>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</si>
  <si>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</si>
  <si>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</si>
  <si>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</si>
  <si>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</si>
  <si>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</si>
  <si>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</si>
  <si>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</si>
  <si>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t>SPR16050012-1</t>
  </si>
  <si>
    <t>Mitutoyo</t>
  </si>
  <si>
    <t>Norminal</t>
  </si>
  <si>
    <t xml:space="preserve"> UUC Reading</t>
  </si>
  <si>
    <t>X1</t>
  </si>
  <si>
    <t>X2</t>
  </si>
  <si>
    <t>X3</t>
  </si>
  <si>
    <t>X4</t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</si>
  <si>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</si>
  <si>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</si>
  <si>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</si>
  <si>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Caliper Checker, Check Master</t>
  </si>
  <si>
    <t>Check Master</t>
  </si>
  <si>
    <r>
      <t>Page :</t>
    </r>
    <r>
      <rPr>
        <sz val="10"/>
        <rFont val="Gulim"/>
        <family val="2"/>
      </rPr>
      <t xml:space="preserve"> 3 of 3</t>
    </r>
  </si>
  <si>
    <t>SP</t>
  </si>
  <si>
    <t>Unit :</t>
  </si>
  <si>
    <t>UUC 
Reading</t>
  </si>
  <si>
    <t>Nominal 
Value</t>
  </si>
  <si>
    <t>Uncertainty 
( ± µm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</si>
</sst>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7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color theme="8" tint="-0.499984740745262"/>
      <name val="Cordia New"/>
      <family val="2"/>
    </font>
    <font>
      <i/>
      <sz val="14"/>
      <name val="Cordia New"/>
      <family val="2"/>
    </font>
    <font>
      <sz val="9"/>
      <name val="Angsana New"/>
      <family val="1"/>
    </font>
    <font>
      <sz val="12"/>
      <name val="Angsana New"/>
      <family val="1"/>
    </font>
    <font>
      <i/>
      <sz val="14"/>
      <color theme="1"/>
      <name val="Cordia New"/>
      <family val="2"/>
    </font>
    <font>
      <sz val="10"/>
      <color theme="1"/>
      <name val="Calibri"/>
      <family val="2"/>
    </font>
    <font>
      <sz val="16"/>
      <color theme="1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sz val="14"/>
      <color rgb="FF0070C0"/>
      <name val="Cordia New"/>
      <family val="2"/>
    </font>
    <font>
      <b/>
      <i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sz val="10"/>
      <color rgb="FF00B05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sz val="11"/>
      <color theme="1"/>
      <name val="Gulim"/>
      <family val="2"/>
    </font>
    <font>
      <sz val="16"/>
      <color theme="1"/>
      <name val="Gulim"/>
      <family val="2"/>
    </font>
    <font>
      <sz val="16"/>
      <name val="Gulim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10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70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5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4" fillId="8" borderId="0" xfId="0" applyNumberFormat="1" applyFont="1" applyFill="1" applyBorder="1" applyAlignment="1">
      <alignment horizontal="center" vertical="center"/>
    </xf>
    <xf numFmtId="0" fontId="22" fillId="5" borderId="2" xfId="1" applyFont="1" applyFill="1" applyBorder="1" applyAlignment="1" applyProtection="1">
      <alignment horizontal="right" vertical="center"/>
      <protection locked="0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0" fontId="22" fillId="5" borderId="3" xfId="1" applyFont="1" applyFill="1" applyBorder="1" applyAlignment="1" applyProtection="1">
      <alignment horizontal="left" vertical="center"/>
      <protection locked="0"/>
    </xf>
    <xf numFmtId="166" fontId="22" fillId="12" borderId="2" xfId="1" applyNumberFormat="1" applyFont="1" applyFill="1" applyBorder="1" applyAlignment="1" applyProtection="1">
      <alignment horizontal="right" vertical="center"/>
      <protection locked="0"/>
    </xf>
    <xf numFmtId="0" fontId="22" fillId="12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24" fillId="0" borderId="0" xfId="9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7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Border="1" applyAlignment="1">
      <alignment horizontal="center" vertical="center"/>
    </xf>
    <xf numFmtId="0" fontId="31" fillId="0" borderId="0" xfId="9" applyFont="1" applyBorder="1" applyAlignment="1">
      <alignment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9" fillId="0" borderId="0" xfId="4" applyFont="1" applyBorder="1" applyAlignment="1">
      <alignment vertical="center"/>
    </xf>
    <xf numFmtId="0" fontId="30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3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7" fillId="0" borderId="0" xfId="17" applyFont="1" applyBorder="1" applyAlignment="1">
      <alignment horizontal="left" vertical="center"/>
    </xf>
    <xf numFmtId="0" fontId="28" fillId="0" borderId="0" xfId="9" applyFont="1" applyBorder="1" applyAlignment="1">
      <alignment vertical="center"/>
    </xf>
    <xf numFmtId="0" fontId="29" fillId="0" borderId="9" xfId="9" applyFont="1" applyBorder="1" applyAlignment="1">
      <alignment vertical="center"/>
    </xf>
    <xf numFmtId="0" fontId="30" fillId="0" borderId="9" xfId="9" applyFont="1" applyBorder="1" applyAlignment="1">
      <alignment vertical="center"/>
    </xf>
    <xf numFmtId="0" fontId="30" fillId="0" borderId="9" xfId="9" applyFont="1" applyBorder="1" applyAlignment="1">
      <alignment horizontal="center" vertical="center"/>
    </xf>
    <xf numFmtId="0" fontId="35" fillId="0" borderId="9" xfId="9" applyFont="1" applyBorder="1" applyAlignment="1">
      <alignment vertical="center"/>
    </xf>
    <xf numFmtId="0" fontId="17" fillId="0" borderId="9" xfId="9" applyFont="1" applyBorder="1" applyAlignment="1">
      <alignment vertical="center"/>
    </xf>
    <xf numFmtId="0" fontId="12" fillId="0" borderId="9" xfId="9" applyFont="1" applyBorder="1" applyAlignment="1">
      <alignment vertical="center"/>
    </xf>
    <xf numFmtId="0" fontId="28" fillId="0" borderId="9" xfId="9" applyFont="1" applyBorder="1" applyAlignment="1">
      <alignment vertical="center"/>
    </xf>
    <xf numFmtId="0" fontId="27" fillId="0" borderId="0" xfId="9" applyFont="1" applyBorder="1" applyAlignment="1">
      <alignment vertical="center"/>
    </xf>
    <xf numFmtId="164" fontId="27" fillId="0" borderId="0" xfId="3" applyFont="1" applyFill="1" applyBorder="1" applyAlignment="1" applyProtection="1">
      <alignment vertical="center"/>
      <protection locked="0"/>
    </xf>
    <xf numFmtId="0" fontId="30" fillId="0" borderId="0" xfId="4" applyFont="1" applyBorder="1" applyAlignment="1">
      <alignment horizontal="center" vertical="center"/>
    </xf>
    <xf numFmtId="0" fontId="28" fillId="0" borderId="0" xfId="17" applyFont="1" applyBorder="1" applyAlignment="1">
      <alignment horizontal="left" vertical="center"/>
    </xf>
    <xf numFmtId="0" fontId="31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9" fillId="0" borderId="0" xfId="4" applyFont="1" applyBorder="1" applyAlignment="1">
      <alignment horizontal="left" vertical="center"/>
    </xf>
    <xf numFmtId="1" fontId="30" fillId="0" borderId="0" xfId="4" applyNumberFormat="1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0" fontId="30" fillId="0" borderId="0" xfId="9" applyFont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0" fontId="35" fillId="0" borderId="0" xfId="9" applyFont="1" applyAlignment="1">
      <alignment vertical="center"/>
    </xf>
    <xf numFmtId="174" fontId="17" fillId="0" borderId="0" xfId="4" applyNumberFormat="1" applyFont="1" applyBorder="1" applyAlignment="1">
      <alignment horizontal="left" vertical="center"/>
    </xf>
    <xf numFmtId="0" fontId="35" fillId="0" borderId="0" xfId="4" applyFont="1" applyBorder="1" applyAlignment="1">
      <alignment vertical="center"/>
    </xf>
    <xf numFmtId="0" fontId="31" fillId="0" borderId="0" xfId="9" applyFont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4" applyFont="1" applyBorder="1" applyAlignment="1">
      <alignment horizontal="left" vertical="center"/>
    </xf>
    <xf numFmtId="0" fontId="31" fillId="0" borderId="0" xfId="9" applyFont="1" applyBorder="1" applyAlignment="1">
      <alignment horizontal="center" vertical="center"/>
    </xf>
    <xf numFmtId="0" fontId="39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7" fillId="0" borderId="0" xfId="5" applyFont="1" applyBorder="1" applyAlignment="1">
      <alignment vertical="center"/>
    </xf>
    <xf numFmtId="0" fontId="28" fillId="0" borderId="0" xfId="9" applyFont="1" applyAlignment="1">
      <alignment horizontal="right" vertical="center"/>
    </xf>
    <xf numFmtId="2" fontId="28" fillId="0" borderId="0" xfId="4" applyNumberFormat="1" applyFont="1" applyBorder="1" applyAlignment="1">
      <alignment vertical="center"/>
    </xf>
    <xf numFmtId="0" fontId="41" fillId="0" borderId="0" xfId="9" applyFont="1" applyBorder="1" applyAlignment="1">
      <alignment vertical="center"/>
    </xf>
    <xf numFmtId="0" fontId="27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4" fontId="28" fillId="0" borderId="0" xfId="9" applyNumberFormat="1" applyFont="1" applyBorder="1" applyAlignment="1">
      <alignment vertical="center"/>
    </xf>
    <xf numFmtId="1" fontId="28" fillId="0" borderId="0" xfId="4" applyNumberFormat="1" applyFont="1" applyBorder="1" applyAlignment="1">
      <alignment vertical="center"/>
    </xf>
    <xf numFmtId="174" fontId="17" fillId="0" borderId="0" xfId="9" applyNumberFormat="1" applyFont="1" applyBorder="1" applyAlignment="1">
      <alignment vertical="center"/>
    </xf>
    <xf numFmtId="0" fontId="27" fillId="0" borderId="0" xfId="9" quotePrefix="1" applyFont="1" applyBorder="1" applyAlignment="1">
      <alignment vertical="center" shrinkToFit="1"/>
    </xf>
    <xf numFmtId="0" fontId="12" fillId="0" borderId="0" xfId="4" applyNumberFormat="1" applyFont="1" applyAlignment="1">
      <alignment vertical="center"/>
    </xf>
    <xf numFmtId="0" fontId="36" fillId="0" borderId="0" xfId="4" applyNumberFormat="1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3" fillId="0" borderId="0" xfId="0" applyFont="1"/>
    <xf numFmtId="0" fontId="12" fillId="0" borderId="0" xfId="4" applyFont="1" applyAlignment="1">
      <alignment vertical="center"/>
    </xf>
    <xf numFmtId="167" fontId="6" fillId="8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/>
    </xf>
    <xf numFmtId="0" fontId="38" fillId="0" borderId="0" xfId="0" applyFont="1" applyFill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172" fontId="22" fillId="0" borderId="1" xfId="1" applyNumberFormat="1" applyFont="1" applyBorder="1" applyAlignment="1" applyProtection="1">
      <alignment horizontal="center" vertical="center"/>
      <protection locked="0"/>
    </xf>
    <xf numFmtId="0" fontId="22" fillId="4" borderId="2" xfId="1" applyFont="1" applyFill="1" applyBorder="1" applyAlignment="1" applyProtection="1">
      <alignment horizontal="center" vertical="center"/>
      <protection locked="0"/>
    </xf>
    <xf numFmtId="0" fontId="5" fillId="0" borderId="0" xfId="22" applyFont="1" applyAlignment="1" applyProtection="1">
      <alignment horizontal="center" vertical="center"/>
      <protection locked="0"/>
    </xf>
    <xf numFmtId="165" fontId="22" fillId="0" borderId="1" xfId="1" applyNumberFormat="1" applyFont="1" applyBorder="1" applyAlignment="1" applyProtection="1">
      <alignment horizontal="center" vertical="center"/>
      <protection locked="0"/>
    </xf>
    <xf numFmtId="0" fontId="5" fillId="2" borderId="0" xfId="22" applyFont="1" applyFill="1" applyAlignment="1" applyProtection="1">
      <alignment horizontal="center" vertical="center"/>
      <protection locked="0"/>
    </xf>
    <xf numFmtId="2" fontId="22" fillId="0" borderId="1" xfId="1" applyNumberFormat="1" applyFont="1" applyBorder="1" applyAlignment="1" applyProtection="1">
      <alignment horizontal="center" vertical="center"/>
      <protection locked="0"/>
    </xf>
    <xf numFmtId="0" fontId="22" fillId="15" borderId="1" xfId="1" applyFont="1" applyFill="1" applyBorder="1" applyAlignment="1" applyProtection="1">
      <alignment horizontal="center" vertical="center"/>
      <protection locked="0"/>
    </xf>
    <xf numFmtId="0" fontId="5" fillId="15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6" borderId="1" xfId="1" applyFont="1" applyFill="1" applyBorder="1" applyAlignment="1" applyProtection="1">
      <alignment horizontal="center" vertical="center"/>
      <protection locked="0"/>
    </xf>
    <xf numFmtId="0" fontId="48" fillId="0" borderId="0" xfId="1" applyFont="1" applyBorder="1" applyAlignment="1" applyProtection="1">
      <alignment horizontal="center" vertical="center"/>
      <protection locked="0"/>
    </xf>
    <xf numFmtId="0" fontId="49" fillId="0" borderId="0" xfId="1" applyFont="1" applyBorder="1" applyAlignment="1" applyProtection="1">
      <alignment horizontal="center" vertical="center"/>
      <protection locked="0"/>
    </xf>
    <xf numFmtId="0" fontId="50" fillId="0" borderId="1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vertical="center"/>
    </xf>
    <xf numFmtId="166" fontId="10" fillId="8" borderId="1" xfId="0" applyNumberFormat="1" applyFont="1" applyFill="1" applyBorder="1" applyAlignment="1">
      <alignment horizontal="center" vertical="center"/>
    </xf>
    <xf numFmtId="0" fontId="37" fillId="0" borderId="0" xfId="18" applyFont="1" applyFill="1" applyAlignment="1">
      <alignment vertical="center"/>
    </xf>
    <xf numFmtId="0" fontId="17" fillId="0" borderId="0" xfId="4" applyNumberFormat="1" applyFont="1" applyBorder="1" applyAlignment="1">
      <alignment vertical="center"/>
    </xf>
    <xf numFmtId="0" fontId="52" fillId="0" borderId="0" xfId="0" applyFont="1"/>
    <xf numFmtId="0" fontId="32" fillId="0" borderId="0" xfId="4" applyNumberFormat="1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43" fillId="0" borderId="0" xfId="18" applyFont="1" applyFill="1" applyAlignment="1"/>
    <xf numFmtId="0" fontId="43" fillId="0" borderId="0" xfId="18" applyFont="1" applyFill="1" applyBorder="1" applyAlignment="1"/>
    <xf numFmtId="174" fontId="38" fillId="0" borderId="0" xfId="18" applyNumberFormat="1" applyFont="1" applyFill="1" applyBorder="1" applyAlignment="1">
      <alignment vertical="center"/>
    </xf>
    <xf numFmtId="174" fontId="43" fillId="0" borderId="0" xfId="18" applyNumberFormat="1" applyFont="1" applyFill="1" applyBorder="1" applyAlignment="1"/>
    <xf numFmtId="0" fontId="43" fillId="0" borderId="0" xfId="18" applyFont="1" applyFill="1" applyAlignment="1">
      <alignment horizontal="center"/>
    </xf>
    <xf numFmtId="0" fontId="43" fillId="0" borderId="0" xfId="18" applyFont="1" applyFill="1" applyAlignment="1">
      <alignment horizontal="left"/>
    </xf>
    <xf numFmtId="0" fontId="43" fillId="0" borderId="0" xfId="0" applyFont="1" applyFill="1" applyBorder="1" applyAlignment="1"/>
    <xf numFmtId="0" fontId="43" fillId="0" borderId="0" xfId="0" applyFont="1" applyFill="1" applyBorder="1" applyAlignment="1">
      <alignment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/>
    <xf numFmtId="0" fontId="43" fillId="0" borderId="0" xfId="0" applyFont="1" applyFill="1" applyAlignment="1">
      <alignment horizontal="left"/>
    </xf>
    <xf numFmtId="0" fontId="42" fillId="0" borderId="0" xfId="0" applyFont="1" applyBorder="1" applyAlignment="1">
      <alignment horizontal="center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36" fillId="0" borderId="0" xfId="9" applyFont="1" applyBorder="1" applyAlignment="1">
      <alignment horizontal="center" vertical="center"/>
    </xf>
    <xf numFmtId="0" fontId="36" fillId="0" borderId="0" xfId="4" applyFont="1" applyBorder="1" applyAlignment="1">
      <alignment vertical="center"/>
    </xf>
    <xf numFmtId="0" fontId="12" fillId="0" borderId="0" xfId="17" applyFont="1" applyFill="1" applyBorder="1" applyAlignment="1">
      <alignment horizontal="left" vertical="center"/>
    </xf>
    <xf numFmtId="0" fontId="36" fillId="0" borderId="9" xfId="9" applyFont="1" applyBorder="1" applyAlignment="1">
      <alignment vertical="center"/>
    </xf>
    <xf numFmtId="0" fontId="36" fillId="0" borderId="9" xfId="9" applyFont="1" applyBorder="1" applyAlignment="1">
      <alignment horizontal="center" vertical="center"/>
    </xf>
    <xf numFmtId="0" fontId="12" fillId="0" borderId="9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36" fillId="0" borderId="0" xfId="17" applyFont="1" applyFill="1" applyBorder="1" applyAlignment="1">
      <alignment horizontal="left"/>
    </xf>
    <xf numFmtId="0" fontId="27" fillId="0" borderId="0" xfId="9" applyFont="1" applyAlignment="1">
      <alignment horizontal="left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36" fillId="0" borderId="0" xfId="9" applyFont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7" fillId="0" borderId="0" xfId="9" applyFont="1" applyBorder="1" applyAlignment="1">
      <alignment horizontal="center" vertical="center"/>
    </xf>
    <xf numFmtId="0" fontId="12" fillId="0" borderId="0" xfId="9" applyFont="1" applyAlignment="1">
      <alignment horizontal="left" vertical="center"/>
    </xf>
    <xf numFmtId="0" fontId="37" fillId="0" borderId="0" xfId="13" applyFont="1" applyFill="1" applyAlignment="1">
      <alignment vertical="center"/>
    </xf>
    <xf numFmtId="0" fontId="12" fillId="0" borderId="8" xfId="9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37" fillId="0" borderId="0" xfId="0" applyFont="1"/>
    <xf numFmtId="0" fontId="36" fillId="0" borderId="0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vertical="center"/>
    </xf>
    <xf numFmtId="0" fontId="58" fillId="0" borderId="0" xfId="4" applyNumberFormat="1" applyFont="1" applyBorder="1" applyAlignment="1">
      <alignment horizontal="right" vertical="center"/>
    </xf>
    <xf numFmtId="0" fontId="36" fillId="0" borderId="0" xfId="9" applyNumberFormat="1" applyFont="1" applyAlignment="1">
      <alignment vertical="center"/>
    </xf>
    <xf numFmtId="0" fontId="12" fillId="0" borderId="0" xfId="4" applyNumberFormat="1" applyFont="1" applyBorder="1" applyAlignment="1">
      <alignment horizontal="right" vertical="center"/>
    </xf>
    <xf numFmtId="0" fontId="12" fillId="0" borderId="0" xfId="23" applyFont="1" applyAlignment="1">
      <alignment vertical="center"/>
    </xf>
    <xf numFmtId="0" fontId="12" fillId="0" borderId="0" xfId="23" applyFont="1" applyBorder="1" applyAlignment="1">
      <alignment vertical="center"/>
    </xf>
    <xf numFmtId="0" fontId="36" fillId="0" borderId="0" xfId="23" applyFont="1" applyBorder="1" applyAlignment="1">
      <alignment horizontal="right" vertical="center"/>
    </xf>
    <xf numFmtId="0" fontId="36" fillId="0" borderId="0" xfId="23" applyFont="1" applyBorder="1" applyAlignment="1">
      <alignment vertical="center"/>
    </xf>
    <xf numFmtId="0" fontId="12" fillId="0" borderId="0" xfId="0" applyFont="1" applyBorder="1" applyAlignment="1">
      <alignment vertical="center" shrinkToFit="1"/>
    </xf>
    <xf numFmtId="0" fontId="12" fillId="0" borderId="14" xfId="4" applyNumberFormat="1" applyFont="1" applyBorder="1" applyAlignment="1">
      <alignment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4" fontId="27" fillId="0" borderId="9" xfId="3" applyFont="1" applyFill="1" applyBorder="1" applyAlignment="1" applyProtection="1">
      <alignment vertical="center"/>
      <protection locked="0"/>
    </xf>
    <xf numFmtId="0" fontId="27" fillId="0" borderId="9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173" fontId="12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vertical="center"/>
    </xf>
    <xf numFmtId="0" fontId="56" fillId="0" borderId="0" xfId="24" applyFont="1"/>
    <xf numFmtId="174" fontId="61" fillId="0" borderId="0" xfId="9" applyNumberFormat="1" applyFont="1" applyAlignment="1">
      <alignment vertical="center"/>
    </xf>
    <xf numFmtId="0" fontId="61" fillId="0" borderId="9" xfId="9" applyFont="1" applyBorder="1" applyAlignment="1">
      <alignment vertical="center"/>
    </xf>
    <xf numFmtId="0" fontId="27" fillId="0" borderId="9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4" applyFont="1" applyFill="1" applyBorder="1" applyAlignment="1">
      <alignment vertical="center"/>
    </xf>
    <xf numFmtId="0" fontId="17" fillId="0" borderId="0" xfId="24" applyFont="1" applyAlignment="1">
      <alignment vertical="center"/>
    </xf>
    <xf numFmtId="0" fontId="3" fillId="0" borderId="0" xfId="24"/>
    <xf numFmtId="0" fontId="37" fillId="0" borderId="0" xfId="24" applyFont="1" applyFill="1" applyAlignment="1">
      <alignment vertical="center"/>
    </xf>
    <xf numFmtId="0" fontId="38" fillId="0" borderId="0" xfId="24" applyFont="1" applyAlignment="1">
      <alignment vertical="center"/>
    </xf>
    <xf numFmtId="0" fontId="18" fillId="0" borderId="0" xfId="20"/>
    <xf numFmtId="0" fontId="55" fillId="0" borderId="0" xfId="9" applyFont="1" applyAlignment="1">
      <alignment vertical="center"/>
    </xf>
    <xf numFmtId="0" fontId="66" fillId="0" borderId="8" xfId="9" applyFont="1" applyBorder="1" applyAlignment="1">
      <alignment vertical="center"/>
    </xf>
    <xf numFmtId="0" fontId="12" fillId="0" borderId="8" xfId="20" quotePrefix="1" applyFont="1" applyFill="1" applyBorder="1" applyAlignment="1">
      <alignment vertical="center"/>
    </xf>
    <xf numFmtId="0" fontId="37" fillId="8" borderId="8" xfId="20" applyFont="1" applyFill="1" applyBorder="1" applyAlignment="1"/>
    <xf numFmtId="178" fontId="12" fillId="0" borderId="8" xfId="20" quotePrefix="1" applyNumberFormat="1" applyFont="1" applyFill="1" applyBorder="1" applyAlignment="1"/>
    <xf numFmtId="173" fontId="17" fillId="0" borderId="0" xfId="4" quotePrefix="1" applyNumberFormat="1" applyFont="1" applyBorder="1" applyAlignment="1">
      <alignment vertical="center"/>
    </xf>
    <xf numFmtId="173" fontId="17" fillId="0" borderId="0" xfId="4" applyNumberFormat="1" applyFont="1" applyBorder="1" applyAlignment="1">
      <alignment vertical="center"/>
    </xf>
    <xf numFmtId="0" fontId="43" fillId="0" borderId="0" xfId="18" applyFont="1" applyFill="1" applyBorder="1" applyAlignment="1">
      <alignment horizontal="center"/>
    </xf>
    <xf numFmtId="0" fontId="43" fillId="0" borderId="8" xfId="0" applyFont="1" applyFill="1" applyBorder="1" applyAlignment="1"/>
    <xf numFmtId="0" fontId="43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7" fillId="0" borderId="9" xfId="0" applyFont="1" applyFill="1" applyBorder="1" applyAlignment="1">
      <alignment vertical="center"/>
    </xf>
    <xf numFmtId="0" fontId="68" fillId="19" borderId="4" xfId="0" applyFont="1" applyFill="1" applyBorder="1" applyAlignment="1">
      <alignment horizontal="center" vertical="center"/>
    </xf>
    <xf numFmtId="0" fontId="71" fillId="19" borderId="5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72" fontId="46" fillId="19" borderId="1" xfId="0" applyNumberFormat="1" applyFont="1" applyFill="1" applyBorder="1" applyAlignment="1">
      <alignment horizontal="center" vertical="center"/>
    </xf>
    <xf numFmtId="2" fontId="38" fillId="5" borderId="2" xfId="0" applyNumberFormat="1" applyFont="1" applyFill="1" applyBorder="1" applyAlignment="1">
      <alignment vertical="center"/>
    </xf>
    <xf numFmtId="177" fontId="61" fillId="0" borderId="0" xfId="9" applyNumberFormat="1" applyFont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12" fillId="0" borderId="0" xfId="4" applyNumberFormat="1" applyFont="1" applyBorder="1" applyAlignment="1">
      <alignment horizontal="center" vertical="center"/>
    </xf>
    <xf numFmtId="0" fontId="36" fillId="0" borderId="0" xfId="4" applyNumberFormat="1" applyFont="1" applyBorder="1" applyAlignment="1">
      <alignment horizontal="left" vertical="center"/>
    </xf>
    <xf numFmtId="0" fontId="12" fillId="0" borderId="0" xfId="9" applyNumberFormat="1" applyFont="1" applyBorder="1" applyAlignment="1">
      <alignment horizontal="left" vertical="center"/>
    </xf>
    <xf numFmtId="0" fontId="36" fillId="0" borderId="0" xfId="9" applyNumberFormat="1" applyFont="1" applyAlignment="1">
      <alignment horizontal="left" vertical="center"/>
    </xf>
    <xf numFmtId="0" fontId="60" fillId="0" borderId="0" xfId="9" applyFont="1" applyAlignment="1">
      <alignment horizontal="left" vertical="center"/>
    </xf>
    <xf numFmtId="0" fontId="12" fillId="0" borderId="0" xfId="9" applyNumberFormat="1" applyFont="1" applyBorder="1" applyAlignment="1">
      <alignment vertical="center"/>
    </xf>
    <xf numFmtId="0" fontId="25" fillId="0" borderId="0" xfId="4" applyNumberFormat="1" applyFont="1" applyBorder="1" applyAlignment="1">
      <alignment vertical="center"/>
    </xf>
    <xf numFmtId="0" fontId="73" fillId="0" borderId="0" xfId="0" applyFont="1"/>
    <xf numFmtId="0" fontId="74" fillId="0" borderId="0" xfId="0" applyFont="1"/>
    <xf numFmtId="0" fontId="75" fillId="0" borderId="0" xfId="0" quotePrefix="1" applyFont="1" applyBorder="1" applyAlignment="1">
      <alignment vertical="center"/>
    </xf>
    <xf numFmtId="0" fontId="43" fillId="0" borderId="6" xfId="0" applyFont="1" applyFill="1" applyBorder="1" applyAlignment="1">
      <alignment horizontal="center"/>
    </xf>
    <xf numFmtId="0" fontId="43" fillId="0" borderId="8" xfId="0" applyFont="1" applyFill="1" applyBorder="1" applyAlignment="1">
      <alignment horizontal="center"/>
    </xf>
    <xf numFmtId="0" fontId="40" fillId="13" borderId="0" xfId="18" applyFont="1" applyFill="1" applyBorder="1" applyAlignment="1">
      <alignment horizontal="center" vertical="center"/>
    </xf>
    <xf numFmtId="0" fontId="38" fillId="14" borderId="0" xfId="18" applyFont="1" applyFill="1" applyBorder="1" applyAlignment="1">
      <alignment horizontal="center" vertical="center"/>
    </xf>
    <xf numFmtId="0" fontId="57" fillId="17" borderId="0" xfId="18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left"/>
    </xf>
    <xf numFmtId="0" fontId="43" fillId="0" borderId="6" xfId="0" applyFont="1" applyFill="1" applyBorder="1" applyAlignment="1">
      <alignment horizontal="left"/>
    </xf>
    <xf numFmtId="0" fontId="37" fillId="0" borderId="9" xfId="0" applyFont="1" applyFill="1" applyBorder="1" applyAlignment="1">
      <alignment horizontal="left"/>
    </xf>
    <xf numFmtId="0" fontId="43" fillId="0" borderId="8" xfId="0" applyFont="1" applyFill="1" applyBorder="1" applyAlignment="1">
      <alignment horizontal="left"/>
    </xf>
    <xf numFmtId="0" fontId="37" fillId="0" borderId="9" xfId="18" applyFont="1" applyFill="1" applyBorder="1" applyAlignment="1">
      <alignment horizontal="left"/>
    </xf>
    <xf numFmtId="0" fontId="43" fillId="0" borderId="0" xfId="0" applyFont="1" applyFill="1" applyBorder="1" applyAlignment="1">
      <alignment horizontal="center"/>
    </xf>
    <xf numFmtId="0" fontId="43" fillId="0" borderId="9" xfId="18" applyFont="1" applyFill="1" applyBorder="1" applyAlignment="1">
      <alignment horizontal="left"/>
    </xf>
    <xf numFmtId="0" fontId="43" fillId="0" borderId="0" xfId="18" applyFont="1" applyFill="1" applyBorder="1" applyAlignment="1">
      <alignment horizontal="right"/>
    </xf>
    <xf numFmtId="176" fontId="43" fillId="0" borderId="9" xfId="18" applyNumberFormat="1" applyFont="1" applyFill="1" applyBorder="1" applyAlignment="1">
      <alignment horizontal="left"/>
    </xf>
    <xf numFmtId="0" fontId="43" fillId="0" borderId="0" xfId="18" applyFont="1" applyFill="1" applyBorder="1" applyAlignment="1">
      <alignment horizontal="center"/>
    </xf>
    <xf numFmtId="0" fontId="43" fillId="0" borderId="9" xfId="18" applyFont="1" applyFill="1" applyBorder="1" applyAlignment="1">
      <alignment horizontal="center"/>
    </xf>
    <xf numFmtId="0" fontId="43" fillId="0" borderId="9" xfId="0" applyFont="1" applyFill="1" applyBorder="1" applyAlignment="1">
      <alignment horizontal="center"/>
    </xf>
    <xf numFmtId="0" fontId="42" fillId="0" borderId="9" xfId="0" applyFont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42" fillId="18" borderId="8" xfId="0" applyFont="1" applyFill="1" applyBorder="1" applyAlignment="1">
      <alignment horizontal="center" vertical="center"/>
    </xf>
    <xf numFmtId="0" fontId="42" fillId="18" borderId="10" xfId="0" applyFont="1" applyFill="1" applyBorder="1" applyAlignment="1">
      <alignment horizontal="center" vertical="center"/>
    </xf>
    <xf numFmtId="0" fontId="42" fillId="18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1" fontId="37" fillId="8" borderId="7" xfId="0" applyNumberFormat="1" applyFont="1" applyFill="1" applyBorder="1" applyAlignment="1">
      <alignment horizontal="center" vertical="center"/>
    </xf>
    <xf numFmtId="1" fontId="37" fillId="8" borderId="8" xfId="0" applyNumberFormat="1" applyFont="1" applyFill="1" applyBorder="1" applyAlignment="1">
      <alignment horizontal="center" vertical="center"/>
    </xf>
    <xf numFmtId="1" fontId="37" fillId="8" borderId="12" xfId="0" applyNumberFormat="1" applyFont="1" applyFill="1" applyBorder="1" applyAlignment="1">
      <alignment horizontal="center" vertical="center"/>
    </xf>
    <xf numFmtId="2" fontId="37" fillId="8" borderId="7" xfId="0" applyNumberFormat="1" applyFont="1" applyFill="1" applyBorder="1" applyAlignment="1">
      <alignment horizontal="center" vertical="center"/>
    </xf>
    <xf numFmtId="2" fontId="37" fillId="8" borderId="8" xfId="0" applyNumberFormat="1" applyFont="1" applyFill="1" applyBorder="1" applyAlignment="1">
      <alignment horizontal="center" vertical="center"/>
    </xf>
    <xf numFmtId="2" fontId="37" fillId="8" borderId="12" xfId="0" applyNumberFormat="1" applyFont="1" applyFill="1" applyBorder="1" applyAlignment="1">
      <alignment horizontal="center" vertical="center"/>
    </xf>
    <xf numFmtId="2" fontId="37" fillId="0" borderId="7" xfId="0" applyNumberFormat="1" applyFont="1" applyFill="1" applyBorder="1" applyAlignment="1">
      <alignment horizontal="center" vertical="center"/>
    </xf>
    <xf numFmtId="2" fontId="37" fillId="0" borderId="8" xfId="0" applyNumberFormat="1" applyFont="1" applyFill="1" applyBorder="1" applyAlignment="1">
      <alignment horizontal="center" vertical="center"/>
    </xf>
    <xf numFmtId="2" fontId="37" fillId="0" borderId="12" xfId="0" applyNumberFormat="1" applyFont="1" applyFill="1" applyBorder="1" applyAlignment="1">
      <alignment horizontal="center" vertical="center"/>
    </xf>
    <xf numFmtId="167" fontId="67" fillId="0" borderId="7" xfId="18" applyNumberFormat="1" applyFont="1" applyFill="1" applyBorder="1" applyAlignment="1">
      <alignment horizontal="center" vertical="center"/>
    </xf>
    <xf numFmtId="167" fontId="67" fillId="0" borderId="8" xfId="18" applyNumberFormat="1" applyFont="1" applyFill="1" applyBorder="1" applyAlignment="1">
      <alignment horizontal="center" vertical="center"/>
    </xf>
    <xf numFmtId="167" fontId="67" fillId="0" borderId="12" xfId="18" applyNumberFormat="1" applyFont="1" applyFill="1" applyBorder="1" applyAlignment="1">
      <alignment horizontal="center" vertical="center"/>
    </xf>
    <xf numFmtId="2" fontId="11" fillId="0" borderId="7" xfId="18" applyNumberFormat="1" applyFont="1" applyFill="1" applyBorder="1" applyAlignment="1">
      <alignment horizontal="center" vertical="center"/>
    </xf>
    <xf numFmtId="2" fontId="11" fillId="0" borderId="8" xfId="18" applyNumberFormat="1" applyFont="1" applyFill="1" applyBorder="1" applyAlignment="1">
      <alignment horizontal="center" vertical="center"/>
    </xf>
    <xf numFmtId="2" fontId="11" fillId="0" borderId="12" xfId="18" applyNumberFormat="1" applyFont="1" applyFill="1" applyBorder="1" applyAlignment="1">
      <alignment horizontal="center" vertical="center"/>
    </xf>
    <xf numFmtId="1" fontId="37" fillId="8" borderId="13" xfId="0" applyNumberFormat="1" applyFont="1" applyFill="1" applyBorder="1" applyAlignment="1">
      <alignment horizontal="center" vertical="center"/>
    </xf>
    <xf numFmtId="1" fontId="37" fillId="8" borderId="0" xfId="0" applyNumberFormat="1" applyFont="1" applyFill="1" applyBorder="1" applyAlignment="1">
      <alignment horizontal="center" vertical="center"/>
    </xf>
    <xf numFmtId="1" fontId="37" fillId="8" borderId="14" xfId="0" applyNumberFormat="1" applyFont="1" applyFill="1" applyBorder="1" applyAlignment="1">
      <alignment horizontal="center" vertical="center"/>
    </xf>
    <xf numFmtId="2" fontId="37" fillId="8" borderId="13" xfId="0" applyNumberFormat="1" applyFont="1" applyFill="1" applyBorder="1" applyAlignment="1">
      <alignment horizontal="center" vertical="center"/>
    </xf>
    <xf numFmtId="2" fontId="37" fillId="8" borderId="0" xfId="0" applyNumberFormat="1" applyFont="1" applyFill="1" applyBorder="1" applyAlignment="1">
      <alignment horizontal="center" vertical="center"/>
    </xf>
    <xf numFmtId="2" fontId="37" fillId="8" borderId="14" xfId="0" applyNumberFormat="1" applyFont="1" applyFill="1" applyBorder="1" applyAlignment="1">
      <alignment horizontal="center" vertical="center"/>
    </xf>
    <xf numFmtId="2" fontId="37" fillId="0" borderId="13" xfId="0" applyNumberFormat="1" applyFont="1" applyFill="1" applyBorder="1" applyAlignment="1">
      <alignment horizontal="center" vertical="center"/>
    </xf>
    <xf numFmtId="2" fontId="37" fillId="0" borderId="0" xfId="0" applyNumberFormat="1" applyFont="1" applyFill="1" applyBorder="1" applyAlignment="1">
      <alignment horizontal="center" vertical="center"/>
    </xf>
    <xf numFmtId="2" fontId="37" fillId="0" borderId="14" xfId="0" applyNumberFormat="1" applyFont="1" applyFill="1" applyBorder="1" applyAlignment="1">
      <alignment horizontal="center" vertical="center"/>
    </xf>
    <xf numFmtId="2" fontId="11" fillId="0" borderId="13" xfId="18" applyNumberFormat="1" applyFont="1" applyFill="1" applyBorder="1" applyAlignment="1">
      <alignment horizontal="center" vertical="center"/>
    </xf>
    <xf numFmtId="2" fontId="11" fillId="0" borderId="0" xfId="18" applyNumberFormat="1" applyFont="1" applyFill="1" applyBorder="1" applyAlignment="1">
      <alignment horizontal="center" vertical="center"/>
    </xf>
    <xf numFmtId="2" fontId="11" fillId="0" borderId="14" xfId="18" applyNumberFormat="1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 vertical="center"/>
    </xf>
    <xf numFmtId="1" fontId="37" fillId="8" borderId="10" xfId="0" applyNumberFormat="1" applyFont="1" applyFill="1" applyBorder="1" applyAlignment="1">
      <alignment horizontal="center" vertical="center"/>
    </xf>
    <xf numFmtId="1" fontId="37" fillId="8" borderId="9" xfId="0" applyNumberFormat="1" applyFont="1" applyFill="1" applyBorder="1" applyAlignment="1">
      <alignment horizontal="center" vertical="center"/>
    </xf>
    <xf numFmtId="1" fontId="37" fillId="8" borderId="11" xfId="0" applyNumberFormat="1" applyFont="1" applyFill="1" applyBorder="1" applyAlignment="1">
      <alignment horizontal="center" vertical="center"/>
    </xf>
    <xf numFmtId="2" fontId="37" fillId="8" borderId="10" xfId="0" applyNumberFormat="1" applyFont="1" applyFill="1" applyBorder="1" applyAlignment="1">
      <alignment horizontal="center" vertical="center"/>
    </xf>
    <xf numFmtId="2" fontId="37" fillId="8" borderId="9" xfId="0" applyNumberFormat="1" applyFont="1" applyFill="1" applyBorder="1" applyAlignment="1">
      <alignment horizontal="center" vertical="center"/>
    </xf>
    <xf numFmtId="2" fontId="37" fillId="8" borderId="11" xfId="0" applyNumberFormat="1" applyFont="1" applyFill="1" applyBorder="1" applyAlignment="1">
      <alignment horizontal="center" vertical="center"/>
    </xf>
    <xf numFmtId="2" fontId="37" fillId="0" borderId="10" xfId="0" applyNumberFormat="1" applyFont="1" applyFill="1" applyBorder="1" applyAlignment="1">
      <alignment horizontal="center" vertical="center"/>
    </xf>
    <xf numFmtId="2" fontId="37" fillId="0" borderId="9" xfId="0" applyNumberFormat="1" applyFont="1" applyFill="1" applyBorder="1" applyAlignment="1">
      <alignment horizontal="center" vertical="center"/>
    </xf>
    <xf numFmtId="2" fontId="37" fillId="0" borderId="11" xfId="0" applyNumberFormat="1" applyFont="1" applyFill="1" applyBorder="1" applyAlignment="1">
      <alignment horizontal="center" vertical="center"/>
    </xf>
    <xf numFmtId="2" fontId="11" fillId="0" borderId="10" xfId="18" applyNumberFormat="1" applyFont="1" applyFill="1" applyBorder="1" applyAlignment="1">
      <alignment horizontal="center" vertical="center"/>
    </xf>
    <xf numFmtId="2" fontId="11" fillId="0" borderId="9" xfId="18" applyNumberFormat="1" applyFont="1" applyFill="1" applyBorder="1" applyAlignment="1">
      <alignment horizontal="center" vertical="center"/>
    </xf>
    <xf numFmtId="2" fontId="11" fillId="0" borderId="11" xfId="18" applyNumberFormat="1" applyFont="1" applyFill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177" fontId="61" fillId="0" borderId="0" xfId="9" applyNumberFormat="1" applyFont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176" fontId="61" fillId="0" borderId="0" xfId="4" quotePrefix="1" applyNumberFormat="1" applyFont="1" applyBorder="1" applyAlignment="1">
      <alignment horizontal="left" vertical="center"/>
    </xf>
    <xf numFmtId="176" fontId="61" fillId="0" borderId="0" xfId="4" applyNumberFormat="1" applyFont="1" applyBorder="1" applyAlignment="1">
      <alignment horizontal="left" vertical="center"/>
    </xf>
    <xf numFmtId="0" fontId="27" fillId="0" borderId="0" xfId="9" quotePrefix="1" applyFont="1" applyBorder="1" applyAlignment="1">
      <alignment horizontal="center" vertical="center" shrinkToFit="1"/>
    </xf>
    <xf numFmtId="0" fontId="61" fillId="0" borderId="0" xfId="4" applyFont="1" applyBorder="1" applyAlignment="1">
      <alignment horizontal="left" vertical="center"/>
    </xf>
    <xf numFmtId="0" fontId="61" fillId="0" borderId="0" xfId="4" quotePrefix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" fontId="61" fillId="0" borderId="0" xfId="4" applyNumberFormat="1" applyFont="1" applyBorder="1" applyAlignment="1">
      <alignment horizontal="left" vertical="center"/>
    </xf>
    <xf numFmtId="0" fontId="55" fillId="0" borderId="0" xfId="9" applyFont="1" applyAlignment="1">
      <alignment horizontal="center" vertical="center"/>
    </xf>
    <xf numFmtId="0" fontId="36" fillId="0" borderId="0" xfId="9" applyFont="1" applyAlignment="1">
      <alignment horizontal="center" vertical="center"/>
    </xf>
    <xf numFmtId="0" fontId="65" fillId="0" borderId="0" xfId="9" applyFont="1" applyAlignment="1">
      <alignment horizontal="center" vertical="center"/>
    </xf>
    <xf numFmtId="0" fontId="36" fillId="0" borderId="2" xfId="9" applyFont="1" applyBorder="1" applyAlignment="1">
      <alignment horizontal="center" vertical="center"/>
    </xf>
    <xf numFmtId="0" fontId="36" fillId="0" borderId="6" xfId="9" applyFont="1" applyBorder="1" applyAlignment="1">
      <alignment horizontal="center" vertical="center"/>
    </xf>
    <xf numFmtId="0" fontId="36" fillId="0" borderId="3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/>
    </xf>
    <xf numFmtId="0" fontId="66" fillId="0" borderId="6" xfId="9" applyFont="1" applyBorder="1" applyAlignment="1">
      <alignment horizontal="center" vertical="center"/>
    </xf>
    <xf numFmtId="0" fontId="12" fillId="0" borderId="2" xfId="20" quotePrefix="1" applyFont="1" applyFill="1" applyBorder="1" applyAlignment="1">
      <alignment horizontal="center" vertical="center"/>
    </xf>
    <xf numFmtId="0" fontId="12" fillId="0" borderId="6" xfId="20" quotePrefix="1" applyFont="1" applyFill="1" applyBorder="1" applyAlignment="1">
      <alignment horizontal="center" vertical="center"/>
    </xf>
    <xf numFmtId="0" fontId="12" fillId="0" borderId="3" xfId="20" quotePrefix="1" applyFont="1" applyFill="1" applyBorder="1" applyAlignment="1">
      <alignment horizontal="center" vertical="center"/>
    </xf>
    <xf numFmtId="0" fontId="37" fillId="8" borderId="2" xfId="20" applyFont="1" applyFill="1" applyBorder="1" applyAlignment="1">
      <alignment horizontal="center" vertical="center"/>
    </xf>
    <xf numFmtId="0" fontId="37" fillId="8" borderId="6" xfId="20" applyFont="1" applyFill="1" applyBorder="1" applyAlignment="1">
      <alignment horizontal="center" vertical="center"/>
    </xf>
    <xf numFmtId="0" fontId="37" fillId="8" borderId="3" xfId="20" applyFont="1" applyFill="1" applyBorder="1" applyAlignment="1">
      <alignment horizontal="center" vertical="center"/>
    </xf>
    <xf numFmtId="178" fontId="12" fillId="0" borderId="2" xfId="20" quotePrefix="1" applyNumberFormat="1" applyFont="1" applyFill="1" applyBorder="1" applyAlignment="1">
      <alignment horizontal="center" vertical="center"/>
    </xf>
    <xf numFmtId="178" fontId="12" fillId="0" borderId="6" xfId="20" quotePrefix="1" applyNumberFormat="1" applyFont="1" applyFill="1" applyBorder="1" applyAlignment="1">
      <alignment horizontal="center" vertical="center"/>
    </xf>
    <xf numFmtId="178" fontId="12" fillId="0" borderId="3" xfId="20" quotePrefix="1" applyNumberFormat="1" applyFont="1" applyFill="1" applyBorder="1" applyAlignment="1">
      <alignment horizontal="center" vertical="center"/>
    </xf>
    <xf numFmtId="175" fontId="17" fillId="0" borderId="0" xfId="9" applyNumberFormat="1" applyFont="1" applyBorder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55" fillId="0" borderId="0" xfId="4" applyNumberFormat="1" applyFont="1" applyBorder="1" applyAlignment="1">
      <alignment horizontal="center" vertical="center"/>
    </xf>
    <xf numFmtId="2" fontId="12" fillId="0" borderId="15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12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1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center" vertical="center"/>
    </xf>
    <xf numFmtId="0" fontId="12" fillId="0" borderId="11" xfId="4" applyNumberFormat="1" applyFont="1" applyBorder="1" applyAlignment="1">
      <alignment horizontal="center" vertical="center"/>
    </xf>
    <xf numFmtId="1" fontId="12" fillId="0" borderId="4" xfId="4" applyNumberFormat="1" applyFont="1" applyBorder="1" applyAlignment="1">
      <alignment horizontal="center" vertical="center"/>
    </xf>
    <xf numFmtId="2" fontId="12" fillId="0" borderId="4" xfId="4" applyNumberFormat="1" applyFont="1" applyBorder="1" applyAlignment="1">
      <alignment horizontal="center" vertical="center"/>
    </xf>
    <xf numFmtId="1" fontId="12" fillId="0" borderId="15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1" fontId="12" fillId="0" borderId="5" xfId="4" applyNumberFormat="1" applyFont="1" applyBorder="1" applyAlignment="1">
      <alignment horizontal="center" vertical="center"/>
    </xf>
    <xf numFmtId="2" fontId="12" fillId="0" borderId="5" xfId="4" applyNumberFormat="1" applyFont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1" fontId="6" fillId="8" borderId="2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1" fillId="10" borderId="2" xfId="1" applyNumberFormat="1" applyFont="1" applyFill="1" applyBorder="1" applyAlignment="1" applyProtection="1">
      <alignment horizontal="center" vertical="center"/>
      <protection locked="0"/>
    </xf>
    <xf numFmtId="171" fontId="21" fillId="10" borderId="6" xfId="1" applyNumberFormat="1" applyFont="1" applyFill="1" applyBorder="1" applyAlignment="1" applyProtection="1">
      <alignment horizontal="center" vertical="center"/>
      <protection locked="0"/>
    </xf>
    <xf numFmtId="171" fontId="21" fillId="10" borderId="3" xfId="1" applyNumberFormat="1" applyFont="1" applyFill="1" applyBorder="1" applyAlignment="1" applyProtection="1">
      <alignment horizontal="center" vertical="center"/>
      <protection locked="0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  <xf numFmtId="167" fontId="67" fillId="0" borderId="2" xfId="18" applyNumberFormat="1" applyFont="1" applyFill="1" applyBorder="1" applyAlignment="1">
      <alignment horizontal="center" vertical="center"/>
    </xf>
    <xf numFmtId="167" fontId="67" fillId="0" borderId="6" xfId="18" applyNumberFormat="1" applyFont="1" applyFill="1" applyBorder="1" applyAlignment="1">
      <alignment horizontal="center" vertical="center"/>
    </xf>
    <xf numFmtId="167" fontId="67" fillId="0" borderId="3" xfId="18" applyNumberFormat="1" applyFont="1" applyFill="1" applyBorder="1" applyAlignment="1">
      <alignment horizontal="center" vertical="center"/>
    </xf>
  </cellXfs>
  <cellStyles count="26">
    <cellStyle name="Comma 2" xfId="3"/>
    <cellStyle name="Normal" xfId="0" builtinId="0"/>
    <cellStyle name="Normal - Style1" xfId="2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5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Cert vernier_Vernier.1(Ext,int,depth)" xfId="23"/>
    <cellStyle name="Normal_Uncertainty Budget" xfId="1"/>
    <cellStyle name="Normal_Uncertainty Budget_Book1" xfId="22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66675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66675</xdr:rowOff>
        </xdr:from>
        <xdr:to>
          <xdr:col>6</xdr:col>
          <xdr:colOff>200025</xdr:colOff>
          <xdr:row>9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76200</xdr:rowOff>
        </xdr:from>
        <xdr:to>
          <xdr:col>14</xdr:col>
          <xdr:colOff>209550</xdr:colOff>
          <xdr:row>4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3</xdr:row>
          <xdr:rowOff>76200</xdr:rowOff>
        </xdr:from>
        <xdr:to>
          <xdr:col>22</xdr:col>
          <xdr:colOff>209550</xdr:colOff>
          <xdr:row>4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47850" y="15811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_Can%20Seam%20Micrometer(up%20to%2013m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 0 to 13mm"/>
      <sheetName val="Uncert of S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177"/>
  <sheetViews>
    <sheetView view="pageBreakPreview" zoomScaleNormal="100" zoomScaleSheetLayoutView="100" workbookViewId="0">
      <selection activeCell="Y28" sqref="Y28"/>
    </sheetView>
  </sheetViews>
  <sheetFormatPr defaultColWidth="3.5703125" defaultRowHeight="18.75" customHeight="1"/>
  <cols>
    <col min="1" max="27" width="3.42578125" style="140" customWidth="1"/>
    <col min="28" max="34" width="3.28515625" style="140" customWidth="1"/>
    <col min="35" max="184" width="7.5703125" style="140" customWidth="1"/>
    <col min="185" max="185" width="1.5703125" style="140" customWidth="1"/>
    <col min="186" max="189" width="3.5703125" style="140" customWidth="1"/>
    <col min="190" max="193" width="5.42578125" style="140" customWidth="1"/>
    <col min="194" max="209" width="4" style="140" customWidth="1"/>
    <col min="210" max="211" width="3.42578125" style="140" customWidth="1"/>
    <col min="212" max="255" width="3.5703125" style="140"/>
    <col min="256" max="256" width="1.5703125" style="140" customWidth="1"/>
    <col min="257" max="281" width="3.140625" style="140" customWidth="1"/>
    <col min="282" max="285" width="2.5703125" style="140" customWidth="1"/>
    <col min="286" max="286" width="5.5703125" style="140" customWidth="1"/>
    <col min="287" max="440" width="7.5703125" style="140" customWidth="1"/>
    <col min="441" max="441" width="1.5703125" style="140" customWidth="1"/>
    <col min="442" max="445" width="3.5703125" style="140" customWidth="1"/>
    <col min="446" max="449" width="5.42578125" style="140" customWidth="1"/>
    <col min="450" max="465" width="4" style="140" customWidth="1"/>
    <col min="466" max="467" width="3.42578125" style="140" customWidth="1"/>
    <col min="468" max="511" width="3.5703125" style="140"/>
    <col min="512" max="512" width="1.5703125" style="140" customWidth="1"/>
    <col min="513" max="537" width="3.140625" style="140" customWidth="1"/>
    <col min="538" max="541" width="2.5703125" style="140" customWidth="1"/>
    <col min="542" max="542" width="5.5703125" style="140" customWidth="1"/>
    <col min="543" max="696" width="7.5703125" style="140" customWidth="1"/>
    <col min="697" max="697" width="1.5703125" style="140" customWidth="1"/>
    <col min="698" max="701" width="3.5703125" style="140" customWidth="1"/>
    <col min="702" max="705" width="5.42578125" style="140" customWidth="1"/>
    <col min="706" max="721" width="4" style="140" customWidth="1"/>
    <col min="722" max="723" width="3.42578125" style="140" customWidth="1"/>
    <col min="724" max="767" width="3.5703125" style="140"/>
    <col min="768" max="768" width="1.5703125" style="140" customWidth="1"/>
    <col min="769" max="793" width="3.140625" style="140" customWidth="1"/>
    <col min="794" max="797" width="2.5703125" style="140" customWidth="1"/>
    <col min="798" max="798" width="5.5703125" style="140" customWidth="1"/>
    <col min="799" max="952" width="7.5703125" style="140" customWidth="1"/>
    <col min="953" max="953" width="1.5703125" style="140" customWidth="1"/>
    <col min="954" max="957" width="3.5703125" style="140" customWidth="1"/>
    <col min="958" max="961" width="5.42578125" style="140" customWidth="1"/>
    <col min="962" max="977" width="4" style="140" customWidth="1"/>
    <col min="978" max="979" width="3.42578125" style="140" customWidth="1"/>
    <col min="980" max="1023" width="3.5703125" style="140"/>
    <col min="1024" max="1024" width="1.5703125" style="140" customWidth="1"/>
    <col min="1025" max="1049" width="3.140625" style="140" customWidth="1"/>
    <col min="1050" max="1053" width="2.5703125" style="140" customWidth="1"/>
    <col min="1054" max="1054" width="5.5703125" style="140" customWidth="1"/>
    <col min="1055" max="1208" width="7.5703125" style="140" customWidth="1"/>
    <col min="1209" max="1209" width="1.5703125" style="140" customWidth="1"/>
    <col min="1210" max="1213" width="3.5703125" style="140" customWidth="1"/>
    <col min="1214" max="1217" width="5.42578125" style="140" customWidth="1"/>
    <col min="1218" max="1233" width="4" style="140" customWidth="1"/>
    <col min="1234" max="1235" width="3.42578125" style="140" customWidth="1"/>
    <col min="1236" max="1279" width="3.5703125" style="140"/>
    <col min="1280" max="1280" width="1.5703125" style="140" customWidth="1"/>
    <col min="1281" max="1305" width="3.140625" style="140" customWidth="1"/>
    <col min="1306" max="1309" width="2.5703125" style="140" customWidth="1"/>
    <col min="1310" max="1310" width="5.5703125" style="140" customWidth="1"/>
    <col min="1311" max="1464" width="7.5703125" style="140" customWidth="1"/>
    <col min="1465" max="1465" width="1.5703125" style="140" customWidth="1"/>
    <col min="1466" max="1469" width="3.5703125" style="140" customWidth="1"/>
    <col min="1470" max="1473" width="5.42578125" style="140" customWidth="1"/>
    <col min="1474" max="1489" width="4" style="140" customWidth="1"/>
    <col min="1490" max="1491" width="3.42578125" style="140" customWidth="1"/>
    <col min="1492" max="1535" width="3.5703125" style="140"/>
    <col min="1536" max="1536" width="1.5703125" style="140" customWidth="1"/>
    <col min="1537" max="1561" width="3.140625" style="140" customWidth="1"/>
    <col min="1562" max="1565" width="2.5703125" style="140" customWidth="1"/>
    <col min="1566" max="1566" width="5.5703125" style="140" customWidth="1"/>
    <col min="1567" max="1720" width="7.5703125" style="140" customWidth="1"/>
    <col min="1721" max="1721" width="1.5703125" style="140" customWidth="1"/>
    <col min="1722" max="1725" width="3.5703125" style="140" customWidth="1"/>
    <col min="1726" max="1729" width="5.42578125" style="140" customWidth="1"/>
    <col min="1730" max="1745" width="4" style="140" customWidth="1"/>
    <col min="1746" max="1747" width="3.42578125" style="140" customWidth="1"/>
    <col min="1748" max="1791" width="3.5703125" style="140"/>
    <col min="1792" max="1792" width="1.5703125" style="140" customWidth="1"/>
    <col min="1793" max="1817" width="3.140625" style="140" customWidth="1"/>
    <col min="1818" max="1821" width="2.5703125" style="140" customWidth="1"/>
    <col min="1822" max="1822" width="5.5703125" style="140" customWidth="1"/>
    <col min="1823" max="1976" width="7.5703125" style="140" customWidth="1"/>
    <col min="1977" max="1977" width="1.5703125" style="140" customWidth="1"/>
    <col min="1978" max="1981" width="3.5703125" style="140" customWidth="1"/>
    <col min="1982" max="1985" width="5.42578125" style="140" customWidth="1"/>
    <col min="1986" max="2001" width="4" style="140" customWidth="1"/>
    <col min="2002" max="2003" width="3.42578125" style="140" customWidth="1"/>
    <col min="2004" max="2047" width="3.5703125" style="140"/>
    <col min="2048" max="2048" width="1.5703125" style="140" customWidth="1"/>
    <col min="2049" max="2073" width="3.140625" style="140" customWidth="1"/>
    <col min="2074" max="2077" width="2.5703125" style="140" customWidth="1"/>
    <col min="2078" max="2078" width="5.5703125" style="140" customWidth="1"/>
    <col min="2079" max="2232" width="7.5703125" style="140" customWidth="1"/>
    <col min="2233" max="2233" width="1.5703125" style="140" customWidth="1"/>
    <col min="2234" max="2237" width="3.5703125" style="140" customWidth="1"/>
    <col min="2238" max="2241" width="5.42578125" style="140" customWidth="1"/>
    <col min="2242" max="2257" width="4" style="140" customWidth="1"/>
    <col min="2258" max="2259" width="3.42578125" style="140" customWidth="1"/>
    <col min="2260" max="2303" width="3.5703125" style="140"/>
    <col min="2304" max="2304" width="1.5703125" style="140" customWidth="1"/>
    <col min="2305" max="2329" width="3.140625" style="140" customWidth="1"/>
    <col min="2330" max="2333" width="2.5703125" style="140" customWidth="1"/>
    <col min="2334" max="2334" width="5.5703125" style="140" customWidth="1"/>
    <col min="2335" max="2488" width="7.5703125" style="140" customWidth="1"/>
    <col min="2489" max="2489" width="1.5703125" style="140" customWidth="1"/>
    <col min="2490" max="2493" width="3.5703125" style="140" customWidth="1"/>
    <col min="2494" max="2497" width="5.42578125" style="140" customWidth="1"/>
    <col min="2498" max="2513" width="4" style="140" customWidth="1"/>
    <col min="2514" max="2515" width="3.42578125" style="140" customWidth="1"/>
    <col min="2516" max="2559" width="3.5703125" style="140"/>
    <col min="2560" max="2560" width="1.5703125" style="140" customWidth="1"/>
    <col min="2561" max="2585" width="3.140625" style="140" customWidth="1"/>
    <col min="2586" max="2589" width="2.5703125" style="140" customWidth="1"/>
    <col min="2590" max="2590" width="5.5703125" style="140" customWidth="1"/>
    <col min="2591" max="2744" width="7.5703125" style="140" customWidth="1"/>
    <col min="2745" max="2745" width="1.5703125" style="140" customWidth="1"/>
    <col min="2746" max="2749" width="3.5703125" style="140" customWidth="1"/>
    <col min="2750" max="2753" width="5.42578125" style="140" customWidth="1"/>
    <col min="2754" max="2769" width="4" style="140" customWidth="1"/>
    <col min="2770" max="2771" width="3.42578125" style="140" customWidth="1"/>
    <col min="2772" max="2815" width="3.5703125" style="140"/>
    <col min="2816" max="2816" width="1.5703125" style="140" customWidth="1"/>
    <col min="2817" max="2841" width="3.140625" style="140" customWidth="1"/>
    <col min="2842" max="2845" width="2.5703125" style="140" customWidth="1"/>
    <col min="2846" max="2846" width="5.5703125" style="140" customWidth="1"/>
    <col min="2847" max="3000" width="7.5703125" style="140" customWidth="1"/>
    <col min="3001" max="3001" width="1.5703125" style="140" customWidth="1"/>
    <col min="3002" max="3005" width="3.5703125" style="140" customWidth="1"/>
    <col min="3006" max="3009" width="5.42578125" style="140" customWidth="1"/>
    <col min="3010" max="3025" width="4" style="140" customWidth="1"/>
    <col min="3026" max="3027" width="3.42578125" style="140" customWidth="1"/>
    <col min="3028" max="3071" width="3.5703125" style="140"/>
    <col min="3072" max="3072" width="1.5703125" style="140" customWidth="1"/>
    <col min="3073" max="3097" width="3.140625" style="140" customWidth="1"/>
    <col min="3098" max="3101" width="2.5703125" style="140" customWidth="1"/>
    <col min="3102" max="3102" width="5.5703125" style="140" customWidth="1"/>
    <col min="3103" max="3256" width="7.5703125" style="140" customWidth="1"/>
    <col min="3257" max="3257" width="1.5703125" style="140" customWidth="1"/>
    <col min="3258" max="3261" width="3.5703125" style="140" customWidth="1"/>
    <col min="3262" max="3265" width="5.42578125" style="140" customWidth="1"/>
    <col min="3266" max="3281" width="4" style="140" customWidth="1"/>
    <col min="3282" max="3283" width="3.42578125" style="140" customWidth="1"/>
    <col min="3284" max="3327" width="3.5703125" style="140"/>
    <col min="3328" max="3328" width="1.5703125" style="140" customWidth="1"/>
    <col min="3329" max="3353" width="3.140625" style="140" customWidth="1"/>
    <col min="3354" max="3357" width="2.5703125" style="140" customWidth="1"/>
    <col min="3358" max="3358" width="5.5703125" style="140" customWidth="1"/>
    <col min="3359" max="3512" width="7.5703125" style="140" customWidth="1"/>
    <col min="3513" max="3513" width="1.5703125" style="140" customWidth="1"/>
    <col min="3514" max="3517" width="3.5703125" style="140" customWidth="1"/>
    <col min="3518" max="3521" width="5.42578125" style="140" customWidth="1"/>
    <col min="3522" max="3537" width="4" style="140" customWidth="1"/>
    <col min="3538" max="3539" width="3.42578125" style="140" customWidth="1"/>
    <col min="3540" max="3583" width="3.5703125" style="140"/>
    <col min="3584" max="3584" width="1.5703125" style="140" customWidth="1"/>
    <col min="3585" max="3609" width="3.140625" style="140" customWidth="1"/>
    <col min="3610" max="3613" width="2.5703125" style="140" customWidth="1"/>
    <col min="3614" max="3614" width="5.5703125" style="140" customWidth="1"/>
    <col min="3615" max="3768" width="7.5703125" style="140" customWidth="1"/>
    <col min="3769" max="3769" width="1.5703125" style="140" customWidth="1"/>
    <col min="3770" max="3773" width="3.5703125" style="140" customWidth="1"/>
    <col min="3774" max="3777" width="5.42578125" style="140" customWidth="1"/>
    <col min="3778" max="3793" width="4" style="140" customWidth="1"/>
    <col min="3794" max="3795" width="3.42578125" style="140" customWidth="1"/>
    <col min="3796" max="3839" width="3.5703125" style="140"/>
    <col min="3840" max="3840" width="1.5703125" style="140" customWidth="1"/>
    <col min="3841" max="3865" width="3.140625" style="140" customWidth="1"/>
    <col min="3866" max="3869" width="2.5703125" style="140" customWidth="1"/>
    <col min="3870" max="3870" width="5.5703125" style="140" customWidth="1"/>
    <col min="3871" max="4024" width="7.5703125" style="140" customWidth="1"/>
    <col min="4025" max="4025" width="1.5703125" style="140" customWidth="1"/>
    <col min="4026" max="4029" width="3.5703125" style="140" customWidth="1"/>
    <col min="4030" max="4033" width="5.42578125" style="140" customWidth="1"/>
    <col min="4034" max="4049" width="4" style="140" customWidth="1"/>
    <col min="4050" max="4051" width="3.42578125" style="140" customWidth="1"/>
    <col min="4052" max="4095" width="3.5703125" style="140"/>
    <col min="4096" max="4096" width="1.5703125" style="140" customWidth="1"/>
    <col min="4097" max="4121" width="3.140625" style="140" customWidth="1"/>
    <col min="4122" max="4125" width="2.5703125" style="140" customWidth="1"/>
    <col min="4126" max="4126" width="5.5703125" style="140" customWidth="1"/>
    <col min="4127" max="4280" width="7.5703125" style="140" customWidth="1"/>
    <col min="4281" max="4281" width="1.5703125" style="140" customWidth="1"/>
    <col min="4282" max="4285" width="3.5703125" style="140" customWidth="1"/>
    <col min="4286" max="4289" width="5.42578125" style="140" customWidth="1"/>
    <col min="4290" max="4305" width="4" style="140" customWidth="1"/>
    <col min="4306" max="4307" width="3.42578125" style="140" customWidth="1"/>
    <col min="4308" max="4351" width="3.5703125" style="140"/>
    <col min="4352" max="4352" width="1.5703125" style="140" customWidth="1"/>
    <col min="4353" max="4377" width="3.140625" style="140" customWidth="1"/>
    <col min="4378" max="4381" width="2.5703125" style="140" customWidth="1"/>
    <col min="4382" max="4382" width="5.5703125" style="140" customWidth="1"/>
    <col min="4383" max="4536" width="7.5703125" style="140" customWidth="1"/>
    <col min="4537" max="4537" width="1.5703125" style="140" customWidth="1"/>
    <col min="4538" max="4541" width="3.5703125" style="140" customWidth="1"/>
    <col min="4542" max="4545" width="5.42578125" style="140" customWidth="1"/>
    <col min="4546" max="4561" width="4" style="140" customWidth="1"/>
    <col min="4562" max="4563" width="3.42578125" style="140" customWidth="1"/>
    <col min="4564" max="4607" width="3.5703125" style="140"/>
    <col min="4608" max="4608" width="1.5703125" style="140" customWidth="1"/>
    <col min="4609" max="4633" width="3.140625" style="140" customWidth="1"/>
    <col min="4634" max="4637" width="2.5703125" style="140" customWidth="1"/>
    <col min="4638" max="4638" width="5.5703125" style="140" customWidth="1"/>
    <col min="4639" max="4792" width="7.5703125" style="140" customWidth="1"/>
    <col min="4793" max="4793" width="1.5703125" style="140" customWidth="1"/>
    <col min="4794" max="4797" width="3.5703125" style="140" customWidth="1"/>
    <col min="4798" max="4801" width="5.42578125" style="140" customWidth="1"/>
    <col min="4802" max="4817" width="4" style="140" customWidth="1"/>
    <col min="4818" max="4819" width="3.42578125" style="140" customWidth="1"/>
    <col min="4820" max="4863" width="3.5703125" style="140"/>
    <col min="4864" max="4864" width="1.5703125" style="140" customWidth="1"/>
    <col min="4865" max="4889" width="3.140625" style="140" customWidth="1"/>
    <col min="4890" max="4893" width="2.5703125" style="140" customWidth="1"/>
    <col min="4894" max="4894" width="5.5703125" style="140" customWidth="1"/>
    <col min="4895" max="5048" width="7.5703125" style="140" customWidth="1"/>
    <col min="5049" max="5049" width="1.5703125" style="140" customWidth="1"/>
    <col min="5050" max="5053" width="3.5703125" style="140" customWidth="1"/>
    <col min="5054" max="5057" width="5.42578125" style="140" customWidth="1"/>
    <col min="5058" max="5073" width="4" style="140" customWidth="1"/>
    <col min="5074" max="5075" width="3.42578125" style="140" customWidth="1"/>
    <col min="5076" max="5119" width="3.5703125" style="140"/>
    <col min="5120" max="5120" width="1.5703125" style="140" customWidth="1"/>
    <col min="5121" max="5145" width="3.140625" style="140" customWidth="1"/>
    <col min="5146" max="5149" width="2.5703125" style="140" customWidth="1"/>
    <col min="5150" max="5150" width="5.5703125" style="140" customWidth="1"/>
    <col min="5151" max="5304" width="7.5703125" style="140" customWidth="1"/>
    <col min="5305" max="5305" width="1.5703125" style="140" customWidth="1"/>
    <col min="5306" max="5309" width="3.5703125" style="140" customWidth="1"/>
    <col min="5310" max="5313" width="5.42578125" style="140" customWidth="1"/>
    <col min="5314" max="5329" width="4" style="140" customWidth="1"/>
    <col min="5330" max="5331" width="3.42578125" style="140" customWidth="1"/>
    <col min="5332" max="5375" width="3.5703125" style="140"/>
    <col min="5376" max="5376" width="1.5703125" style="140" customWidth="1"/>
    <col min="5377" max="5401" width="3.140625" style="140" customWidth="1"/>
    <col min="5402" max="5405" width="2.5703125" style="140" customWidth="1"/>
    <col min="5406" max="5406" width="5.5703125" style="140" customWidth="1"/>
    <col min="5407" max="5560" width="7.5703125" style="140" customWidth="1"/>
    <col min="5561" max="5561" width="1.5703125" style="140" customWidth="1"/>
    <col min="5562" max="5565" width="3.5703125" style="140" customWidth="1"/>
    <col min="5566" max="5569" width="5.42578125" style="140" customWidth="1"/>
    <col min="5570" max="5585" width="4" style="140" customWidth="1"/>
    <col min="5586" max="5587" width="3.42578125" style="140" customWidth="1"/>
    <col min="5588" max="5631" width="3.5703125" style="140"/>
    <col min="5632" max="5632" width="1.5703125" style="140" customWidth="1"/>
    <col min="5633" max="5657" width="3.140625" style="140" customWidth="1"/>
    <col min="5658" max="5661" width="2.5703125" style="140" customWidth="1"/>
    <col min="5662" max="5662" width="5.5703125" style="140" customWidth="1"/>
    <col min="5663" max="5816" width="7.5703125" style="140" customWidth="1"/>
    <col min="5817" max="5817" width="1.5703125" style="140" customWidth="1"/>
    <col min="5818" max="5821" width="3.5703125" style="140" customWidth="1"/>
    <col min="5822" max="5825" width="5.42578125" style="140" customWidth="1"/>
    <col min="5826" max="5841" width="4" style="140" customWidth="1"/>
    <col min="5842" max="5843" width="3.42578125" style="140" customWidth="1"/>
    <col min="5844" max="5887" width="3.5703125" style="140"/>
    <col min="5888" max="5888" width="1.5703125" style="140" customWidth="1"/>
    <col min="5889" max="5913" width="3.140625" style="140" customWidth="1"/>
    <col min="5914" max="5917" width="2.5703125" style="140" customWidth="1"/>
    <col min="5918" max="5918" width="5.5703125" style="140" customWidth="1"/>
    <col min="5919" max="6072" width="7.5703125" style="140" customWidth="1"/>
    <col min="6073" max="6073" width="1.5703125" style="140" customWidth="1"/>
    <col min="6074" max="6077" width="3.5703125" style="140" customWidth="1"/>
    <col min="6078" max="6081" width="5.42578125" style="140" customWidth="1"/>
    <col min="6082" max="6097" width="4" style="140" customWidth="1"/>
    <col min="6098" max="6099" width="3.42578125" style="140" customWidth="1"/>
    <col min="6100" max="6143" width="3.5703125" style="140"/>
    <col min="6144" max="6144" width="1.5703125" style="140" customWidth="1"/>
    <col min="6145" max="6169" width="3.140625" style="140" customWidth="1"/>
    <col min="6170" max="6173" width="2.5703125" style="140" customWidth="1"/>
    <col min="6174" max="6174" width="5.5703125" style="140" customWidth="1"/>
    <col min="6175" max="6328" width="7.5703125" style="140" customWidth="1"/>
    <col min="6329" max="6329" width="1.5703125" style="140" customWidth="1"/>
    <col min="6330" max="6333" width="3.5703125" style="140" customWidth="1"/>
    <col min="6334" max="6337" width="5.42578125" style="140" customWidth="1"/>
    <col min="6338" max="6353" width="4" style="140" customWidth="1"/>
    <col min="6354" max="6355" width="3.42578125" style="140" customWidth="1"/>
    <col min="6356" max="6399" width="3.5703125" style="140"/>
    <col min="6400" max="6400" width="1.5703125" style="140" customWidth="1"/>
    <col min="6401" max="6425" width="3.140625" style="140" customWidth="1"/>
    <col min="6426" max="6429" width="2.5703125" style="140" customWidth="1"/>
    <col min="6430" max="6430" width="5.5703125" style="140" customWidth="1"/>
    <col min="6431" max="6584" width="7.5703125" style="140" customWidth="1"/>
    <col min="6585" max="6585" width="1.5703125" style="140" customWidth="1"/>
    <col min="6586" max="6589" width="3.5703125" style="140" customWidth="1"/>
    <col min="6590" max="6593" width="5.42578125" style="140" customWidth="1"/>
    <col min="6594" max="6609" width="4" style="140" customWidth="1"/>
    <col min="6610" max="6611" width="3.42578125" style="140" customWidth="1"/>
    <col min="6612" max="6655" width="3.5703125" style="140"/>
    <col min="6656" max="6656" width="1.5703125" style="140" customWidth="1"/>
    <col min="6657" max="6681" width="3.140625" style="140" customWidth="1"/>
    <col min="6682" max="6685" width="2.5703125" style="140" customWidth="1"/>
    <col min="6686" max="6686" width="5.5703125" style="140" customWidth="1"/>
    <col min="6687" max="6840" width="7.5703125" style="140" customWidth="1"/>
    <col min="6841" max="6841" width="1.5703125" style="140" customWidth="1"/>
    <col min="6842" max="6845" width="3.5703125" style="140" customWidth="1"/>
    <col min="6846" max="6849" width="5.42578125" style="140" customWidth="1"/>
    <col min="6850" max="6865" width="4" style="140" customWidth="1"/>
    <col min="6866" max="6867" width="3.42578125" style="140" customWidth="1"/>
    <col min="6868" max="6911" width="3.5703125" style="140"/>
    <col min="6912" max="6912" width="1.5703125" style="140" customWidth="1"/>
    <col min="6913" max="6937" width="3.140625" style="140" customWidth="1"/>
    <col min="6938" max="6941" width="2.5703125" style="140" customWidth="1"/>
    <col min="6942" max="6942" width="5.5703125" style="140" customWidth="1"/>
    <col min="6943" max="7096" width="7.5703125" style="140" customWidth="1"/>
    <col min="7097" max="7097" width="1.5703125" style="140" customWidth="1"/>
    <col min="7098" max="7101" width="3.5703125" style="140" customWidth="1"/>
    <col min="7102" max="7105" width="5.42578125" style="140" customWidth="1"/>
    <col min="7106" max="7121" width="4" style="140" customWidth="1"/>
    <col min="7122" max="7123" width="3.42578125" style="140" customWidth="1"/>
    <col min="7124" max="7167" width="3.5703125" style="140"/>
    <col min="7168" max="7168" width="1.5703125" style="140" customWidth="1"/>
    <col min="7169" max="7193" width="3.140625" style="140" customWidth="1"/>
    <col min="7194" max="7197" width="2.5703125" style="140" customWidth="1"/>
    <col min="7198" max="7198" width="5.5703125" style="140" customWidth="1"/>
    <col min="7199" max="7352" width="7.5703125" style="140" customWidth="1"/>
    <col min="7353" max="7353" width="1.5703125" style="140" customWidth="1"/>
    <col min="7354" max="7357" width="3.5703125" style="140" customWidth="1"/>
    <col min="7358" max="7361" width="5.42578125" style="140" customWidth="1"/>
    <col min="7362" max="7377" width="4" style="140" customWidth="1"/>
    <col min="7378" max="7379" width="3.42578125" style="140" customWidth="1"/>
    <col min="7380" max="7423" width="3.5703125" style="140"/>
    <col min="7424" max="7424" width="1.5703125" style="140" customWidth="1"/>
    <col min="7425" max="7449" width="3.140625" style="140" customWidth="1"/>
    <col min="7450" max="7453" width="2.5703125" style="140" customWidth="1"/>
    <col min="7454" max="7454" width="5.5703125" style="140" customWidth="1"/>
    <col min="7455" max="7608" width="7.5703125" style="140" customWidth="1"/>
    <col min="7609" max="7609" width="1.5703125" style="140" customWidth="1"/>
    <col min="7610" max="7613" width="3.5703125" style="140" customWidth="1"/>
    <col min="7614" max="7617" width="5.42578125" style="140" customWidth="1"/>
    <col min="7618" max="7633" width="4" style="140" customWidth="1"/>
    <col min="7634" max="7635" width="3.42578125" style="140" customWidth="1"/>
    <col min="7636" max="7679" width="3.5703125" style="140"/>
    <col min="7680" max="7680" width="1.5703125" style="140" customWidth="1"/>
    <col min="7681" max="7705" width="3.140625" style="140" customWidth="1"/>
    <col min="7706" max="7709" width="2.5703125" style="140" customWidth="1"/>
    <col min="7710" max="7710" width="5.5703125" style="140" customWidth="1"/>
    <col min="7711" max="7864" width="7.5703125" style="140" customWidth="1"/>
    <col min="7865" max="7865" width="1.5703125" style="140" customWidth="1"/>
    <col min="7866" max="7869" width="3.5703125" style="140" customWidth="1"/>
    <col min="7870" max="7873" width="5.42578125" style="140" customWidth="1"/>
    <col min="7874" max="7889" width="4" style="140" customWidth="1"/>
    <col min="7890" max="7891" width="3.42578125" style="140" customWidth="1"/>
    <col min="7892" max="7935" width="3.5703125" style="140"/>
    <col min="7936" max="7936" width="1.5703125" style="140" customWidth="1"/>
    <col min="7937" max="7961" width="3.140625" style="140" customWidth="1"/>
    <col min="7962" max="7965" width="2.5703125" style="140" customWidth="1"/>
    <col min="7966" max="7966" width="5.5703125" style="140" customWidth="1"/>
    <col min="7967" max="8120" width="7.5703125" style="140" customWidth="1"/>
    <col min="8121" max="8121" width="1.5703125" style="140" customWidth="1"/>
    <col min="8122" max="8125" width="3.5703125" style="140" customWidth="1"/>
    <col min="8126" max="8129" width="5.42578125" style="140" customWidth="1"/>
    <col min="8130" max="8145" width="4" style="140" customWidth="1"/>
    <col min="8146" max="8147" width="3.42578125" style="140" customWidth="1"/>
    <col min="8148" max="8191" width="3.5703125" style="140"/>
    <col min="8192" max="8192" width="1.5703125" style="140" customWidth="1"/>
    <col min="8193" max="8217" width="3.140625" style="140" customWidth="1"/>
    <col min="8218" max="8221" width="2.5703125" style="140" customWidth="1"/>
    <col min="8222" max="8222" width="5.5703125" style="140" customWidth="1"/>
    <col min="8223" max="8376" width="7.5703125" style="140" customWidth="1"/>
    <col min="8377" max="8377" width="1.5703125" style="140" customWidth="1"/>
    <col min="8378" max="8381" width="3.5703125" style="140" customWidth="1"/>
    <col min="8382" max="8385" width="5.42578125" style="140" customWidth="1"/>
    <col min="8386" max="8401" width="4" style="140" customWidth="1"/>
    <col min="8402" max="8403" width="3.42578125" style="140" customWidth="1"/>
    <col min="8404" max="8447" width="3.5703125" style="140"/>
    <col min="8448" max="8448" width="1.5703125" style="140" customWidth="1"/>
    <col min="8449" max="8473" width="3.140625" style="140" customWidth="1"/>
    <col min="8474" max="8477" width="2.5703125" style="140" customWidth="1"/>
    <col min="8478" max="8478" width="5.5703125" style="140" customWidth="1"/>
    <col min="8479" max="8632" width="7.5703125" style="140" customWidth="1"/>
    <col min="8633" max="8633" width="1.5703125" style="140" customWidth="1"/>
    <col min="8634" max="8637" width="3.5703125" style="140" customWidth="1"/>
    <col min="8638" max="8641" width="5.42578125" style="140" customWidth="1"/>
    <col min="8642" max="8657" width="4" style="140" customWidth="1"/>
    <col min="8658" max="8659" width="3.42578125" style="140" customWidth="1"/>
    <col min="8660" max="8703" width="3.5703125" style="140"/>
    <col min="8704" max="8704" width="1.5703125" style="140" customWidth="1"/>
    <col min="8705" max="8729" width="3.140625" style="140" customWidth="1"/>
    <col min="8730" max="8733" width="2.5703125" style="140" customWidth="1"/>
    <col min="8734" max="8734" width="5.5703125" style="140" customWidth="1"/>
    <col min="8735" max="8888" width="7.5703125" style="140" customWidth="1"/>
    <col min="8889" max="8889" width="1.5703125" style="140" customWidth="1"/>
    <col min="8890" max="8893" width="3.5703125" style="140" customWidth="1"/>
    <col min="8894" max="8897" width="5.42578125" style="140" customWidth="1"/>
    <col min="8898" max="8913" width="4" style="140" customWidth="1"/>
    <col min="8914" max="8915" width="3.42578125" style="140" customWidth="1"/>
    <col min="8916" max="8959" width="3.5703125" style="140"/>
    <col min="8960" max="8960" width="1.5703125" style="140" customWidth="1"/>
    <col min="8961" max="8985" width="3.140625" style="140" customWidth="1"/>
    <col min="8986" max="8989" width="2.5703125" style="140" customWidth="1"/>
    <col min="8990" max="8990" width="5.5703125" style="140" customWidth="1"/>
    <col min="8991" max="9144" width="7.5703125" style="140" customWidth="1"/>
    <col min="9145" max="9145" width="1.5703125" style="140" customWidth="1"/>
    <col min="9146" max="9149" width="3.5703125" style="140" customWidth="1"/>
    <col min="9150" max="9153" width="5.42578125" style="140" customWidth="1"/>
    <col min="9154" max="9169" width="4" style="140" customWidth="1"/>
    <col min="9170" max="9171" width="3.42578125" style="140" customWidth="1"/>
    <col min="9172" max="9215" width="3.5703125" style="140"/>
    <col min="9216" max="9216" width="1.5703125" style="140" customWidth="1"/>
    <col min="9217" max="9241" width="3.140625" style="140" customWidth="1"/>
    <col min="9242" max="9245" width="2.5703125" style="140" customWidth="1"/>
    <col min="9246" max="9246" width="5.5703125" style="140" customWidth="1"/>
    <col min="9247" max="9400" width="7.5703125" style="140" customWidth="1"/>
    <col min="9401" max="9401" width="1.5703125" style="140" customWidth="1"/>
    <col min="9402" max="9405" width="3.5703125" style="140" customWidth="1"/>
    <col min="9406" max="9409" width="5.42578125" style="140" customWidth="1"/>
    <col min="9410" max="9425" width="4" style="140" customWidth="1"/>
    <col min="9426" max="9427" width="3.42578125" style="140" customWidth="1"/>
    <col min="9428" max="9471" width="3.5703125" style="140"/>
    <col min="9472" max="9472" width="1.5703125" style="140" customWidth="1"/>
    <col min="9473" max="9497" width="3.140625" style="140" customWidth="1"/>
    <col min="9498" max="9501" width="2.5703125" style="140" customWidth="1"/>
    <col min="9502" max="9502" width="5.5703125" style="140" customWidth="1"/>
    <col min="9503" max="9656" width="7.5703125" style="140" customWidth="1"/>
    <col min="9657" max="9657" width="1.5703125" style="140" customWidth="1"/>
    <col min="9658" max="9661" width="3.5703125" style="140" customWidth="1"/>
    <col min="9662" max="9665" width="5.42578125" style="140" customWidth="1"/>
    <col min="9666" max="9681" width="4" style="140" customWidth="1"/>
    <col min="9682" max="9683" width="3.42578125" style="140" customWidth="1"/>
    <col min="9684" max="9727" width="3.5703125" style="140"/>
    <col min="9728" max="9728" width="1.5703125" style="140" customWidth="1"/>
    <col min="9729" max="9753" width="3.140625" style="140" customWidth="1"/>
    <col min="9754" max="9757" width="2.5703125" style="140" customWidth="1"/>
    <col min="9758" max="9758" width="5.5703125" style="140" customWidth="1"/>
    <col min="9759" max="9912" width="7.5703125" style="140" customWidth="1"/>
    <col min="9913" max="9913" width="1.5703125" style="140" customWidth="1"/>
    <col min="9914" max="9917" width="3.5703125" style="140" customWidth="1"/>
    <col min="9918" max="9921" width="5.42578125" style="140" customWidth="1"/>
    <col min="9922" max="9937" width="4" style="140" customWidth="1"/>
    <col min="9938" max="9939" width="3.42578125" style="140" customWidth="1"/>
    <col min="9940" max="9983" width="3.5703125" style="140"/>
    <col min="9984" max="9984" width="1.5703125" style="140" customWidth="1"/>
    <col min="9985" max="10009" width="3.140625" style="140" customWidth="1"/>
    <col min="10010" max="10013" width="2.5703125" style="140" customWidth="1"/>
    <col min="10014" max="10014" width="5.5703125" style="140" customWidth="1"/>
    <col min="10015" max="10168" width="7.5703125" style="140" customWidth="1"/>
    <col min="10169" max="10169" width="1.5703125" style="140" customWidth="1"/>
    <col min="10170" max="10173" width="3.5703125" style="140" customWidth="1"/>
    <col min="10174" max="10177" width="5.42578125" style="140" customWidth="1"/>
    <col min="10178" max="10193" width="4" style="140" customWidth="1"/>
    <col min="10194" max="10195" width="3.42578125" style="140" customWidth="1"/>
    <col min="10196" max="10239" width="3.5703125" style="140"/>
    <col min="10240" max="10240" width="1.5703125" style="140" customWidth="1"/>
    <col min="10241" max="10265" width="3.140625" style="140" customWidth="1"/>
    <col min="10266" max="10269" width="2.5703125" style="140" customWidth="1"/>
    <col min="10270" max="10270" width="5.5703125" style="140" customWidth="1"/>
    <col min="10271" max="10424" width="7.5703125" style="140" customWidth="1"/>
    <col min="10425" max="10425" width="1.5703125" style="140" customWidth="1"/>
    <col min="10426" max="10429" width="3.5703125" style="140" customWidth="1"/>
    <col min="10430" max="10433" width="5.42578125" style="140" customWidth="1"/>
    <col min="10434" max="10449" width="4" style="140" customWidth="1"/>
    <col min="10450" max="10451" width="3.42578125" style="140" customWidth="1"/>
    <col min="10452" max="10495" width="3.5703125" style="140"/>
    <col min="10496" max="10496" width="1.5703125" style="140" customWidth="1"/>
    <col min="10497" max="10521" width="3.140625" style="140" customWidth="1"/>
    <col min="10522" max="10525" width="2.5703125" style="140" customWidth="1"/>
    <col min="10526" max="10526" width="5.5703125" style="140" customWidth="1"/>
    <col min="10527" max="10680" width="7.5703125" style="140" customWidth="1"/>
    <col min="10681" max="10681" width="1.5703125" style="140" customWidth="1"/>
    <col min="10682" max="10685" width="3.5703125" style="140" customWidth="1"/>
    <col min="10686" max="10689" width="5.42578125" style="140" customWidth="1"/>
    <col min="10690" max="10705" width="4" style="140" customWidth="1"/>
    <col min="10706" max="10707" width="3.42578125" style="140" customWidth="1"/>
    <col min="10708" max="10751" width="3.5703125" style="140"/>
    <col min="10752" max="10752" width="1.5703125" style="140" customWidth="1"/>
    <col min="10753" max="10777" width="3.140625" style="140" customWidth="1"/>
    <col min="10778" max="10781" width="2.5703125" style="140" customWidth="1"/>
    <col min="10782" max="10782" width="5.5703125" style="140" customWidth="1"/>
    <col min="10783" max="10936" width="7.5703125" style="140" customWidth="1"/>
    <col min="10937" max="10937" width="1.5703125" style="140" customWidth="1"/>
    <col min="10938" max="10941" width="3.5703125" style="140" customWidth="1"/>
    <col min="10942" max="10945" width="5.42578125" style="140" customWidth="1"/>
    <col min="10946" max="10961" width="4" style="140" customWidth="1"/>
    <col min="10962" max="10963" width="3.42578125" style="140" customWidth="1"/>
    <col min="10964" max="11007" width="3.5703125" style="140"/>
    <col min="11008" max="11008" width="1.5703125" style="140" customWidth="1"/>
    <col min="11009" max="11033" width="3.140625" style="140" customWidth="1"/>
    <col min="11034" max="11037" width="2.5703125" style="140" customWidth="1"/>
    <col min="11038" max="11038" width="5.5703125" style="140" customWidth="1"/>
    <col min="11039" max="11192" width="7.5703125" style="140" customWidth="1"/>
    <col min="11193" max="11193" width="1.5703125" style="140" customWidth="1"/>
    <col min="11194" max="11197" width="3.5703125" style="140" customWidth="1"/>
    <col min="11198" max="11201" width="5.42578125" style="140" customWidth="1"/>
    <col min="11202" max="11217" width="4" style="140" customWidth="1"/>
    <col min="11218" max="11219" width="3.42578125" style="140" customWidth="1"/>
    <col min="11220" max="11263" width="3.5703125" style="140"/>
    <col min="11264" max="11264" width="1.5703125" style="140" customWidth="1"/>
    <col min="11265" max="11289" width="3.140625" style="140" customWidth="1"/>
    <col min="11290" max="11293" width="2.5703125" style="140" customWidth="1"/>
    <col min="11294" max="11294" width="5.5703125" style="140" customWidth="1"/>
    <col min="11295" max="11448" width="7.5703125" style="140" customWidth="1"/>
    <col min="11449" max="11449" width="1.5703125" style="140" customWidth="1"/>
    <col min="11450" max="11453" width="3.5703125" style="140" customWidth="1"/>
    <col min="11454" max="11457" width="5.42578125" style="140" customWidth="1"/>
    <col min="11458" max="11473" width="4" style="140" customWidth="1"/>
    <col min="11474" max="11475" width="3.42578125" style="140" customWidth="1"/>
    <col min="11476" max="11519" width="3.5703125" style="140"/>
    <col min="11520" max="11520" width="1.5703125" style="140" customWidth="1"/>
    <col min="11521" max="11545" width="3.140625" style="140" customWidth="1"/>
    <col min="11546" max="11549" width="2.5703125" style="140" customWidth="1"/>
    <col min="11550" max="11550" width="5.5703125" style="140" customWidth="1"/>
    <col min="11551" max="11704" width="7.5703125" style="140" customWidth="1"/>
    <col min="11705" max="11705" width="1.5703125" style="140" customWidth="1"/>
    <col min="11706" max="11709" width="3.5703125" style="140" customWidth="1"/>
    <col min="11710" max="11713" width="5.42578125" style="140" customWidth="1"/>
    <col min="11714" max="11729" width="4" style="140" customWidth="1"/>
    <col min="11730" max="11731" width="3.42578125" style="140" customWidth="1"/>
    <col min="11732" max="11775" width="3.5703125" style="140"/>
    <col min="11776" max="11776" width="1.5703125" style="140" customWidth="1"/>
    <col min="11777" max="11801" width="3.140625" style="140" customWidth="1"/>
    <col min="11802" max="11805" width="2.5703125" style="140" customWidth="1"/>
    <col min="11806" max="11806" width="5.5703125" style="140" customWidth="1"/>
    <col min="11807" max="11960" width="7.5703125" style="140" customWidth="1"/>
    <col min="11961" max="11961" width="1.5703125" style="140" customWidth="1"/>
    <col min="11962" max="11965" width="3.5703125" style="140" customWidth="1"/>
    <col min="11966" max="11969" width="5.42578125" style="140" customWidth="1"/>
    <col min="11970" max="11985" width="4" style="140" customWidth="1"/>
    <col min="11986" max="11987" width="3.42578125" style="140" customWidth="1"/>
    <col min="11988" max="12031" width="3.5703125" style="140"/>
    <col min="12032" max="12032" width="1.5703125" style="140" customWidth="1"/>
    <col min="12033" max="12057" width="3.140625" style="140" customWidth="1"/>
    <col min="12058" max="12061" width="2.5703125" style="140" customWidth="1"/>
    <col min="12062" max="12062" width="5.5703125" style="140" customWidth="1"/>
    <col min="12063" max="12216" width="7.5703125" style="140" customWidth="1"/>
    <col min="12217" max="12217" width="1.5703125" style="140" customWidth="1"/>
    <col min="12218" max="12221" width="3.5703125" style="140" customWidth="1"/>
    <col min="12222" max="12225" width="5.42578125" style="140" customWidth="1"/>
    <col min="12226" max="12241" width="4" style="140" customWidth="1"/>
    <col min="12242" max="12243" width="3.42578125" style="140" customWidth="1"/>
    <col min="12244" max="12287" width="3.5703125" style="140"/>
    <col min="12288" max="12288" width="1.5703125" style="140" customWidth="1"/>
    <col min="12289" max="12313" width="3.140625" style="140" customWidth="1"/>
    <col min="12314" max="12317" width="2.5703125" style="140" customWidth="1"/>
    <col min="12318" max="12318" width="5.5703125" style="140" customWidth="1"/>
    <col min="12319" max="12472" width="7.5703125" style="140" customWidth="1"/>
    <col min="12473" max="12473" width="1.5703125" style="140" customWidth="1"/>
    <col min="12474" max="12477" width="3.5703125" style="140" customWidth="1"/>
    <col min="12478" max="12481" width="5.42578125" style="140" customWidth="1"/>
    <col min="12482" max="12497" width="4" style="140" customWidth="1"/>
    <col min="12498" max="12499" width="3.42578125" style="140" customWidth="1"/>
    <col min="12500" max="12543" width="3.5703125" style="140"/>
    <col min="12544" max="12544" width="1.5703125" style="140" customWidth="1"/>
    <col min="12545" max="12569" width="3.140625" style="140" customWidth="1"/>
    <col min="12570" max="12573" width="2.5703125" style="140" customWidth="1"/>
    <col min="12574" max="12574" width="5.5703125" style="140" customWidth="1"/>
    <col min="12575" max="12728" width="7.5703125" style="140" customWidth="1"/>
    <col min="12729" max="12729" width="1.5703125" style="140" customWidth="1"/>
    <col min="12730" max="12733" width="3.5703125" style="140" customWidth="1"/>
    <col min="12734" max="12737" width="5.42578125" style="140" customWidth="1"/>
    <col min="12738" max="12753" width="4" style="140" customWidth="1"/>
    <col min="12754" max="12755" width="3.42578125" style="140" customWidth="1"/>
    <col min="12756" max="12799" width="3.5703125" style="140"/>
    <col min="12800" max="12800" width="1.5703125" style="140" customWidth="1"/>
    <col min="12801" max="12825" width="3.140625" style="140" customWidth="1"/>
    <col min="12826" max="12829" width="2.5703125" style="140" customWidth="1"/>
    <col min="12830" max="12830" width="5.5703125" style="140" customWidth="1"/>
    <col min="12831" max="12984" width="7.5703125" style="140" customWidth="1"/>
    <col min="12985" max="12985" width="1.5703125" style="140" customWidth="1"/>
    <col min="12986" max="12989" width="3.5703125" style="140" customWidth="1"/>
    <col min="12990" max="12993" width="5.42578125" style="140" customWidth="1"/>
    <col min="12994" max="13009" width="4" style="140" customWidth="1"/>
    <col min="13010" max="13011" width="3.42578125" style="140" customWidth="1"/>
    <col min="13012" max="13055" width="3.5703125" style="140"/>
    <col min="13056" max="13056" width="1.5703125" style="140" customWidth="1"/>
    <col min="13057" max="13081" width="3.140625" style="140" customWidth="1"/>
    <col min="13082" max="13085" width="2.5703125" style="140" customWidth="1"/>
    <col min="13086" max="13086" width="5.5703125" style="140" customWidth="1"/>
    <col min="13087" max="13240" width="7.5703125" style="140" customWidth="1"/>
    <col min="13241" max="13241" width="1.5703125" style="140" customWidth="1"/>
    <col min="13242" max="13245" width="3.5703125" style="140" customWidth="1"/>
    <col min="13246" max="13249" width="5.42578125" style="140" customWidth="1"/>
    <col min="13250" max="13265" width="4" style="140" customWidth="1"/>
    <col min="13266" max="13267" width="3.42578125" style="140" customWidth="1"/>
    <col min="13268" max="13311" width="3.5703125" style="140"/>
    <col min="13312" max="13312" width="1.5703125" style="140" customWidth="1"/>
    <col min="13313" max="13337" width="3.140625" style="140" customWidth="1"/>
    <col min="13338" max="13341" width="2.5703125" style="140" customWidth="1"/>
    <col min="13342" max="13342" width="5.5703125" style="140" customWidth="1"/>
    <col min="13343" max="13496" width="7.5703125" style="140" customWidth="1"/>
    <col min="13497" max="13497" width="1.5703125" style="140" customWidth="1"/>
    <col min="13498" max="13501" width="3.5703125" style="140" customWidth="1"/>
    <col min="13502" max="13505" width="5.42578125" style="140" customWidth="1"/>
    <col min="13506" max="13521" width="4" style="140" customWidth="1"/>
    <col min="13522" max="13523" width="3.42578125" style="140" customWidth="1"/>
    <col min="13524" max="13567" width="3.5703125" style="140"/>
    <col min="13568" max="13568" width="1.5703125" style="140" customWidth="1"/>
    <col min="13569" max="13593" width="3.140625" style="140" customWidth="1"/>
    <col min="13594" max="13597" width="2.5703125" style="140" customWidth="1"/>
    <col min="13598" max="13598" width="5.5703125" style="140" customWidth="1"/>
    <col min="13599" max="13752" width="7.5703125" style="140" customWidth="1"/>
    <col min="13753" max="13753" width="1.5703125" style="140" customWidth="1"/>
    <col min="13754" max="13757" width="3.5703125" style="140" customWidth="1"/>
    <col min="13758" max="13761" width="5.42578125" style="140" customWidth="1"/>
    <col min="13762" max="13777" width="4" style="140" customWidth="1"/>
    <col min="13778" max="13779" width="3.42578125" style="140" customWidth="1"/>
    <col min="13780" max="13823" width="3.5703125" style="140"/>
    <col min="13824" max="13824" width="1.5703125" style="140" customWidth="1"/>
    <col min="13825" max="13849" width="3.140625" style="140" customWidth="1"/>
    <col min="13850" max="13853" width="2.5703125" style="140" customWidth="1"/>
    <col min="13854" max="13854" width="5.5703125" style="140" customWidth="1"/>
    <col min="13855" max="14008" width="7.5703125" style="140" customWidth="1"/>
    <col min="14009" max="14009" width="1.5703125" style="140" customWidth="1"/>
    <col min="14010" max="14013" width="3.5703125" style="140" customWidth="1"/>
    <col min="14014" max="14017" width="5.42578125" style="140" customWidth="1"/>
    <col min="14018" max="14033" width="4" style="140" customWidth="1"/>
    <col min="14034" max="14035" width="3.42578125" style="140" customWidth="1"/>
    <col min="14036" max="14079" width="3.5703125" style="140"/>
    <col min="14080" max="14080" width="1.5703125" style="140" customWidth="1"/>
    <col min="14081" max="14105" width="3.140625" style="140" customWidth="1"/>
    <col min="14106" max="14109" width="2.5703125" style="140" customWidth="1"/>
    <col min="14110" max="14110" width="5.5703125" style="140" customWidth="1"/>
    <col min="14111" max="14264" width="7.5703125" style="140" customWidth="1"/>
    <col min="14265" max="14265" width="1.5703125" style="140" customWidth="1"/>
    <col min="14266" max="14269" width="3.5703125" style="140" customWidth="1"/>
    <col min="14270" max="14273" width="5.42578125" style="140" customWidth="1"/>
    <col min="14274" max="14289" width="4" style="140" customWidth="1"/>
    <col min="14290" max="14291" width="3.42578125" style="140" customWidth="1"/>
    <col min="14292" max="14335" width="3.5703125" style="140"/>
    <col min="14336" max="14336" width="1.5703125" style="140" customWidth="1"/>
    <col min="14337" max="14361" width="3.140625" style="140" customWidth="1"/>
    <col min="14362" max="14365" width="2.5703125" style="140" customWidth="1"/>
    <col min="14366" max="14366" width="5.5703125" style="140" customWidth="1"/>
    <col min="14367" max="14520" width="7.5703125" style="140" customWidth="1"/>
    <col min="14521" max="14521" width="1.5703125" style="140" customWidth="1"/>
    <col min="14522" max="14525" width="3.5703125" style="140" customWidth="1"/>
    <col min="14526" max="14529" width="5.42578125" style="140" customWidth="1"/>
    <col min="14530" max="14545" width="4" style="140" customWidth="1"/>
    <col min="14546" max="14547" width="3.42578125" style="140" customWidth="1"/>
    <col min="14548" max="14591" width="3.5703125" style="140"/>
    <col min="14592" max="14592" width="1.5703125" style="140" customWidth="1"/>
    <col min="14593" max="14617" width="3.140625" style="140" customWidth="1"/>
    <col min="14618" max="14621" width="2.5703125" style="140" customWidth="1"/>
    <col min="14622" max="14622" width="5.5703125" style="140" customWidth="1"/>
    <col min="14623" max="14776" width="7.5703125" style="140" customWidth="1"/>
    <col min="14777" max="14777" width="1.5703125" style="140" customWidth="1"/>
    <col min="14778" max="14781" width="3.5703125" style="140" customWidth="1"/>
    <col min="14782" max="14785" width="5.42578125" style="140" customWidth="1"/>
    <col min="14786" max="14801" width="4" style="140" customWidth="1"/>
    <col min="14802" max="14803" width="3.42578125" style="140" customWidth="1"/>
    <col min="14804" max="14847" width="3.5703125" style="140"/>
    <col min="14848" max="14848" width="1.5703125" style="140" customWidth="1"/>
    <col min="14849" max="14873" width="3.140625" style="140" customWidth="1"/>
    <col min="14874" max="14877" width="2.5703125" style="140" customWidth="1"/>
    <col min="14878" max="14878" width="5.5703125" style="140" customWidth="1"/>
    <col min="14879" max="15032" width="7.5703125" style="140" customWidth="1"/>
    <col min="15033" max="15033" width="1.5703125" style="140" customWidth="1"/>
    <col min="15034" max="15037" width="3.5703125" style="140" customWidth="1"/>
    <col min="15038" max="15041" width="5.42578125" style="140" customWidth="1"/>
    <col min="15042" max="15057" width="4" style="140" customWidth="1"/>
    <col min="15058" max="15059" width="3.42578125" style="140" customWidth="1"/>
    <col min="15060" max="15103" width="3.5703125" style="140"/>
    <col min="15104" max="15104" width="1.5703125" style="140" customWidth="1"/>
    <col min="15105" max="15129" width="3.140625" style="140" customWidth="1"/>
    <col min="15130" max="15133" width="2.5703125" style="140" customWidth="1"/>
    <col min="15134" max="15134" width="5.5703125" style="140" customWidth="1"/>
    <col min="15135" max="15288" width="7.5703125" style="140" customWidth="1"/>
    <col min="15289" max="15289" width="1.5703125" style="140" customWidth="1"/>
    <col min="15290" max="15293" width="3.5703125" style="140" customWidth="1"/>
    <col min="15294" max="15297" width="5.42578125" style="140" customWidth="1"/>
    <col min="15298" max="15313" width="4" style="140" customWidth="1"/>
    <col min="15314" max="15315" width="3.42578125" style="140" customWidth="1"/>
    <col min="15316" max="15359" width="3.5703125" style="140"/>
    <col min="15360" max="15360" width="1.5703125" style="140" customWidth="1"/>
    <col min="15361" max="15385" width="3.140625" style="140" customWidth="1"/>
    <col min="15386" max="15389" width="2.5703125" style="140" customWidth="1"/>
    <col min="15390" max="15390" width="5.5703125" style="140" customWidth="1"/>
    <col min="15391" max="15544" width="7.5703125" style="140" customWidth="1"/>
    <col min="15545" max="15545" width="1.5703125" style="140" customWidth="1"/>
    <col min="15546" max="15549" width="3.5703125" style="140" customWidth="1"/>
    <col min="15550" max="15553" width="5.42578125" style="140" customWidth="1"/>
    <col min="15554" max="15569" width="4" style="140" customWidth="1"/>
    <col min="15570" max="15571" width="3.42578125" style="140" customWidth="1"/>
    <col min="15572" max="15615" width="3.5703125" style="140"/>
    <col min="15616" max="15616" width="1.5703125" style="140" customWidth="1"/>
    <col min="15617" max="15641" width="3.140625" style="140" customWidth="1"/>
    <col min="15642" max="15645" width="2.5703125" style="140" customWidth="1"/>
    <col min="15646" max="15646" width="5.5703125" style="140" customWidth="1"/>
    <col min="15647" max="15800" width="7.5703125" style="140" customWidth="1"/>
    <col min="15801" max="15801" width="1.5703125" style="140" customWidth="1"/>
    <col min="15802" max="15805" width="3.5703125" style="140" customWidth="1"/>
    <col min="15806" max="15809" width="5.42578125" style="140" customWidth="1"/>
    <col min="15810" max="15825" width="4" style="140" customWidth="1"/>
    <col min="15826" max="15827" width="3.42578125" style="140" customWidth="1"/>
    <col min="15828" max="15871" width="3.5703125" style="140"/>
    <col min="15872" max="15872" width="1.5703125" style="140" customWidth="1"/>
    <col min="15873" max="15897" width="3.140625" style="140" customWidth="1"/>
    <col min="15898" max="15901" width="2.5703125" style="140" customWidth="1"/>
    <col min="15902" max="15902" width="5.5703125" style="140" customWidth="1"/>
    <col min="15903" max="16056" width="7.5703125" style="140" customWidth="1"/>
    <col min="16057" max="16057" width="1.5703125" style="140" customWidth="1"/>
    <col min="16058" max="16061" width="3.5703125" style="140" customWidth="1"/>
    <col min="16062" max="16065" width="5.42578125" style="140" customWidth="1"/>
    <col min="16066" max="16081" width="4" style="140" customWidth="1"/>
    <col min="16082" max="16083" width="3.42578125" style="140" customWidth="1"/>
    <col min="16084" max="16127" width="3.5703125" style="140"/>
    <col min="16128" max="16128" width="1.5703125" style="140" customWidth="1"/>
    <col min="16129" max="16153" width="3.140625" style="140" customWidth="1"/>
    <col min="16154" max="16157" width="2.5703125" style="140" customWidth="1"/>
    <col min="16158" max="16158" width="5.5703125" style="140" customWidth="1"/>
    <col min="16159" max="16312" width="7.5703125" style="140" customWidth="1"/>
    <col min="16313" max="16313" width="1.5703125" style="140" customWidth="1"/>
    <col min="16314" max="16317" width="3.5703125" style="140" customWidth="1"/>
    <col min="16318" max="16321" width="5.42578125" style="140" customWidth="1"/>
    <col min="16322" max="16337" width="4" style="140" customWidth="1"/>
    <col min="16338" max="16339" width="3.42578125" style="140" customWidth="1"/>
    <col min="16340" max="16384" width="3.5703125" style="140"/>
  </cols>
  <sheetData>
    <row r="1" spans="1:247" ht="23.1" customHeight="1">
      <c r="A1" s="262" t="s">
        <v>38</v>
      </c>
      <c r="B1" s="262"/>
      <c r="C1" s="262"/>
      <c r="D1" s="262"/>
      <c r="E1" s="262"/>
      <c r="F1" s="262"/>
      <c r="G1" s="262"/>
      <c r="H1" s="262"/>
      <c r="I1" s="262"/>
      <c r="J1" s="262"/>
      <c r="K1" s="145" t="s">
        <v>71</v>
      </c>
      <c r="L1" s="145"/>
      <c r="M1" s="145"/>
      <c r="N1" s="145"/>
      <c r="O1" s="271" t="s">
        <v>116</v>
      </c>
      <c r="P1" s="271"/>
      <c r="Q1" s="271"/>
      <c r="R1" s="271"/>
      <c r="S1" s="271"/>
      <c r="T1" s="271"/>
      <c r="U1" s="271"/>
      <c r="V1" s="271"/>
      <c r="W1" s="272" t="s">
        <v>72</v>
      </c>
      <c r="X1" s="272"/>
      <c r="Y1" s="236">
        <v>1</v>
      </c>
      <c r="Z1" s="236" t="s">
        <v>73</v>
      </c>
      <c r="AA1" s="236">
        <v>1</v>
      </c>
      <c r="AB1" s="147"/>
      <c r="AC1" s="147"/>
      <c r="AD1" s="108"/>
      <c r="IJ1"/>
      <c r="IK1"/>
      <c r="IL1"/>
    </row>
    <row r="2" spans="1:247" ht="23.1" customHeigh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146" t="s">
        <v>74</v>
      </c>
      <c r="L2" s="145"/>
      <c r="M2" s="146"/>
      <c r="N2" s="145"/>
      <c r="O2" s="273">
        <v>42495</v>
      </c>
      <c r="P2" s="273"/>
      <c r="Q2" s="273"/>
      <c r="R2" s="273"/>
      <c r="S2" s="274" t="s">
        <v>75</v>
      </c>
      <c r="T2" s="274"/>
      <c r="U2" s="274"/>
      <c r="V2" s="274"/>
      <c r="W2" s="274"/>
      <c r="X2" s="273">
        <v>42496</v>
      </c>
      <c r="Y2" s="273"/>
      <c r="Z2" s="273"/>
      <c r="AA2" s="273"/>
      <c r="AB2" s="148"/>
      <c r="AC2" s="147"/>
      <c r="AD2" s="147"/>
      <c r="IL2"/>
    </row>
    <row r="3" spans="1:247" ht="23.1" customHeight="1">
      <c r="A3" s="263" t="s">
        <v>76</v>
      </c>
      <c r="B3" s="263"/>
      <c r="C3" s="263"/>
      <c r="D3" s="263"/>
      <c r="E3" s="263"/>
      <c r="F3" s="263"/>
      <c r="G3" s="263"/>
      <c r="H3" s="263"/>
      <c r="I3" s="263"/>
      <c r="J3" s="263"/>
      <c r="K3" s="145" t="s">
        <v>77</v>
      </c>
      <c r="L3" s="145"/>
      <c r="M3" s="145"/>
      <c r="N3" s="145"/>
      <c r="O3" s="145"/>
      <c r="P3" s="275">
        <v>20</v>
      </c>
      <c r="Q3" s="275"/>
      <c r="R3" s="149" t="s">
        <v>78</v>
      </c>
      <c r="S3" s="275">
        <v>50</v>
      </c>
      <c r="T3" s="275"/>
      <c r="U3" s="150" t="s">
        <v>79</v>
      </c>
      <c r="V3" s="145"/>
      <c r="W3" s="145"/>
      <c r="X3" s="145"/>
      <c r="Y3" s="145"/>
      <c r="Z3" s="145"/>
      <c r="AA3" s="145"/>
      <c r="AB3" s="148"/>
      <c r="AC3" s="148"/>
      <c r="AD3" s="148"/>
    </row>
    <row r="4" spans="1:247" ht="23.1" customHeight="1">
      <c r="A4" s="264" t="s">
        <v>127</v>
      </c>
      <c r="B4" s="264"/>
      <c r="C4" s="264"/>
      <c r="D4" s="264"/>
      <c r="E4" s="264"/>
      <c r="F4" s="264"/>
      <c r="G4" s="264"/>
      <c r="H4" s="264"/>
      <c r="I4" s="264"/>
      <c r="J4" s="264"/>
      <c r="K4" s="145" t="s">
        <v>39</v>
      </c>
      <c r="L4" s="145"/>
      <c r="M4" s="145"/>
      <c r="N4" s="145"/>
      <c r="O4" s="145"/>
      <c r="P4" s="145" t="s">
        <v>80</v>
      </c>
      <c r="Q4" s="145"/>
      <c r="R4" s="145"/>
      <c r="S4" s="145"/>
      <c r="T4" s="145"/>
      <c r="U4" s="145"/>
      <c r="V4" s="145"/>
      <c r="W4" s="145"/>
      <c r="X4" s="145" t="s">
        <v>81</v>
      </c>
      <c r="Y4" s="145"/>
      <c r="Z4" s="145"/>
      <c r="AA4" s="145"/>
      <c r="AB4" s="148"/>
      <c r="AC4" s="148"/>
      <c r="AD4" s="148"/>
    </row>
    <row r="5" spans="1:247" ht="23.1" customHeight="1">
      <c r="A5" s="151" t="s">
        <v>82</v>
      </c>
      <c r="B5" s="152"/>
      <c r="C5" s="152"/>
      <c r="D5" s="152"/>
      <c r="E5" s="152"/>
      <c r="F5" s="265" t="s">
        <v>130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152"/>
      <c r="AC5" s="152"/>
      <c r="AD5" s="153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  <c r="DU5" s="108"/>
      <c r="DV5" s="108"/>
      <c r="DW5" s="108"/>
      <c r="DX5" s="108"/>
      <c r="DY5" s="108"/>
      <c r="DZ5" s="108"/>
      <c r="EA5" s="108"/>
      <c r="EB5" s="108"/>
      <c r="EC5" s="108"/>
      <c r="ED5" s="108"/>
      <c r="EE5" s="108"/>
      <c r="EF5" s="108"/>
      <c r="EG5" s="108"/>
      <c r="EH5" s="108"/>
      <c r="EI5" s="108"/>
      <c r="EJ5" s="108"/>
      <c r="EK5" s="108"/>
      <c r="EL5" s="108"/>
      <c r="EM5" s="108"/>
      <c r="EN5" s="108"/>
      <c r="EO5" s="108"/>
      <c r="EP5" s="108"/>
      <c r="EQ5" s="108"/>
      <c r="ER5" s="108"/>
      <c r="ES5" s="108"/>
      <c r="ET5" s="108"/>
      <c r="EU5" s="108"/>
      <c r="EV5" s="108"/>
      <c r="EW5" s="108"/>
      <c r="EX5" s="108"/>
      <c r="EY5" s="108"/>
      <c r="EZ5" s="108"/>
      <c r="FA5" s="108"/>
      <c r="FB5" s="108"/>
      <c r="FC5" s="108"/>
      <c r="FD5" s="108"/>
      <c r="FE5" s="108"/>
      <c r="FF5" s="108"/>
      <c r="FG5" s="108"/>
      <c r="FH5" s="108"/>
      <c r="FI5" s="108"/>
      <c r="FJ5" s="108"/>
      <c r="FK5" s="108"/>
      <c r="FL5" s="108"/>
      <c r="FM5" s="108"/>
      <c r="FN5" s="108"/>
      <c r="FO5" s="108"/>
      <c r="FP5" s="108"/>
      <c r="FQ5" s="108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  <c r="GC5" s="108"/>
      <c r="GD5" s="108"/>
      <c r="GE5" s="108"/>
      <c r="GF5" s="108"/>
      <c r="GG5" s="108"/>
      <c r="GH5" s="108"/>
      <c r="GI5" s="108"/>
      <c r="GJ5" s="108"/>
      <c r="GK5" s="108"/>
      <c r="GL5" s="108"/>
      <c r="GM5" s="108"/>
      <c r="GN5" s="108"/>
      <c r="GO5" s="108"/>
      <c r="GP5" s="108"/>
      <c r="GQ5" s="108"/>
      <c r="GR5" s="108"/>
      <c r="GS5" s="108"/>
      <c r="GT5" s="108"/>
      <c r="GU5" s="108"/>
      <c r="GV5" s="108"/>
      <c r="GW5" s="108"/>
      <c r="GX5" s="108"/>
      <c r="GY5" s="108"/>
      <c r="GZ5" s="108"/>
      <c r="HA5" s="108"/>
      <c r="HB5" s="108"/>
      <c r="HC5" s="108"/>
      <c r="HD5" s="108"/>
      <c r="HE5" s="108"/>
      <c r="HF5" s="108"/>
      <c r="HG5" s="108"/>
      <c r="HH5" s="108"/>
      <c r="HI5" s="108"/>
      <c r="HJ5" s="108"/>
      <c r="HK5" s="108"/>
      <c r="HL5" s="108"/>
      <c r="HM5" s="108"/>
      <c r="HN5" s="108"/>
      <c r="HO5" s="108"/>
      <c r="HP5" s="108"/>
      <c r="HQ5" s="108"/>
      <c r="HR5" s="108"/>
      <c r="HS5" s="108"/>
      <c r="HT5" s="108"/>
      <c r="HU5" s="108"/>
      <c r="HV5" s="108"/>
      <c r="HW5" s="108"/>
      <c r="HX5" s="108"/>
      <c r="HY5" s="108"/>
      <c r="HZ5" s="108"/>
      <c r="IA5" s="108"/>
      <c r="IB5" s="108"/>
      <c r="IC5" s="108"/>
      <c r="ID5" s="108"/>
      <c r="IE5" s="108"/>
      <c r="IF5" s="108"/>
      <c r="IG5" s="108"/>
      <c r="IH5" s="108"/>
      <c r="II5" s="108"/>
      <c r="IJ5" s="108"/>
      <c r="IK5" s="108"/>
      <c r="IL5" s="108"/>
      <c r="IM5" s="108"/>
    </row>
    <row r="6" spans="1:247" ht="23.1" customHeight="1">
      <c r="A6" s="151" t="s">
        <v>83</v>
      </c>
      <c r="B6" s="152"/>
      <c r="C6" s="152"/>
      <c r="D6" s="152"/>
      <c r="E6" s="152"/>
      <c r="F6" s="265" t="s">
        <v>128</v>
      </c>
      <c r="G6" s="265"/>
      <c r="H6" s="265"/>
      <c r="I6" s="265"/>
      <c r="J6" s="265"/>
      <c r="K6" s="265"/>
      <c r="L6" s="152"/>
      <c r="M6" s="151" t="s">
        <v>84</v>
      </c>
      <c r="N6" s="109"/>
      <c r="O6" s="152"/>
      <c r="Q6" s="266" t="s">
        <v>117</v>
      </c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152"/>
      <c r="AC6" s="152"/>
      <c r="AD6" s="153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8"/>
      <c r="DP6" s="108"/>
      <c r="DQ6" s="108"/>
      <c r="DR6" s="108"/>
      <c r="DS6" s="108"/>
      <c r="DT6" s="108"/>
      <c r="DU6" s="108"/>
      <c r="DV6" s="108"/>
      <c r="DW6" s="108"/>
      <c r="DX6" s="108"/>
      <c r="DY6" s="108"/>
      <c r="DZ6" s="108"/>
      <c r="EA6" s="108"/>
      <c r="EB6" s="108"/>
      <c r="EC6" s="108"/>
      <c r="ED6" s="108"/>
      <c r="EE6" s="108"/>
      <c r="EF6" s="108"/>
      <c r="EG6" s="108"/>
      <c r="EH6" s="108"/>
      <c r="EI6" s="108"/>
      <c r="EJ6" s="108"/>
      <c r="EK6" s="108"/>
      <c r="EL6" s="108"/>
      <c r="EM6" s="108"/>
      <c r="EN6" s="108"/>
      <c r="EO6" s="108"/>
      <c r="EP6" s="108"/>
      <c r="EQ6" s="108"/>
      <c r="ER6" s="108"/>
      <c r="ES6" s="108"/>
      <c r="ET6" s="108"/>
      <c r="EU6" s="108"/>
      <c r="EV6" s="108"/>
      <c r="EW6" s="108"/>
      <c r="EX6" s="108"/>
      <c r="EY6" s="108"/>
      <c r="EZ6" s="108"/>
      <c r="FA6" s="108"/>
      <c r="FB6" s="108"/>
      <c r="FC6" s="108"/>
      <c r="FD6" s="108"/>
      <c r="FE6" s="108"/>
      <c r="FF6" s="108"/>
      <c r="FG6" s="108"/>
      <c r="FH6" s="108"/>
      <c r="FI6" s="108"/>
      <c r="FJ6" s="108"/>
      <c r="FK6" s="108"/>
      <c r="FL6" s="108"/>
      <c r="FM6" s="108"/>
      <c r="FN6" s="108"/>
      <c r="FO6" s="108"/>
      <c r="FP6" s="108"/>
      <c r="FQ6" s="108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  <c r="GC6" s="108"/>
      <c r="GD6" s="108"/>
      <c r="GE6" s="108"/>
      <c r="GF6" s="108"/>
      <c r="GG6" s="108"/>
      <c r="GH6" s="108"/>
      <c r="GI6" s="108"/>
      <c r="GJ6" s="108"/>
      <c r="GK6" s="108"/>
      <c r="GL6" s="108"/>
      <c r="GM6" s="108"/>
      <c r="GN6" s="108"/>
      <c r="GO6" s="108"/>
      <c r="GP6" s="108"/>
      <c r="GQ6" s="108"/>
      <c r="GR6" s="108"/>
      <c r="GS6" s="108"/>
      <c r="GT6" s="108"/>
      <c r="GU6" s="108"/>
      <c r="GV6" s="108"/>
      <c r="GW6" s="108"/>
      <c r="GX6" s="108"/>
      <c r="GY6" s="108"/>
      <c r="GZ6" s="108"/>
      <c r="HA6" s="108"/>
      <c r="HB6" s="108"/>
      <c r="HC6" s="108"/>
      <c r="HD6" s="108"/>
      <c r="HE6" s="108"/>
      <c r="HF6" s="108"/>
      <c r="HG6" s="108"/>
      <c r="HH6" s="108"/>
      <c r="HI6" s="108"/>
      <c r="HJ6" s="108"/>
      <c r="HK6" s="108"/>
      <c r="HL6" s="108"/>
      <c r="HM6" s="108"/>
      <c r="HN6" s="108"/>
      <c r="HO6" s="108"/>
      <c r="HP6" s="108"/>
      <c r="HQ6" s="108"/>
      <c r="HR6" s="108"/>
      <c r="HS6" s="108"/>
      <c r="HT6" s="108"/>
      <c r="HU6" s="108"/>
      <c r="HV6" s="108"/>
      <c r="HW6" s="108"/>
      <c r="HX6" s="108"/>
      <c r="HY6" s="108"/>
      <c r="HZ6" s="108"/>
      <c r="IA6" s="108"/>
      <c r="IB6" s="108"/>
      <c r="IC6" s="108"/>
      <c r="ID6" s="108"/>
      <c r="IE6" s="108"/>
      <c r="IF6" s="108"/>
      <c r="IG6" s="108"/>
      <c r="IH6" s="108"/>
      <c r="II6" s="108"/>
      <c r="IJ6" s="108"/>
      <c r="IK6" s="108"/>
      <c r="IL6" s="108"/>
      <c r="IM6" s="108"/>
    </row>
    <row r="7" spans="1:247" ht="23.1" customHeight="1">
      <c r="A7" s="151" t="s">
        <v>40</v>
      </c>
      <c r="B7" s="108"/>
      <c r="C7" s="267">
        <v>123</v>
      </c>
      <c r="D7" s="267"/>
      <c r="E7" s="267"/>
      <c r="F7" s="267"/>
      <c r="G7" s="267"/>
      <c r="H7" s="267"/>
      <c r="I7" s="268" t="s">
        <v>85</v>
      </c>
      <c r="J7" s="268"/>
      <c r="K7" s="268"/>
      <c r="L7" s="269">
        <v>456</v>
      </c>
      <c r="M7" s="269"/>
      <c r="N7" s="269"/>
      <c r="O7" s="269"/>
      <c r="P7" s="269"/>
      <c r="Q7" s="269"/>
      <c r="R7" s="269"/>
      <c r="S7" s="270" t="s">
        <v>41</v>
      </c>
      <c r="T7" s="270"/>
      <c r="U7" s="266">
        <v>789</v>
      </c>
      <c r="V7" s="266"/>
      <c r="W7" s="266"/>
      <c r="X7" s="266"/>
      <c r="Y7" s="266"/>
      <c r="Z7" s="266"/>
      <c r="AA7" s="266"/>
      <c r="AB7" s="152"/>
      <c r="AC7" s="152"/>
      <c r="AD7" s="153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  <c r="GC7" s="108"/>
      <c r="GD7" s="108"/>
      <c r="GE7" s="108"/>
      <c r="GF7" s="108"/>
      <c r="GG7" s="108"/>
      <c r="GH7" s="108"/>
      <c r="GI7" s="108"/>
      <c r="GJ7" s="108"/>
      <c r="GK7" s="108"/>
      <c r="GL7" s="108"/>
      <c r="GM7" s="108"/>
      <c r="GN7" s="108"/>
      <c r="GO7" s="108"/>
      <c r="GP7" s="108"/>
      <c r="GQ7" s="108"/>
      <c r="GR7" s="108"/>
      <c r="GS7" s="108"/>
      <c r="GT7" s="108"/>
      <c r="GU7" s="108"/>
      <c r="GV7" s="108"/>
      <c r="GW7" s="108"/>
      <c r="GX7" s="108"/>
      <c r="GY7" s="108"/>
      <c r="GZ7" s="108"/>
      <c r="HA7" s="108"/>
      <c r="HB7" s="108"/>
      <c r="HC7" s="108"/>
      <c r="HD7" s="108"/>
      <c r="HE7" s="108"/>
      <c r="HF7" s="108"/>
      <c r="HG7" s="108"/>
      <c r="HH7" s="108"/>
      <c r="HI7" s="108"/>
      <c r="HJ7" s="108"/>
      <c r="HK7" s="108"/>
      <c r="HL7" s="108"/>
      <c r="HM7" s="108"/>
      <c r="HN7" s="108"/>
      <c r="HO7" s="108"/>
      <c r="HP7" s="108"/>
      <c r="HQ7" s="108"/>
      <c r="HR7" s="108"/>
      <c r="HS7" s="108"/>
      <c r="HT7" s="108"/>
      <c r="HU7" s="108"/>
      <c r="HV7" s="108"/>
      <c r="HW7" s="108"/>
      <c r="HX7" s="108"/>
      <c r="HY7" s="108"/>
      <c r="HZ7" s="108"/>
      <c r="IA7" s="108"/>
      <c r="IB7" s="108"/>
      <c r="IC7" s="108"/>
      <c r="ID7" s="108"/>
      <c r="IE7" s="108"/>
      <c r="IF7" s="108"/>
      <c r="IG7" s="108"/>
      <c r="IH7" s="108"/>
      <c r="II7" s="108"/>
      <c r="IJ7" s="108"/>
      <c r="IK7" s="108"/>
      <c r="IL7" s="108"/>
      <c r="IM7" s="108"/>
    </row>
    <row r="8" spans="1:247" ht="23.1" customHeight="1">
      <c r="A8" s="154" t="s">
        <v>86</v>
      </c>
      <c r="B8" s="153"/>
      <c r="C8" s="260">
        <v>0</v>
      </c>
      <c r="D8" s="260"/>
      <c r="E8" s="162" t="s">
        <v>87</v>
      </c>
      <c r="F8" s="260">
        <v>700</v>
      </c>
      <c r="G8" s="260"/>
      <c r="H8" s="151" t="s">
        <v>9</v>
      </c>
      <c r="I8" s="151"/>
      <c r="J8" s="108"/>
      <c r="K8" s="108"/>
      <c r="L8" s="109"/>
      <c r="M8" s="109"/>
      <c r="N8" s="238"/>
      <c r="O8" s="261"/>
      <c r="P8" s="261"/>
      <c r="Q8" s="237"/>
      <c r="R8" s="237"/>
      <c r="S8" s="109"/>
      <c r="T8" s="109"/>
      <c r="U8" s="109"/>
      <c r="V8" s="109"/>
      <c r="W8" s="238"/>
      <c r="X8" s="261"/>
      <c r="Y8" s="261"/>
      <c r="Z8" s="237"/>
      <c r="AA8" s="237"/>
      <c r="AB8" s="153"/>
      <c r="AC8" s="153"/>
      <c r="AD8" s="153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08"/>
      <c r="DZ8" s="108"/>
      <c r="EA8" s="108"/>
      <c r="EB8" s="108"/>
      <c r="EC8" s="108"/>
      <c r="ED8" s="108"/>
      <c r="EE8" s="108"/>
      <c r="EF8" s="108"/>
      <c r="EG8" s="108"/>
      <c r="EH8" s="108"/>
      <c r="EI8" s="108"/>
      <c r="EJ8" s="108"/>
      <c r="EK8" s="108"/>
      <c r="EL8" s="108"/>
      <c r="EM8" s="108"/>
      <c r="EN8" s="108"/>
      <c r="EO8" s="108"/>
      <c r="EP8" s="108"/>
      <c r="EQ8" s="108"/>
      <c r="ER8" s="108"/>
      <c r="ES8" s="108"/>
      <c r="ET8" s="108"/>
      <c r="EU8" s="108"/>
      <c r="EV8" s="108"/>
      <c r="EW8" s="108"/>
      <c r="EX8" s="108"/>
      <c r="EY8" s="108"/>
      <c r="EZ8" s="108"/>
      <c r="FA8" s="108"/>
      <c r="FB8" s="108"/>
      <c r="FC8" s="108"/>
      <c r="FD8" s="108"/>
      <c r="FE8" s="108"/>
      <c r="FF8" s="108"/>
      <c r="FG8" s="108"/>
      <c r="FH8" s="108"/>
      <c r="FI8" s="108"/>
      <c r="FJ8" s="108"/>
      <c r="FK8" s="108"/>
      <c r="FL8" s="108"/>
      <c r="FM8" s="108"/>
      <c r="FN8" s="108"/>
      <c r="FO8" s="108"/>
      <c r="FP8" s="108"/>
      <c r="FQ8" s="108"/>
      <c r="FR8" s="108"/>
      <c r="FS8" s="108"/>
      <c r="FT8" s="108"/>
      <c r="FU8" s="108"/>
      <c r="FV8" s="108"/>
      <c r="FW8" s="108"/>
      <c r="FX8" s="108"/>
      <c r="FY8" s="108"/>
      <c r="FZ8" s="108"/>
      <c r="GA8" s="108"/>
      <c r="GB8" s="108"/>
      <c r="GC8" s="108"/>
      <c r="GD8" s="108"/>
      <c r="GE8" s="108"/>
      <c r="GF8" s="108"/>
      <c r="GG8" s="108"/>
      <c r="GH8" s="108"/>
      <c r="GI8" s="108"/>
      <c r="GJ8" s="108"/>
      <c r="GK8" s="108"/>
      <c r="GL8" s="108"/>
      <c r="GM8" s="108"/>
      <c r="GN8" s="108"/>
      <c r="GO8" s="108"/>
      <c r="GP8" s="108"/>
      <c r="GQ8" s="108"/>
      <c r="GR8" s="108"/>
      <c r="GS8" s="108"/>
      <c r="GT8" s="108"/>
      <c r="GU8" s="108"/>
      <c r="GV8" s="108"/>
      <c r="GW8" s="108"/>
      <c r="GX8" s="108"/>
      <c r="GY8" s="108"/>
      <c r="GZ8" s="108"/>
      <c r="HA8" s="108"/>
      <c r="HB8" s="108"/>
      <c r="HC8" s="108"/>
      <c r="HD8" s="108"/>
      <c r="HE8" s="108"/>
      <c r="HF8" s="108"/>
      <c r="HG8" s="108"/>
      <c r="HH8" s="108"/>
      <c r="HI8" s="108"/>
      <c r="HJ8" s="108"/>
      <c r="HK8" s="108"/>
      <c r="HL8" s="108"/>
      <c r="HM8" s="108"/>
      <c r="HN8" s="108"/>
      <c r="HO8" s="108"/>
      <c r="HP8" s="108"/>
      <c r="HQ8" s="108"/>
      <c r="HR8" s="108"/>
      <c r="HS8" s="108"/>
      <c r="HT8" s="108"/>
      <c r="HU8" s="108"/>
      <c r="HV8" s="108"/>
      <c r="HW8" s="108"/>
      <c r="HX8" s="108"/>
      <c r="HY8" s="108"/>
      <c r="HZ8" s="108"/>
      <c r="IA8" s="108"/>
      <c r="IB8" s="108"/>
      <c r="IC8" s="108"/>
      <c r="ID8" s="108"/>
      <c r="IE8" s="108"/>
      <c r="IF8" s="108"/>
      <c r="IG8" s="108"/>
      <c r="IH8" s="108"/>
      <c r="II8" s="108"/>
      <c r="IJ8" s="108"/>
      <c r="IK8" s="108"/>
      <c r="IL8" s="108"/>
      <c r="IM8" s="108"/>
    </row>
    <row r="9" spans="1:247" ht="23.1" customHeight="1">
      <c r="A9" s="155" t="s">
        <v>88</v>
      </c>
      <c r="B9" s="155"/>
      <c r="C9" s="155"/>
      <c r="D9" s="155"/>
      <c r="E9" s="155"/>
      <c r="F9" s="154"/>
      <c r="G9" s="154"/>
      <c r="H9" s="154" t="s">
        <v>89</v>
      </c>
      <c r="I9" s="108"/>
      <c r="J9" s="156"/>
      <c r="K9" s="108"/>
      <c r="L9" s="154" t="s">
        <v>90</v>
      </c>
      <c r="M9" s="108"/>
      <c r="N9" s="154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152"/>
      <c r="AC9" s="152"/>
      <c r="AD9" s="153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08"/>
      <c r="CZ9" s="108"/>
      <c r="DA9" s="108"/>
      <c r="DB9" s="108"/>
      <c r="DC9" s="108"/>
      <c r="DD9" s="108"/>
      <c r="DE9" s="108"/>
      <c r="DF9" s="108"/>
      <c r="DG9" s="108"/>
      <c r="DH9" s="108"/>
      <c r="DI9" s="108"/>
      <c r="DJ9" s="108"/>
      <c r="DK9" s="108"/>
      <c r="DL9" s="108"/>
      <c r="DM9" s="108"/>
      <c r="DN9" s="108"/>
      <c r="DO9" s="108"/>
      <c r="DP9" s="108"/>
      <c r="DQ9" s="108"/>
      <c r="DR9" s="108"/>
      <c r="DS9" s="108"/>
      <c r="DT9" s="108"/>
      <c r="DU9" s="108"/>
      <c r="DV9" s="108"/>
      <c r="DW9" s="108"/>
      <c r="DX9" s="108"/>
      <c r="DY9" s="108"/>
      <c r="DZ9" s="108"/>
      <c r="EA9" s="108"/>
      <c r="EB9" s="108"/>
      <c r="EC9" s="108"/>
      <c r="ED9" s="108"/>
      <c r="EE9" s="108"/>
      <c r="EF9" s="108"/>
      <c r="EG9" s="108"/>
      <c r="EH9" s="108"/>
      <c r="EI9" s="108"/>
      <c r="EJ9" s="108"/>
      <c r="EK9" s="108"/>
      <c r="EL9" s="108"/>
      <c r="EM9" s="108"/>
      <c r="EN9" s="108"/>
      <c r="EO9" s="108"/>
      <c r="EP9" s="108"/>
      <c r="EQ9" s="108"/>
      <c r="ER9" s="108"/>
      <c r="ES9" s="108"/>
      <c r="ET9" s="108"/>
      <c r="EU9" s="108"/>
      <c r="EV9" s="108"/>
      <c r="EW9" s="108"/>
      <c r="EX9" s="108"/>
      <c r="EY9" s="108"/>
      <c r="EZ9" s="108"/>
      <c r="FA9" s="108"/>
      <c r="FB9" s="108"/>
      <c r="FC9" s="108"/>
      <c r="FD9" s="108"/>
      <c r="FE9" s="108"/>
      <c r="FF9" s="108"/>
      <c r="FG9" s="108"/>
      <c r="FH9" s="108"/>
      <c r="FI9" s="108"/>
      <c r="FJ9" s="108"/>
      <c r="FK9" s="108"/>
      <c r="FL9" s="108"/>
      <c r="FM9" s="108"/>
      <c r="FN9" s="108"/>
      <c r="FO9" s="108"/>
      <c r="FP9" s="108"/>
      <c r="FQ9" s="108"/>
      <c r="FR9" s="108"/>
      <c r="FS9" s="108"/>
      <c r="FT9" s="108"/>
      <c r="FU9" s="108"/>
      <c r="FV9" s="108"/>
      <c r="FW9" s="108"/>
      <c r="FX9" s="108"/>
      <c r="FY9" s="108"/>
      <c r="FZ9" s="108"/>
      <c r="GA9" s="108"/>
      <c r="GB9" s="108"/>
      <c r="GC9" s="108"/>
      <c r="GD9" s="108"/>
      <c r="GE9" s="108"/>
      <c r="GF9" s="108"/>
      <c r="GG9" s="108"/>
      <c r="GH9" s="108"/>
      <c r="GI9" s="108"/>
      <c r="GJ9" s="108"/>
      <c r="GK9" s="108"/>
      <c r="GL9" s="108"/>
      <c r="GM9" s="108"/>
      <c r="GN9" s="108"/>
      <c r="GO9" s="108"/>
      <c r="GP9" s="108"/>
      <c r="GQ9" s="108"/>
      <c r="GR9" s="108"/>
      <c r="GS9" s="108"/>
      <c r="GT9" s="108"/>
      <c r="GU9" s="108"/>
      <c r="GV9" s="108"/>
      <c r="GW9" s="108"/>
      <c r="GX9" s="108"/>
      <c r="GY9" s="108"/>
      <c r="GZ9" s="108"/>
      <c r="HA9" s="108"/>
      <c r="HB9" s="108"/>
      <c r="HC9" s="108"/>
      <c r="HD9" s="108"/>
      <c r="HE9" s="108"/>
      <c r="HF9" s="108"/>
      <c r="HG9" s="108"/>
      <c r="HH9" s="108"/>
      <c r="HI9" s="108"/>
      <c r="HJ9" s="108"/>
      <c r="HK9" s="108"/>
      <c r="HL9" s="108"/>
      <c r="HM9" s="108"/>
      <c r="HN9" s="108"/>
      <c r="HO9" s="108"/>
      <c r="HP9" s="108"/>
      <c r="HQ9" s="108"/>
      <c r="HR9" s="108"/>
      <c r="HS9" s="108"/>
      <c r="HT9" s="108"/>
      <c r="HU9" s="108"/>
      <c r="HV9" s="108"/>
      <c r="HW9" s="108"/>
      <c r="HX9" s="108"/>
      <c r="HY9" s="108"/>
      <c r="HZ9" s="108"/>
      <c r="IA9" s="108"/>
      <c r="IB9" s="108"/>
      <c r="IC9" s="108"/>
      <c r="ID9" s="108"/>
      <c r="IE9" s="108"/>
      <c r="IF9" s="108"/>
      <c r="IG9" s="108"/>
      <c r="IH9" s="108"/>
      <c r="II9" s="108"/>
      <c r="IJ9" s="108"/>
      <c r="IK9" s="108"/>
      <c r="IL9" s="108"/>
      <c r="IM9" s="108"/>
    </row>
    <row r="10" spans="1:247" ht="9.9499999999999993" customHeight="1">
      <c r="A10" s="157"/>
      <c r="B10" s="157"/>
      <c r="C10" s="157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3"/>
      <c r="AB10" s="153"/>
      <c r="AC10" s="153"/>
      <c r="AD10" s="153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  <c r="DV10" s="108"/>
      <c r="DW10" s="108"/>
      <c r="DX10" s="108"/>
      <c r="DY10" s="108"/>
      <c r="DZ10" s="108"/>
      <c r="EA10" s="108"/>
      <c r="EB10" s="108"/>
      <c r="EC10" s="108"/>
      <c r="ED10" s="108"/>
      <c r="EE10" s="108"/>
      <c r="EF10" s="108"/>
      <c r="EG10" s="108"/>
      <c r="EH10" s="108"/>
      <c r="EI10" s="108"/>
      <c r="EJ10" s="108"/>
      <c r="EK10" s="108"/>
      <c r="EL10" s="108"/>
      <c r="EM10" s="108"/>
      <c r="EN10" s="108"/>
      <c r="EO10" s="108"/>
      <c r="EP10" s="108"/>
      <c r="EQ10" s="108"/>
      <c r="ER10" s="108"/>
      <c r="ES10" s="108"/>
      <c r="ET10" s="108"/>
      <c r="EU10" s="108"/>
      <c r="EV10" s="108"/>
      <c r="EW10" s="108"/>
      <c r="EX10" s="108"/>
      <c r="EY10" s="108"/>
      <c r="EZ10" s="108"/>
      <c r="FA10" s="108"/>
      <c r="FB10" s="108"/>
      <c r="FC10" s="108"/>
      <c r="FD10" s="108"/>
      <c r="FE10" s="108"/>
      <c r="FF10" s="108"/>
      <c r="FG10" s="108"/>
      <c r="FH10" s="108"/>
      <c r="FI10" s="108"/>
      <c r="FJ10" s="108"/>
      <c r="FK10" s="108"/>
      <c r="FL10" s="108"/>
      <c r="FM10" s="108"/>
      <c r="FN10" s="108"/>
      <c r="FO10" s="108"/>
      <c r="FP10" s="108"/>
      <c r="FQ10" s="108"/>
      <c r="FR10" s="108"/>
      <c r="FS10" s="108"/>
      <c r="FT10" s="108"/>
      <c r="FU10" s="108"/>
      <c r="FV10" s="108"/>
      <c r="FW10" s="108"/>
      <c r="FX10" s="108"/>
      <c r="FY10" s="108"/>
      <c r="FZ10" s="108"/>
      <c r="GA10" s="108"/>
      <c r="GB10" s="108"/>
      <c r="GC10" s="108"/>
      <c r="GD10" s="108"/>
      <c r="GE10" s="108"/>
      <c r="GF10" s="108"/>
      <c r="GG10" s="108"/>
      <c r="GH10" s="108"/>
      <c r="GI10" s="108"/>
      <c r="GJ10" s="108"/>
      <c r="GK10" s="108"/>
      <c r="GL10" s="108"/>
      <c r="GM10" s="108"/>
      <c r="GN10" s="108"/>
      <c r="GO10" s="108"/>
      <c r="GP10" s="108"/>
      <c r="GQ10" s="108"/>
      <c r="GR10" s="108"/>
      <c r="GS10" s="108"/>
      <c r="GT10" s="108"/>
      <c r="GU10" s="108"/>
      <c r="GV10" s="108"/>
      <c r="GW10" s="108"/>
      <c r="GX10" s="108"/>
      <c r="GY10" s="108"/>
      <c r="GZ10" s="108"/>
      <c r="HA10" s="108"/>
      <c r="HB10" s="108"/>
      <c r="HC10" s="108"/>
      <c r="HD10" s="108"/>
      <c r="HE10" s="108"/>
      <c r="HF10" s="108"/>
      <c r="HG10" s="108"/>
      <c r="HH10" s="108"/>
      <c r="HI10" s="108"/>
      <c r="HJ10" s="108"/>
      <c r="HK10" s="108"/>
      <c r="HL10" s="108"/>
      <c r="HM10" s="108"/>
      <c r="HN10" s="108"/>
      <c r="HO10" s="108"/>
      <c r="HP10" s="108"/>
      <c r="HQ10" s="108"/>
      <c r="HR10" s="108"/>
      <c r="HS10" s="108"/>
      <c r="HT10" s="108"/>
      <c r="HU10" s="108"/>
      <c r="HV10" s="108"/>
      <c r="HW10" s="108"/>
      <c r="HX10" s="108"/>
      <c r="HY10" s="108"/>
      <c r="HZ10" s="108"/>
      <c r="IA10" s="108"/>
      <c r="IB10" s="108"/>
      <c r="IC10" s="108"/>
      <c r="ID10" s="108"/>
      <c r="IE10" s="108"/>
      <c r="IF10" s="108"/>
      <c r="IG10" s="108"/>
      <c r="IH10" s="108"/>
      <c r="II10" s="108"/>
      <c r="IJ10" s="108"/>
      <c r="IK10" s="108"/>
      <c r="IL10" s="108"/>
      <c r="IM10" s="108"/>
    </row>
    <row r="11" spans="1:247" ht="20.100000000000001" customHeight="1">
      <c r="A11" s="154" t="s">
        <v>42</v>
      </c>
      <c r="B11" s="154"/>
      <c r="C11" s="154"/>
      <c r="D11" s="154"/>
      <c r="E11" s="154"/>
      <c r="F11" s="154"/>
      <c r="G11" s="277"/>
      <c r="H11" s="277"/>
      <c r="I11" s="277"/>
      <c r="J11" s="277"/>
      <c r="K11" s="277"/>
      <c r="L11" s="277"/>
      <c r="M11" s="277"/>
      <c r="N11" s="277"/>
      <c r="O11" s="153"/>
      <c r="P11" s="151"/>
      <c r="Q11" s="162" t="s">
        <v>91</v>
      </c>
      <c r="R11" s="162"/>
      <c r="S11" s="278"/>
      <c r="T11" s="278"/>
      <c r="U11" s="278"/>
      <c r="V11" s="278"/>
      <c r="W11" s="278"/>
      <c r="X11" s="278"/>
      <c r="Y11" s="278"/>
      <c r="Z11" s="278"/>
      <c r="AA11" s="278"/>
      <c r="AB11" s="153"/>
      <c r="AC11" s="153"/>
      <c r="AD11" s="239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  <c r="DS11" s="108"/>
      <c r="DT11" s="108"/>
      <c r="DU11" s="108"/>
      <c r="DV11" s="108"/>
      <c r="DW11" s="108"/>
      <c r="DX11" s="108"/>
      <c r="DY11" s="108"/>
      <c r="DZ11" s="108"/>
      <c r="EA11" s="108"/>
      <c r="EB11" s="108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108"/>
      <c r="EX11" s="108"/>
      <c r="EY11" s="108"/>
      <c r="EZ11" s="108"/>
      <c r="FA11" s="108"/>
      <c r="FB11" s="108"/>
      <c r="FC11" s="108"/>
      <c r="FD11" s="108"/>
      <c r="FE11" s="108"/>
      <c r="FF11" s="108"/>
      <c r="FG11" s="108"/>
      <c r="FH11" s="108"/>
      <c r="FI11" s="108"/>
      <c r="FJ11" s="108"/>
      <c r="FK11" s="108"/>
      <c r="FL11" s="108"/>
      <c r="FM11" s="108"/>
      <c r="FN11" s="108"/>
      <c r="FO11" s="108"/>
      <c r="FP11" s="108"/>
      <c r="FQ11" s="108"/>
      <c r="FR11" s="108"/>
      <c r="FS11" s="108"/>
      <c r="FT11" s="108"/>
      <c r="FU11" s="108"/>
      <c r="FV11" s="108"/>
      <c r="FW11" s="108"/>
      <c r="FX11" s="108"/>
      <c r="FY11" s="108"/>
      <c r="FZ11" s="108"/>
      <c r="GA11" s="108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108"/>
      <c r="GM11" s="108"/>
      <c r="GN11" s="108"/>
      <c r="GO11" s="108"/>
      <c r="GP11" s="108"/>
      <c r="GQ11" s="108"/>
      <c r="GR11" s="108"/>
      <c r="GS11" s="108"/>
      <c r="GT11" s="108"/>
      <c r="GU11" s="108"/>
      <c r="GV11" s="108"/>
      <c r="GW11" s="108"/>
      <c r="GX11" s="108"/>
      <c r="GY11" s="108"/>
      <c r="GZ11" s="108"/>
      <c r="HA11" s="108"/>
      <c r="HB11" s="108"/>
      <c r="HC11" s="108"/>
      <c r="HD11" s="108"/>
      <c r="HE11" s="108"/>
      <c r="HF11" s="108"/>
      <c r="HG11" s="108"/>
      <c r="HH11" s="108"/>
      <c r="HI11" s="108"/>
      <c r="HJ11" s="108"/>
      <c r="HK11" s="108"/>
      <c r="HL11" s="108"/>
      <c r="HM11" s="108"/>
      <c r="HN11" s="108"/>
      <c r="HO11" s="108"/>
      <c r="HP11" s="108"/>
      <c r="HQ11" s="108"/>
      <c r="HR11" s="108"/>
      <c r="HS11" s="108"/>
      <c r="HT11" s="108"/>
      <c r="HU11" s="108"/>
      <c r="HV11" s="108"/>
      <c r="HW11" s="108"/>
      <c r="HX11" s="108"/>
      <c r="HY11" s="108"/>
      <c r="HZ11" s="108"/>
      <c r="IA11" s="108"/>
      <c r="IB11" s="108"/>
      <c r="IC11" s="108"/>
      <c r="ID11" s="108"/>
      <c r="IE11" s="108"/>
      <c r="IF11" s="108"/>
      <c r="IG11" s="108"/>
      <c r="IH11" s="108"/>
      <c r="II11" s="108"/>
      <c r="IJ11" s="108"/>
      <c r="IK11" s="108"/>
      <c r="IL11" s="108"/>
    </row>
    <row r="12" spans="1:247" ht="20.100000000000001" customHeight="1">
      <c r="A12" s="154" t="s">
        <v>42</v>
      </c>
      <c r="B12" s="154"/>
      <c r="C12" s="154"/>
      <c r="D12" s="154"/>
      <c r="E12" s="154"/>
      <c r="F12" s="154"/>
      <c r="G12" s="279"/>
      <c r="H12" s="279"/>
      <c r="I12" s="279"/>
      <c r="J12" s="279"/>
      <c r="K12" s="279"/>
      <c r="L12" s="279"/>
      <c r="M12" s="279"/>
      <c r="N12" s="279"/>
      <c r="O12" s="153"/>
      <c r="P12" s="151"/>
      <c r="Q12" s="162" t="s">
        <v>91</v>
      </c>
      <c r="R12" s="162"/>
      <c r="S12" s="280"/>
      <c r="T12" s="280"/>
      <c r="U12" s="280"/>
      <c r="V12" s="280"/>
      <c r="W12" s="280"/>
      <c r="X12" s="280"/>
      <c r="Y12" s="280"/>
      <c r="Z12" s="280"/>
      <c r="AA12" s="280"/>
      <c r="AB12" s="153"/>
      <c r="AC12" s="153"/>
      <c r="AD12" s="239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  <c r="EM12" s="108"/>
      <c r="EN12" s="108"/>
      <c r="EO12" s="108"/>
      <c r="EP12" s="108"/>
      <c r="EQ12" s="108"/>
      <c r="ER12" s="108"/>
      <c r="ES12" s="108"/>
      <c r="ET12" s="108"/>
      <c r="EU12" s="108"/>
      <c r="EV12" s="108"/>
      <c r="EW12" s="108"/>
      <c r="EX12" s="108"/>
      <c r="EY12" s="108"/>
      <c r="EZ12" s="108"/>
      <c r="FA12" s="108"/>
      <c r="FB12" s="108"/>
      <c r="FC12" s="108"/>
      <c r="FD12" s="108"/>
      <c r="FE12" s="108"/>
      <c r="FF12" s="108"/>
      <c r="FG12" s="108"/>
      <c r="FH12" s="108"/>
      <c r="FI12" s="108"/>
      <c r="FJ12" s="108"/>
      <c r="FK12" s="108"/>
      <c r="FL12" s="108"/>
      <c r="FM12" s="108"/>
      <c r="FN12" s="108"/>
      <c r="FO12" s="108"/>
      <c r="FP12" s="108"/>
      <c r="FQ12" s="108"/>
      <c r="FR12" s="108"/>
      <c r="FS12" s="108"/>
      <c r="FT12" s="108"/>
      <c r="FU12" s="108"/>
      <c r="FV12" s="108"/>
      <c r="FW12" s="108"/>
      <c r="FX12" s="108"/>
      <c r="FY12" s="108"/>
      <c r="FZ12" s="108"/>
      <c r="GA12" s="108"/>
      <c r="GB12" s="108"/>
      <c r="GC12" s="108"/>
      <c r="GD12" s="108"/>
      <c r="GE12" s="108"/>
      <c r="GF12" s="108"/>
      <c r="GG12" s="108"/>
      <c r="GH12" s="108"/>
      <c r="GI12" s="108"/>
      <c r="GJ12" s="108"/>
      <c r="GK12" s="108"/>
      <c r="GL12" s="108"/>
      <c r="GM12" s="108"/>
      <c r="GN12" s="108"/>
      <c r="GO12" s="108"/>
      <c r="GP12" s="108"/>
      <c r="GQ12" s="108"/>
      <c r="GR12" s="108"/>
      <c r="GS12" s="108"/>
      <c r="GT12" s="108"/>
      <c r="GU12" s="108"/>
      <c r="GV12" s="108"/>
      <c r="GW12" s="108"/>
      <c r="GX12" s="108"/>
      <c r="GY12" s="108"/>
      <c r="GZ12" s="108"/>
      <c r="HA12" s="108"/>
      <c r="HB12" s="108"/>
      <c r="HC12" s="108"/>
      <c r="HD12" s="108"/>
      <c r="HE12" s="108"/>
      <c r="HF12" s="108"/>
      <c r="HG12" s="108"/>
      <c r="HH12" s="108"/>
      <c r="HI12" s="108"/>
      <c r="HJ12" s="108"/>
      <c r="HK12" s="108"/>
      <c r="HL12" s="108"/>
      <c r="HM12" s="108"/>
      <c r="HN12" s="108"/>
      <c r="HO12" s="108"/>
      <c r="HP12" s="108"/>
      <c r="HQ12" s="108"/>
      <c r="HR12" s="108"/>
      <c r="HS12" s="108"/>
      <c r="HT12" s="108"/>
      <c r="HU12" s="108"/>
      <c r="HV12" s="108"/>
      <c r="HW12" s="108"/>
      <c r="HX12" s="108"/>
      <c r="HY12" s="108"/>
      <c r="HZ12" s="108"/>
      <c r="IA12" s="108"/>
      <c r="IB12" s="108"/>
      <c r="IC12" s="108"/>
      <c r="ID12" s="108"/>
      <c r="IE12" s="108"/>
      <c r="IF12" s="108"/>
      <c r="IG12" s="108"/>
      <c r="IH12" s="108"/>
      <c r="II12" s="108"/>
      <c r="IJ12" s="108"/>
      <c r="IK12" s="108"/>
      <c r="IL12" s="108"/>
    </row>
    <row r="13" spans="1:247" ht="12.9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240"/>
      <c r="Y13" s="240"/>
      <c r="Z13" s="240"/>
      <c r="AA13" s="240"/>
      <c r="AB13" s="240"/>
      <c r="AC13" s="240"/>
      <c r="AD13" s="240"/>
    </row>
    <row r="14" spans="1:247" ht="21" customHeight="1">
      <c r="B14" s="281" t="s">
        <v>118</v>
      </c>
      <c r="C14" s="282"/>
      <c r="D14" s="283"/>
      <c r="E14" s="284" t="s">
        <v>119</v>
      </c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6" t="s">
        <v>67</v>
      </c>
      <c r="R14" s="287"/>
      <c r="S14" s="288"/>
      <c r="T14" s="292" t="s">
        <v>2</v>
      </c>
      <c r="U14" s="293"/>
      <c r="V14" s="293"/>
      <c r="W14" s="293"/>
      <c r="X14" s="286" t="s">
        <v>69</v>
      </c>
      <c r="Y14" s="287"/>
      <c r="Z14" s="288"/>
      <c r="AB14" s="108"/>
    </row>
    <row r="15" spans="1:247" ht="21" customHeight="1">
      <c r="B15" s="296" t="s">
        <v>7</v>
      </c>
      <c r="C15" s="297"/>
      <c r="D15" s="298"/>
      <c r="E15" s="284" t="s">
        <v>120</v>
      </c>
      <c r="F15" s="285"/>
      <c r="G15" s="299"/>
      <c r="H15" s="284" t="s">
        <v>121</v>
      </c>
      <c r="I15" s="285"/>
      <c r="J15" s="299"/>
      <c r="K15" s="284" t="s">
        <v>122</v>
      </c>
      <c r="L15" s="285"/>
      <c r="M15" s="299"/>
      <c r="N15" s="284" t="s">
        <v>123</v>
      </c>
      <c r="O15" s="285"/>
      <c r="P15" s="285"/>
      <c r="Q15" s="289"/>
      <c r="R15" s="290"/>
      <c r="S15" s="291"/>
      <c r="T15" s="294"/>
      <c r="U15" s="295"/>
      <c r="V15" s="295"/>
      <c r="W15" s="295"/>
      <c r="X15" s="289"/>
      <c r="Y15" s="290"/>
      <c r="Z15" s="291"/>
      <c r="AB15" s="109"/>
    </row>
    <row r="16" spans="1:247" ht="21" customHeight="1">
      <c r="B16" s="300">
        <v>100</v>
      </c>
      <c r="C16" s="301"/>
      <c r="D16" s="302"/>
      <c r="E16" s="303">
        <v>100</v>
      </c>
      <c r="F16" s="304"/>
      <c r="G16" s="305"/>
      <c r="H16" s="303">
        <v>100</v>
      </c>
      <c r="I16" s="304"/>
      <c r="J16" s="305"/>
      <c r="K16" s="303">
        <v>100</v>
      </c>
      <c r="L16" s="304"/>
      <c r="M16" s="305"/>
      <c r="N16" s="303">
        <v>100</v>
      </c>
      <c r="O16" s="304"/>
      <c r="P16" s="305"/>
      <c r="Q16" s="306">
        <f>AVERAGE(E16:O16)</f>
        <v>100</v>
      </c>
      <c r="R16" s="307"/>
      <c r="S16" s="308"/>
      <c r="T16" s="309">
        <f>_xlfn.STDEV.S(E16:P16)/SQRT(4)</f>
        <v>0</v>
      </c>
      <c r="U16" s="310"/>
      <c r="V16" s="310"/>
      <c r="W16" s="311"/>
      <c r="X16" s="312">
        <f>Q16-B16</f>
        <v>0</v>
      </c>
      <c r="Y16" s="313"/>
      <c r="Z16" s="314"/>
      <c r="AB16" s="108"/>
    </row>
    <row r="17" spans="1:30" ht="21" customHeight="1">
      <c r="B17" s="315">
        <v>125</v>
      </c>
      <c r="C17" s="316"/>
      <c r="D17" s="317"/>
      <c r="E17" s="318">
        <v>125</v>
      </c>
      <c r="F17" s="319"/>
      <c r="G17" s="320"/>
      <c r="H17" s="318">
        <v>125</v>
      </c>
      <c r="I17" s="319"/>
      <c r="J17" s="320"/>
      <c r="K17" s="318">
        <v>125</v>
      </c>
      <c r="L17" s="319"/>
      <c r="M17" s="320"/>
      <c r="N17" s="318">
        <v>125</v>
      </c>
      <c r="O17" s="319"/>
      <c r="P17" s="320"/>
      <c r="Q17" s="321">
        <f t="shared" ref="Q17:Q26" si="0">AVERAGE(E17:O17)</f>
        <v>125</v>
      </c>
      <c r="R17" s="322"/>
      <c r="S17" s="323"/>
      <c r="T17" s="309">
        <f t="shared" ref="T17:T26" si="1">_xlfn.STDEV.S(E17:P17)/SQRT(4)</f>
        <v>0</v>
      </c>
      <c r="U17" s="310"/>
      <c r="V17" s="310"/>
      <c r="W17" s="311"/>
      <c r="X17" s="324">
        <f t="shared" ref="X17:X26" si="2">Q17-B17</f>
        <v>0</v>
      </c>
      <c r="Y17" s="325"/>
      <c r="Z17" s="326"/>
      <c r="AB17" s="108"/>
    </row>
    <row r="18" spans="1:30" ht="21" customHeight="1">
      <c r="B18" s="315">
        <v>150</v>
      </c>
      <c r="C18" s="316"/>
      <c r="D18" s="317"/>
      <c r="E18" s="318">
        <v>150</v>
      </c>
      <c r="F18" s="319"/>
      <c r="G18" s="320"/>
      <c r="H18" s="318">
        <v>150</v>
      </c>
      <c r="I18" s="319"/>
      <c r="J18" s="320"/>
      <c r="K18" s="318">
        <v>150</v>
      </c>
      <c r="L18" s="319"/>
      <c r="M18" s="320"/>
      <c r="N18" s="318">
        <v>150</v>
      </c>
      <c r="O18" s="319"/>
      <c r="P18" s="320"/>
      <c r="Q18" s="321">
        <f t="shared" si="0"/>
        <v>150</v>
      </c>
      <c r="R18" s="322"/>
      <c r="S18" s="323"/>
      <c r="T18" s="309">
        <f t="shared" si="1"/>
        <v>0</v>
      </c>
      <c r="U18" s="310"/>
      <c r="V18" s="310"/>
      <c r="W18" s="311"/>
      <c r="X18" s="324">
        <f t="shared" si="2"/>
        <v>0</v>
      </c>
      <c r="Y18" s="325"/>
      <c r="Z18" s="326"/>
      <c r="AB18" s="108"/>
    </row>
    <row r="19" spans="1:30" ht="21" customHeight="1">
      <c r="B19" s="315">
        <v>175</v>
      </c>
      <c r="C19" s="316"/>
      <c r="D19" s="317"/>
      <c r="E19" s="318">
        <v>175</v>
      </c>
      <c r="F19" s="319"/>
      <c r="G19" s="320"/>
      <c r="H19" s="318">
        <v>175</v>
      </c>
      <c r="I19" s="319"/>
      <c r="J19" s="320"/>
      <c r="K19" s="318">
        <v>175</v>
      </c>
      <c r="L19" s="319"/>
      <c r="M19" s="320"/>
      <c r="N19" s="318">
        <v>175</v>
      </c>
      <c r="O19" s="319"/>
      <c r="P19" s="320"/>
      <c r="Q19" s="321">
        <f t="shared" si="0"/>
        <v>175</v>
      </c>
      <c r="R19" s="322"/>
      <c r="S19" s="323"/>
      <c r="T19" s="309">
        <f t="shared" si="1"/>
        <v>0</v>
      </c>
      <c r="U19" s="310"/>
      <c r="V19" s="310"/>
      <c r="W19" s="311"/>
      <c r="X19" s="324">
        <f t="shared" si="2"/>
        <v>0</v>
      </c>
      <c r="Y19" s="325"/>
      <c r="Z19" s="326"/>
      <c r="AB19" s="108"/>
    </row>
    <row r="20" spans="1:30" ht="21" customHeight="1">
      <c r="B20" s="315">
        <v>200</v>
      </c>
      <c r="C20" s="316"/>
      <c r="D20" s="317"/>
      <c r="E20" s="318">
        <v>200</v>
      </c>
      <c r="F20" s="319"/>
      <c r="G20" s="320"/>
      <c r="H20" s="318">
        <v>200</v>
      </c>
      <c r="I20" s="319"/>
      <c r="J20" s="320"/>
      <c r="K20" s="318">
        <v>200</v>
      </c>
      <c r="L20" s="319"/>
      <c r="M20" s="320"/>
      <c r="N20" s="318">
        <v>200</v>
      </c>
      <c r="O20" s="319"/>
      <c r="P20" s="320"/>
      <c r="Q20" s="321">
        <f t="shared" si="0"/>
        <v>200</v>
      </c>
      <c r="R20" s="322"/>
      <c r="S20" s="323"/>
      <c r="T20" s="309">
        <f t="shared" si="1"/>
        <v>0</v>
      </c>
      <c r="U20" s="310"/>
      <c r="V20" s="310"/>
      <c r="W20" s="311"/>
      <c r="X20" s="324">
        <f t="shared" si="2"/>
        <v>0</v>
      </c>
      <c r="Y20" s="325"/>
      <c r="Z20" s="326"/>
      <c r="AB20" s="108"/>
    </row>
    <row r="21" spans="1:30" ht="21" customHeight="1">
      <c r="B21" s="315">
        <v>250</v>
      </c>
      <c r="C21" s="316"/>
      <c r="D21" s="317"/>
      <c r="E21" s="318">
        <v>250</v>
      </c>
      <c r="F21" s="319"/>
      <c r="G21" s="320"/>
      <c r="H21" s="318">
        <v>250</v>
      </c>
      <c r="I21" s="319"/>
      <c r="J21" s="320"/>
      <c r="K21" s="318">
        <v>250</v>
      </c>
      <c r="L21" s="319"/>
      <c r="M21" s="320"/>
      <c r="N21" s="318">
        <v>250</v>
      </c>
      <c r="O21" s="319"/>
      <c r="P21" s="320"/>
      <c r="Q21" s="321">
        <f t="shared" si="0"/>
        <v>250</v>
      </c>
      <c r="R21" s="322"/>
      <c r="S21" s="323"/>
      <c r="T21" s="309">
        <f t="shared" si="1"/>
        <v>0</v>
      </c>
      <c r="U21" s="310"/>
      <c r="V21" s="310"/>
      <c r="W21" s="311"/>
      <c r="X21" s="324">
        <f t="shared" si="2"/>
        <v>0</v>
      </c>
      <c r="Y21" s="325"/>
      <c r="Z21" s="326"/>
      <c r="AB21" s="108"/>
    </row>
    <row r="22" spans="1:30" ht="21" customHeight="1">
      <c r="B22" s="315">
        <v>300</v>
      </c>
      <c r="C22" s="316"/>
      <c r="D22" s="317"/>
      <c r="E22" s="318">
        <v>300</v>
      </c>
      <c r="F22" s="319"/>
      <c r="G22" s="320"/>
      <c r="H22" s="318">
        <v>300</v>
      </c>
      <c r="I22" s="319"/>
      <c r="J22" s="320"/>
      <c r="K22" s="318">
        <v>300</v>
      </c>
      <c r="L22" s="319"/>
      <c r="M22" s="320"/>
      <c r="N22" s="318">
        <v>300</v>
      </c>
      <c r="O22" s="319"/>
      <c r="P22" s="320"/>
      <c r="Q22" s="321">
        <f t="shared" si="0"/>
        <v>300</v>
      </c>
      <c r="R22" s="322"/>
      <c r="S22" s="323"/>
      <c r="T22" s="309">
        <f t="shared" si="1"/>
        <v>0</v>
      </c>
      <c r="U22" s="310"/>
      <c r="V22" s="310"/>
      <c r="W22" s="311"/>
      <c r="X22" s="324">
        <f t="shared" si="2"/>
        <v>0</v>
      </c>
      <c r="Y22" s="325"/>
      <c r="Z22" s="326"/>
      <c r="AB22" s="108"/>
    </row>
    <row r="23" spans="1:30" ht="21" customHeight="1">
      <c r="B23" s="315">
        <v>400</v>
      </c>
      <c r="C23" s="316"/>
      <c r="D23" s="317"/>
      <c r="E23" s="318">
        <v>400</v>
      </c>
      <c r="F23" s="319"/>
      <c r="G23" s="320"/>
      <c r="H23" s="318">
        <v>400</v>
      </c>
      <c r="I23" s="319"/>
      <c r="J23" s="320"/>
      <c r="K23" s="318">
        <v>400</v>
      </c>
      <c r="L23" s="319"/>
      <c r="M23" s="320"/>
      <c r="N23" s="318">
        <v>400</v>
      </c>
      <c r="O23" s="319"/>
      <c r="P23" s="320"/>
      <c r="Q23" s="321">
        <f t="shared" si="0"/>
        <v>400</v>
      </c>
      <c r="R23" s="322"/>
      <c r="S23" s="323"/>
      <c r="T23" s="309">
        <f t="shared" si="1"/>
        <v>0</v>
      </c>
      <c r="U23" s="310"/>
      <c r="V23" s="310"/>
      <c r="W23" s="311"/>
      <c r="X23" s="324">
        <f t="shared" si="2"/>
        <v>0</v>
      </c>
      <c r="Y23" s="325"/>
      <c r="Z23" s="326"/>
      <c r="AB23" s="108"/>
    </row>
    <row r="24" spans="1:30" ht="21" customHeight="1">
      <c r="B24" s="315">
        <v>500</v>
      </c>
      <c r="C24" s="316"/>
      <c r="D24" s="317"/>
      <c r="E24" s="318">
        <v>500</v>
      </c>
      <c r="F24" s="319"/>
      <c r="G24" s="320"/>
      <c r="H24" s="318">
        <v>500</v>
      </c>
      <c r="I24" s="319"/>
      <c r="J24" s="320"/>
      <c r="K24" s="318">
        <v>500</v>
      </c>
      <c r="L24" s="319"/>
      <c r="M24" s="320"/>
      <c r="N24" s="318">
        <v>500</v>
      </c>
      <c r="O24" s="319"/>
      <c r="P24" s="320"/>
      <c r="Q24" s="321">
        <f t="shared" si="0"/>
        <v>500</v>
      </c>
      <c r="R24" s="322"/>
      <c r="S24" s="323"/>
      <c r="T24" s="309">
        <f t="shared" si="1"/>
        <v>0</v>
      </c>
      <c r="U24" s="310"/>
      <c r="V24" s="310"/>
      <c r="W24" s="311"/>
      <c r="X24" s="324">
        <f t="shared" si="2"/>
        <v>0</v>
      </c>
      <c r="Y24" s="325"/>
      <c r="Z24" s="326"/>
      <c r="AB24" s="108"/>
    </row>
    <row r="25" spans="1:30" ht="21" customHeight="1">
      <c r="B25" s="315">
        <v>600</v>
      </c>
      <c r="C25" s="316"/>
      <c r="D25" s="317"/>
      <c r="E25" s="318">
        <v>600</v>
      </c>
      <c r="F25" s="319"/>
      <c r="G25" s="320"/>
      <c r="H25" s="318">
        <v>600</v>
      </c>
      <c r="I25" s="319"/>
      <c r="J25" s="320"/>
      <c r="K25" s="318">
        <v>600</v>
      </c>
      <c r="L25" s="319"/>
      <c r="M25" s="320"/>
      <c r="N25" s="318">
        <v>600</v>
      </c>
      <c r="O25" s="319"/>
      <c r="P25" s="320"/>
      <c r="Q25" s="321">
        <f t="shared" si="0"/>
        <v>600</v>
      </c>
      <c r="R25" s="322"/>
      <c r="S25" s="323"/>
      <c r="T25" s="309">
        <f t="shared" si="1"/>
        <v>0</v>
      </c>
      <c r="U25" s="310"/>
      <c r="V25" s="310"/>
      <c r="W25" s="311"/>
      <c r="X25" s="324">
        <f t="shared" si="2"/>
        <v>0</v>
      </c>
      <c r="Y25" s="325"/>
      <c r="Z25" s="326"/>
      <c r="AB25" s="108"/>
    </row>
    <row r="26" spans="1:30" ht="21" customHeight="1">
      <c r="B26" s="328">
        <v>700</v>
      </c>
      <c r="C26" s="329"/>
      <c r="D26" s="330"/>
      <c r="E26" s="331">
        <v>700</v>
      </c>
      <c r="F26" s="332"/>
      <c r="G26" s="333"/>
      <c r="H26" s="331">
        <v>700</v>
      </c>
      <c r="I26" s="332"/>
      <c r="J26" s="333"/>
      <c r="K26" s="331">
        <v>700</v>
      </c>
      <c r="L26" s="332"/>
      <c r="M26" s="333"/>
      <c r="N26" s="331">
        <v>700</v>
      </c>
      <c r="O26" s="332"/>
      <c r="P26" s="333"/>
      <c r="Q26" s="334">
        <f t="shared" si="0"/>
        <v>700</v>
      </c>
      <c r="R26" s="335"/>
      <c r="S26" s="336"/>
      <c r="T26" s="419">
        <f t="shared" si="1"/>
        <v>0</v>
      </c>
      <c r="U26" s="420"/>
      <c r="V26" s="420"/>
      <c r="W26" s="421"/>
      <c r="X26" s="337">
        <f t="shared" si="2"/>
        <v>0</v>
      </c>
      <c r="Y26" s="338"/>
      <c r="Z26" s="339"/>
      <c r="AB26" s="108"/>
    </row>
    <row r="27" spans="1:30" ht="17.100000000000001" customHeight="1">
      <c r="M27" s="109"/>
      <c r="N27" s="109"/>
      <c r="O27" s="109"/>
      <c r="P27" s="109"/>
      <c r="Q27" s="109"/>
      <c r="R27" s="109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9"/>
      <c r="AD27" s="108"/>
    </row>
    <row r="28" spans="1:30" ht="15" customHeight="1">
      <c r="A28" s="327" t="s">
        <v>43</v>
      </c>
      <c r="B28" s="327"/>
      <c r="C28" s="327"/>
      <c r="D28" s="327"/>
      <c r="E28" s="241" t="s">
        <v>95</v>
      </c>
      <c r="F28" s="241"/>
      <c r="G28" s="241"/>
      <c r="H28" s="241"/>
      <c r="I28" s="241"/>
      <c r="J28" s="241"/>
      <c r="K28" s="241"/>
      <c r="L28" s="241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</row>
    <row r="29" spans="1:30" ht="1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</row>
    <row r="30" spans="1:30" ht="1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</row>
    <row r="31" spans="1:30" ht="15" customHeight="1">
      <c r="A31" s="109"/>
      <c r="B31" s="109"/>
      <c r="C31" s="109"/>
      <c r="D31" s="109"/>
      <c r="E31" s="49">
        <v>11</v>
      </c>
      <c r="F31" s="49"/>
      <c r="G31" s="40" t="s">
        <v>95</v>
      </c>
      <c r="H31" s="185"/>
      <c r="I31" s="182"/>
      <c r="J31" s="185"/>
      <c r="K31" s="185"/>
      <c r="L31" s="185"/>
      <c r="M31" s="185"/>
      <c r="N31" s="110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</row>
    <row r="32" spans="1:30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126">
    <mergeCell ref="A28:D28"/>
    <mergeCell ref="B26:D26"/>
    <mergeCell ref="E26:G26"/>
    <mergeCell ref="H26:J26"/>
    <mergeCell ref="K26:M26"/>
    <mergeCell ref="N26:P26"/>
    <mergeCell ref="Q26:S26"/>
    <mergeCell ref="T26:W26"/>
    <mergeCell ref="X26:Z26"/>
    <mergeCell ref="B24:D24"/>
    <mergeCell ref="E24:G24"/>
    <mergeCell ref="H24:J24"/>
    <mergeCell ref="K24:M24"/>
    <mergeCell ref="N24:P24"/>
    <mergeCell ref="Q24:S24"/>
    <mergeCell ref="T24:W24"/>
    <mergeCell ref="X24:Z24"/>
    <mergeCell ref="B25:D25"/>
    <mergeCell ref="E25:G25"/>
    <mergeCell ref="H25:J25"/>
    <mergeCell ref="K25:M25"/>
    <mergeCell ref="N25:P25"/>
    <mergeCell ref="Q25:S25"/>
    <mergeCell ref="T25:W25"/>
    <mergeCell ref="X25:Z25"/>
    <mergeCell ref="B22:D22"/>
    <mergeCell ref="E22:G22"/>
    <mergeCell ref="H22:J22"/>
    <mergeCell ref="K22:M22"/>
    <mergeCell ref="N22:P22"/>
    <mergeCell ref="Q22:S22"/>
    <mergeCell ref="T22:W22"/>
    <mergeCell ref="X22:Z22"/>
    <mergeCell ref="B23:D23"/>
    <mergeCell ref="E23:G23"/>
    <mergeCell ref="H23:J23"/>
    <mergeCell ref="K23:M23"/>
    <mergeCell ref="N23:P23"/>
    <mergeCell ref="Q23:S23"/>
    <mergeCell ref="T23:W23"/>
    <mergeCell ref="X23:Z23"/>
    <mergeCell ref="B20:D20"/>
    <mergeCell ref="E20:G20"/>
    <mergeCell ref="H20:J20"/>
    <mergeCell ref="K20:M20"/>
    <mergeCell ref="N20:P20"/>
    <mergeCell ref="Q20:S20"/>
    <mergeCell ref="T20:W20"/>
    <mergeCell ref="X20:Z20"/>
    <mergeCell ref="B21:D21"/>
    <mergeCell ref="E21:G21"/>
    <mergeCell ref="H21:J21"/>
    <mergeCell ref="K21:M21"/>
    <mergeCell ref="N21:P21"/>
    <mergeCell ref="Q21:S21"/>
    <mergeCell ref="T21:W21"/>
    <mergeCell ref="X21:Z21"/>
    <mergeCell ref="B18:D18"/>
    <mergeCell ref="E18:G18"/>
    <mergeCell ref="H18:J18"/>
    <mergeCell ref="K18:M18"/>
    <mergeCell ref="N18:P18"/>
    <mergeCell ref="Q18:S18"/>
    <mergeCell ref="T18:W18"/>
    <mergeCell ref="X18:Z18"/>
    <mergeCell ref="B19:D19"/>
    <mergeCell ref="E19:G19"/>
    <mergeCell ref="H19:J19"/>
    <mergeCell ref="K19:M19"/>
    <mergeCell ref="N19:P19"/>
    <mergeCell ref="Q19:S19"/>
    <mergeCell ref="T19:W19"/>
    <mergeCell ref="X19:Z19"/>
    <mergeCell ref="B16:D16"/>
    <mergeCell ref="E16:G16"/>
    <mergeCell ref="H16:J16"/>
    <mergeCell ref="K16:M16"/>
    <mergeCell ref="N16:P16"/>
    <mergeCell ref="Q16:S16"/>
    <mergeCell ref="T16:W16"/>
    <mergeCell ref="X16:Z16"/>
    <mergeCell ref="B17:D17"/>
    <mergeCell ref="E17:G17"/>
    <mergeCell ref="H17:J17"/>
    <mergeCell ref="K17:M17"/>
    <mergeCell ref="N17:P17"/>
    <mergeCell ref="Q17:S17"/>
    <mergeCell ref="T17:W17"/>
    <mergeCell ref="X17:Z17"/>
    <mergeCell ref="O9:AA9"/>
    <mergeCell ref="G11:N11"/>
    <mergeCell ref="S11:AA11"/>
    <mergeCell ref="G12:N12"/>
    <mergeCell ref="S12:AA12"/>
    <mergeCell ref="B14:D14"/>
    <mergeCell ref="E14:P14"/>
    <mergeCell ref="Q14:S15"/>
    <mergeCell ref="T14:W15"/>
    <mergeCell ref="X14:Z15"/>
    <mergeCell ref="B15:D15"/>
    <mergeCell ref="E15:G15"/>
    <mergeCell ref="H15:J15"/>
    <mergeCell ref="K15:M15"/>
    <mergeCell ref="N15:P15"/>
    <mergeCell ref="C8:D8"/>
    <mergeCell ref="F8:G8"/>
    <mergeCell ref="O8:P8"/>
    <mergeCell ref="X8:Y8"/>
    <mergeCell ref="A1:J2"/>
    <mergeCell ref="A3:J3"/>
    <mergeCell ref="A4:J4"/>
    <mergeCell ref="F5:AA5"/>
    <mergeCell ref="F6:K6"/>
    <mergeCell ref="Q6:AA6"/>
    <mergeCell ref="C7:H7"/>
    <mergeCell ref="I7:K7"/>
    <mergeCell ref="L7:R7"/>
    <mergeCell ref="S7:T7"/>
    <mergeCell ref="U7:AA7"/>
    <mergeCell ref="O1:V1"/>
    <mergeCell ref="W1:X1"/>
    <mergeCell ref="O2:R2"/>
    <mergeCell ref="S2:W2"/>
    <mergeCell ref="X2:AA2"/>
    <mergeCell ref="P3:Q3"/>
    <mergeCell ref="S3:T3"/>
  </mergeCells>
  <pageMargins left="0.25" right="0.25" top="1" bottom="0" header="0" footer="0"/>
  <pageSetup paperSize="9" orientation="portrait" r:id="rId1"/>
  <headerFooter>
    <oddFooter>&amp;R&amp;"Gulim,Regular"&amp;10SP-FMD-04-22 Rev.0
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6" r:id="rId4" name="Check Box 18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66675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5" name="Check Box 19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66675</xdr:rowOff>
                  </from>
                  <to>
                    <xdr:col>6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6" name="Check Box 20">
              <controlPr defaultSize="0" autoFill="0" autoLine="0" autoPict="0">
                <anchor moveWithCells="1">
                  <from>
                    <xdr:col>14</xdr:col>
                    <xdr:colOff>9525</xdr:colOff>
                    <xdr:row>3</xdr:row>
                    <xdr:rowOff>76200</xdr:rowOff>
                  </from>
                  <to>
                    <xdr:col>14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" name="Check Box 21">
              <controlPr defaultSize="0" autoFill="0" autoLine="0" autoPict="0">
                <anchor moveWithCells="1">
                  <from>
                    <xdr:col>22</xdr:col>
                    <xdr:colOff>9525</xdr:colOff>
                    <xdr:row>3</xdr:row>
                    <xdr:rowOff>76200</xdr:rowOff>
                  </from>
                  <to>
                    <xdr:col>22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U201"/>
  <sheetViews>
    <sheetView view="pageBreakPreview" zoomScaleNormal="100" zoomScaleSheetLayoutView="100" workbookViewId="0">
      <selection activeCell="W1" sqref="W1"/>
    </sheetView>
  </sheetViews>
  <sheetFormatPr defaultColWidth="9.140625" defaultRowHeight="20.25"/>
  <cols>
    <col min="1" max="8" width="3.7109375" style="41" customWidth="1"/>
    <col min="9" max="12" width="3.42578125" style="41" customWidth="1"/>
    <col min="13" max="13" width="3.7109375" style="41" customWidth="1"/>
    <col min="14" max="20" width="3.42578125" style="41" customWidth="1"/>
    <col min="21" max="21" width="3.7109375" style="41" customWidth="1"/>
    <col min="22" max="27" width="3.42578125" style="41" customWidth="1"/>
    <col min="28" max="30" width="3.7109375" style="41" customWidth="1"/>
    <col min="31" max="255" width="9.140625" style="41"/>
    <col min="256" max="264" width="3.7109375" style="41" customWidth="1"/>
    <col min="265" max="268" width="3.42578125" style="41" customWidth="1"/>
    <col min="269" max="269" width="3.7109375" style="41" customWidth="1"/>
    <col min="270" max="276" width="3.42578125" style="41" customWidth="1"/>
    <col min="277" max="277" width="3.7109375" style="41" customWidth="1"/>
    <col min="278" max="283" width="3.42578125" style="41" customWidth="1"/>
    <col min="284" max="286" width="3.7109375" style="41" customWidth="1"/>
    <col min="287" max="511" width="9.140625" style="41"/>
    <col min="512" max="520" width="3.7109375" style="41" customWidth="1"/>
    <col min="521" max="524" width="3.42578125" style="41" customWidth="1"/>
    <col min="525" max="525" width="3.7109375" style="41" customWidth="1"/>
    <col min="526" max="532" width="3.42578125" style="41" customWidth="1"/>
    <col min="533" max="533" width="3.7109375" style="41" customWidth="1"/>
    <col min="534" max="539" width="3.42578125" style="41" customWidth="1"/>
    <col min="540" max="542" width="3.7109375" style="41" customWidth="1"/>
    <col min="543" max="767" width="9.140625" style="41"/>
    <col min="768" max="776" width="3.7109375" style="41" customWidth="1"/>
    <col min="777" max="780" width="3.42578125" style="41" customWidth="1"/>
    <col min="781" max="781" width="3.7109375" style="41" customWidth="1"/>
    <col min="782" max="788" width="3.42578125" style="41" customWidth="1"/>
    <col min="789" max="789" width="3.7109375" style="41" customWidth="1"/>
    <col min="790" max="795" width="3.42578125" style="41" customWidth="1"/>
    <col min="796" max="798" width="3.7109375" style="41" customWidth="1"/>
    <col min="799" max="1023" width="9.140625" style="41"/>
    <col min="1024" max="1032" width="3.7109375" style="41" customWidth="1"/>
    <col min="1033" max="1036" width="3.42578125" style="41" customWidth="1"/>
    <col min="1037" max="1037" width="3.7109375" style="41" customWidth="1"/>
    <col min="1038" max="1044" width="3.42578125" style="41" customWidth="1"/>
    <col min="1045" max="1045" width="3.7109375" style="41" customWidth="1"/>
    <col min="1046" max="1051" width="3.42578125" style="41" customWidth="1"/>
    <col min="1052" max="1054" width="3.7109375" style="41" customWidth="1"/>
    <col min="1055" max="1279" width="9.140625" style="41"/>
    <col min="1280" max="1288" width="3.7109375" style="41" customWidth="1"/>
    <col min="1289" max="1292" width="3.42578125" style="41" customWidth="1"/>
    <col min="1293" max="1293" width="3.7109375" style="41" customWidth="1"/>
    <col min="1294" max="1300" width="3.42578125" style="41" customWidth="1"/>
    <col min="1301" max="1301" width="3.7109375" style="41" customWidth="1"/>
    <col min="1302" max="1307" width="3.42578125" style="41" customWidth="1"/>
    <col min="1308" max="1310" width="3.7109375" style="41" customWidth="1"/>
    <col min="1311" max="1535" width="9.140625" style="41"/>
    <col min="1536" max="1544" width="3.7109375" style="41" customWidth="1"/>
    <col min="1545" max="1548" width="3.42578125" style="41" customWidth="1"/>
    <col min="1549" max="1549" width="3.7109375" style="41" customWidth="1"/>
    <col min="1550" max="1556" width="3.42578125" style="41" customWidth="1"/>
    <col min="1557" max="1557" width="3.7109375" style="41" customWidth="1"/>
    <col min="1558" max="1563" width="3.42578125" style="41" customWidth="1"/>
    <col min="1564" max="1566" width="3.7109375" style="41" customWidth="1"/>
    <col min="1567" max="1791" width="9.140625" style="41"/>
    <col min="1792" max="1800" width="3.7109375" style="41" customWidth="1"/>
    <col min="1801" max="1804" width="3.42578125" style="41" customWidth="1"/>
    <col min="1805" max="1805" width="3.7109375" style="41" customWidth="1"/>
    <col min="1806" max="1812" width="3.42578125" style="41" customWidth="1"/>
    <col min="1813" max="1813" width="3.7109375" style="41" customWidth="1"/>
    <col min="1814" max="1819" width="3.42578125" style="41" customWidth="1"/>
    <col min="1820" max="1822" width="3.7109375" style="41" customWidth="1"/>
    <col min="1823" max="2047" width="9.140625" style="41"/>
    <col min="2048" max="2056" width="3.7109375" style="41" customWidth="1"/>
    <col min="2057" max="2060" width="3.42578125" style="41" customWidth="1"/>
    <col min="2061" max="2061" width="3.7109375" style="41" customWidth="1"/>
    <col min="2062" max="2068" width="3.42578125" style="41" customWidth="1"/>
    <col min="2069" max="2069" width="3.7109375" style="41" customWidth="1"/>
    <col min="2070" max="2075" width="3.42578125" style="41" customWidth="1"/>
    <col min="2076" max="2078" width="3.7109375" style="41" customWidth="1"/>
    <col min="2079" max="2303" width="9.140625" style="41"/>
    <col min="2304" max="2312" width="3.7109375" style="41" customWidth="1"/>
    <col min="2313" max="2316" width="3.42578125" style="41" customWidth="1"/>
    <col min="2317" max="2317" width="3.7109375" style="41" customWidth="1"/>
    <col min="2318" max="2324" width="3.42578125" style="41" customWidth="1"/>
    <col min="2325" max="2325" width="3.7109375" style="41" customWidth="1"/>
    <col min="2326" max="2331" width="3.42578125" style="41" customWidth="1"/>
    <col min="2332" max="2334" width="3.7109375" style="41" customWidth="1"/>
    <col min="2335" max="2559" width="9.140625" style="41"/>
    <col min="2560" max="2568" width="3.7109375" style="41" customWidth="1"/>
    <col min="2569" max="2572" width="3.42578125" style="41" customWidth="1"/>
    <col min="2573" max="2573" width="3.7109375" style="41" customWidth="1"/>
    <col min="2574" max="2580" width="3.42578125" style="41" customWidth="1"/>
    <col min="2581" max="2581" width="3.7109375" style="41" customWidth="1"/>
    <col min="2582" max="2587" width="3.42578125" style="41" customWidth="1"/>
    <col min="2588" max="2590" width="3.7109375" style="41" customWidth="1"/>
    <col min="2591" max="2815" width="9.140625" style="41"/>
    <col min="2816" max="2824" width="3.7109375" style="41" customWidth="1"/>
    <col min="2825" max="2828" width="3.42578125" style="41" customWidth="1"/>
    <col min="2829" max="2829" width="3.7109375" style="41" customWidth="1"/>
    <col min="2830" max="2836" width="3.42578125" style="41" customWidth="1"/>
    <col min="2837" max="2837" width="3.7109375" style="41" customWidth="1"/>
    <col min="2838" max="2843" width="3.42578125" style="41" customWidth="1"/>
    <col min="2844" max="2846" width="3.7109375" style="41" customWidth="1"/>
    <col min="2847" max="3071" width="9.140625" style="41"/>
    <col min="3072" max="3080" width="3.7109375" style="41" customWidth="1"/>
    <col min="3081" max="3084" width="3.42578125" style="41" customWidth="1"/>
    <col min="3085" max="3085" width="3.7109375" style="41" customWidth="1"/>
    <col min="3086" max="3092" width="3.42578125" style="41" customWidth="1"/>
    <col min="3093" max="3093" width="3.7109375" style="41" customWidth="1"/>
    <col min="3094" max="3099" width="3.42578125" style="41" customWidth="1"/>
    <col min="3100" max="3102" width="3.7109375" style="41" customWidth="1"/>
    <col min="3103" max="3327" width="9.140625" style="41"/>
    <col min="3328" max="3336" width="3.7109375" style="41" customWidth="1"/>
    <col min="3337" max="3340" width="3.42578125" style="41" customWidth="1"/>
    <col min="3341" max="3341" width="3.7109375" style="41" customWidth="1"/>
    <col min="3342" max="3348" width="3.42578125" style="41" customWidth="1"/>
    <col min="3349" max="3349" width="3.7109375" style="41" customWidth="1"/>
    <col min="3350" max="3355" width="3.42578125" style="41" customWidth="1"/>
    <col min="3356" max="3358" width="3.7109375" style="41" customWidth="1"/>
    <col min="3359" max="3583" width="9.140625" style="41"/>
    <col min="3584" max="3592" width="3.7109375" style="41" customWidth="1"/>
    <col min="3593" max="3596" width="3.42578125" style="41" customWidth="1"/>
    <col min="3597" max="3597" width="3.7109375" style="41" customWidth="1"/>
    <col min="3598" max="3604" width="3.42578125" style="41" customWidth="1"/>
    <col min="3605" max="3605" width="3.7109375" style="41" customWidth="1"/>
    <col min="3606" max="3611" width="3.42578125" style="41" customWidth="1"/>
    <col min="3612" max="3614" width="3.7109375" style="41" customWidth="1"/>
    <col min="3615" max="3839" width="9.140625" style="41"/>
    <col min="3840" max="3848" width="3.7109375" style="41" customWidth="1"/>
    <col min="3849" max="3852" width="3.42578125" style="41" customWidth="1"/>
    <col min="3853" max="3853" width="3.7109375" style="41" customWidth="1"/>
    <col min="3854" max="3860" width="3.42578125" style="41" customWidth="1"/>
    <col min="3861" max="3861" width="3.7109375" style="41" customWidth="1"/>
    <col min="3862" max="3867" width="3.42578125" style="41" customWidth="1"/>
    <col min="3868" max="3870" width="3.7109375" style="41" customWidth="1"/>
    <col min="3871" max="4095" width="9.140625" style="41"/>
    <col min="4096" max="4104" width="3.7109375" style="41" customWidth="1"/>
    <col min="4105" max="4108" width="3.42578125" style="41" customWidth="1"/>
    <col min="4109" max="4109" width="3.7109375" style="41" customWidth="1"/>
    <col min="4110" max="4116" width="3.42578125" style="41" customWidth="1"/>
    <col min="4117" max="4117" width="3.7109375" style="41" customWidth="1"/>
    <col min="4118" max="4123" width="3.42578125" style="41" customWidth="1"/>
    <col min="4124" max="4126" width="3.7109375" style="41" customWidth="1"/>
    <col min="4127" max="4351" width="9.140625" style="41"/>
    <col min="4352" max="4360" width="3.7109375" style="41" customWidth="1"/>
    <col min="4361" max="4364" width="3.42578125" style="41" customWidth="1"/>
    <col min="4365" max="4365" width="3.7109375" style="41" customWidth="1"/>
    <col min="4366" max="4372" width="3.42578125" style="41" customWidth="1"/>
    <col min="4373" max="4373" width="3.7109375" style="41" customWidth="1"/>
    <col min="4374" max="4379" width="3.42578125" style="41" customWidth="1"/>
    <col min="4380" max="4382" width="3.7109375" style="41" customWidth="1"/>
    <col min="4383" max="4607" width="9.140625" style="41"/>
    <col min="4608" max="4616" width="3.7109375" style="41" customWidth="1"/>
    <col min="4617" max="4620" width="3.42578125" style="41" customWidth="1"/>
    <col min="4621" max="4621" width="3.7109375" style="41" customWidth="1"/>
    <col min="4622" max="4628" width="3.42578125" style="41" customWidth="1"/>
    <col min="4629" max="4629" width="3.7109375" style="41" customWidth="1"/>
    <col min="4630" max="4635" width="3.42578125" style="41" customWidth="1"/>
    <col min="4636" max="4638" width="3.7109375" style="41" customWidth="1"/>
    <col min="4639" max="4863" width="9.140625" style="41"/>
    <col min="4864" max="4872" width="3.7109375" style="41" customWidth="1"/>
    <col min="4873" max="4876" width="3.42578125" style="41" customWidth="1"/>
    <col min="4877" max="4877" width="3.7109375" style="41" customWidth="1"/>
    <col min="4878" max="4884" width="3.42578125" style="41" customWidth="1"/>
    <col min="4885" max="4885" width="3.7109375" style="41" customWidth="1"/>
    <col min="4886" max="4891" width="3.42578125" style="41" customWidth="1"/>
    <col min="4892" max="4894" width="3.7109375" style="41" customWidth="1"/>
    <col min="4895" max="5119" width="9.140625" style="41"/>
    <col min="5120" max="5128" width="3.7109375" style="41" customWidth="1"/>
    <col min="5129" max="5132" width="3.42578125" style="41" customWidth="1"/>
    <col min="5133" max="5133" width="3.7109375" style="41" customWidth="1"/>
    <col min="5134" max="5140" width="3.42578125" style="41" customWidth="1"/>
    <col min="5141" max="5141" width="3.7109375" style="41" customWidth="1"/>
    <col min="5142" max="5147" width="3.42578125" style="41" customWidth="1"/>
    <col min="5148" max="5150" width="3.7109375" style="41" customWidth="1"/>
    <col min="5151" max="5375" width="9.140625" style="41"/>
    <col min="5376" max="5384" width="3.7109375" style="41" customWidth="1"/>
    <col min="5385" max="5388" width="3.42578125" style="41" customWidth="1"/>
    <col min="5389" max="5389" width="3.7109375" style="41" customWidth="1"/>
    <col min="5390" max="5396" width="3.42578125" style="41" customWidth="1"/>
    <col min="5397" max="5397" width="3.7109375" style="41" customWidth="1"/>
    <col min="5398" max="5403" width="3.42578125" style="41" customWidth="1"/>
    <col min="5404" max="5406" width="3.7109375" style="41" customWidth="1"/>
    <col min="5407" max="5631" width="9.140625" style="41"/>
    <col min="5632" max="5640" width="3.7109375" style="41" customWidth="1"/>
    <col min="5641" max="5644" width="3.42578125" style="41" customWidth="1"/>
    <col min="5645" max="5645" width="3.7109375" style="41" customWidth="1"/>
    <col min="5646" max="5652" width="3.42578125" style="41" customWidth="1"/>
    <col min="5653" max="5653" width="3.7109375" style="41" customWidth="1"/>
    <col min="5654" max="5659" width="3.42578125" style="41" customWidth="1"/>
    <col min="5660" max="5662" width="3.7109375" style="41" customWidth="1"/>
    <col min="5663" max="5887" width="9.140625" style="41"/>
    <col min="5888" max="5896" width="3.7109375" style="41" customWidth="1"/>
    <col min="5897" max="5900" width="3.42578125" style="41" customWidth="1"/>
    <col min="5901" max="5901" width="3.7109375" style="41" customWidth="1"/>
    <col min="5902" max="5908" width="3.42578125" style="41" customWidth="1"/>
    <col min="5909" max="5909" width="3.7109375" style="41" customWidth="1"/>
    <col min="5910" max="5915" width="3.42578125" style="41" customWidth="1"/>
    <col min="5916" max="5918" width="3.7109375" style="41" customWidth="1"/>
    <col min="5919" max="6143" width="9.140625" style="41"/>
    <col min="6144" max="6152" width="3.7109375" style="41" customWidth="1"/>
    <col min="6153" max="6156" width="3.42578125" style="41" customWidth="1"/>
    <col min="6157" max="6157" width="3.7109375" style="41" customWidth="1"/>
    <col min="6158" max="6164" width="3.42578125" style="41" customWidth="1"/>
    <col min="6165" max="6165" width="3.7109375" style="41" customWidth="1"/>
    <col min="6166" max="6171" width="3.42578125" style="41" customWidth="1"/>
    <col min="6172" max="6174" width="3.7109375" style="41" customWidth="1"/>
    <col min="6175" max="6399" width="9.140625" style="41"/>
    <col min="6400" max="6408" width="3.7109375" style="41" customWidth="1"/>
    <col min="6409" max="6412" width="3.42578125" style="41" customWidth="1"/>
    <col min="6413" max="6413" width="3.7109375" style="41" customWidth="1"/>
    <col min="6414" max="6420" width="3.42578125" style="41" customWidth="1"/>
    <col min="6421" max="6421" width="3.7109375" style="41" customWidth="1"/>
    <col min="6422" max="6427" width="3.42578125" style="41" customWidth="1"/>
    <col min="6428" max="6430" width="3.7109375" style="41" customWidth="1"/>
    <col min="6431" max="6655" width="9.140625" style="41"/>
    <col min="6656" max="6664" width="3.7109375" style="41" customWidth="1"/>
    <col min="6665" max="6668" width="3.42578125" style="41" customWidth="1"/>
    <col min="6669" max="6669" width="3.7109375" style="41" customWidth="1"/>
    <col min="6670" max="6676" width="3.42578125" style="41" customWidth="1"/>
    <col min="6677" max="6677" width="3.7109375" style="41" customWidth="1"/>
    <col min="6678" max="6683" width="3.42578125" style="41" customWidth="1"/>
    <col min="6684" max="6686" width="3.7109375" style="41" customWidth="1"/>
    <col min="6687" max="6911" width="9.140625" style="41"/>
    <col min="6912" max="6920" width="3.7109375" style="41" customWidth="1"/>
    <col min="6921" max="6924" width="3.42578125" style="41" customWidth="1"/>
    <col min="6925" max="6925" width="3.7109375" style="41" customWidth="1"/>
    <col min="6926" max="6932" width="3.42578125" style="41" customWidth="1"/>
    <col min="6933" max="6933" width="3.7109375" style="41" customWidth="1"/>
    <col min="6934" max="6939" width="3.42578125" style="41" customWidth="1"/>
    <col min="6940" max="6942" width="3.7109375" style="41" customWidth="1"/>
    <col min="6943" max="7167" width="9.140625" style="41"/>
    <col min="7168" max="7176" width="3.7109375" style="41" customWidth="1"/>
    <col min="7177" max="7180" width="3.42578125" style="41" customWidth="1"/>
    <col min="7181" max="7181" width="3.7109375" style="41" customWidth="1"/>
    <col min="7182" max="7188" width="3.42578125" style="41" customWidth="1"/>
    <col min="7189" max="7189" width="3.7109375" style="41" customWidth="1"/>
    <col min="7190" max="7195" width="3.42578125" style="41" customWidth="1"/>
    <col min="7196" max="7198" width="3.7109375" style="41" customWidth="1"/>
    <col min="7199" max="7423" width="9.140625" style="41"/>
    <col min="7424" max="7432" width="3.7109375" style="41" customWidth="1"/>
    <col min="7433" max="7436" width="3.42578125" style="41" customWidth="1"/>
    <col min="7437" max="7437" width="3.7109375" style="41" customWidth="1"/>
    <col min="7438" max="7444" width="3.42578125" style="41" customWidth="1"/>
    <col min="7445" max="7445" width="3.7109375" style="41" customWidth="1"/>
    <col min="7446" max="7451" width="3.42578125" style="41" customWidth="1"/>
    <col min="7452" max="7454" width="3.7109375" style="41" customWidth="1"/>
    <col min="7455" max="7679" width="9.140625" style="41"/>
    <col min="7680" max="7688" width="3.7109375" style="41" customWidth="1"/>
    <col min="7689" max="7692" width="3.42578125" style="41" customWidth="1"/>
    <col min="7693" max="7693" width="3.7109375" style="41" customWidth="1"/>
    <col min="7694" max="7700" width="3.42578125" style="41" customWidth="1"/>
    <col min="7701" max="7701" width="3.7109375" style="41" customWidth="1"/>
    <col min="7702" max="7707" width="3.42578125" style="41" customWidth="1"/>
    <col min="7708" max="7710" width="3.7109375" style="41" customWidth="1"/>
    <col min="7711" max="7935" width="9.140625" style="41"/>
    <col min="7936" max="7944" width="3.7109375" style="41" customWidth="1"/>
    <col min="7945" max="7948" width="3.42578125" style="41" customWidth="1"/>
    <col min="7949" max="7949" width="3.7109375" style="41" customWidth="1"/>
    <col min="7950" max="7956" width="3.42578125" style="41" customWidth="1"/>
    <col min="7957" max="7957" width="3.7109375" style="41" customWidth="1"/>
    <col min="7958" max="7963" width="3.42578125" style="41" customWidth="1"/>
    <col min="7964" max="7966" width="3.7109375" style="41" customWidth="1"/>
    <col min="7967" max="8191" width="9.140625" style="41"/>
    <col min="8192" max="8200" width="3.7109375" style="41" customWidth="1"/>
    <col min="8201" max="8204" width="3.42578125" style="41" customWidth="1"/>
    <col min="8205" max="8205" width="3.7109375" style="41" customWidth="1"/>
    <col min="8206" max="8212" width="3.42578125" style="41" customWidth="1"/>
    <col min="8213" max="8213" width="3.7109375" style="41" customWidth="1"/>
    <col min="8214" max="8219" width="3.42578125" style="41" customWidth="1"/>
    <col min="8220" max="8222" width="3.7109375" style="41" customWidth="1"/>
    <col min="8223" max="8447" width="9.140625" style="41"/>
    <col min="8448" max="8456" width="3.7109375" style="41" customWidth="1"/>
    <col min="8457" max="8460" width="3.42578125" style="41" customWidth="1"/>
    <col min="8461" max="8461" width="3.7109375" style="41" customWidth="1"/>
    <col min="8462" max="8468" width="3.42578125" style="41" customWidth="1"/>
    <col min="8469" max="8469" width="3.7109375" style="41" customWidth="1"/>
    <col min="8470" max="8475" width="3.42578125" style="41" customWidth="1"/>
    <col min="8476" max="8478" width="3.7109375" style="41" customWidth="1"/>
    <col min="8479" max="8703" width="9.140625" style="41"/>
    <col min="8704" max="8712" width="3.7109375" style="41" customWidth="1"/>
    <col min="8713" max="8716" width="3.42578125" style="41" customWidth="1"/>
    <col min="8717" max="8717" width="3.7109375" style="41" customWidth="1"/>
    <col min="8718" max="8724" width="3.42578125" style="41" customWidth="1"/>
    <col min="8725" max="8725" width="3.7109375" style="41" customWidth="1"/>
    <col min="8726" max="8731" width="3.42578125" style="41" customWidth="1"/>
    <col min="8732" max="8734" width="3.7109375" style="41" customWidth="1"/>
    <col min="8735" max="8959" width="9.140625" style="41"/>
    <col min="8960" max="8968" width="3.7109375" style="41" customWidth="1"/>
    <col min="8969" max="8972" width="3.42578125" style="41" customWidth="1"/>
    <col min="8973" max="8973" width="3.7109375" style="41" customWidth="1"/>
    <col min="8974" max="8980" width="3.42578125" style="41" customWidth="1"/>
    <col min="8981" max="8981" width="3.7109375" style="41" customWidth="1"/>
    <col min="8982" max="8987" width="3.42578125" style="41" customWidth="1"/>
    <col min="8988" max="8990" width="3.7109375" style="41" customWidth="1"/>
    <col min="8991" max="9215" width="9.140625" style="41"/>
    <col min="9216" max="9224" width="3.7109375" style="41" customWidth="1"/>
    <col min="9225" max="9228" width="3.42578125" style="41" customWidth="1"/>
    <col min="9229" max="9229" width="3.7109375" style="41" customWidth="1"/>
    <col min="9230" max="9236" width="3.42578125" style="41" customWidth="1"/>
    <col min="9237" max="9237" width="3.7109375" style="41" customWidth="1"/>
    <col min="9238" max="9243" width="3.42578125" style="41" customWidth="1"/>
    <col min="9244" max="9246" width="3.7109375" style="41" customWidth="1"/>
    <col min="9247" max="9471" width="9.140625" style="41"/>
    <col min="9472" max="9480" width="3.7109375" style="41" customWidth="1"/>
    <col min="9481" max="9484" width="3.42578125" style="41" customWidth="1"/>
    <col min="9485" max="9485" width="3.7109375" style="41" customWidth="1"/>
    <col min="9486" max="9492" width="3.42578125" style="41" customWidth="1"/>
    <col min="9493" max="9493" width="3.7109375" style="41" customWidth="1"/>
    <col min="9494" max="9499" width="3.42578125" style="41" customWidth="1"/>
    <col min="9500" max="9502" width="3.7109375" style="41" customWidth="1"/>
    <col min="9503" max="9727" width="9.140625" style="41"/>
    <col min="9728" max="9736" width="3.7109375" style="41" customWidth="1"/>
    <col min="9737" max="9740" width="3.42578125" style="41" customWidth="1"/>
    <col min="9741" max="9741" width="3.7109375" style="41" customWidth="1"/>
    <col min="9742" max="9748" width="3.42578125" style="41" customWidth="1"/>
    <col min="9749" max="9749" width="3.7109375" style="41" customWidth="1"/>
    <col min="9750" max="9755" width="3.42578125" style="41" customWidth="1"/>
    <col min="9756" max="9758" width="3.7109375" style="41" customWidth="1"/>
    <col min="9759" max="9983" width="9.140625" style="41"/>
    <col min="9984" max="9992" width="3.7109375" style="41" customWidth="1"/>
    <col min="9993" max="9996" width="3.42578125" style="41" customWidth="1"/>
    <col min="9997" max="9997" width="3.7109375" style="41" customWidth="1"/>
    <col min="9998" max="10004" width="3.42578125" style="41" customWidth="1"/>
    <col min="10005" max="10005" width="3.7109375" style="41" customWidth="1"/>
    <col min="10006" max="10011" width="3.42578125" style="41" customWidth="1"/>
    <col min="10012" max="10014" width="3.7109375" style="41" customWidth="1"/>
    <col min="10015" max="10239" width="9.140625" style="41"/>
    <col min="10240" max="10248" width="3.7109375" style="41" customWidth="1"/>
    <col min="10249" max="10252" width="3.42578125" style="41" customWidth="1"/>
    <col min="10253" max="10253" width="3.7109375" style="41" customWidth="1"/>
    <col min="10254" max="10260" width="3.42578125" style="41" customWidth="1"/>
    <col min="10261" max="10261" width="3.7109375" style="41" customWidth="1"/>
    <col min="10262" max="10267" width="3.42578125" style="41" customWidth="1"/>
    <col min="10268" max="10270" width="3.7109375" style="41" customWidth="1"/>
    <col min="10271" max="10495" width="9.140625" style="41"/>
    <col min="10496" max="10504" width="3.7109375" style="41" customWidth="1"/>
    <col min="10505" max="10508" width="3.42578125" style="41" customWidth="1"/>
    <col min="10509" max="10509" width="3.7109375" style="41" customWidth="1"/>
    <col min="10510" max="10516" width="3.42578125" style="41" customWidth="1"/>
    <col min="10517" max="10517" width="3.7109375" style="41" customWidth="1"/>
    <col min="10518" max="10523" width="3.42578125" style="41" customWidth="1"/>
    <col min="10524" max="10526" width="3.7109375" style="41" customWidth="1"/>
    <col min="10527" max="10751" width="9.140625" style="41"/>
    <col min="10752" max="10760" width="3.7109375" style="41" customWidth="1"/>
    <col min="10761" max="10764" width="3.42578125" style="41" customWidth="1"/>
    <col min="10765" max="10765" width="3.7109375" style="41" customWidth="1"/>
    <col min="10766" max="10772" width="3.42578125" style="41" customWidth="1"/>
    <col min="10773" max="10773" width="3.7109375" style="41" customWidth="1"/>
    <col min="10774" max="10779" width="3.42578125" style="41" customWidth="1"/>
    <col min="10780" max="10782" width="3.7109375" style="41" customWidth="1"/>
    <col min="10783" max="11007" width="9.140625" style="41"/>
    <col min="11008" max="11016" width="3.7109375" style="41" customWidth="1"/>
    <col min="11017" max="11020" width="3.42578125" style="41" customWidth="1"/>
    <col min="11021" max="11021" width="3.7109375" style="41" customWidth="1"/>
    <col min="11022" max="11028" width="3.42578125" style="41" customWidth="1"/>
    <col min="11029" max="11029" width="3.7109375" style="41" customWidth="1"/>
    <col min="11030" max="11035" width="3.42578125" style="41" customWidth="1"/>
    <col min="11036" max="11038" width="3.7109375" style="41" customWidth="1"/>
    <col min="11039" max="11263" width="9.140625" style="41"/>
    <col min="11264" max="11272" width="3.7109375" style="41" customWidth="1"/>
    <col min="11273" max="11276" width="3.42578125" style="41" customWidth="1"/>
    <col min="11277" max="11277" width="3.7109375" style="41" customWidth="1"/>
    <col min="11278" max="11284" width="3.42578125" style="41" customWidth="1"/>
    <col min="11285" max="11285" width="3.7109375" style="41" customWidth="1"/>
    <col min="11286" max="11291" width="3.42578125" style="41" customWidth="1"/>
    <col min="11292" max="11294" width="3.7109375" style="41" customWidth="1"/>
    <col min="11295" max="11519" width="9.140625" style="41"/>
    <col min="11520" max="11528" width="3.7109375" style="41" customWidth="1"/>
    <col min="11529" max="11532" width="3.42578125" style="41" customWidth="1"/>
    <col min="11533" max="11533" width="3.7109375" style="41" customWidth="1"/>
    <col min="11534" max="11540" width="3.42578125" style="41" customWidth="1"/>
    <col min="11541" max="11541" width="3.7109375" style="41" customWidth="1"/>
    <col min="11542" max="11547" width="3.42578125" style="41" customWidth="1"/>
    <col min="11548" max="11550" width="3.7109375" style="41" customWidth="1"/>
    <col min="11551" max="11775" width="9.140625" style="41"/>
    <col min="11776" max="11784" width="3.7109375" style="41" customWidth="1"/>
    <col min="11785" max="11788" width="3.42578125" style="41" customWidth="1"/>
    <col min="11789" max="11789" width="3.7109375" style="41" customWidth="1"/>
    <col min="11790" max="11796" width="3.42578125" style="41" customWidth="1"/>
    <col min="11797" max="11797" width="3.7109375" style="41" customWidth="1"/>
    <col min="11798" max="11803" width="3.42578125" style="41" customWidth="1"/>
    <col min="11804" max="11806" width="3.7109375" style="41" customWidth="1"/>
    <col min="11807" max="12031" width="9.140625" style="41"/>
    <col min="12032" max="12040" width="3.7109375" style="41" customWidth="1"/>
    <col min="12041" max="12044" width="3.42578125" style="41" customWidth="1"/>
    <col min="12045" max="12045" width="3.7109375" style="41" customWidth="1"/>
    <col min="12046" max="12052" width="3.42578125" style="41" customWidth="1"/>
    <col min="12053" max="12053" width="3.7109375" style="41" customWidth="1"/>
    <col min="12054" max="12059" width="3.42578125" style="41" customWidth="1"/>
    <col min="12060" max="12062" width="3.7109375" style="41" customWidth="1"/>
    <col min="12063" max="12287" width="9.140625" style="41"/>
    <col min="12288" max="12296" width="3.7109375" style="41" customWidth="1"/>
    <col min="12297" max="12300" width="3.42578125" style="41" customWidth="1"/>
    <col min="12301" max="12301" width="3.7109375" style="41" customWidth="1"/>
    <col min="12302" max="12308" width="3.42578125" style="41" customWidth="1"/>
    <col min="12309" max="12309" width="3.7109375" style="41" customWidth="1"/>
    <col min="12310" max="12315" width="3.42578125" style="41" customWidth="1"/>
    <col min="12316" max="12318" width="3.7109375" style="41" customWidth="1"/>
    <col min="12319" max="12543" width="9.140625" style="41"/>
    <col min="12544" max="12552" width="3.7109375" style="41" customWidth="1"/>
    <col min="12553" max="12556" width="3.42578125" style="41" customWidth="1"/>
    <col min="12557" max="12557" width="3.7109375" style="41" customWidth="1"/>
    <col min="12558" max="12564" width="3.42578125" style="41" customWidth="1"/>
    <col min="12565" max="12565" width="3.7109375" style="41" customWidth="1"/>
    <col min="12566" max="12571" width="3.42578125" style="41" customWidth="1"/>
    <col min="12572" max="12574" width="3.7109375" style="41" customWidth="1"/>
    <col min="12575" max="12799" width="9.140625" style="41"/>
    <col min="12800" max="12808" width="3.7109375" style="41" customWidth="1"/>
    <col min="12809" max="12812" width="3.42578125" style="41" customWidth="1"/>
    <col min="12813" max="12813" width="3.7109375" style="41" customWidth="1"/>
    <col min="12814" max="12820" width="3.42578125" style="41" customWidth="1"/>
    <col min="12821" max="12821" width="3.7109375" style="41" customWidth="1"/>
    <col min="12822" max="12827" width="3.42578125" style="41" customWidth="1"/>
    <col min="12828" max="12830" width="3.7109375" style="41" customWidth="1"/>
    <col min="12831" max="13055" width="9.140625" style="41"/>
    <col min="13056" max="13064" width="3.7109375" style="41" customWidth="1"/>
    <col min="13065" max="13068" width="3.42578125" style="41" customWidth="1"/>
    <col min="13069" max="13069" width="3.7109375" style="41" customWidth="1"/>
    <col min="13070" max="13076" width="3.42578125" style="41" customWidth="1"/>
    <col min="13077" max="13077" width="3.7109375" style="41" customWidth="1"/>
    <col min="13078" max="13083" width="3.42578125" style="41" customWidth="1"/>
    <col min="13084" max="13086" width="3.7109375" style="41" customWidth="1"/>
    <col min="13087" max="13311" width="9.140625" style="41"/>
    <col min="13312" max="13320" width="3.7109375" style="41" customWidth="1"/>
    <col min="13321" max="13324" width="3.42578125" style="41" customWidth="1"/>
    <col min="13325" max="13325" width="3.7109375" style="41" customWidth="1"/>
    <col min="13326" max="13332" width="3.42578125" style="41" customWidth="1"/>
    <col min="13333" max="13333" width="3.7109375" style="41" customWidth="1"/>
    <col min="13334" max="13339" width="3.42578125" style="41" customWidth="1"/>
    <col min="13340" max="13342" width="3.7109375" style="41" customWidth="1"/>
    <col min="13343" max="13567" width="9.140625" style="41"/>
    <col min="13568" max="13576" width="3.7109375" style="41" customWidth="1"/>
    <col min="13577" max="13580" width="3.42578125" style="41" customWidth="1"/>
    <col min="13581" max="13581" width="3.7109375" style="41" customWidth="1"/>
    <col min="13582" max="13588" width="3.42578125" style="41" customWidth="1"/>
    <col min="13589" max="13589" width="3.7109375" style="41" customWidth="1"/>
    <col min="13590" max="13595" width="3.42578125" style="41" customWidth="1"/>
    <col min="13596" max="13598" width="3.7109375" style="41" customWidth="1"/>
    <col min="13599" max="13823" width="9.140625" style="41"/>
    <col min="13824" max="13832" width="3.7109375" style="41" customWidth="1"/>
    <col min="13833" max="13836" width="3.42578125" style="41" customWidth="1"/>
    <col min="13837" max="13837" width="3.7109375" style="41" customWidth="1"/>
    <col min="13838" max="13844" width="3.42578125" style="41" customWidth="1"/>
    <col min="13845" max="13845" width="3.7109375" style="41" customWidth="1"/>
    <col min="13846" max="13851" width="3.42578125" style="41" customWidth="1"/>
    <col min="13852" max="13854" width="3.7109375" style="41" customWidth="1"/>
    <col min="13855" max="14079" width="9.140625" style="41"/>
    <col min="14080" max="14088" width="3.7109375" style="41" customWidth="1"/>
    <col min="14089" max="14092" width="3.42578125" style="41" customWidth="1"/>
    <col min="14093" max="14093" width="3.7109375" style="41" customWidth="1"/>
    <col min="14094" max="14100" width="3.42578125" style="41" customWidth="1"/>
    <col min="14101" max="14101" width="3.7109375" style="41" customWidth="1"/>
    <col min="14102" max="14107" width="3.42578125" style="41" customWidth="1"/>
    <col min="14108" max="14110" width="3.7109375" style="41" customWidth="1"/>
    <col min="14111" max="14335" width="9.140625" style="41"/>
    <col min="14336" max="14344" width="3.7109375" style="41" customWidth="1"/>
    <col min="14345" max="14348" width="3.42578125" style="41" customWidth="1"/>
    <col min="14349" max="14349" width="3.7109375" style="41" customWidth="1"/>
    <col min="14350" max="14356" width="3.42578125" style="41" customWidth="1"/>
    <col min="14357" max="14357" width="3.7109375" style="41" customWidth="1"/>
    <col min="14358" max="14363" width="3.42578125" style="41" customWidth="1"/>
    <col min="14364" max="14366" width="3.7109375" style="41" customWidth="1"/>
    <col min="14367" max="14591" width="9.140625" style="41"/>
    <col min="14592" max="14600" width="3.7109375" style="41" customWidth="1"/>
    <col min="14601" max="14604" width="3.42578125" style="41" customWidth="1"/>
    <col min="14605" max="14605" width="3.7109375" style="41" customWidth="1"/>
    <col min="14606" max="14612" width="3.42578125" style="41" customWidth="1"/>
    <col min="14613" max="14613" width="3.7109375" style="41" customWidth="1"/>
    <col min="14614" max="14619" width="3.42578125" style="41" customWidth="1"/>
    <col min="14620" max="14622" width="3.7109375" style="41" customWidth="1"/>
    <col min="14623" max="14847" width="9.140625" style="41"/>
    <col min="14848" max="14856" width="3.7109375" style="41" customWidth="1"/>
    <col min="14857" max="14860" width="3.42578125" style="41" customWidth="1"/>
    <col min="14861" max="14861" width="3.7109375" style="41" customWidth="1"/>
    <col min="14862" max="14868" width="3.42578125" style="41" customWidth="1"/>
    <col min="14869" max="14869" width="3.7109375" style="41" customWidth="1"/>
    <col min="14870" max="14875" width="3.42578125" style="41" customWidth="1"/>
    <col min="14876" max="14878" width="3.7109375" style="41" customWidth="1"/>
    <col min="14879" max="15103" width="9.140625" style="41"/>
    <col min="15104" max="15112" width="3.7109375" style="41" customWidth="1"/>
    <col min="15113" max="15116" width="3.42578125" style="41" customWidth="1"/>
    <col min="15117" max="15117" width="3.7109375" style="41" customWidth="1"/>
    <col min="15118" max="15124" width="3.42578125" style="41" customWidth="1"/>
    <col min="15125" max="15125" width="3.7109375" style="41" customWidth="1"/>
    <col min="15126" max="15131" width="3.42578125" style="41" customWidth="1"/>
    <col min="15132" max="15134" width="3.7109375" style="41" customWidth="1"/>
    <col min="15135" max="15359" width="9.140625" style="41"/>
    <col min="15360" max="15368" width="3.7109375" style="41" customWidth="1"/>
    <col min="15369" max="15372" width="3.42578125" style="41" customWidth="1"/>
    <col min="15373" max="15373" width="3.7109375" style="41" customWidth="1"/>
    <col min="15374" max="15380" width="3.42578125" style="41" customWidth="1"/>
    <col min="15381" max="15381" width="3.7109375" style="41" customWidth="1"/>
    <col min="15382" max="15387" width="3.42578125" style="41" customWidth="1"/>
    <col min="15388" max="15390" width="3.7109375" style="41" customWidth="1"/>
    <col min="15391" max="15615" width="9.140625" style="41"/>
    <col min="15616" max="15624" width="3.7109375" style="41" customWidth="1"/>
    <col min="15625" max="15628" width="3.42578125" style="41" customWidth="1"/>
    <col min="15629" max="15629" width="3.7109375" style="41" customWidth="1"/>
    <col min="15630" max="15636" width="3.42578125" style="41" customWidth="1"/>
    <col min="15637" max="15637" width="3.7109375" style="41" customWidth="1"/>
    <col min="15638" max="15643" width="3.42578125" style="41" customWidth="1"/>
    <col min="15644" max="15646" width="3.7109375" style="41" customWidth="1"/>
    <col min="15647" max="15871" width="9.140625" style="41"/>
    <col min="15872" max="15880" width="3.7109375" style="41" customWidth="1"/>
    <col min="15881" max="15884" width="3.42578125" style="41" customWidth="1"/>
    <col min="15885" max="15885" width="3.7109375" style="41" customWidth="1"/>
    <col min="15886" max="15892" width="3.42578125" style="41" customWidth="1"/>
    <col min="15893" max="15893" width="3.7109375" style="41" customWidth="1"/>
    <col min="15894" max="15899" width="3.42578125" style="41" customWidth="1"/>
    <col min="15900" max="15902" width="3.7109375" style="41" customWidth="1"/>
    <col min="15903" max="16127" width="9.140625" style="41"/>
    <col min="16128" max="16136" width="3.7109375" style="41" customWidth="1"/>
    <col min="16137" max="16140" width="3.42578125" style="41" customWidth="1"/>
    <col min="16141" max="16141" width="3.7109375" style="41" customWidth="1"/>
    <col min="16142" max="16148" width="3.42578125" style="41" customWidth="1"/>
    <col min="16149" max="16149" width="3.7109375" style="41" customWidth="1"/>
    <col min="16150" max="16155" width="3.42578125" style="41" customWidth="1"/>
    <col min="16156" max="16158" width="3.7109375" style="41" customWidth="1"/>
    <col min="16159" max="16384" width="9.140625" style="41"/>
  </cols>
  <sheetData>
    <row r="1" spans="1:255" ht="13.5" customHeight="1"/>
    <row r="2" spans="1:255" ht="13.5" customHeight="1"/>
    <row r="3" spans="1:255" ht="35.25" customHeight="1">
      <c r="A3" s="340" t="s">
        <v>11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</row>
    <row r="4" spans="1:255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</row>
    <row r="5" spans="1:255" ht="24" customHeight="1">
      <c r="A5" s="44"/>
      <c r="B5" s="197" t="s">
        <v>12</v>
      </c>
      <c r="C5" s="197"/>
      <c r="D5" s="198"/>
      <c r="E5" s="197"/>
      <c r="F5" s="198"/>
      <c r="G5" s="198"/>
      <c r="H5" s="199" t="s">
        <v>13</v>
      </c>
      <c r="I5" s="200" t="str">
        <f>'Data Record'!O1</f>
        <v>SPR16050012-1</v>
      </c>
      <c r="J5" s="201"/>
      <c r="K5" s="201"/>
      <c r="L5" s="200"/>
      <c r="M5" s="200"/>
      <c r="N5" s="200"/>
      <c r="O5" s="200"/>
      <c r="P5" s="200"/>
      <c r="Q5" s="201"/>
      <c r="R5" s="201"/>
      <c r="S5" s="201"/>
      <c r="T5" s="201"/>
      <c r="U5" s="201"/>
      <c r="V5" s="201"/>
      <c r="W5" s="43"/>
      <c r="X5" s="254" t="s">
        <v>96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</row>
    <row r="6" spans="1:255" ht="24" customHeight="1">
      <c r="A6" s="44"/>
      <c r="B6" s="198"/>
      <c r="C6" s="198"/>
      <c r="D6" s="198"/>
      <c r="E6" s="197"/>
      <c r="F6" s="202"/>
      <c r="G6" s="202"/>
      <c r="H6" s="197"/>
      <c r="I6" s="200"/>
      <c r="J6" s="201"/>
      <c r="K6" s="201"/>
      <c r="L6" s="200"/>
      <c r="M6" s="200"/>
      <c r="N6" s="200"/>
      <c r="O6" s="200"/>
      <c r="P6" s="200"/>
      <c r="Q6" s="201"/>
      <c r="R6" s="201"/>
      <c r="S6" s="201"/>
      <c r="T6" s="201"/>
      <c r="U6" s="201"/>
      <c r="V6" s="201"/>
      <c r="W6" s="201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</row>
    <row r="7" spans="1:255" ht="24" customHeight="1">
      <c r="A7" s="44"/>
      <c r="B7" s="203" t="s">
        <v>14</v>
      </c>
      <c r="C7" s="203"/>
      <c r="D7" s="198"/>
      <c r="E7" s="198"/>
      <c r="F7" s="198"/>
      <c r="G7" s="198"/>
      <c r="H7" s="199" t="s">
        <v>13</v>
      </c>
      <c r="I7" s="204" t="str">
        <f>'Data Record'!F5</f>
        <v>SP</v>
      </c>
      <c r="J7" s="201"/>
      <c r="K7" s="201"/>
      <c r="L7" s="205"/>
      <c r="M7" s="205"/>
      <c r="N7" s="205"/>
      <c r="O7" s="205"/>
      <c r="P7" s="205"/>
      <c r="Q7" s="205"/>
      <c r="R7" s="205"/>
      <c r="S7" s="205"/>
      <c r="T7" s="205"/>
      <c r="U7" s="206"/>
      <c r="V7" s="206"/>
      <c r="W7" s="206"/>
      <c r="X7" s="71"/>
      <c r="Y7" s="71"/>
      <c r="Z7" s="71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</row>
    <row r="8" spans="1:255" ht="24" customHeight="1">
      <c r="A8" s="44"/>
      <c r="B8" s="198"/>
      <c r="C8" s="203"/>
      <c r="D8" s="203"/>
      <c r="E8" s="198"/>
      <c r="F8" s="198"/>
      <c r="G8" s="198"/>
      <c r="H8" s="199"/>
      <c r="I8" s="207"/>
      <c r="J8" s="201"/>
      <c r="K8" s="204"/>
      <c r="L8" s="208"/>
      <c r="M8" s="208"/>
      <c r="N8" s="205"/>
      <c r="O8" s="205"/>
      <c r="P8" s="205"/>
      <c r="Q8" s="205"/>
      <c r="R8" s="205"/>
      <c r="S8" s="205"/>
      <c r="T8" s="205"/>
      <c r="U8" s="205"/>
      <c r="V8" s="206"/>
      <c r="W8" s="206"/>
      <c r="X8" s="62"/>
      <c r="Y8" s="62"/>
      <c r="Z8" s="62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</row>
    <row r="9" spans="1:255" ht="24" customHeight="1">
      <c r="A9" s="44"/>
      <c r="B9" s="166"/>
      <c r="C9" s="169"/>
      <c r="D9" s="169"/>
      <c r="E9" s="166"/>
      <c r="F9" s="166"/>
      <c r="G9" s="166"/>
      <c r="H9" s="166"/>
      <c r="I9" s="76"/>
      <c r="J9" s="43"/>
      <c r="K9" s="76"/>
      <c r="L9" s="170"/>
      <c r="M9" s="170"/>
      <c r="N9" s="60"/>
      <c r="O9" s="60"/>
      <c r="P9" s="60"/>
      <c r="Q9" s="60"/>
      <c r="R9" s="60"/>
      <c r="S9" s="60"/>
      <c r="T9" s="60"/>
      <c r="U9" s="60"/>
      <c r="V9" s="61"/>
      <c r="W9" s="62"/>
      <c r="X9" s="62"/>
      <c r="Y9" s="62"/>
      <c r="Z9" s="62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</row>
    <row r="10" spans="1:255" ht="15" customHeight="1">
      <c r="A10" s="63"/>
      <c r="B10" s="171"/>
      <c r="C10" s="171"/>
      <c r="D10" s="171"/>
      <c r="E10" s="171"/>
      <c r="F10" s="171"/>
      <c r="G10" s="172"/>
      <c r="H10" s="171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173"/>
      <c r="U10" s="173"/>
      <c r="V10" s="69"/>
      <c r="W10" s="209"/>
      <c r="X10" s="210"/>
      <c r="Y10" s="210"/>
      <c r="Z10" s="210"/>
      <c r="AA10" s="219"/>
      <c r="AB10" s="219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</row>
    <row r="11" spans="1:255" ht="15" customHeight="1">
      <c r="A11" s="44"/>
      <c r="B11" s="169"/>
      <c r="C11" s="169"/>
      <c r="D11" s="169"/>
      <c r="E11" s="169"/>
      <c r="F11" s="169"/>
      <c r="G11" s="174"/>
      <c r="H11" s="175"/>
      <c r="I11" s="61"/>
      <c r="J11" s="170"/>
      <c r="K11" s="60"/>
      <c r="L11" s="60"/>
      <c r="M11" s="60"/>
      <c r="N11" s="60"/>
      <c r="O11" s="60"/>
      <c r="P11" s="60"/>
      <c r="Q11" s="60"/>
      <c r="R11" s="60"/>
      <c r="S11" s="60"/>
      <c r="T11" s="61"/>
      <c r="U11" s="61"/>
      <c r="V11" s="49"/>
      <c r="W11" s="43"/>
      <c r="X11" s="176"/>
      <c r="Y11" s="176"/>
      <c r="Z11" s="176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</row>
    <row r="12" spans="1:255" ht="24" customHeight="1">
      <c r="A12" s="44"/>
      <c r="B12" s="203" t="s">
        <v>15</v>
      </c>
      <c r="C12" s="169"/>
      <c r="D12" s="169"/>
      <c r="E12" s="169"/>
      <c r="F12" s="166"/>
      <c r="G12" s="166"/>
      <c r="H12" s="174" t="s">
        <v>13</v>
      </c>
      <c r="I12" s="249" t="str">
        <f>'Data Record'!F6</f>
        <v>Check Master</v>
      </c>
      <c r="J12" s="201"/>
      <c r="K12" s="204"/>
      <c r="L12" s="50"/>
      <c r="M12" s="50"/>
      <c r="N12" s="43"/>
      <c r="O12" s="50"/>
      <c r="P12" s="76"/>
      <c r="Q12" s="76"/>
      <c r="R12" s="76"/>
      <c r="S12" s="76"/>
      <c r="T12" s="76"/>
      <c r="U12" s="76"/>
      <c r="V12" s="76"/>
      <c r="W12" s="78"/>
      <c r="X12" s="78"/>
      <c r="Y12" s="78"/>
      <c r="Z12" s="78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</row>
    <row r="13" spans="1:255" ht="24" customHeight="1">
      <c r="A13" s="44"/>
      <c r="B13" s="211" t="s">
        <v>16</v>
      </c>
      <c r="C13" s="169"/>
      <c r="D13" s="169"/>
      <c r="E13" s="169"/>
      <c r="F13" s="166"/>
      <c r="G13" s="166"/>
      <c r="H13" s="174" t="s">
        <v>13</v>
      </c>
      <c r="I13" s="347" t="str">
        <f>'Data Record'!Q6</f>
        <v>Mitutoyo</v>
      </c>
      <c r="J13" s="347"/>
      <c r="K13" s="347"/>
      <c r="L13" s="347"/>
      <c r="M13" s="347"/>
      <c r="N13" s="43"/>
      <c r="O13" s="50"/>
      <c r="P13" s="76"/>
      <c r="Q13" s="76"/>
      <c r="R13" s="50"/>
      <c r="S13" s="50"/>
      <c r="T13" s="50"/>
      <c r="U13" s="50"/>
      <c r="V13" s="50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</row>
    <row r="14" spans="1:255" ht="24" customHeight="1">
      <c r="A14" s="44"/>
      <c r="B14" s="203" t="s">
        <v>17</v>
      </c>
      <c r="C14" s="169"/>
      <c r="D14" s="169"/>
      <c r="E14" s="169"/>
      <c r="F14" s="166"/>
      <c r="G14" s="166"/>
      <c r="H14" s="174" t="s">
        <v>13</v>
      </c>
      <c r="I14" s="348">
        <f>'Data Record'!C7</f>
        <v>123</v>
      </c>
      <c r="J14" s="348"/>
      <c r="K14" s="348"/>
      <c r="L14" s="348"/>
      <c r="M14" s="348"/>
      <c r="N14" s="43"/>
      <c r="O14" s="50"/>
      <c r="P14" s="76"/>
      <c r="Q14" s="76"/>
      <c r="R14" s="76"/>
      <c r="S14" s="76"/>
      <c r="T14" s="76"/>
      <c r="U14" s="169"/>
      <c r="V14" s="50"/>
      <c r="W14" s="78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</row>
    <row r="15" spans="1:255" ht="24" customHeight="1">
      <c r="A15" s="44"/>
      <c r="B15" s="203" t="s">
        <v>18</v>
      </c>
      <c r="C15" s="169"/>
      <c r="D15" s="169"/>
      <c r="E15" s="169"/>
      <c r="F15" s="166"/>
      <c r="G15" s="166"/>
      <c r="H15" s="174" t="s">
        <v>13</v>
      </c>
      <c r="I15" s="349">
        <f>'Data Record'!L7</f>
        <v>456</v>
      </c>
      <c r="J15" s="349"/>
      <c r="K15" s="349"/>
      <c r="L15" s="349"/>
      <c r="M15" s="349"/>
      <c r="N15" s="43"/>
      <c r="O15" s="50"/>
      <c r="P15" s="50"/>
      <c r="Q15" s="76"/>
      <c r="R15" s="50"/>
      <c r="S15" s="50"/>
      <c r="T15" s="50"/>
      <c r="U15" s="50"/>
      <c r="V15" s="50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</row>
    <row r="16" spans="1:255" ht="24" customHeight="1">
      <c r="A16" s="44"/>
      <c r="B16" s="203" t="s">
        <v>19</v>
      </c>
      <c r="C16" s="169"/>
      <c r="D16" s="169"/>
      <c r="E16" s="169"/>
      <c r="F16" s="166"/>
      <c r="G16" s="166"/>
      <c r="H16" s="174" t="s">
        <v>13</v>
      </c>
      <c r="I16" s="350">
        <f>'Data Record'!U7</f>
        <v>789</v>
      </c>
      <c r="J16" s="350"/>
      <c r="K16" s="350"/>
      <c r="L16" s="350"/>
      <c r="M16" s="350"/>
      <c r="N16" s="43"/>
      <c r="O16" s="50"/>
      <c r="P16" s="50"/>
      <c r="Q16" s="76"/>
      <c r="R16" s="76"/>
      <c r="S16" s="76"/>
      <c r="T16" s="76"/>
      <c r="U16" s="81"/>
      <c r="V16" s="50"/>
      <c r="W16" s="78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</row>
    <row r="17" spans="1:255" ht="18.75" customHeight="1">
      <c r="A17" s="44"/>
      <c r="B17" s="169"/>
      <c r="C17" s="169"/>
      <c r="D17" s="169"/>
      <c r="E17" s="169"/>
      <c r="F17" s="166"/>
      <c r="G17" s="166"/>
      <c r="H17" s="81"/>
      <c r="I17" s="177"/>
      <c r="J17" s="50"/>
      <c r="K17" s="50"/>
      <c r="L17" s="76"/>
      <c r="M17" s="76"/>
      <c r="N17" s="43"/>
      <c r="O17" s="50"/>
      <c r="P17" s="76"/>
      <c r="Q17" s="76"/>
      <c r="R17" s="76"/>
      <c r="S17" s="81"/>
      <c r="T17" s="50"/>
      <c r="U17" s="76"/>
      <c r="V17" s="50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</row>
    <row r="18" spans="1:255" ht="24" customHeight="1">
      <c r="A18" s="44"/>
      <c r="B18" s="203" t="s">
        <v>23</v>
      </c>
      <c r="C18" s="203"/>
      <c r="D18" s="169"/>
      <c r="E18" s="169"/>
      <c r="F18" s="169"/>
      <c r="G18" s="169"/>
      <c r="H18" s="184"/>
      <c r="I18" s="76"/>
      <c r="J18" s="76"/>
      <c r="K18" s="166"/>
      <c r="L18" s="212"/>
      <c r="M18" s="212"/>
      <c r="N18" s="43"/>
      <c r="O18" s="43"/>
      <c r="P18" s="43"/>
      <c r="Q18" s="43"/>
      <c r="R18" s="43"/>
      <c r="S18" s="43"/>
      <c r="T18" s="43"/>
      <c r="U18" s="43"/>
      <c r="V18" s="50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</row>
    <row r="19" spans="1:255" ht="24" customHeight="1">
      <c r="A19" s="44"/>
      <c r="B19" s="203" t="s">
        <v>24</v>
      </c>
      <c r="C19" s="203"/>
      <c r="D19" s="169"/>
      <c r="E19" s="169"/>
      <c r="F19" s="166"/>
      <c r="G19" s="166"/>
      <c r="I19" s="167" t="s">
        <v>13</v>
      </c>
      <c r="J19" s="213" t="s">
        <v>97</v>
      </c>
      <c r="K19" s="201"/>
      <c r="L19" s="212"/>
      <c r="M19" s="43"/>
      <c r="O19" s="43"/>
      <c r="Q19" s="211" t="s">
        <v>20</v>
      </c>
      <c r="R19" s="166"/>
      <c r="S19" s="43"/>
      <c r="T19" s="43"/>
      <c r="Y19" s="174" t="s">
        <v>13</v>
      </c>
      <c r="Z19" s="344">
        <f>'Data Record'!O2</f>
        <v>42495</v>
      </c>
      <c r="AA19" s="344"/>
      <c r="AB19" s="344"/>
      <c r="AC19" s="344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</row>
    <row r="20" spans="1:255" ht="24" customHeight="1">
      <c r="A20" s="44"/>
      <c r="B20" s="203" t="s">
        <v>25</v>
      </c>
      <c r="C20" s="197"/>
      <c r="D20" s="165"/>
      <c r="E20" s="165"/>
      <c r="F20" s="166"/>
      <c r="G20" s="166"/>
      <c r="I20" s="168" t="s">
        <v>13</v>
      </c>
      <c r="J20" s="214" t="s">
        <v>98</v>
      </c>
      <c r="K20" s="201"/>
      <c r="L20" s="215"/>
      <c r="M20" s="43"/>
      <c r="O20" s="43"/>
      <c r="Q20" s="211" t="s">
        <v>21</v>
      </c>
      <c r="R20" s="166"/>
      <c r="S20" s="43"/>
      <c r="T20" s="43"/>
      <c r="Y20" s="174" t="s">
        <v>13</v>
      </c>
      <c r="Z20" s="344">
        <f>'Data Record'!X2</f>
        <v>42496</v>
      </c>
      <c r="AA20" s="344"/>
      <c r="AB20" s="344"/>
      <c r="AC20" s="344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</row>
    <row r="21" spans="1:255" ht="24" customHeight="1">
      <c r="A21" s="44"/>
      <c r="B21" s="203" t="s">
        <v>26</v>
      </c>
      <c r="C21" s="197"/>
      <c r="D21" s="165"/>
      <c r="E21" s="165"/>
      <c r="F21" s="166"/>
      <c r="G21" s="166"/>
      <c r="I21" s="168" t="s">
        <v>13</v>
      </c>
      <c r="J21" s="213" t="s">
        <v>27</v>
      </c>
      <c r="K21" s="201"/>
      <c r="L21" s="76"/>
      <c r="M21" s="43"/>
      <c r="O21" s="43"/>
      <c r="Q21" s="197" t="s">
        <v>22</v>
      </c>
      <c r="R21" s="166"/>
      <c r="S21" s="43"/>
      <c r="T21" s="43"/>
      <c r="Y21" s="174" t="s">
        <v>13</v>
      </c>
      <c r="Z21" s="345">
        <f>Z20+365</f>
        <v>42861</v>
      </c>
      <c r="AA21" s="345"/>
      <c r="AB21" s="345"/>
      <c r="AC21" s="345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</row>
    <row r="22" spans="1:255" ht="24" customHeight="1">
      <c r="A22" s="44"/>
      <c r="B22" s="203" t="s">
        <v>99</v>
      </c>
      <c r="C22" s="201"/>
      <c r="D22" s="43"/>
      <c r="E22" s="43"/>
      <c r="F22" s="43"/>
      <c r="G22" s="43"/>
      <c r="I22" s="168" t="s">
        <v>13</v>
      </c>
      <c r="J22" s="201" t="s">
        <v>100</v>
      </c>
      <c r="K22" s="201"/>
      <c r="L22" s="50"/>
      <c r="M22" s="50"/>
      <c r="N22" s="43"/>
      <c r="O22" s="50"/>
      <c r="P22" s="88"/>
      <c r="Q22" s="88"/>
      <c r="R22" s="50"/>
      <c r="S22" s="50"/>
      <c r="T22" s="50"/>
      <c r="U22" s="50"/>
      <c r="V22" s="50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</row>
    <row r="23" spans="1:255" ht="18.75" customHeight="1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50"/>
      <c r="M23" s="50"/>
      <c r="N23" s="43"/>
      <c r="O23" s="50"/>
      <c r="P23" s="50"/>
      <c r="Q23" s="50"/>
      <c r="R23" s="50"/>
      <c r="S23" s="50"/>
      <c r="T23" s="50"/>
      <c r="U23" s="50"/>
      <c r="V23" s="50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</row>
    <row r="24" spans="1:255" ht="24" customHeight="1">
      <c r="A24" s="44"/>
      <c r="B24" s="166" t="s">
        <v>28</v>
      </c>
      <c r="C24" s="9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79"/>
      <c r="W24" s="95"/>
      <c r="X24" s="180"/>
      <c r="Y24" s="180"/>
      <c r="Z24" s="180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</row>
    <row r="25" spans="1:255" ht="24" customHeight="1">
      <c r="A25" s="44"/>
      <c r="B25" s="181" t="s">
        <v>101</v>
      </c>
      <c r="C25" s="43"/>
      <c r="D25" s="43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4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</row>
    <row r="26" spans="1:255" ht="24" customHeight="1">
      <c r="A26" s="44"/>
      <c r="B26" s="181" t="s">
        <v>102</v>
      </c>
      <c r="C26" s="50"/>
      <c r="D26" s="44"/>
      <c r="E26" s="44"/>
      <c r="F26" s="44"/>
      <c r="G26" s="164"/>
      <c r="H26" s="164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4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</row>
    <row r="27" spans="1:255" ht="24" customHeight="1">
      <c r="A27" s="44"/>
      <c r="B27" s="181" t="s">
        <v>103</v>
      </c>
      <c r="C27" s="50"/>
      <c r="D27" s="164"/>
      <c r="E27" s="164"/>
      <c r="F27" s="164"/>
      <c r="G27" s="164"/>
      <c r="H27" s="164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4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</row>
    <row r="28" spans="1:255" ht="24" customHeight="1">
      <c r="A28" s="44"/>
      <c r="B28" s="181" t="s">
        <v>104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4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</row>
    <row r="29" spans="1:255" ht="24" customHeight="1">
      <c r="A29" s="44"/>
      <c r="B29" s="181" t="s">
        <v>105</v>
      </c>
      <c r="C29" s="50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</row>
    <row r="30" spans="1:255" ht="24" customHeight="1">
      <c r="A30" s="44"/>
      <c r="B30" s="181" t="s">
        <v>106</v>
      </c>
      <c r="C30" s="43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4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</row>
    <row r="31" spans="1:255" ht="24" customHeight="1">
      <c r="A31" s="44"/>
      <c r="B31" s="55"/>
      <c r="C31" s="55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44"/>
      <c r="U31" s="44"/>
      <c r="V31" s="43"/>
      <c r="W31" s="43"/>
      <c r="X31" s="43"/>
      <c r="Y31" s="43"/>
      <c r="Z31" s="43"/>
      <c r="AA31" s="43"/>
      <c r="AB31" s="43"/>
      <c r="AC31" s="43"/>
      <c r="AD31" s="216"/>
      <c r="AE31" s="182"/>
      <c r="AF31" s="140"/>
      <c r="AG31" s="140"/>
      <c r="AH31" s="140"/>
      <c r="AI31" s="140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</row>
    <row r="32" spans="1:255" ht="24" customHeight="1">
      <c r="A32" s="44"/>
      <c r="B32" s="55"/>
      <c r="C32" s="55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44"/>
      <c r="U32" s="44"/>
      <c r="V32" s="43"/>
      <c r="W32" s="43"/>
      <c r="X32" s="43"/>
      <c r="Y32" s="43"/>
      <c r="Z32" s="43"/>
      <c r="AA32" s="43"/>
      <c r="AB32" s="43"/>
      <c r="AC32" s="43"/>
      <c r="AD32" s="216"/>
      <c r="AE32" s="182"/>
      <c r="AF32" s="140"/>
      <c r="AG32" s="140"/>
      <c r="AH32" s="140"/>
      <c r="AI32" s="140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</row>
    <row r="33" spans="1:255" ht="24" customHeight="1">
      <c r="A33" s="44"/>
      <c r="B33" s="55"/>
      <c r="C33" s="55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44"/>
      <c r="U33" s="44"/>
      <c r="V33" s="43"/>
      <c r="W33" s="43"/>
      <c r="X33" s="43"/>
      <c r="Y33" s="43"/>
      <c r="Z33" s="43"/>
      <c r="AA33" s="43"/>
      <c r="AB33" s="43"/>
      <c r="AC33" s="43"/>
      <c r="AD33" s="216"/>
      <c r="AE33" s="182"/>
      <c r="AF33" s="140"/>
      <c r="AG33" s="140"/>
      <c r="AH33" s="140"/>
      <c r="AI33" s="140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</row>
    <row r="34" spans="1:255" ht="24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3"/>
      <c r="X34" s="43"/>
      <c r="Y34" s="43"/>
      <c r="Z34" s="43"/>
      <c r="AA34" s="43"/>
      <c r="AB34" s="43"/>
      <c r="AC34" s="43"/>
      <c r="AD34" s="216"/>
      <c r="AE34" s="182"/>
      <c r="AF34" s="140"/>
      <c r="AG34" s="140"/>
      <c r="AH34" s="140"/>
      <c r="AI34" s="140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</row>
    <row r="35" spans="1:255" ht="24" customHeight="1">
      <c r="A35" s="44"/>
      <c r="B35" s="197" t="s">
        <v>107</v>
      </c>
      <c r="C35" s="201"/>
      <c r="D35" s="201"/>
      <c r="E35" s="201"/>
      <c r="F35" s="174" t="s">
        <v>13</v>
      </c>
      <c r="G35" s="341">
        <f>Z20+1</f>
        <v>42497</v>
      </c>
      <c r="H35" s="341"/>
      <c r="I35" s="341"/>
      <c r="J35" s="341"/>
      <c r="K35" s="201"/>
      <c r="L35" s="201"/>
      <c r="M35" s="197"/>
      <c r="P35" s="197" t="s">
        <v>29</v>
      </c>
      <c r="Q35" s="201"/>
      <c r="R35" s="200"/>
      <c r="U35" s="218"/>
      <c r="V35" s="218"/>
      <c r="W35" s="218"/>
      <c r="X35" s="218"/>
      <c r="Y35" s="218"/>
      <c r="Z35" s="219"/>
      <c r="AA35" s="219"/>
      <c r="AB35" s="219"/>
      <c r="AC35" s="43"/>
      <c r="AD35" s="216"/>
      <c r="AE35" s="182"/>
      <c r="AF35" s="140"/>
      <c r="AG35" s="140"/>
      <c r="AH35" s="140"/>
      <c r="AI35" s="140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</row>
    <row r="36" spans="1:255" ht="9.9499999999999993" customHeight="1">
      <c r="A36" s="44"/>
      <c r="B36" s="197"/>
      <c r="C36" s="201"/>
      <c r="D36" s="201"/>
      <c r="E36" s="201"/>
      <c r="F36" s="174"/>
      <c r="G36" s="248"/>
      <c r="H36" s="248"/>
      <c r="I36" s="248"/>
      <c r="J36" s="217"/>
      <c r="K36" s="201"/>
      <c r="L36" s="201"/>
      <c r="M36" s="197"/>
      <c r="N36" s="197"/>
      <c r="O36" s="197"/>
      <c r="P36" s="197"/>
      <c r="Q36" s="201"/>
      <c r="R36" s="200"/>
      <c r="S36" s="200"/>
      <c r="T36" s="200"/>
      <c r="U36" s="200"/>
      <c r="V36" s="200"/>
      <c r="W36" s="200"/>
      <c r="X36" s="71"/>
      <c r="Y36" s="43"/>
      <c r="Z36" s="43"/>
      <c r="AA36" s="43"/>
      <c r="AB36" s="43"/>
      <c r="AC36" s="43"/>
      <c r="AD36" s="216"/>
      <c r="AE36" s="182"/>
      <c r="AF36" s="140"/>
      <c r="AG36" s="140"/>
      <c r="AH36" s="140"/>
      <c r="AI36" s="140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</row>
    <row r="37" spans="1:255" ht="24" customHeight="1">
      <c r="A37" s="96"/>
      <c r="B37" s="197" t="s">
        <v>108</v>
      </c>
      <c r="C37" s="197"/>
      <c r="D37" s="197"/>
      <c r="E37" s="201"/>
      <c r="F37" s="174" t="s">
        <v>13</v>
      </c>
      <c r="G37" s="220">
        <f>'[1]Data Record'!F37</f>
        <v>0</v>
      </c>
      <c r="H37" s="201"/>
      <c r="I37" s="221"/>
      <c r="J37" s="201"/>
      <c r="K37" s="201"/>
      <c r="L37" s="201"/>
      <c r="M37" s="201"/>
      <c r="N37" s="201"/>
      <c r="O37" s="222"/>
      <c r="P37" s="223">
        <v>3</v>
      </c>
      <c r="Q37" s="201"/>
      <c r="U37" s="342" t="str">
        <f>IF(P37=1,"( Mr.Sombut Srikampa )",IF(P37=3,"( Mr. Natthaphol Boonmee )"))</f>
        <v>( Mr. Natthaphol Boonmee )</v>
      </c>
      <c r="V37" s="342"/>
      <c r="W37" s="342"/>
      <c r="X37" s="342"/>
      <c r="Y37" s="342"/>
      <c r="Z37" s="342"/>
      <c r="AA37" s="342"/>
      <c r="AB37" s="342"/>
      <c r="AC37" s="43"/>
      <c r="AD37" s="216"/>
      <c r="AE37" s="182"/>
      <c r="AF37" s="140"/>
      <c r="AG37" s="140"/>
      <c r="AH37" s="140"/>
      <c r="AI37" s="140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</row>
    <row r="38" spans="1:255" ht="21" customHeight="1">
      <c r="A38" s="44"/>
      <c r="B38" s="201"/>
      <c r="C38" s="201"/>
      <c r="D38" s="201"/>
      <c r="E38" s="201"/>
      <c r="F38" s="201"/>
      <c r="G38" s="217"/>
      <c r="H38" s="217"/>
      <c r="I38" s="217"/>
      <c r="J38" s="201"/>
      <c r="K38" s="201"/>
      <c r="L38" s="200"/>
      <c r="M38" s="200"/>
      <c r="N38" s="201"/>
      <c r="O38" s="201"/>
      <c r="P38" s="201"/>
      <c r="Q38" s="201"/>
      <c r="U38" s="343" t="s">
        <v>30</v>
      </c>
      <c r="V38" s="343"/>
      <c r="W38" s="343"/>
      <c r="X38" s="343"/>
      <c r="Y38" s="343"/>
      <c r="Z38" s="343"/>
      <c r="AA38" s="343"/>
      <c r="AB38" s="343"/>
      <c r="AC38" s="225"/>
      <c r="AD38" s="226"/>
      <c r="AE38" s="226"/>
      <c r="AF38" s="226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</row>
    <row r="39" spans="1:255" ht="17.100000000000001" customHeight="1">
      <c r="A39" s="44"/>
      <c r="B39" s="43"/>
      <c r="C39" s="43"/>
      <c r="D39" s="49"/>
      <c r="E39" s="49"/>
      <c r="F39" s="49"/>
      <c r="G39" s="49"/>
      <c r="H39" s="49"/>
      <c r="I39" s="43"/>
      <c r="J39" s="43"/>
      <c r="K39" s="63"/>
      <c r="L39" s="44"/>
      <c r="M39" s="44"/>
      <c r="N39" s="44"/>
      <c r="O39" s="184"/>
      <c r="P39" s="184"/>
      <c r="Q39" s="184"/>
      <c r="R39" s="184"/>
      <c r="S39" s="184"/>
      <c r="T39" s="46"/>
      <c r="U39" s="98"/>
      <c r="V39" s="98"/>
      <c r="W39" s="98"/>
      <c r="X39" s="98"/>
      <c r="Y39" s="98"/>
      <c r="Z39" s="98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</row>
    <row r="40" spans="1:255" ht="17.100000000000001" customHeight="1">
      <c r="A40" s="346"/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105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</row>
    <row r="41" spans="1:255" ht="17.100000000000001" customHeight="1">
      <c r="B41" s="163">
        <v>11</v>
      </c>
      <c r="C41" s="224" t="s">
        <v>95</v>
      </c>
      <c r="S41" s="48">
        <v>1</v>
      </c>
      <c r="T41" s="227" t="s">
        <v>93</v>
      </c>
    </row>
    <row r="42" spans="1:255" ht="17.100000000000001" customHeight="1">
      <c r="S42" s="144">
        <v>3</v>
      </c>
      <c r="T42" s="224" t="s">
        <v>94</v>
      </c>
    </row>
    <row r="43" spans="1:255" ht="17.100000000000001" customHeight="1">
      <c r="S43" s="144"/>
      <c r="T43" s="224"/>
    </row>
    <row r="44" spans="1:255" ht="17.100000000000001" customHeight="1">
      <c r="S44" s="163"/>
      <c r="T44" s="224"/>
    </row>
    <row r="45" spans="1:255" ht="17.100000000000001" customHeight="1"/>
    <row r="46" spans="1:255" ht="17.100000000000001" customHeight="1"/>
    <row r="47" spans="1:255" ht="17.100000000000001" customHeight="1"/>
    <row r="48" spans="1:255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A40:U40"/>
    <mergeCell ref="I13:M13"/>
    <mergeCell ref="I14:M14"/>
    <mergeCell ref="I15:M15"/>
    <mergeCell ref="I16:M16"/>
    <mergeCell ref="A3:AC3"/>
    <mergeCell ref="G35:J35"/>
    <mergeCell ref="U37:AB37"/>
    <mergeCell ref="U38:AB38"/>
    <mergeCell ref="Z19:AC19"/>
    <mergeCell ref="Z20:AC20"/>
    <mergeCell ref="Z21:AC21"/>
  </mergeCells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&amp;R&amp;"Calibri,Regular"&amp;9SP-FM-04-15 REV.0</oddFooter>
  </headerFooter>
  <rowBreaks count="1" manualBreakCount="1">
    <brk id="38" max="2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BreakPreview" zoomScaleNormal="100" zoomScaleSheetLayoutView="100" workbookViewId="0">
      <selection activeCell="I5" sqref="I5"/>
    </sheetView>
  </sheetViews>
  <sheetFormatPr defaultRowHeight="20.25"/>
  <cols>
    <col min="1" max="22" width="4.28515625" style="41" customWidth="1"/>
    <col min="23" max="256" width="9" style="228"/>
    <col min="257" max="278" width="4.28515625" style="228" customWidth="1"/>
    <col min="279" max="512" width="9" style="228"/>
    <col min="513" max="534" width="4.28515625" style="228" customWidth="1"/>
    <col min="535" max="768" width="9" style="228"/>
    <col min="769" max="790" width="4.28515625" style="228" customWidth="1"/>
    <col min="791" max="1024" width="9" style="228"/>
    <col min="1025" max="1046" width="4.28515625" style="228" customWidth="1"/>
    <col min="1047" max="1280" width="9" style="228"/>
    <col min="1281" max="1302" width="4.28515625" style="228" customWidth="1"/>
    <col min="1303" max="1536" width="9" style="228"/>
    <col min="1537" max="1558" width="4.28515625" style="228" customWidth="1"/>
    <col min="1559" max="1792" width="9" style="228"/>
    <col min="1793" max="1814" width="4.28515625" style="228" customWidth="1"/>
    <col min="1815" max="2048" width="9" style="228"/>
    <col min="2049" max="2070" width="4.28515625" style="228" customWidth="1"/>
    <col min="2071" max="2304" width="9" style="228"/>
    <col min="2305" max="2326" width="4.28515625" style="228" customWidth="1"/>
    <col min="2327" max="2560" width="9" style="228"/>
    <col min="2561" max="2582" width="4.28515625" style="228" customWidth="1"/>
    <col min="2583" max="2816" width="9" style="228"/>
    <col min="2817" max="2838" width="4.28515625" style="228" customWidth="1"/>
    <col min="2839" max="3072" width="9" style="228"/>
    <col min="3073" max="3094" width="4.28515625" style="228" customWidth="1"/>
    <col min="3095" max="3328" width="9" style="228"/>
    <col min="3329" max="3350" width="4.28515625" style="228" customWidth="1"/>
    <col min="3351" max="3584" width="9" style="228"/>
    <col min="3585" max="3606" width="4.28515625" style="228" customWidth="1"/>
    <col min="3607" max="3840" width="9" style="228"/>
    <col min="3841" max="3862" width="4.28515625" style="228" customWidth="1"/>
    <col min="3863" max="4096" width="9" style="228"/>
    <col min="4097" max="4118" width="4.28515625" style="228" customWidth="1"/>
    <col min="4119" max="4352" width="9" style="228"/>
    <col min="4353" max="4374" width="4.28515625" style="228" customWidth="1"/>
    <col min="4375" max="4608" width="9" style="228"/>
    <col min="4609" max="4630" width="4.28515625" style="228" customWidth="1"/>
    <col min="4631" max="4864" width="9" style="228"/>
    <col min="4865" max="4886" width="4.28515625" style="228" customWidth="1"/>
    <col min="4887" max="5120" width="9" style="228"/>
    <col min="5121" max="5142" width="4.28515625" style="228" customWidth="1"/>
    <col min="5143" max="5376" width="9" style="228"/>
    <col min="5377" max="5398" width="4.28515625" style="228" customWidth="1"/>
    <col min="5399" max="5632" width="9" style="228"/>
    <col min="5633" max="5654" width="4.28515625" style="228" customWidth="1"/>
    <col min="5655" max="5888" width="9" style="228"/>
    <col min="5889" max="5910" width="4.28515625" style="228" customWidth="1"/>
    <col min="5911" max="6144" width="9" style="228"/>
    <col min="6145" max="6166" width="4.28515625" style="228" customWidth="1"/>
    <col min="6167" max="6400" width="9" style="228"/>
    <col min="6401" max="6422" width="4.28515625" style="228" customWidth="1"/>
    <col min="6423" max="6656" width="9" style="228"/>
    <col min="6657" max="6678" width="4.28515625" style="228" customWidth="1"/>
    <col min="6679" max="6912" width="9" style="228"/>
    <col min="6913" max="6934" width="4.28515625" style="228" customWidth="1"/>
    <col min="6935" max="7168" width="9" style="228"/>
    <col min="7169" max="7190" width="4.28515625" style="228" customWidth="1"/>
    <col min="7191" max="7424" width="9" style="228"/>
    <col min="7425" max="7446" width="4.28515625" style="228" customWidth="1"/>
    <col min="7447" max="7680" width="9" style="228"/>
    <col min="7681" max="7702" width="4.28515625" style="228" customWidth="1"/>
    <col min="7703" max="7936" width="9" style="228"/>
    <col min="7937" max="7958" width="4.28515625" style="228" customWidth="1"/>
    <col min="7959" max="8192" width="9" style="228"/>
    <col min="8193" max="8214" width="4.28515625" style="228" customWidth="1"/>
    <col min="8215" max="8448" width="9" style="228"/>
    <col min="8449" max="8470" width="4.28515625" style="228" customWidth="1"/>
    <col min="8471" max="8704" width="9" style="228"/>
    <col min="8705" max="8726" width="4.28515625" style="228" customWidth="1"/>
    <col min="8727" max="8960" width="9" style="228"/>
    <col min="8961" max="8982" width="4.28515625" style="228" customWidth="1"/>
    <col min="8983" max="9216" width="9" style="228"/>
    <col min="9217" max="9238" width="4.28515625" style="228" customWidth="1"/>
    <col min="9239" max="9472" width="9" style="228"/>
    <col min="9473" max="9494" width="4.28515625" style="228" customWidth="1"/>
    <col min="9495" max="9728" width="9" style="228"/>
    <col min="9729" max="9750" width="4.28515625" style="228" customWidth="1"/>
    <col min="9751" max="9984" width="9" style="228"/>
    <col min="9985" max="10006" width="4.28515625" style="228" customWidth="1"/>
    <col min="10007" max="10240" width="9" style="228"/>
    <col min="10241" max="10262" width="4.28515625" style="228" customWidth="1"/>
    <col min="10263" max="10496" width="9" style="228"/>
    <col min="10497" max="10518" width="4.28515625" style="228" customWidth="1"/>
    <col min="10519" max="10752" width="9" style="228"/>
    <col min="10753" max="10774" width="4.28515625" style="228" customWidth="1"/>
    <col min="10775" max="11008" width="9" style="228"/>
    <col min="11009" max="11030" width="4.28515625" style="228" customWidth="1"/>
    <col min="11031" max="11264" width="9" style="228"/>
    <col min="11265" max="11286" width="4.28515625" style="228" customWidth="1"/>
    <col min="11287" max="11520" width="9" style="228"/>
    <col min="11521" max="11542" width="4.28515625" style="228" customWidth="1"/>
    <col min="11543" max="11776" width="9" style="228"/>
    <col min="11777" max="11798" width="4.28515625" style="228" customWidth="1"/>
    <col min="11799" max="12032" width="9" style="228"/>
    <col min="12033" max="12054" width="4.28515625" style="228" customWidth="1"/>
    <col min="12055" max="12288" width="9" style="228"/>
    <col min="12289" max="12310" width="4.28515625" style="228" customWidth="1"/>
    <col min="12311" max="12544" width="9" style="228"/>
    <col min="12545" max="12566" width="4.28515625" style="228" customWidth="1"/>
    <col min="12567" max="12800" width="9" style="228"/>
    <col min="12801" max="12822" width="4.28515625" style="228" customWidth="1"/>
    <col min="12823" max="13056" width="9" style="228"/>
    <col min="13057" max="13078" width="4.28515625" style="228" customWidth="1"/>
    <col min="13079" max="13312" width="9" style="228"/>
    <col min="13313" max="13334" width="4.28515625" style="228" customWidth="1"/>
    <col min="13335" max="13568" width="9" style="228"/>
    <col min="13569" max="13590" width="4.28515625" style="228" customWidth="1"/>
    <col min="13591" max="13824" width="9" style="228"/>
    <col min="13825" max="13846" width="4.28515625" style="228" customWidth="1"/>
    <col min="13847" max="14080" width="9" style="228"/>
    <col min="14081" max="14102" width="4.28515625" style="228" customWidth="1"/>
    <col min="14103" max="14336" width="9" style="228"/>
    <col min="14337" max="14358" width="4.28515625" style="228" customWidth="1"/>
    <col min="14359" max="14592" width="9" style="228"/>
    <col min="14593" max="14614" width="4.28515625" style="228" customWidth="1"/>
    <col min="14615" max="14848" width="9" style="228"/>
    <col min="14849" max="14870" width="4.28515625" style="228" customWidth="1"/>
    <col min="14871" max="15104" width="9" style="228"/>
    <col min="15105" max="15126" width="4.28515625" style="228" customWidth="1"/>
    <col min="15127" max="15360" width="9" style="228"/>
    <col min="15361" max="15382" width="4.28515625" style="228" customWidth="1"/>
    <col min="15383" max="15616" width="9" style="228"/>
    <col min="15617" max="15638" width="4.28515625" style="228" customWidth="1"/>
    <col min="15639" max="15872" width="9" style="228"/>
    <col min="15873" max="15894" width="4.28515625" style="228" customWidth="1"/>
    <col min="15895" max="16128" width="9" style="228"/>
    <col min="16129" max="16150" width="4.28515625" style="228" customWidth="1"/>
    <col min="16151" max="16384" width="9" style="228"/>
  </cols>
  <sheetData>
    <row r="1" spans="1:22" ht="21.75" customHeight="1"/>
    <row r="2" spans="1:22" ht="13.5" customHeight="1"/>
    <row r="3" spans="1:22" ht="34.5" customHeight="1">
      <c r="A3" s="351" t="s">
        <v>31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229"/>
    </row>
    <row r="4" spans="1:22" ht="18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43"/>
    </row>
    <row r="5" spans="1:22" ht="17.25" customHeight="1">
      <c r="A5" s="44"/>
      <c r="B5" s="165" t="s">
        <v>12</v>
      </c>
      <c r="C5" s="165"/>
      <c r="D5" s="166"/>
      <c r="E5" s="165"/>
      <c r="G5" s="167" t="s">
        <v>13</v>
      </c>
      <c r="H5" s="49" t="str">
        <f>'Certificate '!I5</f>
        <v>SPR16050012-1</v>
      </c>
      <c r="I5" s="50"/>
      <c r="J5" s="50"/>
      <c r="K5" s="50"/>
      <c r="L5" s="49"/>
      <c r="M5" s="49"/>
      <c r="N5" s="49"/>
      <c r="O5" s="49"/>
      <c r="P5" s="50"/>
      <c r="Q5" s="50"/>
      <c r="S5" s="352" t="s">
        <v>109</v>
      </c>
      <c r="T5" s="352"/>
      <c r="U5" s="352"/>
      <c r="V5" s="43"/>
    </row>
    <row r="6" spans="1:22" ht="18" customHeight="1">
      <c r="A6" s="44"/>
      <c r="B6" s="51"/>
      <c r="C6" s="47"/>
      <c r="D6" s="47"/>
      <c r="E6" s="46"/>
      <c r="F6" s="52"/>
      <c r="G6" s="52"/>
      <c r="H6" s="52"/>
      <c r="I6" s="53"/>
      <c r="J6" s="54"/>
      <c r="K6" s="55"/>
      <c r="L6" s="54"/>
      <c r="M6" s="54"/>
      <c r="N6" s="49"/>
      <c r="O6" s="49"/>
      <c r="P6" s="50"/>
      <c r="Q6" s="50"/>
      <c r="R6" s="50"/>
      <c r="V6" s="43"/>
    </row>
    <row r="7" spans="1:22" ht="17.25" customHeight="1">
      <c r="A7" s="44"/>
      <c r="B7" s="56"/>
      <c r="C7" s="57"/>
      <c r="D7" s="47"/>
      <c r="E7" s="47"/>
      <c r="F7" s="47"/>
      <c r="G7" s="47"/>
      <c r="H7" s="47"/>
      <c r="I7" s="48"/>
      <c r="J7" s="58"/>
      <c r="K7" s="55"/>
      <c r="L7" s="59"/>
      <c r="M7" s="59"/>
      <c r="N7" s="60"/>
      <c r="O7" s="60"/>
      <c r="P7" s="60"/>
      <c r="Q7" s="60"/>
      <c r="R7" s="60"/>
      <c r="S7" s="60"/>
      <c r="T7" s="61"/>
      <c r="U7" s="61"/>
      <c r="V7" s="62"/>
    </row>
    <row r="8" spans="1:22" ht="13.5" customHeight="1">
      <c r="A8" s="44"/>
      <c r="B8" s="51"/>
      <c r="C8" s="57"/>
      <c r="D8" s="57"/>
      <c r="E8" s="47"/>
      <c r="F8" s="47"/>
      <c r="G8" s="47"/>
      <c r="H8" s="353" t="s">
        <v>110</v>
      </c>
      <c r="I8" s="353"/>
      <c r="J8" s="353"/>
      <c r="K8" s="353"/>
      <c r="L8" s="353"/>
      <c r="M8" s="353"/>
      <c r="N8" s="353"/>
      <c r="O8" s="353"/>
      <c r="P8" s="60"/>
      <c r="Q8" s="60"/>
      <c r="R8" s="60"/>
      <c r="S8" s="60"/>
      <c r="T8" s="60"/>
      <c r="U8" s="61"/>
      <c r="V8" s="62"/>
    </row>
    <row r="9" spans="1:22" ht="13.5" customHeight="1">
      <c r="A9" s="44"/>
      <c r="B9" s="51"/>
      <c r="C9" s="57"/>
      <c r="D9" s="57"/>
      <c r="E9" s="47"/>
      <c r="F9" s="47"/>
      <c r="G9" s="47"/>
      <c r="H9" s="353"/>
      <c r="I9" s="353"/>
      <c r="J9" s="353"/>
      <c r="K9" s="353"/>
      <c r="L9" s="353"/>
      <c r="M9" s="353"/>
      <c r="N9" s="353"/>
      <c r="O9" s="353"/>
      <c r="P9" s="60"/>
      <c r="Q9" s="60"/>
      <c r="R9" s="60"/>
      <c r="S9" s="60"/>
      <c r="T9" s="60"/>
      <c r="U9" s="61"/>
      <c r="V9" s="62"/>
    </row>
    <row r="10" spans="1:22" ht="18.75" customHeight="1">
      <c r="A10" s="63"/>
      <c r="B10" s="64"/>
      <c r="C10" s="65"/>
      <c r="D10" s="65"/>
      <c r="E10" s="65"/>
      <c r="F10" s="65"/>
      <c r="G10" s="66"/>
      <c r="H10" s="67"/>
      <c r="I10" s="68"/>
      <c r="J10" s="68"/>
      <c r="K10" s="68"/>
      <c r="L10" s="68"/>
      <c r="M10" s="68"/>
      <c r="N10" s="69"/>
      <c r="O10" s="69"/>
      <c r="P10" s="69"/>
      <c r="Q10" s="70"/>
      <c r="R10" s="63"/>
      <c r="S10" s="74"/>
      <c r="T10" s="62"/>
      <c r="U10" s="71"/>
      <c r="V10" s="72"/>
    </row>
    <row r="11" spans="1:22" ht="23.1" customHeight="1">
      <c r="A11" s="44"/>
      <c r="B11" s="354" t="s">
        <v>15</v>
      </c>
      <c r="C11" s="355"/>
      <c r="D11" s="355"/>
      <c r="E11" s="355"/>
      <c r="F11" s="355"/>
      <c r="G11" s="356"/>
      <c r="H11" s="354" t="s">
        <v>17</v>
      </c>
      <c r="I11" s="355"/>
      <c r="J11" s="356"/>
      <c r="K11" s="354" t="s">
        <v>32</v>
      </c>
      <c r="L11" s="355"/>
      <c r="M11" s="356"/>
      <c r="N11" s="354" t="s">
        <v>33</v>
      </c>
      <c r="O11" s="355"/>
      <c r="P11" s="355"/>
      <c r="Q11" s="356"/>
      <c r="R11" s="355" t="s">
        <v>34</v>
      </c>
      <c r="S11" s="355"/>
      <c r="T11" s="355"/>
      <c r="U11" s="356"/>
      <c r="V11" s="43"/>
    </row>
    <row r="12" spans="1:22" ht="23.1" customHeight="1">
      <c r="A12" s="44"/>
      <c r="B12" s="357" t="s">
        <v>111</v>
      </c>
      <c r="C12" s="358"/>
      <c r="D12" s="358"/>
      <c r="E12" s="358"/>
      <c r="F12" s="358"/>
      <c r="G12" s="358"/>
      <c r="H12" s="359" t="s">
        <v>112</v>
      </c>
      <c r="I12" s="360"/>
      <c r="J12" s="361"/>
      <c r="K12" s="359">
        <v>60711</v>
      </c>
      <c r="L12" s="360"/>
      <c r="M12" s="361"/>
      <c r="N12" s="362" t="s">
        <v>113</v>
      </c>
      <c r="O12" s="363"/>
      <c r="P12" s="363"/>
      <c r="Q12" s="364"/>
      <c r="R12" s="365">
        <v>42336</v>
      </c>
      <c r="S12" s="366"/>
      <c r="T12" s="366"/>
      <c r="U12" s="367"/>
      <c r="V12" s="78"/>
    </row>
    <row r="13" spans="1:22" ht="18" customHeight="1">
      <c r="A13" s="44"/>
      <c r="B13" s="183"/>
      <c r="C13" s="230"/>
      <c r="D13" s="230"/>
      <c r="E13" s="230"/>
      <c r="F13" s="230"/>
      <c r="G13" s="230"/>
      <c r="H13" s="231"/>
      <c r="I13" s="231"/>
      <c r="J13" s="231"/>
      <c r="K13" s="231"/>
      <c r="L13" s="231"/>
      <c r="M13" s="231"/>
      <c r="N13" s="232"/>
      <c r="O13" s="232"/>
      <c r="P13" s="232"/>
      <c r="Q13" s="232"/>
      <c r="R13" s="233"/>
      <c r="S13" s="233"/>
      <c r="T13" s="233"/>
      <c r="U13" s="233"/>
      <c r="V13" s="43"/>
    </row>
    <row r="14" spans="1:22" ht="18" customHeight="1">
      <c r="A14" s="44"/>
      <c r="B14" s="178" t="s">
        <v>35</v>
      </c>
      <c r="C14" s="184"/>
      <c r="D14" s="50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76"/>
      <c r="Q14" s="50"/>
      <c r="R14" s="50"/>
      <c r="S14" s="44"/>
      <c r="T14" s="44"/>
      <c r="U14" s="44"/>
      <c r="V14" s="43"/>
    </row>
    <row r="15" spans="1:22" ht="18" customHeight="1">
      <c r="A15" s="44"/>
      <c r="B15" s="50"/>
      <c r="C15" s="50" t="s">
        <v>36</v>
      </c>
      <c r="D15" s="164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76"/>
      <c r="Q15" s="76"/>
      <c r="R15" s="76"/>
      <c r="S15" s="77"/>
      <c r="T15" s="80"/>
      <c r="U15" s="44"/>
      <c r="V15" s="78"/>
    </row>
    <row r="16" spans="1:22" ht="18" customHeight="1">
      <c r="A16" s="44"/>
      <c r="B16" s="93" t="s">
        <v>114</v>
      </c>
      <c r="C16" s="164"/>
      <c r="D16" s="166"/>
      <c r="E16" s="164"/>
      <c r="F16" s="164"/>
      <c r="G16" s="164"/>
      <c r="H16" s="164"/>
      <c r="I16" s="50"/>
      <c r="J16" s="50"/>
      <c r="K16" s="50"/>
      <c r="L16" s="50"/>
      <c r="M16" s="50"/>
      <c r="N16" s="50"/>
      <c r="O16" s="50"/>
      <c r="P16" s="76"/>
      <c r="Q16" s="76"/>
      <c r="R16" s="81"/>
      <c r="S16" s="44"/>
      <c r="T16" s="77"/>
      <c r="U16" s="44"/>
      <c r="V16" s="43"/>
    </row>
    <row r="17" spans="1:22" ht="18" customHeight="1">
      <c r="A17" s="44"/>
      <c r="B17" s="93" t="s">
        <v>115</v>
      </c>
      <c r="E17" s="82"/>
      <c r="F17" s="47"/>
      <c r="G17" s="47"/>
      <c r="H17" s="47"/>
      <c r="I17" s="75"/>
      <c r="J17" s="234"/>
      <c r="K17" s="235"/>
      <c r="L17" s="235"/>
      <c r="M17" s="235"/>
      <c r="N17" s="43"/>
      <c r="O17" s="76"/>
      <c r="P17" s="76"/>
      <c r="Q17" s="76"/>
      <c r="R17" s="81"/>
      <c r="S17" s="44"/>
      <c r="T17" s="77"/>
      <c r="U17" s="44"/>
      <c r="V17" s="43"/>
    </row>
    <row r="18" spans="1:22" ht="18" customHeight="1">
      <c r="A18" s="44"/>
      <c r="B18" s="79"/>
      <c r="C18" s="73"/>
      <c r="D18" s="47"/>
      <c r="E18" s="83"/>
      <c r="F18" s="47"/>
      <c r="G18" s="47"/>
      <c r="H18" s="47"/>
      <c r="I18" s="75"/>
      <c r="J18" s="234"/>
      <c r="K18" s="235"/>
      <c r="L18" s="235"/>
      <c r="M18" s="235"/>
      <c r="N18" s="43"/>
      <c r="O18" s="76"/>
      <c r="P18" s="76"/>
      <c r="Q18" s="76"/>
      <c r="R18" s="81"/>
      <c r="S18" s="44"/>
      <c r="T18" s="77"/>
      <c r="U18" s="44"/>
      <c r="V18" s="43"/>
    </row>
    <row r="19" spans="1:22" ht="18" customHeight="1">
      <c r="A19" s="44"/>
      <c r="B19" s="45"/>
      <c r="C19" s="73"/>
      <c r="D19" s="47"/>
      <c r="E19" s="46"/>
      <c r="F19" s="47"/>
      <c r="G19" s="47"/>
      <c r="H19" s="47"/>
      <c r="I19" s="75"/>
      <c r="J19" s="235"/>
      <c r="K19" s="235"/>
      <c r="L19" s="235"/>
      <c r="M19" s="235"/>
      <c r="N19" s="43"/>
      <c r="O19" s="76"/>
      <c r="P19" s="76"/>
      <c r="Q19" s="76"/>
      <c r="R19" s="81"/>
      <c r="S19" s="44"/>
      <c r="T19" s="77"/>
      <c r="U19" s="44"/>
      <c r="V19" s="43"/>
    </row>
    <row r="20" spans="1:22" ht="18" customHeight="1">
      <c r="A20" s="44"/>
      <c r="B20" s="45"/>
      <c r="C20" s="73"/>
      <c r="D20" s="47"/>
      <c r="E20" s="46"/>
      <c r="F20" s="47"/>
      <c r="G20" s="73"/>
      <c r="H20" s="84"/>
      <c r="I20" s="85"/>
      <c r="J20" s="85"/>
      <c r="K20" s="85"/>
      <c r="L20" s="58"/>
      <c r="M20" s="58"/>
      <c r="N20" s="43"/>
      <c r="O20" s="76"/>
      <c r="P20" s="81"/>
      <c r="Q20" s="44"/>
      <c r="R20" s="77"/>
      <c r="S20" s="44"/>
      <c r="T20" s="43"/>
      <c r="U20" s="43"/>
      <c r="V20" s="43"/>
    </row>
    <row r="21" spans="1:22" ht="18" customHeight="1">
      <c r="A21" s="44"/>
      <c r="B21" s="56"/>
      <c r="C21" s="57"/>
      <c r="D21" s="57"/>
      <c r="E21" s="57"/>
      <c r="F21" s="57"/>
      <c r="G21" s="57"/>
      <c r="H21" s="86"/>
      <c r="I21" s="144"/>
      <c r="J21" s="58"/>
      <c r="K21" s="58"/>
      <c r="L21" s="87"/>
      <c r="M21" s="55"/>
      <c r="N21" s="43"/>
      <c r="O21" s="88"/>
      <c r="P21" s="88"/>
      <c r="Q21" s="44"/>
      <c r="R21" s="44"/>
      <c r="S21" s="44"/>
      <c r="T21" s="43"/>
      <c r="U21" s="43"/>
      <c r="V21" s="43"/>
    </row>
    <row r="22" spans="1:22" ht="18" customHeight="1">
      <c r="A22" s="44"/>
      <c r="B22" s="56"/>
      <c r="C22" s="57"/>
      <c r="D22" s="57"/>
      <c r="E22" s="57"/>
      <c r="F22" s="47"/>
      <c r="G22" s="47"/>
      <c r="H22" s="47"/>
      <c r="I22" s="48"/>
      <c r="J22" s="89"/>
      <c r="K22" s="55"/>
      <c r="L22" s="55"/>
      <c r="M22" s="55"/>
      <c r="N22" s="43"/>
      <c r="O22" s="50"/>
      <c r="P22" s="50"/>
      <c r="Q22" s="50"/>
      <c r="R22" s="50"/>
      <c r="S22" s="44"/>
      <c r="T22" s="44"/>
      <c r="U22" s="44"/>
      <c r="V22" s="43"/>
    </row>
    <row r="23" spans="1:22" ht="18" customHeight="1">
      <c r="A23" s="44"/>
      <c r="B23" s="56"/>
      <c r="C23" s="46"/>
      <c r="D23" s="46"/>
      <c r="E23" s="46"/>
      <c r="F23" s="47"/>
      <c r="G23" s="47"/>
      <c r="H23" s="47"/>
      <c r="I23" s="90"/>
      <c r="J23" s="89"/>
      <c r="K23" s="55"/>
      <c r="L23" s="55"/>
      <c r="M23" s="55"/>
      <c r="N23" s="43"/>
      <c r="O23" s="50"/>
      <c r="P23" s="50"/>
      <c r="Q23" s="50"/>
      <c r="R23" s="50"/>
      <c r="S23" s="44"/>
      <c r="T23" s="44"/>
      <c r="U23" s="44"/>
      <c r="V23" s="71"/>
    </row>
    <row r="24" spans="1:22" ht="18" customHeight="1">
      <c r="A24" s="44"/>
      <c r="B24" s="56"/>
      <c r="C24" s="46"/>
      <c r="D24" s="46"/>
      <c r="E24" s="46"/>
      <c r="F24" s="47"/>
      <c r="G24" s="47"/>
      <c r="H24" s="47"/>
      <c r="I24" s="90"/>
      <c r="J24" s="89"/>
      <c r="K24" s="55"/>
      <c r="L24" s="55"/>
      <c r="M24" s="55"/>
      <c r="N24" s="43"/>
      <c r="O24" s="50"/>
      <c r="P24" s="50"/>
      <c r="Q24" s="50"/>
      <c r="R24" s="50"/>
      <c r="S24" s="44"/>
      <c r="T24" s="44"/>
      <c r="U24" s="44"/>
      <c r="V24" s="71"/>
    </row>
    <row r="25" spans="1:22" ht="18" customHeight="1">
      <c r="A25" s="44"/>
      <c r="B25" s="51"/>
      <c r="C25" s="47"/>
      <c r="D25" s="46"/>
      <c r="E25" s="46"/>
      <c r="F25" s="46"/>
      <c r="G25" s="46"/>
      <c r="H25" s="52"/>
      <c r="I25" s="55"/>
      <c r="J25" s="55"/>
      <c r="K25" s="55"/>
      <c r="L25" s="55"/>
      <c r="M25" s="55"/>
      <c r="N25" s="77"/>
      <c r="O25" s="44"/>
      <c r="P25" s="44"/>
      <c r="Q25" s="44"/>
      <c r="R25" s="44"/>
      <c r="S25" s="44"/>
      <c r="T25" s="44"/>
      <c r="U25" s="71"/>
      <c r="V25" s="71"/>
    </row>
    <row r="26" spans="1:22" ht="18" customHeight="1">
      <c r="A26" s="63"/>
      <c r="B26" s="45"/>
      <c r="C26" s="47"/>
      <c r="D26" s="46"/>
      <c r="E26" s="46"/>
      <c r="F26" s="46"/>
      <c r="G26" s="46"/>
      <c r="H26" s="91"/>
      <c r="I26" s="92"/>
      <c r="J26" s="91"/>
      <c r="K26" s="91"/>
      <c r="L26" s="91"/>
      <c r="M26" s="92"/>
      <c r="N26" s="91"/>
      <c r="O26" s="91"/>
      <c r="P26" s="91"/>
      <c r="Q26" s="91"/>
      <c r="R26" s="91"/>
      <c r="S26" s="91"/>
      <c r="T26" s="92"/>
      <c r="U26" s="43"/>
      <c r="V26" s="43"/>
    </row>
    <row r="27" spans="1:22" ht="18" customHeight="1">
      <c r="A27" s="44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99"/>
    </row>
    <row r="28" spans="1:22" ht="18" customHeight="1">
      <c r="A28" s="44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99"/>
    </row>
    <row r="29" spans="1:22" ht="18" customHeight="1">
      <c r="A29" s="4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95"/>
    </row>
    <row r="30" spans="1:22" ht="18" customHeight="1">
      <c r="A30" s="44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94"/>
      <c r="Q30" s="94"/>
      <c r="R30" s="94"/>
      <c r="S30" s="94"/>
      <c r="T30" s="94"/>
      <c r="U30" s="95"/>
      <c r="V30" s="95"/>
    </row>
    <row r="31" spans="1:22" ht="18" customHeight="1">
      <c r="A31" s="44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50"/>
      <c r="Q31" s="50"/>
      <c r="R31" s="50"/>
      <c r="S31" s="50"/>
      <c r="T31" s="44"/>
      <c r="U31" s="43"/>
      <c r="V31" s="43"/>
    </row>
    <row r="32" spans="1:22" ht="18" customHeight="1">
      <c r="A32" s="44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50"/>
      <c r="Q32" s="50"/>
      <c r="R32" s="50"/>
      <c r="S32" s="50"/>
      <c r="T32" s="44"/>
      <c r="U32" s="43"/>
      <c r="V32" s="43"/>
    </row>
    <row r="33" spans="1:22" ht="18" customHeight="1">
      <c r="A33" s="44"/>
      <c r="B33" s="93"/>
      <c r="C33" s="164"/>
      <c r="D33" s="164"/>
      <c r="E33" s="164"/>
      <c r="F33" s="164"/>
      <c r="G33" s="164"/>
      <c r="H33" s="164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44"/>
      <c r="U33" s="43"/>
      <c r="V33" s="43"/>
    </row>
    <row r="34" spans="1:22" ht="18" customHeight="1">
      <c r="A34" s="44"/>
      <c r="B34" s="45"/>
      <c r="C34" s="10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63"/>
      <c r="U34" s="43"/>
      <c r="V34" s="43"/>
    </row>
    <row r="35" spans="1:22" ht="18" customHeight="1">
      <c r="A35" s="44"/>
      <c r="B35" s="54"/>
      <c r="C35" s="54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63"/>
      <c r="T35" s="63"/>
      <c r="U35" s="43"/>
      <c r="V35" s="43"/>
    </row>
    <row r="36" spans="1:22" ht="18" customHeight="1">
      <c r="A36" s="44"/>
      <c r="B36" s="101"/>
      <c r="C36" s="163"/>
      <c r="D36" s="164"/>
      <c r="E36" s="164"/>
      <c r="F36" s="164"/>
      <c r="G36" s="164"/>
      <c r="H36" s="164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63"/>
      <c r="T36" s="63"/>
      <c r="U36" s="43"/>
      <c r="V36" s="43"/>
    </row>
    <row r="37" spans="1:22" ht="18" customHeight="1">
      <c r="A37" s="4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43"/>
      <c r="V37" s="43"/>
    </row>
    <row r="38" spans="1:22" ht="18" customHeight="1">
      <c r="A38" s="44"/>
      <c r="B38" s="45"/>
      <c r="C38" s="71"/>
      <c r="D38" s="71"/>
      <c r="E38" s="71"/>
      <c r="F38" s="368"/>
      <c r="G38" s="368"/>
      <c r="H38" s="368"/>
      <c r="I38" s="368"/>
      <c r="J38" s="102"/>
      <c r="K38" s="71"/>
      <c r="L38" s="369"/>
      <c r="M38" s="369"/>
      <c r="N38" s="369"/>
      <c r="O38" s="369"/>
      <c r="P38" s="49"/>
      <c r="Q38" s="49"/>
      <c r="R38" s="49"/>
      <c r="S38" s="49"/>
      <c r="T38" s="49"/>
      <c r="U38" s="43"/>
      <c r="V38" s="43"/>
    </row>
    <row r="39" spans="1:22" ht="18" customHeight="1">
      <c r="A39" s="96"/>
      <c r="B39" s="71"/>
      <c r="C39" s="71"/>
      <c r="D39" s="71"/>
      <c r="E39" s="71"/>
      <c r="F39" s="54"/>
      <c r="G39" s="54"/>
      <c r="H39" s="54"/>
      <c r="I39" s="163"/>
      <c r="J39" s="63"/>
      <c r="K39" s="71"/>
      <c r="L39" s="63"/>
      <c r="M39" s="63"/>
      <c r="N39" s="97"/>
      <c r="O39" s="103"/>
      <c r="P39" s="163"/>
      <c r="Q39" s="163"/>
      <c r="R39" s="163"/>
      <c r="S39" s="163"/>
      <c r="T39" s="163"/>
      <c r="U39" s="98"/>
      <c r="V39" s="98"/>
    </row>
    <row r="40" spans="1:22" ht="18" customHeight="1">
      <c r="A40" s="44"/>
      <c r="B40" s="45"/>
      <c r="C40" s="46"/>
      <c r="D40" s="46"/>
      <c r="E40" s="71"/>
      <c r="F40" s="54"/>
      <c r="G40" s="104"/>
      <c r="H40" s="104"/>
      <c r="I40" s="104"/>
      <c r="J40" s="71"/>
      <c r="K40" s="71"/>
      <c r="L40" s="63"/>
      <c r="M40" s="63"/>
      <c r="N40" s="63"/>
      <c r="O40" s="63"/>
      <c r="P40" s="370"/>
      <c r="Q40" s="370"/>
      <c r="R40" s="370"/>
      <c r="S40" s="370"/>
      <c r="T40" s="370"/>
      <c r="U40" s="98"/>
      <c r="V40" s="98"/>
    </row>
    <row r="41" spans="1:22" ht="16.5" customHeight="1">
      <c r="A41" s="44"/>
      <c r="B41" s="43"/>
      <c r="C41" s="43"/>
      <c r="D41" s="371"/>
      <c r="E41" s="371"/>
      <c r="F41" s="371"/>
      <c r="G41" s="371"/>
      <c r="H41" s="371"/>
      <c r="I41" s="43"/>
      <c r="J41" s="43"/>
      <c r="K41" s="63"/>
      <c r="L41" s="44"/>
      <c r="M41" s="44"/>
      <c r="N41" s="184"/>
      <c r="O41" s="184"/>
      <c r="P41" s="184"/>
      <c r="Q41" s="184"/>
      <c r="R41" s="184"/>
      <c r="S41" s="46"/>
      <c r="T41" s="98"/>
      <c r="U41" s="98"/>
      <c r="V41" s="98"/>
    </row>
    <row r="42" spans="1:22" ht="15">
      <c r="A42" s="346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105"/>
      <c r="V42" s="43"/>
    </row>
  </sheetData>
  <mergeCells count="18">
    <mergeCell ref="A42:T42"/>
    <mergeCell ref="B12:G12"/>
    <mergeCell ref="H12:J12"/>
    <mergeCell ref="K12:M12"/>
    <mergeCell ref="N12:Q12"/>
    <mergeCell ref="R12:U12"/>
    <mergeCell ref="F38:I38"/>
    <mergeCell ref="L38:O38"/>
    <mergeCell ref="P40:T40"/>
    <mergeCell ref="D41:H41"/>
    <mergeCell ref="A3:U3"/>
    <mergeCell ref="S5:U5"/>
    <mergeCell ref="H8:O9"/>
    <mergeCell ref="B11:G11"/>
    <mergeCell ref="H11:J11"/>
    <mergeCell ref="K11:M11"/>
    <mergeCell ref="N11:Q11"/>
    <mergeCell ref="R11:U11"/>
  </mergeCells>
  <pageMargins left="0.31496062992125984" right="0.31496062992125984" top="0.98425196850393704" bottom="0.19685039370078741" header="0.19685039370078741" footer="0.19685039370078741"/>
  <pageSetup paperSize="9" orientation="portrait" r:id="rId1"/>
  <headerFooter>
    <oddFooter>&amp;R&amp;"Calibri,Regular"&amp;9SP-FM-04-15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178"/>
  <sheetViews>
    <sheetView view="pageBreakPreview" zoomScaleNormal="100" zoomScaleSheetLayoutView="100" workbookViewId="0">
      <selection activeCell="A7" sqref="A7:XFD7"/>
    </sheetView>
  </sheetViews>
  <sheetFormatPr defaultRowHeight="15"/>
  <cols>
    <col min="1" max="43" width="4.42578125" customWidth="1"/>
  </cols>
  <sheetData>
    <row r="1" spans="1:29" ht="17.100000000000001" customHeight="1"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9" ht="17.100000000000001" customHeight="1"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29" ht="34.5" customHeight="1">
      <c r="A3" s="372" t="s">
        <v>37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256"/>
    </row>
    <row r="4" spans="1:29" ht="17.100000000000001" customHeight="1">
      <c r="A4" s="142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2"/>
      <c r="R4" s="143"/>
      <c r="S4" s="143"/>
      <c r="T4" s="143"/>
      <c r="U4" s="143"/>
      <c r="V4" s="142"/>
      <c r="W4" s="142"/>
    </row>
    <row r="5" spans="1:29" s="257" customFormat="1" ht="17.100000000000001" customHeight="1">
      <c r="A5" s="185"/>
      <c r="B5" s="106"/>
      <c r="C5" s="107" t="s">
        <v>68</v>
      </c>
      <c r="D5" s="107"/>
      <c r="E5" s="107"/>
      <c r="G5" s="186" t="s">
        <v>13</v>
      </c>
      <c r="H5" s="255" t="str">
        <f>Report!H5</f>
        <v>SPR16050012-1</v>
      </c>
      <c r="I5" s="255"/>
      <c r="J5" s="255"/>
      <c r="K5" s="255"/>
      <c r="L5" s="255"/>
      <c r="M5" s="187"/>
      <c r="N5" s="187"/>
      <c r="O5" s="106"/>
      <c r="P5" s="188"/>
      <c r="Q5" s="185"/>
      <c r="R5" s="185"/>
      <c r="S5" s="253" t="s">
        <v>129</v>
      </c>
      <c r="T5" s="185"/>
      <c r="U5" s="189"/>
      <c r="V5" s="185"/>
      <c r="W5" s="258"/>
    </row>
    <row r="6" spans="1:29" s="257" customFormat="1" ht="17.100000000000001" customHeight="1">
      <c r="A6" s="185"/>
      <c r="B6" s="106"/>
      <c r="C6" s="251"/>
      <c r="D6" s="251"/>
      <c r="E6" s="251"/>
      <c r="F6" s="186"/>
      <c r="G6" s="252"/>
      <c r="H6" s="252"/>
      <c r="I6" s="252"/>
      <c r="J6" s="252"/>
      <c r="K6" s="252"/>
      <c r="L6" s="187"/>
      <c r="M6" s="187"/>
      <c r="N6" s="187"/>
      <c r="O6" s="106"/>
      <c r="P6" s="188"/>
      <c r="Q6" s="185"/>
      <c r="R6" s="185"/>
      <c r="S6" s="185"/>
      <c r="T6" s="189"/>
      <c r="U6" s="189"/>
      <c r="V6" s="185"/>
      <c r="W6" s="258"/>
      <c r="X6" s="107"/>
      <c r="Y6" s="107"/>
      <c r="Z6" s="107"/>
      <c r="AA6" s="107"/>
      <c r="AB6" s="107"/>
      <c r="AC6" s="107"/>
    </row>
    <row r="7" spans="1:29" s="257" customFormat="1" ht="17.100000000000001" customHeight="1">
      <c r="A7" s="185"/>
      <c r="B7" s="106"/>
      <c r="C7" s="251"/>
      <c r="D7" s="251"/>
      <c r="E7" s="251"/>
      <c r="F7" s="186"/>
      <c r="G7" s="250"/>
      <c r="H7" s="250"/>
      <c r="I7" s="250"/>
      <c r="J7" s="250"/>
      <c r="K7" s="250"/>
      <c r="L7" s="187"/>
      <c r="M7" s="187"/>
      <c r="N7" s="187"/>
      <c r="O7" s="187"/>
      <c r="P7" s="388" t="s">
        <v>131</v>
      </c>
      <c r="Q7" s="388"/>
      <c r="R7" s="106" t="s">
        <v>9</v>
      </c>
      <c r="S7" s="106"/>
      <c r="T7" s="185"/>
      <c r="U7" s="106"/>
      <c r="V7" s="185"/>
      <c r="W7" s="258"/>
      <c r="X7" s="107"/>
      <c r="Y7" s="107"/>
      <c r="Z7" s="107"/>
      <c r="AA7" s="107"/>
      <c r="AB7" s="107"/>
      <c r="AC7" s="107"/>
    </row>
    <row r="8" spans="1:29" s="257" customFormat="1" ht="21" customHeight="1">
      <c r="A8" s="185"/>
      <c r="B8" s="106"/>
      <c r="C8" s="106"/>
      <c r="D8" s="106"/>
      <c r="E8" s="196"/>
      <c r="F8" s="374" t="s">
        <v>133</v>
      </c>
      <c r="G8" s="375"/>
      <c r="H8" s="376"/>
      <c r="I8" s="374" t="s">
        <v>132</v>
      </c>
      <c r="J8" s="375"/>
      <c r="K8" s="376"/>
      <c r="L8" s="374" t="s">
        <v>69</v>
      </c>
      <c r="M8" s="375"/>
      <c r="N8" s="376"/>
      <c r="O8" s="374" t="s">
        <v>134</v>
      </c>
      <c r="P8" s="380"/>
      <c r="Q8" s="380"/>
      <c r="R8" s="381"/>
      <c r="S8" s="106"/>
      <c r="T8" s="190"/>
      <c r="U8" s="190"/>
      <c r="V8" s="185"/>
      <c r="W8" s="258"/>
      <c r="X8" s="107"/>
      <c r="Y8" s="107"/>
      <c r="Z8" s="107"/>
    </row>
    <row r="9" spans="1:29" s="257" customFormat="1" ht="21" customHeight="1">
      <c r="A9" s="185"/>
      <c r="B9" s="106"/>
      <c r="C9" s="106"/>
      <c r="D9" s="106"/>
      <c r="E9" s="196"/>
      <c r="F9" s="377"/>
      <c r="G9" s="378"/>
      <c r="H9" s="379"/>
      <c r="I9" s="377"/>
      <c r="J9" s="378"/>
      <c r="K9" s="379"/>
      <c r="L9" s="377"/>
      <c r="M9" s="378"/>
      <c r="N9" s="379"/>
      <c r="O9" s="382"/>
      <c r="P9" s="383"/>
      <c r="Q9" s="383"/>
      <c r="R9" s="384"/>
      <c r="S9" s="106"/>
      <c r="T9" s="190"/>
      <c r="U9" s="190"/>
      <c r="V9" s="185"/>
      <c r="W9" s="258"/>
      <c r="X9" s="107"/>
      <c r="Y9" s="107"/>
      <c r="Z9" s="107"/>
    </row>
    <row r="10" spans="1:29" s="257" customFormat="1" ht="21" customHeight="1">
      <c r="A10" s="185"/>
      <c r="B10" s="107"/>
      <c r="C10" s="106"/>
      <c r="D10" s="106"/>
      <c r="F10" s="385">
        <f>'Data Record'!B16</f>
        <v>100</v>
      </c>
      <c r="G10" s="385"/>
      <c r="H10" s="385"/>
      <c r="I10" s="386">
        <f>'Data Record'!Q16</f>
        <v>100</v>
      </c>
      <c r="J10" s="386"/>
      <c r="K10" s="386"/>
      <c r="L10" s="386">
        <f>I10-F10</f>
        <v>0</v>
      </c>
      <c r="M10" s="386"/>
      <c r="N10" s="386"/>
      <c r="O10" s="386">
        <f>'Uncertainty Budget'!T7</f>
        <v>2.667283262047734</v>
      </c>
      <c r="P10" s="386"/>
      <c r="Q10" s="386"/>
      <c r="R10" s="386"/>
      <c r="S10" s="106"/>
      <c r="T10" s="190"/>
      <c r="U10" s="190"/>
      <c r="V10" s="185"/>
      <c r="W10" s="258"/>
      <c r="X10" s="107"/>
      <c r="Y10" s="107"/>
      <c r="Z10" s="107"/>
    </row>
    <row r="11" spans="1:29" s="257" customFormat="1" ht="21" customHeight="1">
      <c r="A11" s="185"/>
      <c r="B11" s="107"/>
      <c r="C11" s="106"/>
      <c r="D11" s="106"/>
      <c r="F11" s="387">
        <f>'Data Record'!B17</f>
        <v>125</v>
      </c>
      <c r="G11" s="387"/>
      <c r="H11" s="387"/>
      <c r="I11" s="373">
        <f>'Data Record'!Q17</f>
        <v>125</v>
      </c>
      <c r="J11" s="373"/>
      <c r="K11" s="373"/>
      <c r="L11" s="373">
        <f t="shared" ref="L11:L20" si="0">I11-F11</f>
        <v>0</v>
      </c>
      <c r="M11" s="373"/>
      <c r="N11" s="373"/>
      <c r="O11" s="373">
        <f>'Uncertainty Budget'!T8</f>
        <v>2.8754608326318762</v>
      </c>
      <c r="P11" s="373"/>
      <c r="Q11" s="373"/>
      <c r="R11" s="373"/>
      <c r="S11" s="106"/>
      <c r="T11" s="190"/>
      <c r="U11" s="190"/>
      <c r="V11" s="185"/>
      <c r="W11" s="258"/>
      <c r="X11" s="107"/>
      <c r="Y11" s="107"/>
      <c r="Z11" s="107"/>
    </row>
    <row r="12" spans="1:29" s="257" customFormat="1" ht="21" customHeight="1">
      <c r="A12" s="185"/>
      <c r="B12" s="107"/>
      <c r="C12" s="106"/>
      <c r="D12" s="106"/>
      <c r="F12" s="387">
        <f>'Data Record'!B18</f>
        <v>150</v>
      </c>
      <c r="G12" s="387"/>
      <c r="H12" s="387"/>
      <c r="I12" s="373">
        <f>'Data Record'!Q18</f>
        <v>150</v>
      </c>
      <c r="J12" s="373"/>
      <c r="K12" s="373"/>
      <c r="L12" s="373">
        <f t="shared" si="0"/>
        <v>0</v>
      </c>
      <c r="M12" s="373"/>
      <c r="N12" s="373"/>
      <c r="O12" s="373">
        <f>'Uncertainty Budget'!T9</f>
        <v>3.0862706729427782</v>
      </c>
      <c r="P12" s="373"/>
      <c r="Q12" s="373"/>
      <c r="R12" s="373"/>
      <c r="S12" s="106"/>
      <c r="T12" s="190"/>
      <c r="U12" s="190"/>
      <c r="V12" s="185"/>
      <c r="W12" s="258"/>
      <c r="X12" s="107"/>
      <c r="Y12" s="107"/>
      <c r="Z12" s="107"/>
    </row>
    <row r="13" spans="1:29" s="257" customFormat="1" ht="21" customHeight="1">
      <c r="A13" s="185"/>
      <c r="B13" s="107"/>
      <c r="C13" s="106"/>
      <c r="D13" s="106"/>
      <c r="F13" s="387">
        <f>'Data Record'!B19</f>
        <v>175</v>
      </c>
      <c r="G13" s="387"/>
      <c r="H13" s="387"/>
      <c r="I13" s="373">
        <f>'Data Record'!Q19</f>
        <v>175</v>
      </c>
      <c r="J13" s="373"/>
      <c r="K13" s="373"/>
      <c r="L13" s="373">
        <f t="shared" si="0"/>
        <v>0</v>
      </c>
      <c r="M13" s="373"/>
      <c r="N13" s="373"/>
      <c r="O13" s="373">
        <f>'Uncertainty Budget'!T10</f>
        <v>3.3161687230899459</v>
      </c>
      <c r="P13" s="373"/>
      <c r="Q13" s="373"/>
      <c r="R13" s="373"/>
      <c r="S13" s="106"/>
      <c r="T13" s="190"/>
      <c r="U13" s="190"/>
      <c r="V13" s="185"/>
      <c r="W13" s="258"/>
      <c r="X13" s="107"/>
      <c r="Y13" s="107"/>
      <c r="Z13" s="107"/>
    </row>
    <row r="14" spans="1:29" s="257" customFormat="1" ht="21" customHeight="1">
      <c r="A14" s="185"/>
      <c r="B14" s="107"/>
      <c r="C14" s="106"/>
      <c r="D14" s="106"/>
      <c r="F14" s="387">
        <f>'Data Record'!B20</f>
        <v>200</v>
      </c>
      <c r="G14" s="387"/>
      <c r="H14" s="387"/>
      <c r="I14" s="373">
        <f>'Data Record'!Q20</f>
        <v>200</v>
      </c>
      <c r="J14" s="373"/>
      <c r="K14" s="373"/>
      <c r="L14" s="373">
        <f t="shared" si="0"/>
        <v>0</v>
      </c>
      <c r="M14" s="373"/>
      <c r="N14" s="373"/>
      <c r="O14" s="373">
        <f>'Uncertainty Budget'!T11</f>
        <v>3.5626535054647124</v>
      </c>
      <c r="P14" s="373"/>
      <c r="Q14" s="373"/>
      <c r="R14" s="373"/>
      <c r="S14" s="106"/>
      <c r="T14" s="190"/>
      <c r="U14" s="190"/>
      <c r="V14" s="185"/>
      <c r="W14" s="258"/>
      <c r="X14" s="107"/>
      <c r="Y14" s="107"/>
      <c r="Z14" s="107"/>
    </row>
    <row r="15" spans="1:29" s="257" customFormat="1" ht="21" customHeight="1">
      <c r="A15" s="185"/>
      <c r="B15" s="107"/>
      <c r="C15" s="106"/>
      <c r="D15" s="106"/>
      <c r="F15" s="387">
        <f>'Data Record'!B21</f>
        <v>250</v>
      </c>
      <c r="G15" s="387"/>
      <c r="H15" s="387"/>
      <c r="I15" s="373">
        <f>'Data Record'!Q21</f>
        <v>250</v>
      </c>
      <c r="J15" s="373"/>
      <c r="K15" s="373"/>
      <c r="L15" s="373">
        <f t="shared" si="0"/>
        <v>0</v>
      </c>
      <c r="M15" s="373"/>
      <c r="N15" s="373"/>
      <c r="O15" s="373">
        <f>'Uncertainty Budget'!T12</f>
        <v>4.0932138961945297</v>
      </c>
      <c r="P15" s="373"/>
      <c r="Q15" s="373"/>
      <c r="R15" s="373"/>
      <c r="S15" s="106"/>
      <c r="T15" s="190"/>
      <c r="U15" s="190"/>
      <c r="V15" s="185"/>
      <c r="W15" s="258"/>
      <c r="X15" s="107"/>
      <c r="Y15" s="107"/>
      <c r="Z15" s="107"/>
    </row>
    <row r="16" spans="1:29" s="257" customFormat="1" ht="21" customHeight="1">
      <c r="A16" s="185"/>
      <c r="B16" s="107"/>
      <c r="C16" s="106"/>
      <c r="D16" s="106"/>
      <c r="F16" s="387">
        <f>'Data Record'!B22</f>
        <v>300</v>
      </c>
      <c r="G16" s="387"/>
      <c r="H16" s="387"/>
      <c r="I16" s="373">
        <f>'Data Record'!Q22</f>
        <v>300</v>
      </c>
      <c r="J16" s="373"/>
      <c r="K16" s="373"/>
      <c r="L16" s="373">
        <f t="shared" si="0"/>
        <v>0</v>
      </c>
      <c r="M16" s="373"/>
      <c r="N16" s="373"/>
      <c r="O16" s="373">
        <f>'Uncertainty Budget'!T13</f>
        <v>4.6594813731430094</v>
      </c>
      <c r="P16" s="373"/>
      <c r="Q16" s="373"/>
      <c r="R16" s="373"/>
      <c r="S16" s="106"/>
      <c r="T16" s="190"/>
      <c r="U16" s="190"/>
      <c r="V16" s="185"/>
      <c r="W16" s="258"/>
      <c r="X16" s="107"/>
      <c r="Y16" s="107"/>
      <c r="Z16" s="107"/>
    </row>
    <row r="17" spans="1:29" s="257" customFormat="1" ht="21" customHeight="1">
      <c r="A17" s="185"/>
      <c r="B17" s="107"/>
      <c r="C17" s="106"/>
      <c r="D17" s="106"/>
      <c r="F17" s="387">
        <f>'Data Record'!B23</f>
        <v>400</v>
      </c>
      <c r="G17" s="387"/>
      <c r="H17" s="387"/>
      <c r="I17" s="373">
        <f>'Data Record'!Q23</f>
        <v>400</v>
      </c>
      <c r="J17" s="373"/>
      <c r="K17" s="373"/>
      <c r="L17" s="373">
        <f t="shared" si="0"/>
        <v>0</v>
      </c>
      <c r="M17" s="373"/>
      <c r="N17" s="373"/>
      <c r="O17" s="373">
        <f>'Uncertainty Budget'!T14</f>
        <v>5.8602133066979736</v>
      </c>
      <c r="P17" s="373"/>
      <c r="Q17" s="373"/>
      <c r="R17" s="373"/>
      <c r="S17" s="106"/>
      <c r="T17" s="190"/>
      <c r="U17" s="190"/>
      <c r="V17" s="185"/>
      <c r="W17" s="258"/>
      <c r="X17" s="107"/>
      <c r="Y17" s="107"/>
      <c r="Z17" s="107"/>
    </row>
    <row r="18" spans="1:29" s="257" customFormat="1" ht="21" customHeight="1">
      <c r="A18" s="185"/>
      <c r="B18" s="107"/>
      <c r="C18" s="106"/>
      <c r="D18" s="106"/>
      <c r="F18" s="387">
        <f>'Data Record'!B24</f>
        <v>500</v>
      </c>
      <c r="G18" s="387"/>
      <c r="H18" s="387"/>
      <c r="I18" s="373">
        <f>'Data Record'!Q24</f>
        <v>500</v>
      </c>
      <c r="J18" s="373"/>
      <c r="K18" s="373"/>
      <c r="L18" s="373">
        <f t="shared" si="0"/>
        <v>0</v>
      </c>
      <c r="M18" s="373"/>
      <c r="N18" s="373"/>
      <c r="O18" s="373">
        <f>'Uncertainty Budget'!T15</f>
        <v>7.1154760908880865</v>
      </c>
      <c r="P18" s="373"/>
      <c r="Q18" s="373"/>
      <c r="R18" s="373"/>
      <c r="S18" s="106"/>
      <c r="T18" s="190"/>
      <c r="U18" s="190"/>
      <c r="V18" s="185"/>
      <c r="W18" s="258"/>
      <c r="X18" s="107"/>
      <c r="Y18" s="107"/>
      <c r="Z18" s="107"/>
    </row>
    <row r="19" spans="1:29" s="257" customFormat="1" ht="21" customHeight="1">
      <c r="A19" s="185"/>
      <c r="B19" s="107"/>
      <c r="C19" s="106"/>
      <c r="D19" s="106"/>
      <c r="F19" s="387">
        <f>'Data Record'!B25</f>
        <v>600</v>
      </c>
      <c r="G19" s="387"/>
      <c r="H19" s="387"/>
      <c r="I19" s="373">
        <f>'Data Record'!Q25</f>
        <v>600</v>
      </c>
      <c r="J19" s="373"/>
      <c r="K19" s="373"/>
      <c r="L19" s="373">
        <f t="shared" si="0"/>
        <v>0</v>
      </c>
      <c r="M19" s="373"/>
      <c r="N19" s="373"/>
      <c r="O19" s="373">
        <f>'Uncertainty Budget'!T16</f>
        <v>8.3848116655454259</v>
      </c>
      <c r="P19" s="373"/>
      <c r="Q19" s="373"/>
      <c r="R19" s="373"/>
      <c r="S19" s="106"/>
      <c r="T19" s="190"/>
      <c r="U19" s="190"/>
      <c r="V19" s="185"/>
      <c r="W19" s="258"/>
      <c r="X19" s="107"/>
      <c r="Y19" s="107"/>
      <c r="Z19" s="107"/>
    </row>
    <row r="20" spans="1:29" s="257" customFormat="1" ht="21" customHeight="1">
      <c r="A20" s="185"/>
      <c r="B20" s="107"/>
      <c r="C20" s="106"/>
      <c r="D20" s="106"/>
      <c r="F20" s="390">
        <f>'Data Record'!B26</f>
        <v>700</v>
      </c>
      <c r="G20" s="390"/>
      <c r="H20" s="390"/>
      <c r="I20" s="391">
        <f>'Data Record'!Q26</f>
        <v>700</v>
      </c>
      <c r="J20" s="391"/>
      <c r="K20" s="391"/>
      <c r="L20" s="391">
        <f t="shared" si="0"/>
        <v>0</v>
      </c>
      <c r="M20" s="391"/>
      <c r="N20" s="391"/>
      <c r="O20" s="391">
        <f>'Uncertainty Budget'!T17</f>
        <v>9.7191820643508873</v>
      </c>
      <c r="P20" s="391"/>
      <c r="Q20" s="391"/>
      <c r="R20" s="391"/>
      <c r="S20" s="106"/>
      <c r="T20" s="190"/>
      <c r="U20" s="190"/>
      <c r="V20" s="185"/>
      <c r="W20" s="258"/>
      <c r="X20" s="107"/>
      <c r="Y20" s="107"/>
      <c r="Z20" s="106"/>
      <c r="AA20" s="106"/>
      <c r="AB20" s="106"/>
    </row>
    <row r="21" spans="1:29" s="257" customFormat="1" ht="17.100000000000001" customHeight="1">
      <c r="A21" s="185"/>
      <c r="B21" s="191"/>
      <c r="C21" s="191"/>
      <c r="D21" s="191"/>
      <c r="E21" s="191"/>
      <c r="F21" s="191"/>
      <c r="G21" s="192"/>
      <c r="H21" s="192"/>
      <c r="I21" s="192"/>
      <c r="J21" s="192"/>
      <c r="K21" s="192"/>
      <c r="L21" s="192"/>
      <c r="M21" s="192"/>
      <c r="N21" s="193"/>
      <c r="O21" s="194"/>
      <c r="P21" s="192"/>
      <c r="Q21" s="192"/>
      <c r="R21" s="192"/>
      <c r="S21" s="192"/>
      <c r="T21" s="192"/>
      <c r="U21" s="192"/>
      <c r="V21" s="185"/>
      <c r="W21" s="258"/>
      <c r="X21" s="107"/>
      <c r="Y21" s="107"/>
      <c r="Z21" s="107"/>
    </row>
    <row r="22" spans="1:29" s="257" customFormat="1" ht="17.100000000000001" customHeight="1">
      <c r="A22" s="185"/>
      <c r="B22" s="169" t="s">
        <v>64</v>
      </c>
      <c r="C22" s="111"/>
      <c r="D22" s="18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11"/>
      <c r="U22" s="185"/>
      <c r="V22" s="185"/>
      <c r="X22" s="107"/>
      <c r="Y22" s="107"/>
      <c r="Z22" s="107"/>
    </row>
    <row r="23" spans="1:29" s="257" customFormat="1" ht="17.100000000000001" customHeight="1">
      <c r="A23" s="185"/>
      <c r="B23" s="159" t="s">
        <v>65</v>
      </c>
      <c r="D23" s="185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11"/>
      <c r="U23" s="185"/>
      <c r="V23" s="185"/>
      <c r="X23" s="107"/>
      <c r="Y23" s="107"/>
      <c r="Z23" s="107"/>
    </row>
    <row r="24" spans="1:29" s="257" customFormat="1" ht="17.100000000000001" customHeight="1">
      <c r="A24" s="159" t="s">
        <v>70</v>
      </c>
      <c r="C24" s="185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11"/>
      <c r="U24" s="185"/>
      <c r="V24" s="185"/>
      <c r="X24" s="107"/>
      <c r="Y24" s="107"/>
      <c r="Z24" s="107"/>
    </row>
    <row r="25" spans="1:29" s="257" customFormat="1" ht="17.100000000000001" customHeight="1">
      <c r="A25" s="389" t="s">
        <v>66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259"/>
      <c r="X25" s="107"/>
      <c r="Y25" s="107"/>
      <c r="Z25" s="107"/>
      <c r="AA25" s="107"/>
      <c r="AB25" s="107"/>
      <c r="AC25" s="107"/>
    </row>
    <row r="26" spans="1:29" ht="17.100000000000001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42"/>
      <c r="X26" s="107"/>
      <c r="Y26" s="107"/>
      <c r="Z26" s="107"/>
      <c r="AA26" s="107"/>
      <c r="AB26" s="107"/>
      <c r="AC26" s="107"/>
    </row>
    <row r="27" spans="1:29" ht="17.100000000000001" customHeight="1">
      <c r="A27" s="142"/>
      <c r="V27" s="142"/>
      <c r="W27" s="142"/>
      <c r="X27" s="107"/>
      <c r="Y27" s="107"/>
      <c r="Z27" s="107"/>
      <c r="AA27" s="107"/>
      <c r="AB27" s="107"/>
      <c r="AC27" s="107"/>
    </row>
    <row r="28" spans="1:29" ht="17.100000000000001" customHeight="1">
      <c r="A28" s="142"/>
      <c r="V28" s="142"/>
      <c r="W28" s="142"/>
      <c r="X28" s="107"/>
      <c r="Y28" s="107"/>
      <c r="Z28" s="107"/>
      <c r="AA28" s="107"/>
      <c r="AB28" s="107"/>
      <c r="AC28" s="107"/>
    </row>
    <row r="29" spans="1:29" ht="17.100000000000001" customHeight="1">
      <c r="A29" s="142"/>
      <c r="V29" s="142"/>
      <c r="W29" s="142"/>
      <c r="X29" s="107"/>
      <c r="Y29" s="107"/>
      <c r="Z29" s="107"/>
      <c r="AA29" s="107"/>
      <c r="AB29" s="107"/>
      <c r="AC29" s="107"/>
    </row>
    <row r="30" spans="1:29" ht="17.100000000000001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07"/>
      <c r="Y30" s="107"/>
      <c r="Z30" s="107"/>
      <c r="AA30" s="107"/>
      <c r="AB30" s="107"/>
      <c r="AC30" s="107"/>
    </row>
    <row r="31" spans="1:29" ht="17.100000000000001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07"/>
      <c r="Y31" s="107"/>
      <c r="Z31" s="107"/>
      <c r="AA31" s="107"/>
      <c r="AB31" s="107"/>
      <c r="AC31" s="107"/>
    </row>
    <row r="32" spans="1:29" ht="17.100000000000001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07"/>
      <c r="Y32" s="107"/>
      <c r="Z32" s="107"/>
      <c r="AA32" s="107"/>
      <c r="AB32" s="107"/>
      <c r="AC32" s="107"/>
    </row>
    <row r="33" spans="1:29" ht="17.100000000000001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07"/>
      <c r="Y33" s="107"/>
      <c r="Z33" s="107"/>
      <c r="AA33" s="107"/>
      <c r="AB33" s="107"/>
      <c r="AC33" s="107"/>
    </row>
    <row r="34" spans="1:29" ht="17.100000000000001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07"/>
      <c r="Y34" s="107"/>
      <c r="Z34" s="107"/>
      <c r="AA34" s="107"/>
      <c r="AB34" s="107"/>
      <c r="AC34" s="107"/>
    </row>
    <row r="35" spans="1:29" ht="17.100000000000001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07"/>
      <c r="Y35" s="107"/>
      <c r="Z35" s="107"/>
      <c r="AA35" s="107"/>
      <c r="AB35" s="107"/>
      <c r="AC35" s="107"/>
    </row>
    <row r="36" spans="1:29" ht="17.100000000000001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07"/>
      <c r="Y36" s="107"/>
      <c r="Z36" s="107"/>
      <c r="AA36" s="107"/>
      <c r="AB36" s="107"/>
      <c r="AC36" s="107"/>
    </row>
    <row r="37" spans="1:29" ht="17.100000000000001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07"/>
      <c r="Y37" s="107"/>
      <c r="Z37" s="107"/>
      <c r="AA37" s="107"/>
      <c r="AB37" s="107"/>
      <c r="AC37" s="107"/>
    </row>
    <row r="38" spans="1:29" ht="17.100000000000001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07"/>
      <c r="Y38" s="107"/>
      <c r="Z38" s="107"/>
      <c r="AA38" s="107"/>
      <c r="AB38" s="107"/>
      <c r="AC38" s="107"/>
    </row>
    <row r="39" spans="1:29" ht="17.100000000000001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07"/>
      <c r="Y39" s="107"/>
      <c r="Z39" s="107"/>
      <c r="AA39" s="107"/>
      <c r="AB39" s="107"/>
      <c r="AC39" s="107"/>
    </row>
    <row r="40" spans="1:29" ht="17.100000000000001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07"/>
      <c r="Y40" s="107"/>
      <c r="Z40" s="107"/>
      <c r="AA40" s="107"/>
      <c r="AB40" s="107"/>
      <c r="AC40" s="107"/>
    </row>
    <row r="41" spans="1:29" ht="17.100000000000001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07"/>
      <c r="Y41" s="107"/>
      <c r="Z41" s="107"/>
      <c r="AA41" s="107"/>
      <c r="AB41" s="107"/>
      <c r="AC41" s="107"/>
    </row>
    <row r="42" spans="1:29" ht="17.100000000000001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07"/>
      <c r="Y42" s="107"/>
      <c r="Z42" s="107"/>
      <c r="AA42" s="107"/>
      <c r="AB42" s="107"/>
      <c r="AC42" s="107"/>
    </row>
    <row r="43" spans="1:29" ht="17.100000000000001" customHeight="1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07"/>
      <c r="Y43" s="107"/>
      <c r="Z43" s="107"/>
      <c r="AA43" s="107"/>
      <c r="AB43" s="107"/>
      <c r="AC43" s="107"/>
    </row>
    <row r="44" spans="1:29" ht="17.100000000000001" customHeight="1">
      <c r="X44" s="107"/>
      <c r="Y44" s="107"/>
      <c r="Z44" s="107"/>
      <c r="AA44" s="107"/>
      <c r="AB44" s="107"/>
      <c r="AC44" s="107"/>
    </row>
    <row r="45" spans="1:29" ht="17.100000000000001" customHeight="1">
      <c r="X45" s="107"/>
      <c r="Y45" s="107"/>
      <c r="Z45" s="107"/>
      <c r="AA45" s="107"/>
      <c r="AB45" s="107"/>
      <c r="AC45" s="107"/>
    </row>
    <row r="46" spans="1:29" ht="17.100000000000001" customHeight="1">
      <c r="X46" s="107"/>
      <c r="Y46" s="107"/>
      <c r="Z46" s="107"/>
      <c r="AA46" s="107"/>
      <c r="AB46" s="107"/>
      <c r="AC46" s="107"/>
    </row>
    <row r="47" spans="1:29" ht="17.100000000000001" customHeight="1">
      <c r="X47" s="107"/>
      <c r="Y47" s="107"/>
      <c r="Z47" s="107"/>
      <c r="AA47" s="107"/>
      <c r="AB47" s="107"/>
      <c r="AC47" s="107"/>
    </row>
    <row r="48" spans="1:29" ht="17.100000000000001" customHeight="1">
      <c r="X48" s="107"/>
      <c r="Y48" s="107"/>
      <c r="Z48" s="107"/>
      <c r="AA48" s="107"/>
      <c r="AB48" s="107"/>
      <c r="AC48" s="107"/>
    </row>
    <row r="49" spans="1:29" ht="17.100000000000001" customHeight="1">
      <c r="X49" s="107"/>
      <c r="Y49" s="107"/>
      <c r="Z49" s="107"/>
      <c r="AA49" s="107"/>
      <c r="AB49" s="107"/>
      <c r="AC49" s="107"/>
    </row>
    <row r="50" spans="1:29" ht="17.100000000000001" customHeight="1">
      <c r="X50" s="107"/>
      <c r="Y50" s="107"/>
      <c r="Z50" s="107"/>
      <c r="AA50" s="107"/>
      <c r="AB50" s="107"/>
      <c r="AC50" s="107"/>
    </row>
    <row r="51" spans="1:29" ht="17.100000000000001" customHeight="1">
      <c r="X51" s="107"/>
      <c r="Y51" s="107"/>
      <c r="Z51" s="107"/>
      <c r="AA51" s="107"/>
      <c r="AB51" s="107"/>
      <c r="AC51" s="107"/>
    </row>
    <row r="52" spans="1:29" ht="17.100000000000001" customHeight="1">
      <c r="X52" s="107"/>
      <c r="Y52" s="107"/>
      <c r="Z52" s="107"/>
      <c r="AA52" s="107"/>
      <c r="AB52" s="107"/>
      <c r="AC52" s="107"/>
    </row>
    <row r="53" spans="1:29" ht="17.100000000000001" customHeight="1">
      <c r="X53" s="107"/>
      <c r="Y53" s="107"/>
      <c r="Z53" s="107"/>
      <c r="AA53" s="107"/>
      <c r="AB53" s="107"/>
      <c r="AC53" s="107"/>
    </row>
    <row r="54" spans="1:29" ht="17.100000000000001" customHeight="1">
      <c r="X54" s="107"/>
      <c r="Y54" s="107"/>
      <c r="Z54" s="107"/>
      <c r="AA54" s="107"/>
      <c r="AB54" s="107"/>
      <c r="AC54" s="107"/>
    </row>
    <row r="55" spans="1:29" ht="17.100000000000001" customHeight="1">
      <c r="X55" s="107"/>
      <c r="Y55" s="107"/>
      <c r="Z55" s="107"/>
      <c r="AA55" s="107"/>
      <c r="AB55" s="107"/>
      <c r="AC55" s="107"/>
    </row>
    <row r="56" spans="1:29" ht="17.100000000000001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</row>
    <row r="57" spans="1:29" ht="17.100000000000001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</row>
    <row r="58" spans="1:29" ht="17.100000000000001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</row>
    <row r="59" spans="1:29" ht="17.100000000000001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</row>
    <row r="60" spans="1:29" ht="17.100000000000001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</row>
    <row r="61" spans="1:29" ht="17.100000000000001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</row>
    <row r="62" spans="1:29" ht="17.100000000000001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</row>
    <row r="63" spans="1:29" ht="17.100000000000001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</row>
    <row r="64" spans="1:29" ht="17.100000000000001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</row>
    <row r="65" spans="1:29" ht="17.100000000000001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</row>
    <row r="66" spans="1:29" ht="17.100000000000001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</row>
    <row r="67" spans="1:29" ht="17.100000000000001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 spans="1:29" ht="17.100000000000001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 spans="1:29" ht="17.100000000000001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 spans="1:29" ht="17.100000000000001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 spans="1:29" ht="17.100000000000001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 spans="1:29" ht="17.100000000000001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 spans="1:29" ht="17.100000000000001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 spans="1:29" ht="17.100000000000001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 spans="1:29" ht="17.100000000000001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 spans="1:29" ht="17.100000000000001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 spans="1:29" ht="17.100000000000001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</row>
    <row r="78" spans="1:29" ht="17.100000000000001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</row>
    <row r="79" spans="1:29" ht="17.100000000000001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</row>
    <row r="80" spans="1:29" ht="17.100000000000001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</row>
    <row r="81" spans="1:29" ht="17.100000000000001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</row>
    <row r="82" spans="1:29" ht="17.100000000000001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</row>
    <row r="83" spans="1:29" ht="17.100000000000001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</row>
    <row r="84" spans="1:29" ht="17.100000000000001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</row>
    <row r="85" spans="1:29" ht="17.100000000000001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</row>
    <row r="86" spans="1:29" ht="17.100000000000001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</row>
    <row r="87" spans="1:29" ht="17.100000000000001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</row>
    <row r="88" spans="1:29" ht="17.100000000000001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</row>
    <row r="89" spans="1:29" ht="17.100000000000001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</row>
    <row r="90" spans="1:29" ht="17.100000000000001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</row>
    <row r="91" spans="1:29" ht="17.100000000000001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</row>
    <row r="92" spans="1:29" ht="17.100000000000001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</row>
    <row r="93" spans="1:29" ht="17.100000000000001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</row>
    <row r="94" spans="1:29" ht="17.100000000000001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</row>
    <row r="95" spans="1:29" ht="17.100000000000001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</row>
    <row r="96" spans="1:29" ht="17.100000000000001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</row>
    <row r="97" spans="1:29" ht="17.100000000000001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</row>
    <row r="98" spans="1:29" ht="17.100000000000001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</row>
    <row r="99" spans="1:29" ht="17.100000000000001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</row>
    <row r="100" spans="1:29" ht="17.100000000000001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</row>
    <row r="101" spans="1:29" ht="17.100000000000001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</row>
    <row r="102" spans="1:29" ht="17.100000000000001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</row>
    <row r="103" spans="1:29" ht="17.100000000000001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</row>
    <row r="104" spans="1:29" ht="17.100000000000001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</row>
    <row r="105" spans="1:29" ht="17.100000000000001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</row>
    <row r="106" spans="1:29" ht="17.100000000000001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</row>
    <row r="107" spans="1:29" ht="17.100000000000001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</row>
    <row r="108" spans="1:29" ht="17.100000000000001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</row>
    <row r="109" spans="1:29" ht="17.100000000000001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</row>
    <row r="110" spans="1:29" ht="17.100000000000001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</row>
    <row r="111" spans="1:29" ht="17.100000000000001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</row>
    <row r="112" spans="1:29" ht="17.100000000000001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</row>
    <row r="113" spans="1:29" ht="17.100000000000001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</row>
    <row r="114" spans="1:29" ht="17.100000000000001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</row>
    <row r="115" spans="1:29" ht="17.100000000000001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</row>
    <row r="116" spans="1:29" ht="17.100000000000001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</row>
    <row r="117" spans="1:29" ht="17.100000000000001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</row>
    <row r="118" spans="1:29" ht="17.100000000000001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</row>
    <row r="119" spans="1:29" ht="17.100000000000001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</row>
    <row r="120" spans="1:29" ht="17.100000000000001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</row>
    <row r="121" spans="1:29" ht="17.100000000000001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</row>
    <row r="122" spans="1:29" ht="17.100000000000001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</row>
    <row r="123" spans="1:29" ht="17.100000000000001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</row>
    <row r="124" spans="1:29" ht="17.100000000000001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</row>
    <row r="125" spans="1:29" ht="17.100000000000001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</row>
    <row r="126" spans="1:29" ht="17.100000000000001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</row>
    <row r="127" spans="1:29" ht="17.100000000000001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</row>
    <row r="128" spans="1:29" ht="17.100000000000001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</row>
    <row r="129" spans="1:29" ht="17.100000000000001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</row>
    <row r="130" spans="1:29" ht="17.100000000000001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</row>
    <row r="131" spans="1:29" ht="17.100000000000001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</row>
    <row r="132" spans="1:29" ht="17.100000000000001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</row>
    <row r="133" spans="1:29" ht="17.100000000000001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</row>
    <row r="134" spans="1:29" ht="17.100000000000001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</row>
    <row r="135" spans="1:29" ht="17.100000000000001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</row>
    <row r="136" spans="1:29" ht="17.100000000000001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</row>
    <row r="137" spans="1:29" ht="17.100000000000001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</row>
    <row r="138" spans="1:29" ht="17.100000000000001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</row>
    <row r="139" spans="1:29" ht="17.100000000000001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</row>
    <row r="140" spans="1:29" ht="17.100000000000001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</row>
    <row r="141" spans="1:29" ht="17.100000000000001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</row>
    <row r="142" spans="1:29" ht="17.100000000000001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</row>
    <row r="143" spans="1:29" ht="17.100000000000001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</row>
    <row r="144" spans="1:29" ht="17.100000000000001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</row>
    <row r="145" spans="1:29" ht="17.100000000000001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</row>
    <row r="146" spans="1:29" ht="17.100000000000001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</row>
    <row r="147" spans="1:29" ht="17.100000000000001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</row>
    <row r="148" spans="1:29" ht="17.100000000000001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</row>
    <row r="149" spans="1:29" ht="17.100000000000001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</row>
    <row r="150" spans="1:29" ht="17.100000000000001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</row>
    <row r="151" spans="1:29" ht="17.100000000000001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</row>
    <row r="152" spans="1:29" ht="17.100000000000001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</row>
    <row r="153" spans="1:29" ht="17.100000000000001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</row>
    <row r="154" spans="1:29" ht="17.100000000000001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</row>
    <row r="155" spans="1:29" ht="17.100000000000001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</row>
    <row r="156" spans="1:29" ht="17.100000000000001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</row>
    <row r="157" spans="1:29" ht="17.100000000000001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</row>
    <row r="158" spans="1:29" ht="17.100000000000001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</row>
    <row r="159" spans="1:29" ht="17.100000000000001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</row>
    <row r="160" spans="1:29" ht="17.100000000000001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</row>
    <row r="161" spans="1:29" ht="17.100000000000001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</row>
    <row r="162" spans="1:29" ht="17.100000000000001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</row>
    <row r="163" spans="1:29" ht="17.100000000000001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</row>
    <row r="164" spans="1:29" ht="17.100000000000001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</row>
    <row r="165" spans="1:29" ht="17.100000000000001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</row>
    <row r="166" spans="1:29" ht="17.100000000000001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</row>
    <row r="167" spans="1:29" ht="17.100000000000001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</row>
    <row r="168" spans="1:29" ht="17.100000000000001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</row>
    <row r="169" spans="1:29" ht="17.100000000000001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</row>
    <row r="170" spans="1:29" ht="17.100000000000001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</row>
    <row r="171" spans="1:29" ht="17.100000000000001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</row>
    <row r="172" spans="1:29" ht="17.100000000000001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</row>
    <row r="173" spans="1:29" ht="17.100000000000001" customHeight="1"/>
    <row r="174" spans="1:29" ht="17.100000000000001" customHeight="1"/>
    <row r="175" spans="1:29" ht="17.100000000000001" customHeight="1"/>
    <row r="176" spans="1:29" ht="17.100000000000001" customHeight="1"/>
    <row r="177" ht="17.100000000000001" customHeight="1"/>
    <row r="178" ht="17.100000000000001" customHeight="1"/>
  </sheetData>
  <mergeCells count="51">
    <mergeCell ref="O16:R16"/>
    <mergeCell ref="O17:R17"/>
    <mergeCell ref="O18:R18"/>
    <mergeCell ref="O19:R19"/>
    <mergeCell ref="O20:R20"/>
    <mergeCell ref="A25:V25"/>
    <mergeCell ref="I10:K10"/>
    <mergeCell ref="I11:K11"/>
    <mergeCell ref="I12:K12"/>
    <mergeCell ref="I13:K13"/>
    <mergeCell ref="I14:K14"/>
    <mergeCell ref="I15:K15"/>
    <mergeCell ref="F19:H19"/>
    <mergeCell ref="F20:H20"/>
    <mergeCell ref="L18:N18"/>
    <mergeCell ref="L19:N19"/>
    <mergeCell ref="L20:N20"/>
    <mergeCell ref="I18:K18"/>
    <mergeCell ref="I19:K19"/>
    <mergeCell ref="I20:K20"/>
    <mergeCell ref="F16:H16"/>
    <mergeCell ref="F17:H17"/>
    <mergeCell ref="L16:N16"/>
    <mergeCell ref="L17:N17"/>
    <mergeCell ref="F18:H18"/>
    <mergeCell ref="I16:K16"/>
    <mergeCell ref="I17:K17"/>
    <mergeCell ref="O15:R15"/>
    <mergeCell ref="F15:H15"/>
    <mergeCell ref="L15:N15"/>
    <mergeCell ref="F11:H11"/>
    <mergeCell ref="L11:N11"/>
    <mergeCell ref="L12:N12"/>
    <mergeCell ref="L13:N13"/>
    <mergeCell ref="L14:N14"/>
    <mergeCell ref="F12:H12"/>
    <mergeCell ref="F13:H13"/>
    <mergeCell ref="F14:H14"/>
    <mergeCell ref="A3:V3"/>
    <mergeCell ref="O11:R11"/>
    <mergeCell ref="O12:R12"/>
    <mergeCell ref="O13:R13"/>
    <mergeCell ref="O14:R14"/>
    <mergeCell ref="F8:H9"/>
    <mergeCell ref="I8:K9"/>
    <mergeCell ref="L8:N9"/>
    <mergeCell ref="O8:R9"/>
    <mergeCell ref="F10:H10"/>
    <mergeCell ref="O10:R10"/>
    <mergeCell ref="L10:N10"/>
    <mergeCell ref="P7:Q7"/>
  </mergeCells>
  <pageMargins left="0.31496062992125984" right="0.31496062992125984" top="0.98425196850393704" bottom="0.19685039370078741" header="0.19685039370078741" footer="0.19685039370078741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24"/>
  <sheetViews>
    <sheetView tabSelected="1" topLeftCell="A2" zoomScaleNormal="100" workbookViewId="0">
      <selection activeCell="S17" sqref="S17"/>
    </sheetView>
  </sheetViews>
  <sheetFormatPr defaultRowHeight="15"/>
  <cols>
    <col min="1" max="1" width="1.140625" style="1" customWidth="1"/>
    <col min="2" max="20" width="8.140625" style="1" customWidth="1"/>
    <col min="21" max="21" width="1.42578125" style="1" customWidth="1"/>
    <col min="28" max="256" width="9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" style="1"/>
  </cols>
  <sheetData>
    <row r="1" spans="1:30" ht="18" customHeight="1">
      <c r="B1" s="2"/>
      <c r="C1" s="2"/>
      <c r="F1" s="2"/>
      <c r="G1" s="2"/>
      <c r="H1" s="3"/>
    </row>
    <row r="2" spans="1:30" ht="33" customHeight="1">
      <c r="B2" s="392" t="s">
        <v>92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</row>
    <row r="3" spans="1:30" ht="18" customHeight="1">
      <c r="B3" s="393"/>
      <c r="C3" s="393"/>
      <c r="D3" s="393"/>
      <c r="E3" s="393"/>
      <c r="F3" s="393"/>
      <c r="G3" s="393"/>
      <c r="H3" s="3"/>
      <c r="I3" s="3"/>
      <c r="J3" s="3"/>
      <c r="K3" s="3"/>
      <c r="L3" s="3"/>
      <c r="M3" s="3"/>
      <c r="T3" s="3"/>
    </row>
    <row r="4" spans="1:30" ht="18" customHeight="1">
      <c r="B4" s="394" t="s">
        <v>0</v>
      </c>
      <c r="C4" s="395"/>
      <c r="D4" s="396" t="s">
        <v>2</v>
      </c>
      <c r="E4" s="397"/>
      <c r="F4" s="396" t="s">
        <v>61</v>
      </c>
      <c r="G4" s="397"/>
      <c r="H4" s="396" t="s">
        <v>44</v>
      </c>
      <c r="I4" s="397"/>
      <c r="J4" s="396" t="s">
        <v>52</v>
      </c>
      <c r="K4" s="397"/>
      <c r="L4" s="398" t="s">
        <v>1</v>
      </c>
      <c r="M4" s="399"/>
      <c r="N4" s="396" t="s">
        <v>53</v>
      </c>
      <c r="O4" s="397"/>
      <c r="P4" s="400" t="s">
        <v>3</v>
      </c>
      <c r="Q4" s="400" t="s">
        <v>4</v>
      </c>
      <c r="R4" s="400" t="s">
        <v>5</v>
      </c>
      <c r="S4" s="400" t="s">
        <v>6</v>
      </c>
      <c r="T4" s="242" t="s">
        <v>124</v>
      </c>
      <c r="AB4" s="6"/>
      <c r="AC4" s="6"/>
      <c r="AD4" s="6"/>
    </row>
    <row r="5" spans="1:30" ht="18" customHeight="1">
      <c r="B5" s="402" t="s">
        <v>125</v>
      </c>
      <c r="C5" s="403"/>
      <c r="D5" s="402" t="s">
        <v>125</v>
      </c>
      <c r="E5" s="403"/>
      <c r="F5" s="402" t="s">
        <v>125</v>
      </c>
      <c r="G5" s="403"/>
      <c r="H5" s="402" t="s">
        <v>125</v>
      </c>
      <c r="I5" s="403"/>
      <c r="J5" s="402" t="s">
        <v>125</v>
      </c>
      <c r="K5" s="403"/>
      <c r="L5" s="402" t="s">
        <v>125</v>
      </c>
      <c r="M5" s="403"/>
      <c r="N5" s="402" t="s">
        <v>125</v>
      </c>
      <c r="O5" s="403"/>
      <c r="P5" s="401"/>
      <c r="Q5" s="401"/>
      <c r="R5" s="401"/>
      <c r="S5" s="401"/>
      <c r="T5" s="243" t="s">
        <v>126</v>
      </c>
      <c r="AB5" s="6"/>
      <c r="AC5" s="6"/>
      <c r="AD5" s="6"/>
    </row>
    <row r="6" spans="1:30" ht="18" customHeight="1">
      <c r="B6" s="406" t="s">
        <v>7</v>
      </c>
      <c r="C6" s="407"/>
      <c r="D6" s="7" t="s">
        <v>7</v>
      </c>
      <c r="E6" s="8" t="s">
        <v>4</v>
      </c>
      <c r="F6" s="7" t="s">
        <v>7</v>
      </c>
      <c r="G6" s="8" t="s">
        <v>4</v>
      </c>
      <c r="H6" s="7" t="s">
        <v>7</v>
      </c>
      <c r="I6" s="8" t="s">
        <v>4</v>
      </c>
      <c r="J6" s="7" t="s">
        <v>7</v>
      </c>
      <c r="K6" s="8" t="s">
        <v>4</v>
      </c>
      <c r="L6" s="7" t="s">
        <v>7</v>
      </c>
      <c r="M6" s="8" t="s">
        <v>4</v>
      </c>
      <c r="N6" s="7" t="s">
        <v>7</v>
      </c>
      <c r="O6" s="8" t="s">
        <v>4</v>
      </c>
      <c r="P6" s="7" t="s">
        <v>7</v>
      </c>
      <c r="Q6" s="7" t="s">
        <v>7</v>
      </c>
      <c r="R6" s="7" t="s">
        <v>7</v>
      </c>
      <c r="S6" s="9" t="s">
        <v>7</v>
      </c>
      <c r="T6" s="244" t="s">
        <v>7</v>
      </c>
      <c r="U6" s="160"/>
      <c r="AB6" s="6"/>
      <c r="AC6" s="6"/>
      <c r="AD6" s="6"/>
    </row>
    <row r="7" spans="1:30" ht="23.1" customHeight="1">
      <c r="A7" s="6"/>
      <c r="B7" s="404">
        <f>'Data Record'!B16</f>
        <v>100</v>
      </c>
      <c r="C7" s="405"/>
      <c r="D7" s="12">
        <f>'Data Record'!T16</f>
        <v>0</v>
      </c>
      <c r="E7" s="11">
        <f>D7/1</f>
        <v>0</v>
      </c>
      <c r="F7" s="245">
        <f>'Uncert of STD'!E8</f>
        <v>2E-3</v>
      </c>
      <c r="G7" s="112">
        <f>F7/SQRT(3)</f>
        <v>1.1547005383792516E-3</v>
      </c>
      <c r="H7" s="139">
        <f>'Uncert of STD'!W51</f>
        <v>1.1999999999999999E-4</v>
      </c>
      <c r="I7" s="11">
        <f>H7/2</f>
        <v>5.9999999999999995E-5</v>
      </c>
      <c r="J7" s="112">
        <f>L20</f>
        <v>0</v>
      </c>
      <c r="K7" s="112">
        <f t="shared" ref="K7:K17" si="0">J7/SQRT(3)</f>
        <v>0</v>
      </c>
      <c r="L7" s="11">
        <f>((B7)*(11.5*10^-6)*1)</f>
        <v>1.15E-3</v>
      </c>
      <c r="M7" s="11">
        <f t="shared" ref="M7:M17" si="1">L7/SQRT(3)</f>
        <v>6.6395280956806969E-4</v>
      </c>
      <c r="N7" s="12">
        <f>0.0001/2</f>
        <v>5.0000000000000002E-5</v>
      </c>
      <c r="O7" s="13">
        <f t="shared" ref="O7:O17" si="2">(N7/SQRT(3))</f>
        <v>2.8867513459481293E-5</v>
      </c>
      <c r="P7" s="11">
        <f t="shared" ref="P7:P17" si="3">SQRT(E7^2+G7^2+I7^2+K7^2+M7^2+O7^2)</f>
        <v>1.333641631023867E-3</v>
      </c>
      <c r="Q7" s="14">
        <f t="shared" ref="Q7:Q17" si="4">E7/1</f>
        <v>0</v>
      </c>
      <c r="R7" s="15" t="str">
        <f>IF(E7=0,"∞",(P7^4/(E7^4/3)))</f>
        <v>∞</v>
      </c>
      <c r="S7" s="10">
        <f>IF(R7="∞",2,_xlfn.T.INV.2T(0.0455,R7))</f>
        <v>2</v>
      </c>
      <c r="T7" s="246">
        <f>(P7*S7)*1000</f>
        <v>2.667283262047734</v>
      </c>
      <c r="U7" s="160"/>
      <c r="AB7" s="6"/>
      <c r="AC7" s="6"/>
      <c r="AD7" s="6"/>
    </row>
    <row r="8" spans="1:30" ht="23.1" customHeight="1">
      <c r="A8" s="6"/>
      <c r="B8" s="404">
        <f>'Data Record'!B17</f>
        <v>125</v>
      </c>
      <c r="C8" s="405"/>
      <c r="D8" s="12">
        <f>'Data Record'!T17</f>
        <v>0</v>
      </c>
      <c r="E8" s="11">
        <f t="shared" ref="E8:E17" si="5">D8/1</f>
        <v>0</v>
      </c>
      <c r="F8" s="245">
        <f>'Uncert of STD'!E9</f>
        <v>2E-3</v>
      </c>
      <c r="G8" s="112">
        <f t="shared" ref="G8:G17" si="6">F8/SQRT(3)</f>
        <v>1.1547005383792516E-3</v>
      </c>
      <c r="H8" s="139">
        <f>'Uncert of STD'!AI5</f>
        <v>4.1999999999999996E-4</v>
      </c>
      <c r="I8" s="11">
        <f t="shared" ref="I8:I17" si="7">H8/2</f>
        <v>2.0999999999999998E-4</v>
      </c>
      <c r="J8" s="112">
        <f>J7</f>
        <v>0</v>
      </c>
      <c r="K8" s="112">
        <f t="shared" si="0"/>
        <v>0</v>
      </c>
      <c r="L8" s="11">
        <f t="shared" ref="L8:L17" si="8">((B8)*(11.5*10^-6)*1)</f>
        <v>1.4375E-3</v>
      </c>
      <c r="M8" s="11">
        <f t="shared" si="1"/>
        <v>8.2994101196008706E-4</v>
      </c>
      <c r="N8" s="12">
        <f t="shared" ref="N8:N17" si="9">0.0001/2</f>
        <v>5.0000000000000002E-5</v>
      </c>
      <c r="O8" s="13">
        <f t="shared" si="2"/>
        <v>2.8867513459481293E-5</v>
      </c>
      <c r="P8" s="11">
        <f t="shared" si="3"/>
        <v>1.437730416315938E-3</v>
      </c>
      <c r="Q8" s="14">
        <f t="shared" si="4"/>
        <v>0</v>
      </c>
      <c r="R8" s="15" t="str">
        <f t="shared" ref="R8:R17" si="10">IF(E8=0,"∞",(P8^4/(E8^4/3)))</f>
        <v>∞</v>
      </c>
      <c r="S8" s="10">
        <f t="shared" ref="S8:S17" si="11">IF(R8="∞",2,_xlfn.T.INV.2T(0.0455,R8))</f>
        <v>2</v>
      </c>
      <c r="T8" s="246">
        <f t="shared" ref="T8:T17" si="12">(P8*S8)*1000</f>
        <v>2.8754608326318762</v>
      </c>
      <c r="U8" s="160"/>
      <c r="AB8" s="6"/>
      <c r="AC8" s="6"/>
      <c r="AD8" s="6"/>
    </row>
    <row r="9" spans="1:30" s="6" customFormat="1" ht="23.1" customHeight="1">
      <c r="B9" s="404">
        <f>'Data Record'!B18</f>
        <v>150</v>
      </c>
      <c r="C9" s="405"/>
      <c r="D9" s="12">
        <f>'Data Record'!T18</f>
        <v>0</v>
      </c>
      <c r="E9" s="11">
        <f t="shared" si="5"/>
        <v>0</v>
      </c>
      <c r="F9" s="245">
        <f>'Uncert of STD'!E9</f>
        <v>2E-3</v>
      </c>
      <c r="G9" s="112">
        <f t="shared" si="6"/>
        <v>1.1547005383792516E-3</v>
      </c>
      <c r="H9" s="139">
        <f>'Uncert of STD'!AI6</f>
        <v>4.6999999999999999E-4</v>
      </c>
      <c r="I9" s="11">
        <f t="shared" si="7"/>
        <v>2.3499999999999999E-4</v>
      </c>
      <c r="J9" s="112">
        <f t="shared" ref="J9:J17" si="13">J8</f>
        <v>0</v>
      </c>
      <c r="K9" s="112">
        <f t="shared" si="0"/>
        <v>0</v>
      </c>
      <c r="L9" s="11">
        <f t="shared" si="8"/>
        <v>1.725E-3</v>
      </c>
      <c r="M9" s="11">
        <f t="shared" si="1"/>
        <v>9.9592921435210442E-4</v>
      </c>
      <c r="N9" s="12">
        <f t="shared" si="9"/>
        <v>5.0000000000000002E-5</v>
      </c>
      <c r="O9" s="13">
        <f t="shared" si="2"/>
        <v>2.8867513459481293E-5</v>
      </c>
      <c r="P9" s="11">
        <f t="shared" si="3"/>
        <v>1.5431353364713891E-3</v>
      </c>
      <c r="Q9" s="14">
        <f t="shared" si="4"/>
        <v>0</v>
      </c>
      <c r="R9" s="15" t="str">
        <f t="shared" si="10"/>
        <v>∞</v>
      </c>
      <c r="S9" s="10">
        <f t="shared" si="11"/>
        <v>2</v>
      </c>
      <c r="T9" s="246">
        <f t="shared" si="12"/>
        <v>3.0862706729427782</v>
      </c>
      <c r="U9" s="161"/>
    </row>
    <row r="10" spans="1:30" s="6" customFormat="1" ht="23.1" customHeight="1">
      <c r="B10" s="404">
        <f>'Data Record'!B19</f>
        <v>175</v>
      </c>
      <c r="C10" s="405"/>
      <c r="D10" s="12">
        <f>'Data Record'!T19</f>
        <v>0</v>
      </c>
      <c r="E10" s="11">
        <f t="shared" si="5"/>
        <v>0</v>
      </c>
      <c r="F10" s="245">
        <f>'Uncert of STD'!E10</f>
        <v>2E-3</v>
      </c>
      <c r="G10" s="112">
        <f t="shared" si="6"/>
        <v>1.1547005383792516E-3</v>
      </c>
      <c r="H10" s="139">
        <f>'Uncert of STD'!AI7</f>
        <v>5.1000000000000004E-4</v>
      </c>
      <c r="I10" s="11">
        <f t="shared" si="7"/>
        <v>2.5500000000000002E-4</v>
      </c>
      <c r="J10" s="112">
        <f t="shared" si="13"/>
        <v>0</v>
      </c>
      <c r="K10" s="112">
        <f t="shared" si="0"/>
        <v>0</v>
      </c>
      <c r="L10" s="11">
        <f t="shared" si="8"/>
        <v>2.0125E-3</v>
      </c>
      <c r="M10" s="11">
        <f t="shared" si="1"/>
        <v>1.1619174167441218E-3</v>
      </c>
      <c r="N10" s="12">
        <f t="shared" si="9"/>
        <v>5.0000000000000002E-5</v>
      </c>
      <c r="O10" s="13">
        <f t="shared" si="2"/>
        <v>2.8867513459481293E-5</v>
      </c>
      <c r="P10" s="11">
        <f t="shared" si="3"/>
        <v>1.658084361544973E-3</v>
      </c>
      <c r="Q10" s="14">
        <f t="shared" si="4"/>
        <v>0</v>
      </c>
      <c r="R10" s="15" t="str">
        <f t="shared" si="10"/>
        <v>∞</v>
      </c>
      <c r="S10" s="10">
        <f t="shared" si="11"/>
        <v>2</v>
      </c>
      <c r="T10" s="246">
        <f t="shared" si="12"/>
        <v>3.3161687230899459</v>
      </c>
      <c r="U10" s="161"/>
    </row>
    <row r="11" spans="1:30" s="6" customFormat="1" ht="23.1" customHeight="1">
      <c r="B11" s="404">
        <f>'Data Record'!B20</f>
        <v>200</v>
      </c>
      <c r="C11" s="405"/>
      <c r="D11" s="12">
        <f>'Data Record'!T20</f>
        <v>0</v>
      </c>
      <c r="E11" s="11">
        <f t="shared" si="5"/>
        <v>0</v>
      </c>
      <c r="F11" s="245">
        <f>'Uncert of STD'!E10</f>
        <v>2E-3</v>
      </c>
      <c r="G11" s="112">
        <f t="shared" si="6"/>
        <v>1.1547005383792516E-3</v>
      </c>
      <c r="H11" s="139">
        <f>'Uncert of STD'!AI8</f>
        <v>5.5000000000000003E-4</v>
      </c>
      <c r="I11" s="11">
        <f t="shared" si="7"/>
        <v>2.7500000000000002E-4</v>
      </c>
      <c r="J11" s="112">
        <f t="shared" si="13"/>
        <v>0</v>
      </c>
      <c r="K11" s="112">
        <f t="shared" si="0"/>
        <v>0</v>
      </c>
      <c r="L11" s="11">
        <f t="shared" si="8"/>
        <v>2.3E-3</v>
      </c>
      <c r="M11" s="11">
        <f t="shared" si="1"/>
        <v>1.3279056191361394E-3</v>
      </c>
      <c r="N11" s="12">
        <f t="shared" si="9"/>
        <v>5.0000000000000002E-5</v>
      </c>
      <c r="O11" s="13">
        <f t="shared" si="2"/>
        <v>2.8867513459481293E-5</v>
      </c>
      <c r="P11" s="11">
        <f t="shared" si="3"/>
        <v>1.7813267527323562E-3</v>
      </c>
      <c r="Q11" s="14">
        <f t="shared" si="4"/>
        <v>0</v>
      </c>
      <c r="R11" s="15" t="str">
        <f t="shared" si="10"/>
        <v>∞</v>
      </c>
      <c r="S11" s="10">
        <f t="shared" si="11"/>
        <v>2</v>
      </c>
      <c r="T11" s="246">
        <f t="shared" si="12"/>
        <v>3.5626535054647124</v>
      </c>
      <c r="U11" s="161"/>
    </row>
    <row r="12" spans="1:30" s="6" customFormat="1" ht="23.1" customHeight="1">
      <c r="B12" s="404">
        <f>'Data Record'!B21</f>
        <v>250</v>
      </c>
      <c r="C12" s="405"/>
      <c r="D12" s="12">
        <f>'Data Record'!T21</f>
        <v>0</v>
      </c>
      <c r="E12" s="11">
        <f t="shared" si="5"/>
        <v>0</v>
      </c>
      <c r="F12" s="245">
        <f>'Uncert of STD'!E11</f>
        <v>2E-3</v>
      </c>
      <c r="G12" s="112">
        <f t="shared" si="6"/>
        <v>1.1547005383792516E-3</v>
      </c>
      <c r="H12" s="139">
        <f>'Uncert of STD'!AI9</f>
        <v>6.3000000000000003E-4</v>
      </c>
      <c r="I12" s="11">
        <f t="shared" si="7"/>
        <v>3.1500000000000001E-4</v>
      </c>
      <c r="J12" s="112">
        <f t="shared" si="13"/>
        <v>0</v>
      </c>
      <c r="K12" s="112">
        <f t="shared" si="0"/>
        <v>0</v>
      </c>
      <c r="L12" s="11">
        <f t="shared" si="8"/>
        <v>2.875E-3</v>
      </c>
      <c r="M12" s="11">
        <f t="shared" si="1"/>
        <v>1.6598820239201741E-3</v>
      </c>
      <c r="N12" s="12">
        <f t="shared" si="9"/>
        <v>5.0000000000000002E-5</v>
      </c>
      <c r="O12" s="13">
        <f t="shared" si="2"/>
        <v>2.8867513459481293E-5</v>
      </c>
      <c r="P12" s="11">
        <f t="shared" si="3"/>
        <v>2.0466069480972651E-3</v>
      </c>
      <c r="Q12" s="14">
        <f t="shared" si="4"/>
        <v>0</v>
      </c>
      <c r="R12" s="15" t="str">
        <f t="shared" si="10"/>
        <v>∞</v>
      </c>
      <c r="S12" s="10">
        <f t="shared" si="11"/>
        <v>2</v>
      </c>
      <c r="T12" s="246">
        <f t="shared" si="12"/>
        <v>4.0932138961945297</v>
      </c>
      <c r="U12" s="161"/>
      <c r="AB12" s="1"/>
      <c r="AC12" s="1"/>
      <c r="AD12" s="1"/>
    </row>
    <row r="13" spans="1:30" s="6" customFormat="1" ht="23.1" customHeight="1">
      <c r="B13" s="404">
        <f>'Data Record'!B22</f>
        <v>300</v>
      </c>
      <c r="C13" s="405"/>
      <c r="D13" s="12">
        <f>'Data Record'!T22</f>
        <v>0</v>
      </c>
      <c r="E13" s="11">
        <f t="shared" si="5"/>
        <v>0</v>
      </c>
      <c r="F13" s="245">
        <f>'Uncert of STD'!E12</f>
        <v>2E-3</v>
      </c>
      <c r="G13" s="112">
        <f t="shared" si="6"/>
        <v>1.1547005383792516E-3</v>
      </c>
      <c r="H13" s="139">
        <f>'Uncert of STD'!AI10</f>
        <v>7.0999999999999991E-4</v>
      </c>
      <c r="I13" s="11">
        <f t="shared" si="7"/>
        <v>3.5499999999999996E-4</v>
      </c>
      <c r="J13" s="112">
        <f t="shared" si="13"/>
        <v>0</v>
      </c>
      <c r="K13" s="112">
        <f t="shared" si="0"/>
        <v>0</v>
      </c>
      <c r="L13" s="11">
        <f t="shared" si="8"/>
        <v>3.4499999999999999E-3</v>
      </c>
      <c r="M13" s="11">
        <f t="shared" si="1"/>
        <v>1.9918584287042088E-3</v>
      </c>
      <c r="N13" s="12">
        <f t="shared" si="9"/>
        <v>5.0000000000000002E-5</v>
      </c>
      <c r="O13" s="13">
        <f t="shared" si="2"/>
        <v>2.8867513459481293E-5</v>
      </c>
      <c r="P13" s="11">
        <f t="shared" si="3"/>
        <v>2.3297406865715048E-3</v>
      </c>
      <c r="Q13" s="14">
        <f t="shared" si="4"/>
        <v>0</v>
      </c>
      <c r="R13" s="15" t="str">
        <f t="shared" si="10"/>
        <v>∞</v>
      </c>
      <c r="S13" s="10">
        <f t="shared" si="11"/>
        <v>2</v>
      </c>
      <c r="T13" s="246">
        <f t="shared" si="12"/>
        <v>4.6594813731430094</v>
      </c>
      <c r="U13" s="161"/>
      <c r="AB13" s="1"/>
      <c r="AC13" s="1"/>
      <c r="AD13" s="1"/>
    </row>
    <row r="14" spans="1:30" s="6" customFormat="1" ht="23.1" customHeight="1">
      <c r="B14" s="404">
        <f>'Data Record'!B23</f>
        <v>400</v>
      </c>
      <c r="C14" s="405"/>
      <c r="D14" s="12">
        <f>'Data Record'!T23</f>
        <v>0</v>
      </c>
      <c r="E14" s="11">
        <f t="shared" si="5"/>
        <v>0</v>
      </c>
      <c r="F14" s="245">
        <f>'Uncert of STD'!E13</f>
        <v>2E-3</v>
      </c>
      <c r="G14" s="112">
        <f t="shared" si="6"/>
        <v>1.1547005383792516E-3</v>
      </c>
      <c r="H14" s="139">
        <f>'Uncert of STD'!AI11</f>
        <v>8.9000000000000006E-4</v>
      </c>
      <c r="I14" s="11">
        <f t="shared" si="7"/>
        <v>4.4500000000000003E-4</v>
      </c>
      <c r="J14" s="112">
        <f t="shared" si="13"/>
        <v>0</v>
      </c>
      <c r="K14" s="112">
        <f t="shared" si="0"/>
        <v>0</v>
      </c>
      <c r="L14" s="11">
        <f t="shared" si="8"/>
        <v>4.5999999999999999E-3</v>
      </c>
      <c r="M14" s="11">
        <f t="shared" si="1"/>
        <v>2.6558112382722788E-3</v>
      </c>
      <c r="N14" s="12">
        <f t="shared" si="9"/>
        <v>5.0000000000000002E-5</v>
      </c>
      <c r="O14" s="13">
        <f t="shared" si="2"/>
        <v>2.8867513459481293E-5</v>
      </c>
      <c r="P14" s="11">
        <f t="shared" si="3"/>
        <v>2.9301066533489869E-3</v>
      </c>
      <c r="Q14" s="14">
        <f t="shared" si="4"/>
        <v>0</v>
      </c>
      <c r="R14" s="15" t="str">
        <f t="shared" si="10"/>
        <v>∞</v>
      </c>
      <c r="S14" s="10">
        <f t="shared" si="11"/>
        <v>2</v>
      </c>
      <c r="T14" s="246">
        <f t="shared" si="12"/>
        <v>5.8602133066979736</v>
      </c>
      <c r="U14" s="161"/>
      <c r="AB14" s="1"/>
      <c r="AC14" s="1"/>
      <c r="AD14" s="1"/>
    </row>
    <row r="15" spans="1:30" s="6" customFormat="1" ht="23.1" customHeight="1">
      <c r="B15" s="404">
        <f>'Data Record'!B24</f>
        <v>500</v>
      </c>
      <c r="C15" s="405"/>
      <c r="D15" s="12">
        <f>'Data Record'!T24</f>
        <v>0</v>
      </c>
      <c r="E15" s="11">
        <f t="shared" si="5"/>
        <v>0</v>
      </c>
      <c r="F15" s="245">
        <f>'Uncert of STD'!E14</f>
        <v>2E-3</v>
      </c>
      <c r="G15" s="112">
        <f t="shared" si="6"/>
        <v>1.1547005383792516E-3</v>
      </c>
      <c r="H15" s="139">
        <f>'Uncert of STD'!AI12</f>
        <v>1.1000000000000001E-3</v>
      </c>
      <c r="I15" s="11">
        <f t="shared" si="7"/>
        <v>5.5000000000000003E-4</v>
      </c>
      <c r="J15" s="112">
        <f t="shared" si="13"/>
        <v>0</v>
      </c>
      <c r="K15" s="112">
        <f t="shared" si="0"/>
        <v>0</v>
      </c>
      <c r="L15" s="11">
        <f t="shared" si="8"/>
        <v>5.7499999999999999E-3</v>
      </c>
      <c r="M15" s="11">
        <f t="shared" si="1"/>
        <v>3.3197640478403482E-3</v>
      </c>
      <c r="N15" s="12">
        <f t="shared" si="9"/>
        <v>5.0000000000000002E-5</v>
      </c>
      <c r="O15" s="13">
        <f t="shared" si="2"/>
        <v>2.8867513459481293E-5</v>
      </c>
      <c r="P15" s="11">
        <f t="shared" si="3"/>
        <v>3.5577380454440435E-3</v>
      </c>
      <c r="Q15" s="14">
        <f t="shared" si="4"/>
        <v>0</v>
      </c>
      <c r="R15" s="15" t="str">
        <f t="shared" si="10"/>
        <v>∞</v>
      </c>
      <c r="S15" s="10">
        <f t="shared" si="11"/>
        <v>2</v>
      </c>
      <c r="T15" s="246">
        <f t="shared" si="12"/>
        <v>7.1154760908880865</v>
      </c>
      <c r="AB15" s="1"/>
      <c r="AC15" s="1"/>
      <c r="AD15" s="1"/>
    </row>
    <row r="16" spans="1:30" s="6" customFormat="1" ht="23.1" customHeight="1">
      <c r="A16" s="1"/>
      <c r="B16" s="404">
        <f>'Data Record'!B25</f>
        <v>600</v>
      </c>
      <c r="C16" s="405"/>
      <c r="D16" s="12">
        <f>'Data Record'!T25</f>
        <v>0</v>
      </c>
      <c r="E16" s="11">
        <f t="shared" si="5"/>
        <v>0</v>
      </c>
      <c r="F16" s="245">
        <f>'Uncert of STD'!E15</f>
        <v>2E-3</v>
      </c>
      <c r="G16" s="112">
        <f t="shared" si="6"/>
        <v>1.1547005383792516E-3</v>
      </c>
      <c r="H16" s="139">
        <f>'Uncert of STD'!AI12+'Uncert of STD'!W51</f>
        <v>1.2200000000000002E-3</v>
      </c>
      <c r="I16" s="11">
        <f t="shared" si="7"/>
        <v>6.1000000000000008E-4</v>
      </c>
      <c r="J16" s="112">
        <f t="shared" si="13"/>
        <v>0</v>
      </c>
      <c r="K16" s="112">
        <f t="shared" si="0"/>
        <v>0</v>
      </c>
      <c r="L16" s="11">
        <f t="shared" si="8"/>
        <v>6.8999999999999999E-3</v>
      </c>
      <c r="M16" s="11">
        <f t="shared" si="1"/>
        <v>3.9837168574084177E-3</v>
      </c>
      <c r="N16" s="12">
        <f t="shared" si="9"/>
        <v>5.0000000000000002E-5</v>
      </c>
      <c r="O16" s="13">
        <f t="shared" si="2"/>
        <v>2.8867513459481293E-5</v>
      </c>
      <c r="P16" s="11">
        <f t="shared" si="3"/>
        <v>4.1924058327727125E-3</v>
      </c>
      <c r="Q16" s="14">
        <f t="shared" si="4"/>
        <v>0</v>
      </c>
      <c r="R16" s="15" t="str">
        <f t="shared" si="10"/>
        <v>∞</v>
      </c>
      <c r="S16" s="10">
        <f t="shared" si="11"/>
        <v>2</v>
      </c>
      <c r="T16" s="246">
        <f t="shared" si="12"/>
        <v>8.3848116655454259</v>
      </c>
      <c r="AB16" s="1"/>
      <c r="AC16" s="1"/>
      <c r="AD16" s="1"/>
    </row>
    <row r="17" spans="1:30" s="6" customFormat="1" ht="23.1" customHeight="1">
      <c r="A17" s="1"/>
      <c r="B17" s="404">
        <f>'Data Record'!B26</f>
        <v>700</v>
      </c>
      <c r="C17" s="405"/>
      <c r="D17" s="12">
        <f>'Data Record'!T26</f>
        <v>0</v>
      </c>
      <c r="E17" s="11">
        <f t="shared" si="5"/>
        <v>0</v>
      </c>
      <c r="F17" s="245">
        <f>'Uncert of STD'!E16</f>
        <v>2E-3</v>
      </c>
      <c r="G17" s="112">
        <f t="shared" si="6"/>
        <v>1.1547005383792516E-3</v>
      </c>
      <c r="H17" s="139">
        <f>'Uncert of STD'!AI12+'Uncert of STD'!AI8</f>
        <v>1.65E-3</v>
      </c>
      <c r="I17" s="11">
        <f t="shared" si="7"/>
        <v>8.25E-4</v>
      </c>
      <c r="J17" s="112">
        <f t="shared" si="13"/>
        <v>0</v>
      </c>
      <c r="K17" s="112">
        <f t="shared" si="0"/>
        <v>0</v>
      </c>
      <c r="L17" s="11">
        <f t="shared" si="8"/>
        <v>8.0499999999999999E-3</v>
      </c>
      <c r="M17" s="11">
        <f t="shared" si="1"/>
        <v>4.6476696669764872E-3</v>
      </c>
      <c r="N17" s="12">
        <f t="shared" si="9"/>
        <v>5.0000000000000002E-5</v>
      </c>
      <c r="O17" s="13">
        <f t="shared" si="2"/>
        <v>2.8867513459481293E-5</v>
      </c>
      <c r="P17" s="11">
        <f t="shared" si="3"/>
        <v>4.8595910321754436E-3</v>
      </c>
      <c r="Q17" s="14">
        <f t="shared" si="4"/>
        <v>0</v>
      </c>
      <c r="R17" s="15" t="str">
        <f t="shared" si="10"/>
        <v>∞</v>
      </c>
      <c r="S17" s="10">
        <f t="shared" si="11"/>
        <v>2</v>
      </c>
      <c r="T17" s="246">
        <f t="shared" si="12"/>
        <v>9.7191820643508873</v>
      </c>
      <c r="AB17" s="1"/>
      <c r="AC17" s="1"/>
      <c r="AD17" s="1"/>
    </row>
    <row r="18" spans="1:30" s="6" customFormat="1" ht="18" customHeight="1">
      <c r="A18" s="1"/>
      <c r="B18" s="16"/>
      <c r="C18" s="16"/>
      <c r="D18" s="16"/>
      <c r="E18" s="16"/>
      <c r="F18" s="16"/>
      <c r="G18" s="16"/>
      <c r="H18" s="16"/>
      <c r="I18" s="16"/>
      <c r="J18" s="16" t="s">
        <v>54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AB18" s="1"/>
      <c r="AC18" s="1"/>
      <c r="AD18" s="1"/>
    </row>
    <row r="19" spans="1:30" s="6" customFormat="1" ht="18" customHeight="1">
      <c r="A19" s="1"/>
      <c r="B19" s="16"/>
      <c r="C19" s="16"/>
      <c r="D19" s="114"/>
      <c r="E19" s="16"/>
      <c r="F19" s="16"/>
      <c r="G19" s="16"/>
      <c r="H19" s="16"/>
      <c r="I19" s="16"/>
      <c r="J19" s="113" t="s">
        <v>55</v>
      </c>
      <c r="K19" s="129" t="s">
        <v>56</v>
      </c>
      <c r="L19" s="130"/>
      <c r="M19" s="131"/>
      <c r="N19" s="114"/>
      <c r="O19" s="114"/>
      <c r="P19" s="16"/>
      <c r="Q19" s="16"/>
      <c r="R19" s="16"/>
      <c r="S19" s="16"/>
      <c r="T19" s="16"/>
      <c r="AB19" s="1"/>
      <c r="AC19" s="1"/>
      <c r="AD19" s="1"/>
    </row>
    <row r="20" spans="1:30" s="17" customFormat="1" ht="18" customHeight="1">
      <c r="B20" s="16"/>
      <c r="C20" s="16"/>
      <c r="D20" s="114"/>
      <c r="E20" s="16"/>
      <c r="F20" s="16"/>
      <c r="G20" s="16"/>
      <c r="H20" s="16"/>
      <c r="I20" s="16"/>
      <c r="J20" s="113" t="s">
        <v>57</v>
      </c>
      <c r="K20" s="129" t="s">
        <v>57</v>
      </c>
      <c r="L20" s="247">
        <v>0</v>
      </c>
      <c r="M20" s="132" t="s">
        <v>58</v>
      </c>
      <c r="N20" s="114"/>
      <c r="O20" s="114"/>
      <c r="P20" s="16"/>
      <c r="Q20" s="16"/>
      <c r="R20" s="16"/>
      <c r="S20" s="16"/>
      <c r="T20" s="16"/>
    </row>
    <row r="21" spans="1:30" s="17" customFormat="1" ht="18" customHeight="1">
      <c r="B21" s="16"/>
      <c r="C21" s="16"/>
      <c r="D21" s="133"/>
      <c r="E21" s="16"/>
      <c r="F21" s="16"/>
      <c r="G21" s="16"/>
      <c r="H21" s="16"/>
      <c r="I21" s="16"/>
      <c r="J21" s="113" t="s">
        <v>57</v>
      </c>
      <c r="K21" s="129" t="s">
        <v>59</v>
      </c>
      <c r="L21" s="134">
        <v>5.7499999999999999E-3</v>
      </c>
      <c r="M21" s="132" t="s">
        <v>58</v>
      </c>
      <c r="N21" s="135"/>
      <c r="O21" s="136"/>
      <c r="P21" s="16"/>
      <c r="Q21" s="16"/>
      <c r="R21" s="16"/>
      <c r="S21" s="16"/>
      <c r="T21" s="16"/>
    </row>
    <row r="22" spans="1:30" s="17" customFormat="1" ht="18" customHeight="1">
      <c r="B22" s="16"/>
      <c r="C22" s="16"/>
      <c r="D22" s="114"/>
      <c r="E22" s="16"/>
      <c r="F22" s="16"/>
      <c r="G22" s="16"/>
      <c r="H22" s="16"/>
      <c r="I22" s="16"/>
      <c r="J22" s="113" t="s">
        <v>57</v>
      </c>
      <c r="K22" s="137" t="s">
        <v>60</v>
      </c>
      <c r="L22" s="138">
        <v>-0.2026</v>
      </c>
      <c r="M22" s="132" t="s">
        <v>58</v>
      </c>
      <c r="N22" s="114"/>
      <c r="O22" s="114"/>
      <c r="P22" s="16"/>
      <c r="Q22" s="16"/>
      <c r="R22" s="16"/>
      <c r="S22" s="16"/>
      <c r="T22" s="16"/>
    </row>
    <row r="23" spans="1:30" s="17" customFormat="1" ht="18" customHeight="1">
      <c r="B23" s="16"/>
      <c r="C23" s="16"/>
      <c r="D23" s="114"/>
      <c r="E23" s="16"/>
      <c r="F23" s="16"/>
      <c r="G23" s="16"/>
      <c r="H23" s="16"/>
      <c r="I23" s="16"/>
      <c r="J23" s="114"/>
      <c r="K23" s="114"/>
      <c r="L23" s="114"/>
      <c r="M23" s="114"/>
      <c r="N23" s="114"/>
      <c r="O23" s="114"/>
      <c r="P23" s="16"/>
      <c r="Q23" s="16"/>
      <c r="R23" s="16"/>
      <c r="S23" s="16"/>
      <c r="T23" s="16"/>
    </row>
    <row r="24" spans="1:30" s="17" customFormat="1" ht="18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30" s="17" customFormat="1" ht="18" customHeight="1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30" s="17" customFormat="1" ht="18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30" s="17" customFormat="1" ht="18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30" s="17" customFormat="1" ht="18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30" s="17" customFormat="1" ht="18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30" s="17" customFormat="1" ht="18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30" s="17" customFormat="1" ht="18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30" s="17" customFormat="1" ht="18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s="17" customFormat="1" ht="18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0" s="17" customFormat="1" ht="18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2:20" s="17" customFormat="1" ht="18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2:20" s="17" customFormat="1" ht="18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2:20" s="17" customFormat="1" ht="18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2:20" s="17" customFormat="1" ht="18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2:20" s="17" customFormat="1" ht="18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s="17" customFormat="1" ht="18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s="17" customFormat="1" ht="18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s="17" customFormat="1" ht="18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2:20" s="17" customFormat="1" ht="18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2:20" s="17" customFormat="1" ht="18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2:20" s="17" customFormat="1" ht="18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2:20" s="17" customFormat="1" ht="18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2:20" s="17" customFormat="1" ht="18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2:20" s="17" customFormat="1" ht="18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2:20" s="17" customFormat="1" ht="1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2:20" s="17" customFormat="1" ht="1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2:20" s="17" customFormat="1" ht="1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2:20" s="17" customFormat="1" ht="1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2:20" s="17" customFormat="1" ht="1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2:20" s="17" customFormat="1" ht="1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2:20" s="17" customFormat="1" ht="1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2:20" s="17" customFormat="1" ht="1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2:20" s="17" customFormat="1" ht="1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2:20" s="17" customFormat="1" ht="1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2:20" s="17" customFormat="1" ht="1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2:20" s="17" customFormat="1" ht="1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2:20" s="17" customFormat="1" ht="1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2:20" s="17" customFormat="1" ht="1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2:20" s="17" customFormat="1" ht="1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2:20" s="17" customFormat="1" ht="1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2:20" s="17" customFormat="1" ht="1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2:20" s="17" customFormat="1" ht="1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2:20" s="17" customFormat="1" ht="1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2:20" s="17" customFormat="1" ht="1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2:20" s="17" customFormat="1" ht="1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2:20" s="17" customFormat="1" ht="1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2:20" s="17" customFormat="1" ht="1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2:20" s="17" customFormat="1" ht="1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2:20" s="17" customFormat="1" ht="1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2:20" s="17" customFormat="1" ht="1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2:20" s="17" customFormat="1" ht="1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2:20" s="17" customFormat="1" ht="1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2:20" s="17" customFormat="1" ht="1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2:20" s="17" customFormat="1" ht="1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2:20" s="17" customFormat="1" ht="1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2:20" s="17" customFormat="1" ht="1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2:20" s="17" customFormat="1" ht="1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2:20" s="17" customFormat="1" ht="12">
      <c r="B82" s="18"/>
      <c r="C82" s="18"/>
      <c r="D82" s="22"/>
      <c r="E82" s="18"/>
      <c r="F82" s="19"/>
      <c r="G82" s="20"/>
      <c r="H82" s="21"/>
      <c r="I82" s="22"/>
      <c r="J82" s="22"/>
      <c r="K82" s="22"/>
      <c r="L82" s="22"/>
      <c r="M82" s="22"/>
      <c r="N82" s="22"/>
      <c r="O82" s="23"/>
      <c r="P82" s="19"/>
      <c r="Q82" s="20"/>
      <c r="R82" s="24"/>
      <c r="S82" s="25"/>
      <c r="T82" s="26"/>
    </row>
    <row r="83" spans="2:20" s="17" customFormat="1" ht="12">
      <c r="B83" s="18"/>
      <c r="C83" s="18"/>
      <c r="D83" s="22"/>
      <c r="E83" s="18"/>
      <c r="F83" s="19"/>
      <c r="G83" s="20"/>
      <c r="H83" s="21"/>
      <c r="I83" s="22"/>
      <c r="J83" s="22"/>
      <c r="K83" s="22"/>
      <c r="L83" s="22"/>
      <c r="M83" s="22"/>
      <c r="N83" s="22"/>
      <c r="O83" s="23"/>
      <c r="P83" s="19"/>
      <c r="Q83" s="20"/>
      <c r="R83" s="24"/>
      <c r="S83" s="25"/>
      <c r="T83" s="26"/>
    </row>
    <row r="84" spans="2:20" s="17" customFormat="1" ht="12">
      <c r="B84" s="18"/>
      <c r="C84" s="18"/>
      <c r="D84" s="22"/>
      <c r="E84" s="18"/>
      <c r="F84" s="19"/>
      <c r="G84" s="20"/>
      <c r="H84" s="21"/>
      <c r="I84" s="22"/>
      <c r="J84" s="22"/>
      <c r="K84" s="22"/>
      <c r="L84" s="22"/>
      <c r="M84" s="22"/>
      <c r="N84" s="22"/>
      <c r="O84" s="23"/>
      <c r="P84" s="19"/>
      <c r="Q84" s="20"/>
      <c r="R84" s="24"/>
      <c r="S84" s="25"/>
      <c r="T84" s="26"/>
    </row>
    <row r="85" spans="2:20" s="17" customFormat="1" ht="12">
      <c r="B85" s="18"/>
      <c r="C85" s="18"/>
      <c r="D85" s="22"/>
      <c r="E85" s="18"/>
      <c r="F85" s="19"/>
      <c r="G85" s="20"/>
      <c r="H85" s="21"/>
      <c r="I85" s="22"/>
      <c r="J85" s="22"/>
      <c r="K85" s="22"/>
      <c r="L85" s="22"/>
      <c r="M85" s="22"/>
      <c r="N85" s="22"/>
      <c r="O85" s="23"/>
      <c r="P85" s="19"/>
      <c r="Q85" s="20"/>
      <c r="R85" s="24"/>
      <c r="S85" s="25"/>
      <c r="T85" s="26"/>
    </row>
    <row r="86" spans="2:20" s="17" customFormat="1" ht="12">
      <c r="B86" s="18"/>
      <c r="C86" s="18"/>
      <c r="D86" s="22"/>
      <c r="E86" s="18"/>
      <c r="F86" s="19"/>
      <c r="G86" s="20"/>
      <c r="H86" s="21"/>
      <c r="I86" s="22"/>
      <c r="J86" s="22"/>
      <c r="K86" s="22"/>
      <c r="L86" s="22"/>
      <c r="M86" s="22"/>
      <c r="N86" s="22"/>
      <c r="O86" s="23"/>
      <c r="P86" s="19"/>
      <c r="Q86" s="20"/>
      <c r="R86" s="24"/>
      <c r="S86" s="25"/>
      <c r="T86" s="26"/>
    </row>
    <row r="87" spans="2:20" s="17" customFormat="1" ht="12">
      <c r="B87" s="18"/>
      <c r="C87" s="18"/>
      <c r="D87" s="22"/>
      <c r="E87" s="18"/>
      <c r="F87" s="19"/>
      <c r="G87" s="20"/>
      <c r="H87" s="21"/>
      <c r="I87" s="22"/>
      <c r="J87" s="22"/>
      <c r="K87" s="22"/>
      <c r="L87" s="22"/>
      <c r="M87" s="22"/>
      <c r="N87" s="22"/>
      <c r="O87" s="23"/>
      <c r="P87" s="19"/>
      <c r="Q87" s="20"/>
      <c r="R87" s="24"/>
      <c r="S87" s="25"/>
      <c r="T87" s="26"/>
    </row>
    <row r="88" spans="2:20" s="17" customFormat="1" ht="12">
      <c r="B88" s="18"/>
      <c r="C88" s="18"/>
      <c r="D88" s="22"/>
      <c r="E88" s="18"/>
      <c r="F88" s="19"/>
      <c r="G88" s="20"/>
      <c r="H88" s="21"/>
      <c r="I88" s="22"/>
      <c r="J88" s="22"/>
      <c r="K88" s="22"/>
      <c r="L88" s="22"/>
      <c r="M88" s="22"/>
      <c r="N88" s="22"/>
      <c r="O88" s="23"/>
      <c r="P88" s="19"/>
      <c r="Q88" s="20"/>
      <c r="R88" s="24"/>
      <c r="S88" s="25"/>
      <c r="T88" s="26"/>
    </row>
    <row r="89" spans="2:20" s="17" customFormat="1" ht="12">
      <c r="B89" s="18"/>
      <c r="C89" s="18"/>
      <c r="D89" s="22"/>
      <c r="E89" s="18"/>
      <c r="F89" s="19"/>
      <c r="G89" s="20"/>
      <c r="H89" s="21"/>
      <c r="I89" s="22"/>
      <c r="J89" s="22"/>
      <c r="K89" s="22"/>
      <c r="L89" s="22"/>
      <c r="M89" s="22"/>
      <c r="N89" s="22"/>
      <c r="O89" s="23"/>
      <c r="P89" s="19"/>
      <c r="Q89" s="20"/>
      <c r="R89" s="24"/>
      <c r="S89" s="25"/>
      <c r="T89" s="26"/>
    </row>
    <row r="90" spans="2:20" s="17" customFormat="1" ht="12">
      <c r="B90" s="18"/>
      <c r="C90" s="18"/>
      <c r="D90" s="22"/>
      <c r="E90" s="18"/>
      <c r="F90" s="19"/>
      <c r="G90" s="20"/>
      <c r="H90" s="21"/>
      <c r="I90" s="22"/>
      <c r="J90" s="22"/>
      <c r="K90" s="22"/>
      <c r="L90" s="22"/>
      <c r="M90" s="22"/>
      <c r="N90" s="22"/>
      <c r="O90" s="23"/>
      <c r="P90" s="19"/>
      <c r="Q90" s="20"/>
      <c r="R90" s="24"/>
      <c r="S90" s="25"/>
      <c r="T90" s="26"/>
    </row>
    <row r="91" spans="2:20" s="17" customFormat="1" ht="12">
      <c r="B91" s="18"/>
      <c r="C91" s="18"/>
      <c r="D91" s="22"/>
      <c r="E91" s="18"/>
      <c r="F91" s="19"/>
      <c r="G91" s="20"/>
      <c r="H91" s="21"/>
      <c r="I91" s="22"/>
      <c r="J91" s="22"/>
      <c r="K91" s="22"/>
      <c r="L91" s="22"/>
      <c r="M91" s="22"/>
      <c r="N91" s="22"/>
      <c r="O91" s="23"/>
      <c r="P91" s="19"/>
      <c r="Q91" s="20"/>
      <c r="R91" s="24"/>
      <c r="S91" s="25"/>
      <c r="T91" s="26"/>
    </row>
    <row r="92" spans="2:20" s="17" customFormat="1" ht="12">
      <c r="B92" s="18"/>
      <c r="C92" s="18"/>
      <c r="D92" s="22"/>
      <c r="E92" s="18"/>
      <c r="F92" s="19"/>
      <c r="G92" s="20"/>
      <c r="H92" s="21"/>
      <c r="I92" s="22"/>
      <c r="J92" s="22"/>
      <c r="K92" s="22"/>
      <c r="L92" s="22"/>
      <c r="M92" s="22"/>
      <c r="N92" s="22"/>
      <c r="O92" s="23"/>
      <c r="P92" s="19"/>
      <c r="Q92" s="20"/>
      <c r="R92" s="24"/>
      <c r="S92" s="25"/>
      <c r="T92" s="26"/>
    </row>
    <row r="93" spans="2:20" s="17" customFormat="1" ht="12">
      <c r="B93" s="18"/>
      <c r="C93" s="18"/>
      <c r="D93" s="22"/>
      <c r="E93" s="18"/>
      <c r="F93" s="19"/>
      <c r="G93" s="20"/>
      <c r="H93" s="21"/>
      <c r="I93" s="22"/>
      <c r="J93" s="22"/>
      <c r="K93" s="22"/>
      <c r="L93" s="22"/>
      <c r="M93" s="22"/>
      <c r="N93" s="22"/>
      <c r="O93" s="23"/>
      <c r="P93" s="19"/>
      <c r="Q93" s="20"/>
      <c r="R93" s="24"/>
      <c r="S93" s="25"/>
      <c r="T93" s="26"/>
    </row>
    <row r="94" spans="2:20" s="17" customFormat="1" ht="12">
      <c r="B94" s="18"/>
      <c r="C94" s="18"/>
      <c r="D94" s="22"/>
      <c r="E94" s="18"/>
      <c r="F94" s="19"/>
      <c r="G94" s="20"/>
      <c r="H94" s="21"/>
      <c r="I94" s="22"/>
      <c r="J94" s="22"/>
      <c r="K94" s="22"/>
      <c r="L94" s="22"/>
      <c r="M94" s="22"/>
      <c r="N94" s="22"/>
      <c r="O94" s="23"/>
      <c r="P94" s="19"/>
      <c r="Q94" s="20"/>
      <c r="R94" s="24"/>
      <c r="S94" s="25"/>
      <c r="T94" s="26"/>
    </row>
    <row r="95" spans="2:20" s="17" customFormat="1" ht="12">
      <c r="B95" s="18"/>
      <c r="C95" s="18"/>
      <c r="D95" s="22"/>
      <c r="E95" s="18"/>
      <c r="F95" s="19"/>
      <c r="G95" s="20"/>
      <c r="H95" s="21"/>
      <c r="I95" s="22"/>
      <c r="J95" s="22"/>
      <c r="K95" s="22"/>
      <c r="L95" s="22"/>
      <c r="M95" s="22"/>
      <c r="N95" s="22"/>
      <c r="O95" s="23"/>
      <c r="P95" s="19"/>
      <c r="Q95" s="20"/>
      <c r="R95" s="24"/>
      <c r="S95" s="25"/>
      <c r="T95" s="26"/>
    </row>
    <row r="96" spans="2:20" s="17" customFormat="1" ht="12">
      <c r="B96" s="18"/>
      <c r="C96" s="18"/>
      <c r="D96" s="22"/>
      <c r="E96" s="18"/>
      <c r="F96" s="19"/>
      <c r="G96" s="20"/>
      <c r="H96" s="21"/>
      <c r="I96" s="22"/>
      <c r="J96" s="22"/>
      <c r="K96" s="22"/>
      <c r="L96" s="22"/>
      <c r="M96" s="22"/>
      <c r="N96" s="22"/>
      <c r="O96" s="23"/>
      <c r="P96" s="19"/>
      <c r="Q96" s="20"/>
      <c r="R96" s="24"/>
      <c r="S96" s="25"/>
      <c r="T96" s="26"/>
    </row>
    <row r="97" spans="2:20" s="17" customFormat="1" ht="12">
      <c r="B97" s="18"/>
      <c r="C97" s="18"/>
      <c r="D97" s="22"/>
      <c r="E97" s="18"/>
      <c r="F97" s="19"/>
      <c r="G97" s="20"/>
      <c r="H97" s="21"/>
      <c r="I97" s="22"/>
      <c r="J97" s="22"/>
      <c r="K97" s="22"/>
      <c r="L97" s="22"/>
      <c r="M97" s="22"/>
      <c r="N97" s="22"/>
      <c r="O97" s="23"/>
      <c r="P97" s="19"/>
      <c r="Q97" s="20"/>
      <c r="R97" s="24"/>
      <c r="S97" s="25"/>
      <c r="T97" s="26"/>
    </row>
    <row r="98" spans="2:20" s="17" customFormat="1" ht="12">
      <c r="B98" s="27"/>
      <c r="C98" s="27"/>
      <c r="D98" s="22"/>
      <c r="E98" s="27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4"/>
      <c r="S98" s="25"/>
      <c r="T98" s="26"/>
    </row>
    <row r="99" spans="2:20" s="17" customFormat="1" ht="12">
      <c r="B99" s="18"/>
      <c r="C99" s="18"/>
      <c r="D99" s="22"/>
      <c r="E99" s="18"/>
      <c r="F99" s="19"/>
      <c r="G99" s="23"/>
      <c r="H99" s="21"/>
      <c r="I99" s="21"/>
      <c r="J99" s="21"/>
      <c r="K99" s="21"/>
      <c r="L99" s="21"/>
      <c r="M99" s="21"/>
      <c r="N99" s="21"/>
      <c r="O99" s="23"/>
      <c r="P99" s="21"/>
      <c r="Q99" s="23"/>
      <c r="R99" s="24"/>
      <c r="S99" s="25"/>
      <c r="T99" s="26"/>
    </row>
    <row r="100" spans="2:20" s="17" customFormat="1" ht="12">
      <c r="B100" s="27"/>
      <c r="C100" s="27"/>
      <c r="D100" s="22"/>
      <c r="E100" s="27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4"/>
      <c r="S100" s="25"/>
      <c r="T100" s="26"/>
    </row>
    <row r="101" spans="2:20" s="17" customFormat="1" ht="12">
      <c r="B101" s="18"/>
      <c r="C101" s="18"/>
      <c r="D101" s="22"/>
      <c r="E101" s="18"/>
      <c r="F101" s="19"/>
      <c r="G101" s="23"/>
      <c r="H101" s="21"/>
      <c r="I101" s="22"/>
      <c r="J101" s="22"/>
      <c r="K101" s="22"/>
      <c r="L101" s="22"/>
      <c r="M101" s="22"/>
      <c r="N101" s="22"/>
      <c r="O101" s="23"/>
      <c r="P101" s="19"/>
      <c r="Q101" s="20"/>
      <c r="R101" s="24"/>
      <c r="S101" s="25"/>
      <c r="T101" s="26"/>
    </row>
    <row r="102" spans="2:20" s="17" customFormat="1" ht="12">
      <c r="B102" s="18"/>
      <c r="C102" s="18"/>
      <c r="D102" s="22"/>
      <c r="E102" s="18"/>
      <c r="F102" s="19"/>
      <c r="G102" s="20"/>
      <c r="H102" s="21"/>
      <c r="I102" s="22"/>
      <c r="J102" s="22"/>
      <c r="K102" s="22"/>
      <c r="L102" s="22"/>
      <c r="M102" s="22"/>
      <c r="N102" s="22"/>
      <c r="O102" s="23"/>
      <c r="P102" s="19"/>
      <c r="Q102" s="20"/>
      <c r="R102" s="24"/>
      <c r="S102" s="25"/>
      <c r="T102" s="26"/>
    </row>
    <row r="103" spans="2:20" s="17" customFormat="1" ht="12">
      <c r="B103" s="18"/>
      <c r="C103" s="18"/>
      <c r="D103" s="22"/>
      <c r="E103" s="18"/>
      <c r="F103" s="19"/>
      <c r="G103" s="29"/>
      <c r="H103" s="19"/>
      <c r="I103" s="19"/>
      <c r="J103" s="19"/>
      <c r="K103" s="19"/>
      <c r="L103" s="19"/>
      <c r="M103" s="19"/>
      <c r="N103" s="22"/>
      <c r="O103" s="23"/>
      <c r="P103" s="19"/>
      <c r="Q103" s="29"/>
      <c r="R103" s="24"/>
      <c r="S103" s="25"/>
      <c r="T103" s="26"/>
    </row>
    <row r="104" spans="2:20" s="17" customFormat="1" ht="12">
      <c r="B104" s="18"/>
      <c r="C104" s="18"/>
      <c r="D104" s="22"/>
      <c r="E104" s="18"/>
      <c r="F104" s="19"/>
      <c r="G104" s="29"/>
      <c r="H104" s="19"/>
      <c r="I104" s="19"/>
      <c r="J104" s="19"/>
      <c r="K104" s="19"/>
      <c r="L104" s="19"/>
      <c r="M104" s="19"/>
      <c r="N104" s="22"/>
      <c r="O104" s="23"/>
      <c r="P104" s="19"/>
      <c r="Q104" s="29"/>
      <c r="R104" s="24"/>
      <c r="S104" s="25"/>
      <c r="T104" s="26"/>
    </row>
    <row r="105" spans="2:20" s="17" customFormat="1" ht="12">
      <c r="B105" s="18"/>
      <c r="C105" s="18"/>
      <c r="D105" s="22"/>
      <c r="E105" s="18"/>
      <c r="F105" s="19"/>
      <c r="G105" s="29"/>
      <c r="H105" s="19"/>
      <c r="I105" s="19"/>
      <c r="J105" s="19"/>
      <c r="K105" s="19"/>
      <c r="L105" s="19"/>
      <c r="M105" s="19"/>
      <c r="N105" s="22"/>
      <c r="O105" s="23"/>
      <c r="P105" s="19"/>
      <c r="Q105" s="29"/>
      <c r="R105" s="24"/>
      <c r="S105" s="25"/>
      <c r="T105" s="26"/>
    </row>
    <row r="106" spans="2:20" s="17" customFormat="1" ht="12">
      <c r="B106" s="18"/>
      <c r="C106" s="18"/>
      <c r="D106" s="22"/>
      <c r="E106" s="18"/>
      <c r="F106" s="19"/>
      <c r="G106" s="29"/>
      <c r="H106" s="19"/>
      <c r="I106" s="19"/>
      <c r="J106" s="19"/>
      <c r="K106" s="19"/>
      <c r="L106" s="19"/>
      <c r="M106" s="19"/>
      <c r="N106" s="22"/>
      <c r="O106" s="23"/>
      <c r="P106" s="19"/>
      <c r="Q106" s="29"/>
      <c r="R106" s="24"/>
      <c r="S106" s="25"/>
      <c r="T106" s="26"/>
    </row>
    <row r="107" spans="2:20" s="17" customFormat="1" ht="12">
      <c r="B107" s="18"/>
      <c r="C107" s="18"/>
      <c r="D107" s="22"/>
      <c r="E107" s="18"/>
      <c r="F107" s="19"/>
      <c r="G107" s="29"/>
      <c r="H107" s="19"/>
      <c r="I107" s="19"/>
      <c r="J107" s="19"/>
      <c r="K107" s="19"/>
      <c r="L107" s="19"/>
      <c r="M107" s="19"/>
      <c r="N107" s="22"/>
      <c r="O107" s="23"/>
      <c r="P107" s="19"/>
      <c r="Q107" s="29"/>
      <c r="R107" s="24"/>
      <c r="S107" s="25"/>
      <c r="T107" s="26"/>
    </row>
    <row r="108" spans="2:20" s="17" customFormat="1" ht="12">
      <c r="B108" s="18"/>
      <c r="C108" s="18"/>
      <c r="D108" s="22"/>
      <c r="E108" s="18"/>
      <c r="F108" s="19"/>
      <c r="G108" s="29"/>
      <c r="H108" s="19"/>
      <c r="I108" s="19"/>
      <c r="J108" s="19"/>
      <c r="K108" s="19"/>
      <c r="L108" s="19"/>
      <c r="M108" s="19"/>
      <c r="N108" s="22"/>
      <c r="O108" s="23"/>
      <c r="P108" s="19"/>
      <c r="Q108" s="29"/>
      <c r="R108" s="24"/>
      <c r="S108" s="25"/>
      <c r="T108" s="26"/>
    </row>
    <row r="109" spans="2:20" s="17" customFormat="1" ht="12">
      <c r="B109" s="18"/>
      <c r="C109" s="18"/>
      <c r="D109" s="22"/>
      <c r="E109" s="18"/>
      <c r="F109" s="19"/>
      <c r="G109" s="29"/>
      <c r="H109" s="19"/>
      <c r="I109" s="19"/>
      <c r="J109" s="19"/>
      <c r="K109" s="19"/>
      <c r="L109" s="19"/>
      <c r="M109" s="19"/>
      <c r="N109" s="22"/>
      <c r="O109" s="23"/>
      <c r="P109" s="19"/>
      <c r="Q109" s="29"/>
      <c r="R109" s="24"/>
      <c r="S109" s="25"/>
      <c r="T109" s="26"/>
    </row>
    <row r="110" spans="2:20" s="17" customFormat="1" ht="12">
      <c r="B110" s="18"/>
      <c r="C110" s="18"/>
      <c r="D110" s="22"/>
      <c r="E110" s="18"/>
      <c r="F110" s="19"/>
      <c r="G110" s="29"/>
      <c r="H110" s="19"/>
      <c r="I110" s="19"/>
      <c r="J110" s="19"/>
      <c r="K110" s="19"/>
      <c r="L110" s="19"/>
      <c r="M110" s="19"/>
      <c r="N110" s="22"/>
      <c r="O110" s="23"/>
      <c r="P110" s="19"/>
      <c r="Q110" s="29"/>
      <c r="R110" s="24"/>
      <c r="S110" s="25"/>
      <c r="T110" s="26"/>
    </row>
    <row r="111" spans="2:20" s="17" customFormat="1" ht="12">
      <c r="B111" s="18"/>
      <c r="C111" s="18"/>
      <c r="D111" s="22"/>
      <c r="E111" s="18"/>
      <c r="F111" s="19"/>
      <c r="G111" s="29"/>
      <c r="H111" s="19"/>
      <c r="I111" s="19"/>
      <c r="J111" s="19"/>
      <c r="K111" s="19"/>
      <c r="L111" s="19"/>
      <c r="M111" s="19"/>
      <c r="N111" s="22"/>
      <c r="O111" s="23"/>
      <c r="P111" s="19"/>
      <c r="Q111" s="29"/>
      <c r="R111" s="24"/>
      <c r="S111" s="25"/>
      <c r="T111" s="26"/>
    </row>
    <row r="112" spans="2:20" s="17" customFormat="1" ht="12">
      <c r="B112" s="18"/>
      <c r="C112" s="18"/>
      <c r="D112" s="22"/>
      <c r="E112" s="18"/>
      <c r="F112" s="19"/>
      <c r="G112" s="29"/>
      <c r="H112" s="19"/>
      <c r="I112" s="19"/>
      <c r="J112" s="19"/>
      <c r="K112" s="19"/>
      <c r="L112" s="19"/>
      <c r="M112" s="19"/>
      <c r="N112" s="22"/>
      <c r="O112" s="23"/>
      <c r="P112" s="19"/>
      <c r="Q112" s="29"/>
      <c r="R112" s="24"/>
      <c r="S112" s="25"/>
      <c r="T112" s="26"/>
    </row>
    <row r="113" spans="2:20" s="17" customFormat="1" ht="12">
      <c r="B113" s="18"/>
      <c r="C113" s="18"/>
      <c r="D113" s="22"/>
      <c r="E113" s="18"/>
      <c r="F113" s="19"/>
      <c r="G113" s="29"/>
      <c r="H113" s="19"/>
      <c r="I113" s="19"/>
      <c r="J113" s="19"/>
      <c r="K113" s="19"/>
      <c r="L113" s="19"/>
      <c r="M113" s="19"/>
      <c r="N113" s="22"/>
      <c r="O113" s="23"/>
      <c r="P113" s="19"/>
      <c r="Q113" s="29"/>
      <c r="R113" s="24"/>
      <c r="S113" s="25"/>
      <c r="T113" s="26"/>
    </row>
    <row r="114" spans="2:20" s="17" customFormat="1" ht="12">
      <c r="B114" s="18"/>
      <c r="C114" s="18"/>
      <c r="D114" s="27"/>
      <c r="E114" s="18"/>
      <c r="F114" s="19"/>
      <c r="G114" s="29"/>
      <c r="H114" s="19"/>
      <c r="I114" s="19"/>
      <c r="J114" s="19"/>
      <c r="K114" s="19"/>
      <c r="L114" s="19"/>
      <c r="M114" s="19"/>
      <c r="N114" s="22"/>
      <c r="O114" s="23"/>
      <c r="P114" s="19"/>
      <c r="Q114" s="29"/>
      <c r="R114" s="24"/>
      <c r="S114" s="25"/>
      <c r="T114" s="26"/>
    </row>
    <row r="115" spans="2:20" s="17" customFormat="1" ht="12">
      <c r="B115" s="18"/>
      <c r="C115" s="18"/>
      <c r="D115" s="27"/>
      <c r="E115" s="18"/>
      <c r="F115" s="19"/>
      <c r="G115" s="29"/>
      <c r="H115" s="19"/>
      <c r="I115" s="19"/>
      <c r="J115" s="19"/>
      <c r="K115" s="19"/>
      <c r="L115" s="19"/>
      <c r="M115" s="19"/>
      <c r="N115" s="22"/>
      <c r="O115" s="23"/>
      <c r="P115" s="19"/>
      <c r="Q115" s="29"/>
      <c r="R115" s="24"/>
      <c r="S115" s="25"/>
      <c r="T115" s="26"/>
    </row>
    <row r="116" spans="2:20" s="17" customFormat="1" ht="12">
      <c r="B116" s="30"/>
      <c r="C116" s="30"/>
      <c r="D116" s="31"/>
      <c r="E116" s="26"/>
      <c r="F116" s="28"/>
      <c r="G116" s="26"/>
      <c r="H116" s="31"/>
      <c r="I116" s="26"/>
      <c r="J116" s="26"/>
      <c r="K116" s="26"/>
      <c r="L116" s="26"/>
      <c r="M116" s="26"/>
      <c r="N116" s="31"/>
      <c r="O116" s="26"/>
      <c r="P116" s="26"/>
      <c r="Q116" s="26"/>
      <c r="R116" s="24"/>
      <c r="S116" s="25"/>
      <c r="T116" s="26"/>
    </row>
    <row r="117" spans="2:20" s="17" customFormat="1" ht="12">
      <c r="B117" s="30"/>
      <c r="C117" s="30"/>
      <c r="D117" s="31"/>
      <c r="E117" s="26"/>
      <c r="F117" s="28"/>
      <c r="G117" s="26"/>
      <c r="H117" s="31"/>
      <c r="I117" s="26"/>
      <c r="J117" s="26"/>
      <c r="K117" s="26"/>
      <c r="L117" s="26"/>
      <c r="M117" s="26"/>
      <c r="N117" s="31"/>
      <c r="O117" s="26"/>
      <c r="P117" s="26"/>
      <c r="Q117" s="26"/>
      <c r="R117" s="24"/>
      <c r="S117" s="25"/>
      <c r="T117" s="26"/>
    </row>
    <row r="118" spans="2:20" s="17" customFormat="1" ht="12">
      <c r="B118" s="30"/>
      <c r="C118" s="30"/>
      <c r="D118" s="31"/>
      <c r="E118" s="26"/>
      <c r="F118" s="28"/>
      <c r="G118" s="26"/>
      <c r="H118" s="31"/>
      <c r="I118" s="26"/>
      <c r="J118" s="26"/>
      <c r="K118" s="26"/>
      <c r="L118" s="26"/>
      <c r="M118" s="26"/>
      <c r="N118" s="31"/>
      <c r="O118" s="26"/>
      <c r="P118" s="26"/>
      <c r="Q118" s="26"/>
      <c r="R118" s="24"/>
      <c r="S118" s="25"/>
      <c r="T118" s="26"/>
    </row>
    <row r="119" spans="2:20" s="17" customFormat="1" ht="12">
      <c r="B119" s="30"/>
      <c r="C119" s="30"/>
      <c r="D119" s="31"/>
      <c r="E119" s="26"/>
      <c r="F119" s="28"/>
      <c r="G119" s="26"/>
      <c r="H119" s="31"/>
      <c r="I119" s="26"/>
      <c r="J119" s="26"/>
      <c r="K119" s="26"/>
      <c r="L119" s="26"/>
      <c r="M119" s="26"/>
      <c r="N119" s="31"/>
      <c r="O119" s="26"/>
      <c r="P119" s="26"/>
      <c r="Q119" s="26"/>
      <c r="R119" s="24"/>
      <c r="S119" s="25"/>
      <c r="T119" s="26"/>
    </row>
    <row r="120" spans="2:20" s="17" customFormat="1" ht="12">
      <c r="B120" s="30"/>
      <c r="C120" s="30"/>
      <c r="D120" s="31"/>
      <c r="E120" s="26"/>
      <c r="F120" s="28"/>
      <c r="G120" s="26"/>
      <c r="H120" s="31"/>
      <c r="I120" s="26"/>
      <c r="J120" s="26"/>
      <c r="K120" s="26"/>
      <c r="L120" s="26"/>
      <c r="M120" s="26"/>
      <c r="N120" s="31"/>
      <c r="O120" s="26"/>
      <c r="P120" s="26"/>
      <c r="Q120" s="26"/>
      <c r="R120" s="24"/>
      <c r="S120" s="25"/>
      <c r="T120" s="26"/>
    </row>
    <row r="121" spans="2:20" s="17" customFormat="1" ht="12">
      <c r="B121" s="30"/>
      <c r="C121" s="30"/>
      <c r="D121" s="31"/>
      <c r="E121" s="26"/>
      <c r="F121" s="28"/>
      <c r="G121" s="26"/>
      <c r="H121" s="31"/>
      <c r="I121" s="26"/>
      <c r="J121" s="26"/>
      <c r="K121" s="26"/>
      <c r="L121" s="26"/>
      <c r="M121" s="26"/>
      <c r="N121" s="31"/>
      <c r="O121" s="26"/>
      <c r="P121" s="26"/>
      <c r="Q121" s="26"/>
      <c r="R121" s="24"/>
      <c r="S121" s="25"/>
      <c r="T121" s="26"/>
    </row>
    <row r="122" spans="2:20" s="17" customFormat="1" ht="12">
      <c r="B122" s="30"/>
      <c r="C122" s="30"/>
      <c r="D122" s="31"/>
      <c r="E122" s="26"/>
      <c r="F122" s="28"/>
      <c r="G122" s="26"/>
      <c r="H122" s="31"/>
      <c r="I122" s="26"/>
      <c r="J122" s="26"/>
      <c r="K122" s="26"/>
      <c r="L122" s="26"/>
      <c r="M122" s="26"/>
      <c r="N122" s="31"/>
      <c r="O122" s="26"/>
      <c r="P122" s="26"/>
      <c r="Q122" s="26"/>
      <c r="R122" s="24"/>
      <c r="S122" s="25"/>
      <c r="T122" s="26"/>
    </row>
    <row r="123" spans="2:20" s="17" customFormat="1" ht="12">
      <c r="B123" s="30"/>
      <c r="C123" s="30"/>
      <c r="D123" s="31"/>
      <c r="E123" s="26"/>
      <c r="F123" s="28"/>
      <c r="G123" s="26"/>
      <c r="H123" s="31"/>
      <c r="I123" s="26"/>
      <c r="J123" s="26"/>
      <c r="K123" s="26"/>
      <c r="L123" s="26"/>
      <c r="M123" s="26"/>
      <c r="N123" s="31"/>
      <c r="O123" s="26"/>
      <c r="P123" s="26"/>
      <c r="Q123" s="26"/>
      <c r="R123" s="24"/>
      <c r="S123" s="25"/>
      <c r="T123" s="26"/>
    </row>
    <row r="124" spans="2:20" s="17" customFormat="1" ht="12">
      <c r="B124" s="30"/>
      <c r="C124" s="30"/>
      <c r="D124" s="31"/>
      <c r="E124" s="26"/>
      <c r="F124" s="28"/>
      <c r="G124" s="26"/>
      <c r="H124" s="31"/>
      <c r="I124" s="26"/>
      <c r="J124" s="26"/>
      <c r="K124" s="26"/>
      <c r="L124" s="26"/>
      <c r="M124" s="26"/>
      <c r="N124" s="31"/>
      <c r="O124" s="26"/>
      <c r="P124" s="26"/>
      <c r="Q124" s="26"/>
      <c r="R124" s="24"/>
      <c r="S124" s="25"/>
      <c r="T124" s="26"/>
    </row>
  </sheetData>
  <mergeCells count="32">
    <mergeCell ref="H5:I5"/>
    <mergeCell ref="J5:K5"/>
    <mergeCell ref="L5:M5"/>
    <mergeCell ref="N5:O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T2"/>
    <mergeCell ref="B3:G3"/>
    <mergeCell ref="B4:C4"/>
    <mergeCell ref="D4:E4"/>
    <mergeCell ref="F4:G4"/>
    <mergeCell ref="H4:I4"/>
    <mergeCell ref="J4:K4"/>
    <mergeCell ref="L4:M4"/>
    <mergeCell ref="N4:O4"/>
    <mergeCell ref="P4:P5"/>
    <mergeCell ref="Q4:Q5"/>
    <mergeCell ref="R4:R5"/>
    <mergeCell ref="S4:S5"/>
    <mergeCell ref="B5:C5"/>
    <mergeCell ref="D5:E5"/>
    <mergeCell ref="F5:G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J203"/>
  <sheetViews>
    <sheetView topLeftCell="A3" workbookViewId="0">
      <selection activeCell="M26" sqref="M26"/>
    </sheetView>
  </sheetViews>
  <sheetFormatPr defaultRowHeight="23.25"/>
  <cols>
    <col min="1" max="1" width="2.7109375" style="5" customWidth="1"/>
    <col min="2" max="3" width="5.5703125" style="5" customWidth="1"/>
    <col min="4" max="4" width="2.7109375" style="5" customWidth="1"/>
    <col min="5" max="5" width="7" style="5" customWidth="1"/>
    <col min="6" max="6" width="3.140625" style="5" customWidth="1"/>
    <col min="7" max="7" width="1.5703125" customWidth="1"/>
    <col min="8" max="9" width="5.5703125" customWidth="1"/>
    <col min="10" max="10" width="2.7109375" customWidth="1"/>
    <col min="11" max="11" width="6.5703125" customWidth="1"/>
    <col min="12" max="12" width="3.140625" customWidth="1"/>
    <col min="13" max="13" width="1.5703125" customWidth="1"/>
    <col min="14" max="15" width="5.5703125" style="5" customWidth="1"/>
    <col min="16" max="16" width="2.7109375" style="5" customWidth="1"/>
    <col min="17" max="17" width="7" style="5" customWidth="1"/>
    <col min="18" max="18" width="3.140625" style="5" customWidth="1"/>
    <col min="19" max="19" width="1.5703125" style="5" customWidth="1"/>
    <col min="20" max="21" width="5.5703125" style="5" customWidth="1"/>
    <col min="22" max="22" width="2.7109375" style="5" customWidth="1"/>
    <col min="23" max="23" width="7" style="5" customWidth="1"/>
    <col min="24" max="24" width="3.140625" style="5" customWidth="1"/>
    <col min="25" max="25" width="1.5703125" style="5" customWidth="1"/>
    <col min="26" max="27" width="5.5703125" style="5" customWidth="1"/>
    <col min="28" max="28" width="2.7109375" style="5" customWidth="1"/>
    <col min="29" max="29" width="7" style="5" customWidth="1"/>
    <col min="30" max="30" width="3.140625" style="5" customWidth="1"/>
    <col min="31" max="31" width="1.5703125" style="5" customWidth="1"/>
    <col min="32" max="33" width="5.5703125" style="5" customWidth="1"/>
    <col min="34" max="34" width="2.7109375" style="5" customWidth="1"/>
    <col min="35" max="35" width="7" style="5" customWidth="1"/>
    <col min="36" max="36" width="3.140625" style="5" customWidth="1"/>
  </cols>
  <sheetData>
    <row r="1" spans="1:36" ht="26.25">
      <c r="A1" s="115"/>
      <c r="B1" s="115"/>
      <c r="C1" s="115"/>
      <c r="D1" s="115"/>
      <c r="E1" s="115"/>
      <c r="F1" s="115"/>
      <c r="H1" s="5"/>
      <c r="I1" s="5"/>
      <c r="J1" s="5"/>
      <c r="K1" s="5"/>
      <c r="L1" s="5"/>
      <c r="M1" s="5"/>
    </row>
    <row r="2" spans="1:36" ht="26.25">
      <c r="A2" s="115"/>
      <c r="B2" s="413" t="s">
        <v>62</v>
      </c>
      <c r="C2" s="414"/>
      <c r="D2" s="414"/>
      <c r="E2" s="414"/>
      <c r="F2" s="415"/>
      <c r="H2" s="413" t="s">
        <v>11</v>
      </c>
      <c r="I2" s="414"/>
      <c r="J2" s="414"/>
      <c r="K2" s="414"/>
      <c r="L2" s="415"/>
      <c r="M2" s="5"/>
      <c r="N2" s="413" t="s">
        <v>11</v>
      </c>
      <c r="O2" s="414"/>
      <c r="P2" s="414"/>
      <c r="Q2" s="414"/>
      <c r="R2" s="415"/>
      <c r="S2" s="116"/>
      <c r="T2" s="413" t="s">
        <v>11</v>
      </c>
      <c r="U2" s="414"/>
      <c r="V2" s="414"/>
      <c r="W2" s="414"/>
      <c r="X2" s="415"/>
      <c r="Y2" s="116"/>
      <c r="Z2" s="413" t="s">
        <v>11</v>
      </c>
      <c r="AA2" s="414"/>
      <c r="AB2" s="414"/>
      <c r="AC2" s="414"/>
      <c r="AD2" s="415"/>
      <c r="AE2" s="116"/>
      <c r="AF2" s="413" t="s">
        <v>11</v>
      </c>
      <c r="AG2" s="414"/>
      <c r="AH2" s="414"/>
      <c r="AI2" s="414"/>
      <c r="AJ2" s="415"/>
    </row>
    <row r="3" spans="1:36" ht="26.25">
      <c r="A3" s="4"/>
      <c r="B3" s="416" t="s">
        <v>63</v>
      </c>
      <c r="C3" s="417"/>
      <c r="D3" s="417"/>
      <c r="E3" s="417"/>
      <c r="F3" s="418"/>
      <c r="H3" s="416" t="s">
        <v>45</v>
      </c>
      <c r="I3" s="417"/>
      <c r="J3" s="417"/>
      <c r="K3" s="417"/>
      <c r="L3" s="418"/>
      <c r="M3" s="5"/>
      <c r="N3" s="416" t="s">
        <v>46</v>
      </c>
      <c r="O3" s="417"/>
      <c r="P3" s="417"/>
      <c r="Q3" s="417"/>
      <c r="R3" s="418"/>
      <c r="S3" s="115"/>
      <c r="T3" s="416" t="s">
        <v>47</v>
      </c>
      <c r="U3" s="417"/>
      <c r="V3" s="417"/>
      <c r="W3" s="417"/>
      <c r="X3" s="418"/>
      <c r="Y3" s="115"/>
      <c r="Z3" s="416" t="s">
        <v>48</v>
      </c>
      <c r="AA3" s="417"/>
      <c r="AB3" s="417"/>
      <c r="AC3" s="417"/>
      <c r="AD3" s="418"/>
      <c r="AE3" s="115"/>
      <c r="AF3" s="416" t="s">
        <v>49</v>
      </c>
      <c r="AG3" s="417"/>
      <c r="AH3" s="417"/>
      <c r="AI3" s="417"/>
      <c r="AJ3" s="418"/>
    </row>
    <row r="4" spans="1:36" ht="26.25">
      <c r="B4" s="408" t="s">
        <v>8</v>
      </c>
      <c r="C4" s="409"/>
      <c r="D4" s="410">
        <v>42547</v>
      </c>
      <c r="E4" s="411"/>
      <c r="F4" s="412"/>
      <c r="H4" s="408" t="s">
        <v>8</v>
      </c>
      <c r="I4" s="409"/>
      <c r="J4" s="410">
        <v>42713</v>
      </c>
      <c r="K4" s="411"/>
      <c r="L4" s="412"/>
      <c r="M4" s="116"/>
      <c r="N4" s="408" t="s">
        <v>8</v>
      </c>
      <c r="O4" s="409"/>
      <c r="P4" s="410">
        <v>42503</v>
      </c>
      <c r="Q4" s="411"/>
      <c r="R4" s="412"/>
      <c r="S4" s="115"/>
      <c r="T4" s="408" t="s">
        <v>8</v>
      </c>
      <c r="U4" s="409"/>
      <c r="V4" s="410">
        <v>42701</v>
      </c>
      <c r="W4" s="411"/>
      <c r="X4" s="412"/>
      <c r="Y4" s="115"/>
      <c r="Z4" s="408" t="s">
        <v>8</v>
      </c>
      <c r="AA4" s="409"/>
      <c r="AB4" s="410">
        <v>42502</v>
      </c>
      <c r="AC4" s="411"/>
      <c r="AD4" s="412"/>
      <c r="AE4" s="115"/>
      <c r="AF4" s="408" t="s">
        <v>8</v>
      </c>
      <c r="AG4" s="409"/>
      <c r="AH4" s="410">
        <v>42530</v>
      </c>
      <c r="AI4" s="411"/>
      <c r="AJ4" s="412"/>
    </row>
    <row r="5" spans="1:36" ht="26.25">
      <c r="B5" s="38">
        <v>0</v>
      </c>
      <c r="C5" s="32">
        <v>2</v>
      </c>
      <c r="D5" s="33" t="s">
        <v>10</v>
      </c>
      <c r="E5" s="118">
        <f>C5/1000</f>
        <v>2E-3</v>
      </c>
      <c r="F5" s="34" t="s">
        <v>9</v>
      </c>
      <c r="H5" s="117">
        <v>2.5</v>
      </c>
      <c r="I5" s="32">
        <v>0.06</v>
      </c>
      <c r="J5" s="33" t="s">
        <v>10</v>
      </c>
      <c r="K5" s="118">
        <f t="shared" ref="K5:K14" si="0">I5/1000</f>
        <v>5.9999999999999995E-5</v>
      </c>
      <c r="L5" s="34" t="s">
        <v>9</v>
      </c>
      <c r="M5" s="119"/>
      <c r="N5" s="117">
        <v>2.5</v>
      </c>
      <c r="O5" s="32">
        <v>0.08</v>
      </c>
      <c r="P5" s="35" t="s">
        <v>10</v>
      </c>
      <c r="Q5" s="36">
        <f t="shared" ref="Q5:Q17" si="1">O5/1000</f>
        <v>8.0000000000000007E-5</v>
      </c>
      <c r="R5" s="37" t="s">
        <v>9</v>
      </c>
      <c r="S5" s="115"/>
      <c r="T5" s="120">
        <v>1.0049999999999999</v>
      </c>
      <c r="U5" s="32">
        <v>0.06</v>
      </c>
      <c r="V5" s="35" t="s">
        <v>10</v>
      </c>
      <c r="W5" s="36">
        <f t="shared" ref="W5:W51" si="2">U5/1000</f>
        <v>5.9999999999999995E-5</v>
      </c>
      <c r="X5" s="37" t="s">
        <v>9</v>
      </c>
      <c r="Y5" s="115"/>
      <c r="Z5" s="38">
        <v>1</v>
      </c>
      <c r="AA5" s="32">
        <v>0.08</v>
      </c>
      <c r="AB5" s="35" t="s">
        <v>10</v>
      </c>
      <c r="AC5" s="36">
        <f t="shared" ref="AC5:AC36" si="3">AA5/1000</f>
        <v>8.0000000000000007E-5</v>
      </c>
      <c r="AD5" s="37" t="s">
        <v>9</v>
      </c>
      <c r="AE5" s="115"/>
      <c r="AF5" s="38">
        <v>125</v>
      </c>
      <c r="AG5" s="32">
        <v>0.42</v>
      </c>
      <c r="AH5" s="35" t="s">
        <v>10</v>
      </c>
      <c r="AI5" s="36">
        <f t="shared" ref="AI5:AI12" si="4">AG5/1000</f>
        <v>4.1999999999999996E-4</v>
      </c>
      <c r="AJ5" s="37" t="s">
        <v>9</v>
      </c>
    </row>
    <row r="6" spans="1:36" ht="26.25">
      <c r="B6" s="38">
        <v>20</v>
      </c>
      <c r="C6" s="32">
        <v>2</v>
      </c>
      <c r="D6" s="33" t="s">
        <v>10</v>
      </c>
      <c r="E6" s="118">
        <f t="shared" ref="E6:E16" si="5">C6/1000</f>
        <v>2E-3</v>
      </c>
      <c r="F6" s="34" t="s">
        <v>9</v>
      </c>
      <c r="H6" s="117">
        <v>5.0999999999999996</v>
      </c>
      <c r="I6" s="32">
        <v>0.06</v>
      </c>
      <c r="J6" s="33" t="s">
        <v>10</v>
      </c>
      <c r="K6" s="118">
        <f t="shared" si="0"/>
        <v>5.9999999999999995E-5</v>
      </c>
      <c r="L6" s="34" t="s">
        <v>9</v>
      </c>
      <c r="M6" s="121"/>
      <c r="N6" s="117">
        <v>5.0999999999999996</v>
      </c>
      <c r="O6" s="32">
        <v>0.09</v>
      </c>
      <c r="P6" s="35" t="s">
        <v>10</v>
      </c>
      <c r="Q6" s="36">
        <f t="shared" si="1"/>
        <v>8.9999999999999992E-5</v>
      </c>
      <c r="R6" s="37" t="s">
        <v>9</v>
      </c>
      <c r="S6" s="4"/>
      <c r="T6" s="122">
        <v>1.01</v>
      </c>
      <c r="U6" s="32">
        <v>0.06</v>
      </c>
      <c r="V6" s="35" t="s">
        <v>10</v>
      </c>
      <c r="W6" s="36">
        <f t="shared" si="2"/>
        <v>5.9999999999999995E-5</v>
      </c>
      <c r="X6" s="37" t="s">
        <v>9</v>
      </c>
      <c r="Y6" s="4"/>
      <c r="Z6" s="120">
        <v>1.0049999999999999</v>
      </c>
      <c r="AA6" s="32">
        <v>0.08</v>
      </c>
      <c r="AB6" s="35" t="s">
        <v>10</v>
      </c>
      <c r="AC6" s="36">
        <f t="shared" si="3"/>
        <v>8.0000000000000007E-5</v>
      </c>
      <c r="AD6" s="37" t="s">
        <v>9</v>
      </c>
      <c r="AE6" s="4"/>
      <c r="AF6" s="38">
        <v>150</v>
      </c>
      <c r="AG6" s="32">
        <v>0.47</v>
      </c>
      <c r="AH6" s="35" t="s">
        <v>10</v>
      </c>
      <c r="AI6" s="36">
        <f t="shared" si="4"/>
        <v>4.6999999999999999E-4</v>
      </c>
      <c r="AJ6" s="37" t="s">
        <v>9</v>
      </c>
    </row>
    <row r="7" spans="1:36" ht="26.25">
      <c r="B7" s="38">
        <v>50</v>
      </c>
      <c r="C7" s="32">
        <v>2</v>
      </c>
      <c r="D7" s="33" t="s">
        <v>10</v>
      </c>
      <c r="E7" s="118">
        <f t="shared" si="5"/>
        <v>2E-3</v>
      </c>
      <c r="F7" s="34" t="s">
        <v>9</v>
      </c>
      <c r="H7" s="117">
        <v>7.7</v>
      </c>
      <c r="I7" s="32">
        <v>0.06</v>
      </c>
      <c r="J7" s="33" t="s">
        <v>10</v>
      </c>
      <c r="K7" s="118">
        <f t="shared" si="0"/>
        <v>5.9999999999999995E-5</v>
      </c>
      <c r="L7" s="34" t="s">
        <v>9</v>
      </c>
      <c r="M7" s="116"/>
      <c r="N7" s="117">
        <v>7.7</v>
      </c>
      <c r="O7" s="32">
        <v>0.09</v>
      </c>
      <c r="P7" s="35" t="s">
        <v>10</v>
      </c>
      <c r="Q7" s="36">
        <f t="shared" si="1"/>
        <v>8.9999999999999992E-5</v>
      </c>
      <c r="R7" s="37" t="s">
        <v>9</v>
      </c>
      <c r="T7" s="122">
        <v>1.02</v>
      </c>
      <c r="U7" s="32">
        <v>0.06</v>
      </c>
      <c r="V7" s="35" t="s">
        <v>10</v>
      </c>
      <c r="W7" s="36">
        <f t="shared" si="2"/>
        <v>5.9999999999999995E-5</v>
      </c>
      <c r="X7" s="37" t="s">
        <v>9</v>
      </c>
      <c r="Z7" s="122">
        <v>1.01</v>
      </c>
      <c r="AA7" s="32">
        <v>0.08</v>
      </c>
      <c r="AB7" s="35" t="s">
        <v>10</v>
      </c>
      <c r="AC7" s="36">
        <f t="shared" si="3"/>
        <v>8.0000000000000007E-5</v>
      </c>
      <c r="AD7" s="37" t="s">
        <v>9</v>
      </c>
      <c r="AF7" s="38">
        <v>175</v>
      </c>
      <c r="AG7" s="32">
        <v>0.51</v>
      </c>
      <c r="AH7" s="35" t="s">
        <v>10</v>
      </c>
      <c r="AI7" s="36">
        <f t="shared" si="4"/>
        <v>5.1000000000000004E-4</v>
      </c>
      <c r="AJ7" s="37" t="s">
        <v>9</v>
      </c>
    </row>
    <row r="8" spans="1:36" ht="26.25">
      <c r="B8" s="38">
        <v>100</v>
      </c>
      <c r="C8" s="32">
        <v>2</v>
      </c>
      <c r="D8" s="33" t="s">
        <v>10</v>
      </c>
      <c r="E8" s="118">
        <f t="shared" si="5"/>
        <v>2E-3</v>
      </c>
      <c r="F8" s="34" t="s">
        <v>9</v>
      </c>
      <c r="H8" s="117">
        <v>10.3</v>
      </c>
      <c r="I8" s="32">
        <v>7.0000000000000007E-2</v>
      </c>
      <c r="J8" s="33" t="s">
        <v>10</v>
      </c>
      <c r="K8" s="118">
        <f t="shared" si="0"/>
        <v>7.0000000000000007E-5</v>
      </c>
      <c r="L8" s="34" t="s">
        <v>9</v>
      </c>
      <c r="M8" s="116"/>
      <c r="N8" s="117">
        <v>10.3</v>
      </c>
      <c r="O8" s="32">
        <v>0.09</v>
      </c>
      <c r="P8" s="35" t="s">
        <v>10</v>
      </c>
      <c r="Q8" s="36">
        <f t="shared" si="1"/>
        <v>8.9999999999999992E-5</v>
      </c>
      <c r="R8" s="37" t="s">
        <v>9</v>
      </c>
      <c r="T8" s="122">
        <v>1.03</v>
      </c>
      <c r="U8" s="32">
        <v>0.06</v>
      </c>
      <c r="V8" s="35" t="s">
        <v>10</v>
      </c>
      <c r="W8" s="36">
        <f t="shared" si="2"/>
        <v>5.9999999999999995E-5</v>
      </c>
      <c r="X8" s="37" t="s">
        <v>9</v>
      </c>
      <c r="Z8" s="122">
        <v>1.02</v>
      </c>
      <c r="AA8" s="32">
        <v>0.08</v>
      </c>
      <c r="AB8" s="35" t="s">
        <v>10</v>
      </c>
      <c r="AC8" s="36">
        <f t="shared" si="3"/>
        <v>8.0000000000000007E-5</v>
      </c>
      <c r="AD8" s="37" t="s">
        <v>9</v>
      </c>
      <c r="AF8" s="38">
        <v>200</v>
      </c>
      <c r="AG8" s="32">
        <v>0.55000000000000004</v>
      </c>
      <c r="AH8" s="35" t="s">
        <v>10</v>
      </c>
      <c r="AI8" s="36">
        <f t="shared" si="4"/>
        <v>5.5000000000000003E-4</v>
      </c>
      <c r="AJ8" s="37" t="s">
        <v>9</v>
      </c>
    </row>
    <row r="9" spans="1:36" ht="26.25">
      <c r="B9" s="38">
        <v>150</v>
      </c>
      <c r="C9" s="32">
        <v>2</v>
      </c>
      <c r="D9" s="33" t="s">
        <v>10</v>
      </c>
      <c r="E9" s="118">
        <f t="shared" si="5"/>
        <v>2E-3</v>
      </c>
      <c r="F9" s="34" t="s">
        <v>9</v>
      </c>
      <c r="H9" s="117">
        <v>12.9</v>
      </c>
      <c r="I9" s="32">
        <v>7.0000000000000007E-2</v>
      </c>
      <c r="J9" s="33" t="s">
        <v>10</v>
      </c>
      <c r="K9" s="118">
        <f t="shared" si="0"/>
        <v>7.0000000000000007E-5</v>
      </c>
      <c r="L9" s="34" t="s">
        <v>9</v>
      </c>
      <c r="M9" s="116"/>
      <c r="N9" s="117">
        <v>12.9</v>
      </c>
      <c r="O9" s="32">
        <v>0.09</v>
      </c>
      <c r="P9" s="35" t="s">
        <v>10</v>
      </c>
      <c r="Q9" s="36">
        <f t="shared" si="1"/>
        <v>8.9999999999999992E-5</v>
      </c>
      <c r="R9" s="37" t="s">
        <v>9</v>
      </c>
      <c r="T9" s="122">
        <v>1.04</v>
      </c>
      <c r="U9" s="32">
        <v>0.06</v>
      </c>
      <c r="V9" s="35" t="s">
        <v>10</v>
      </c>
      <c r="W9" s="36">
        <f t="shared" si="2"/>
        <v>5.9999999999999995E-5</v>
      </c>
      <c r="X9" s="37" t="s">
        <v>9</v>
      </c>
      <c r="Z9" s="122">
        <v>1.03</v>
      </c>
      <c r="AA9" s="32">
        <v>0.08</v>
      </c>
      <c r="AB9" s="35" t="s">
        <v>10</v>
      </c>
      <c r="AC9" s="36">
        <f t="shared" si="3"/>
        <v>8.0000000000000007E-5</v>
      </c>
      <c r="AD9" s="37" t="s">
        <v>9</v>
      </c>
      <c r="AF9" s="38">
        <v>250</v>
      </c>
      <c r="AG9" s="32">
        <v>0.63</v>
      </c>
      <c r="AH9" s="35" t="s">
        <v>10</v>
      </c>
      <c r="AI9" s="36">
        <f t="shared" si="4"/>
        <v>6.3000000000000003E-4</v>
      </c>
      <c r="AJ9" s="37" t="s">
        <v>9</v>
      </c>
    </row>
    <row r="10" spans="1:36" ht="26.25">
      <c r="B10" s="38">
        <v>200</v>
      </c>
      <c r="C10" s="32">
        <v>2</v>
      </c>
      <c r="D10" s="33" t="s">
        <v>10</v>
      </c>
      <c r="E10" s="118">
        <f t="shared" si="5"/>
        <v>2E-3</v>
      </c>
      <c r="F10" s="34" t="s">
        <v>9</v>
      </c>
      <c r="H10" s="117">
        <v>15</v>
      </c>
      <c r="I10" s="32">
        <v>7.0000000000000007E-2</v>
      </c>
      <c r="J10" s="33" t="s">
        <v>10</v>
      </c>
      <c r="K10" s="118">
        <f t="shared" si="0"/>
        <v>7.0000000000000007E-5</v>
      </c>
      <c r="L10" s="34" t="s">
        <v>9</v>
      </c>
      <c r="M10" s="116"/>
      <c r="N10" s="38">
        <v>15</v>
      </c>
      <c r="O10" s="32">
        <v>0.1</v>
      </c>
      <c r="P10" s="35" t="s">
        <v>10</v>
      </c>
      <c r="Q10" s="36">
        <f t="shared" si="1"/>
        <v>1E-4</v>
      </c>
      <c r="R10" s="37" t="s">
        <v>9</v>
      </c>
      <c r="T10" s="122">
        <v>1.05</v>
      </c>
      <c r="U10" s="32">
        <v>0.06</v>
      </c>
      <c r="V10" s="35" t="s">
        <v>10</v>
      </c>
      <c r="W10" s="36">
        <f t="shared" si="2"/>
        <v>5.9999999999999995E-5</v>
      </c>
      <c r="X10" s="37" t="s">
        <v>9</v>
      </c>
      <c r="Z10" s="122">
        <v>1.04</v>
      </c>
      <c r="AA10" s="32">
        <v>0.08</v>
      </c>
      <c r="AB10" s="35" t="s">
        <v>10</v>
      </c>
      <c r="AC10" s="36">
        <f t="shared" si="3"/>
        <v>8.0000000000000007E-5</v>
      </c>
      <c r="AD10" s="37" t="s">
        <v>9</v>
      </c>
      <c r="AF10" s="38">
        <v>300</v>
      </c>
      <c r="AG10" s="32">
        <v>0.71</v>
      </c>
      <c r="AH10" s="35" t="s">
        <v>10</v>
      </c>
      <c r="AI10" s="36">
        <f t="shared" si="4"/>
        <v>7.0999999999999991E-4</v>
      </c>
      <c r="AJ10" s="37" t="s">
        <v>9</v>
      </c>
    </row>
    <row r="11" spans="1:36" ht="26.25">
      <c r="B11" s="38">
        <v>250</v>
      </c>
      <c r="C11" s="32">
        <v>2</v>
      </c>
      <c r="D11" s="33" t="s">
        <v>10</v>
      </c>
      <c r="E11" s="118">
        <f t="shared" si="5"/>
        <v>2E-3</v>
      </c>
      <c r="F11" s="34" t="s">
        <v>9</v>
      </c>
      <c r="H11" s="117">
        <v>17.600000000000001</v>
      </c>
      <c r="I11" s="32">
        <v>7.0000000000000007E-2</v>
      </c>
      <c r="J11" s="33" t="s">
        <v>10</v>
      </c>
      <c r="K11" s="118">
        <f t="shared" si="0"/>
        <v>7.0000000000000007E-5</v>
      </c>
      <c r="L11" s="34" t="s">
        <v>9</v>
      </c>
      <c r="M11" s="116"/>
      <c r="N11" s="117">
        <v>17.600000000000001</v>
      </c>
      <c r="O11" s="32">
        <v>0.1</v>
      </c>
      <c r="P11" s="35" t="s">
        <v>10</v>
      </c>
      <c r="Q11" s="36">
        <f t="shared" si="1"/>
        <v>1E-4</v>
      </c>
      <c r="R11" s="37" t="s">
        <v>9</v>
      </c>
      <c r="T11" s="122">
        <v>1.06</v>
      </c>
      <c r="U11" s="32">
        <v>0.06</v>
      </c>
      <c r="V11" s="35" t="s">
        <v>10</v>
      </c>
      <c r="W11" s="36">
        <f t="shared" si="2"/>
        <v>5.9999999999999995E-5</v>
      </c>
      <c r="X11" s="37" t="s">
        <v>9</v>
      </c>
      <c r="Z11" s="122">
        <v>1.05</v>
      </c>
      <c r="AA11" s="32">
        <v>0.08</v>
      </c>
      <c r="AB11" s="35" t="s">
        <v>10</v>
      </c>
      <c r="AC11" s="36">
        <f t="shared" si="3"/>
        <v>8.0000000000000007E-5</v>
      </c>
      <c r="AD11" s="37" t="s">
        <v>9</v>
      </c>
      <c r="AF11" s="38">
        <v>400</v>
      </c>
      <c r="AG11" s="32">
        <v>0.89</v>
      </c>
      <c r="AH11" s="35" t="s">
        <v>10</v>
      </c>
      <c r="AI11" s="36">
        <f t="shared" si="4"/>
        <v>8.9000000000000006E-4</v>
      </c>
      <c r="AJ11" s="37" t="s">
        <v>9</v>
      </c>
    </row>
    <row r="12" spans="1:36" ht="26.25">
      <c r="B12" s="38">
        <v>300</v>
      </c>
      <c r="C12" s="32">
        <v>2</v>
      </c>
      <c r="D12" s="33" t="s">
        <v>10</v>
      </c>
      <c r="E12" s="118">
        <f t="shared" si="5"/>
        <v>2E-3</v>
      </c>
      <c r="F12" s="34" t="s">
        <v>9</v>
      </c>
      <c r="H12" s="117">
        <v>20.2</v>
      </c>
      <c r="I12" s="32">
        <v>7.0000000000000007E-2</v>
      </c>
      <c r="J12" s="33" t="s">
        <v>10</v>
      </c>
      <c r="K12" s="118">
        <f t="shared" si="0"/>
        <v>7.0000000000000007E-5</v>
      </c>
      <c r="L12" s="34" t="s">
        <v>9</v>
      </c>
      <c r="M12" s="116"/>
      <c r="N12" s="117">
        <v>20.2</v>
      </c>
      <c r="O12" s="32">
        <v>0.1</v>
      </c>
      <c r="P12" s="35" t="s">
        <v>10</v>
      </c>
      <c r="Q12" s="36">
        <f t="shared" si="1"/>
        <v>1E-4</v>
      </c>
      <c r="R12" s="37" t="s">
        <v>9</v>
      </c>
      <c r="T12" s="122">
        <v>1.07</v>
      </c>
      <c r="U12" s="32">
        <v>0.06</v>
      </c>
      <c r="V12" s="35" t="s">
        <v>10</v>
      </c>
      <c r="W12" s="36">
        <f t="shared" si="2"/>
        <v>5.9999999999999995E-5</v>
      </c>
      <c r="X12" s="37" t="s">
        <v>9</v>
      </c>
      <c r="Z12" s="122">
        <v>1.06</v>
      </c>
      <c r="AA12" s="32">
        <v>0.08</v>
      </c>
      <c r="AB12" s="35" t="s">
        <v>10</v>
      </c>
      <c r="AC12" s="36">
        <f t="shared" si="3"/>
        <v>8.0000000000000007E-5</v>
      </c>
      <c r="AD12" s="37" t="s">
        <v>9</v>
      </c>
      <c r="AF12" s="38">
        <v>500</v>
      </c>
      <c r="AG12" s="32">
        <v>1.1000000000000001</v>
      </c>
      <c r="AH12" s="35" t="s">
        <v>10</v>
      </c>
      <c r="AI12" s="36">
        <f t="shared" si="4"/>
        <v>1.1000000000000001E-3</v>
      </c>
      <c r="AJ12" s="37" t="s">
        <v>9</v>
      </c>
    </row>
    <row r="13" spans="1:36" ht="26.25">
      <c r="B13" s="38">
        <v>400</v>
      </c>
      <c r="C13" s="32">
        <v>2</v>
      </c>
      <c r="D13" s="33" t="s">
        <v>10</v>
      </c>
      <c r="E13" s="118">
        <f t="shared" si="5"/>
        <v>2E-3</v>
      </c>
      <c r="F13" s="34" t="s">
        <v>9</v>
      </c>
      <c r="H13" s="117">
        <v>22.8</v>
      </c>
      <c r="I13" s="32">
        <v>7.0000000000000007E-2</v>
      </c>
      <c r="J13" s="33" t="s">
        <v>10</v>
      </c>
      <c r="K13" s="118">
        <f t="shared" si="0"/>
        <v>7.0000000000000007E-5</v>
      </c>
      <c r="L13" s="34" t="s">
        <v>9</v>
      </c>
      <c r="M13" s="116"/>
      <c r="N13" s="117">
        <v>22.8</v>
      </c>
      <c r="O13" s="32">
        <v>0.1</v>
      </c>
      <c r="P13" s="35" t="s">
        <v>10</v>
      </c>
      <c r="Q13" s="36">
        <f t="shared" si="1"/>
        <v>1E-4</v>
      </c>
      <c r="R13" s="37" t="s">
        <v>9</v>
      </c>
      <c r="T13" s="122">
        <v>1.08</v>
      </c>
      <c r="U13" s="32">
        <v>0.06</v>
      </c>
      <c r="V13" s="35" t="s">
        <v>10</v>
      </c>
      <c r="W13" s="36">
        <f t="shared" si="2"/>
        <v>5.9999999999999995E-5</v>
      </c>
      <c r="X13" s="37" t="s">
        <v>9</v>
      </c>
      <c r="Z13" s="122">
        <v>1.07</v>
      </c>
      <c r="AA13" s="32">
        <v>0.08</v>
      </c>
      <c r="AB13" s="35" t="s">
        <v>10</v>
      </c>
      <c r="AC13" s="36">
        <f t="shared" si="3"/>
        <v>8.0000000000000007E-5</v>
      </c>
      <c r="AD13" s="37" t="s">
        <v>9</v>
      </c>
      <c r="AF13" s="6"/>
      <c r="AG13" s="6"/>
      <c r="AH13" s="6"/>
      <c r="AI13" s="6"/>
      <c r="AJ13" s="6"/>
    </row>
    <row r="14" spans="1:36" ht="26.25">
      <c r="B14" s="38">
        <v>500</v>
      </c>
      <c r="C14" s="32">
        <v>2</v>
      </c>
      <c r="D14" s="33" t="s">
        <v>10</v>
      </c>
      <c r="E14" s="118">
        <f t="shared" si="5"/>
        <v>2E-3</v>
      </c>
      <c r="F14" s="34" t="s">
        <v>9</v>
      </c>
      <c r="H14" s="117">
        <v>25</v>
      </c>
      <c r="I14" s="32">
        <v>7.0000000000000007E-2</v>
      </c>
      <c r="J14" s="39" t="s">
        <v>10</v>
      </c>
      <c r="K14" s="118">
        <f t="shared" si="0"/>
        <v>7.0000000000000007E-5</v>
      </c>
      <c r="L14" s="34" t="s">
        <v>9</v>
      </c>
      <c r="M14" s="116"/>
      <c r="N14" s="38">
        <v>25</v>
      </c>
      <c r="O14" s="32">
        <v>0.11</v>
      </c>
      <c r="P14" s="35" t="s">
        <v>10</v>
      </c>
      <c r="Q14" s="36">
        <f t="shared" si="1"/>
        <v>1.1E-4</v>
      </c>
      <c r="R14" s="37" t="s">
        <v>9</v>
      </c>
      <c r="T14" s="122">
        <v>1.0900000000000001</v>
      </c>
      <c r="U14" s="32">
        <v>0.06</v>
      </c>
      <c r="V14" s="35" t="s">
        <v>10</v>
      </c>
      <c r="W14" s="36">
        <f t="shared" si="2"/>
        <v>5.9999999999999995E-5</v>
      </c>
      <c r="X14" s="37" t="s">
        <v>9</v>
      </c>
      <c r="Z14" s="122">
        <v>1.08</v>
      </c>
      <c r="AA14" s="32">
        <v>0.08</v>
      </c>
      <c r="AB14" s="35" t="s">
        <v>10</v>
      </c>
      <c r="AC14" s="36">
        <f t="shared" si="3"/>
        <v>8.0000000000000007E-5</v>
      </c>
      <c r="AD14" s="37" t="s">
        <v>9</v>
      </c>
      <c r="AF14" s="6"/>
      <c r="AG14" s="6"/>
      <c r="AH14" s="6"/>
      <c r="AI14" s="6"/>
      <c r="AJ14" s="6"/>
    </row>
    <row r="15" spans="1:36" ht="26.25">
      <c r="B15" s="38">
        <v>600</v>
      </c>
      <c r="C15" s="32">
        <v>2</v>
      </c>
      <c r="D15" s="33" t="s">
        <v>10</v>
      </c>
      <c r="E15" s="118">
        <f t="shared" si="5"/>
        <v>2E-3</v>
      </c>
      <c r="F15" s="34" t="s">
        <v>9</v>
      </c>
      <c r="H15" s="116"/>
      <c r="I15" s="116"/>
      <c r="J15" s="116"/>
      <c r="K15" s="116"/>
      <c r="L15" s="116"/>
      <c r="M15" s="116"/>
      <c r="N15" s="38">
        <v>50</v>
      </c>
      <c r="O15" s="32">
        <v>0.13</v>
      </c>
      <c r="P15" s="35" t="s">
        <v>10</v>
      </c>
      <c r="Q15" s="36">
        <f t="shared" si="1"/>
        <v>1.3000000000000002E-4</v>
      </c>
      <c r="R15" s="37" t="s">
        <v>9</v>
      </c>
      <c r="T15" s="122">
        <v>1.1000000000000001</v>
      </c>
      <c r="U15" s="32">
        <v>0.06</v>
      </c>
      <c r="V15" s="35" t="s">
        <v>10</v>
      </c>
      <c r="W15" s="36">
        <f t="shared" si="2"/>
        <v>5.9999999999999995E-5</v>
      </c>
      <c r="X15" s="37" t="s">
        <v>9</v>
      </c>
      <c r="Z15" s="122">
        <v>1.0900000000000001</v>
      </c>
      <c r="AA15" s="32">
        <v>0.08</v>
      </c>
      <c r="AB15" s="35" t="s">
        <v>10</v>
      </c>
      <c r="AC15" s="36">
        <f t="shared" si="3"/>
        <v>8.0000000000000007E-5</v>
      </c>
      <c r="AD15" s="37" t="s">
        <v>9</v>
      </c>
      <c r="AF15" s="6"/>
      <c r="AG15" s="6"/>
      <c r="AH15" s="6"/>
      <c r="AI15" s="6"/>
      <c r="AJ15" s="6"/>
    </row>
    <row r="16" spans="1:36" ht="26.25">
      <c r="B16" s="38">
        <v>700</v>
      </c>
      <c r="C16" s="32">
        <v>2</v>
      </c>
      <c r="D16" s="33" t="s">
        <v>10</v>
      </c>
      <c r="E16" s="118">
        <f t="shared" si="5"/>
        <v>2E-3</v>
      </c>
      <c r="F16" s="34" t="s">
        <v>9</v>
      </c>
      <c r="H16" s="123" t="s">
        <v>50</v>
      </c>
      <c r="I16" s="124">
        <v>2</v>
      </c>
      <c r="J16" s="125"/>
      <c r="K16" s="116"/>
      <c r="L16" s="116"/>
      <c r="M16" s="116"/>
      <c r="N16" s="38">
        <v>75</v>
      </c>
      <c r="O16" s="32">
        <v>0.16</v>
      </c>
      <c r="P16" s="35" t="s">
        <v>10</v>
      </c>
      <c r="Q16" s="36">
        <f t="shared" si="1"/>
        <v>1.6000000000000001E-4</v>
      </c>
      <c r="R16" s="37" t="s">
        <v>9</v>
      </c>
      <c r="T16" s="122">
        <v>1.2</v>
      </c>
      <c r="U16" s="32">
        <v>0.06</v>
      </c>
      <c r="V16" s="35" t="s">
        <v>10</v>
      </c>
      <c r="W16" s="36">
        <f t="shared" si="2"/>
        <v>5.9999999999999995E-5</v>
      </c>
      <c r="X16" s="37" t="s">
        <v>9</v>
      </c>
      <c r="Z16" s="122">
        <v>1.1000000000000001</v>
      </c>
      <c r="AA16" s="32">
        <v>0.08</v>
      </c>
      <c r="AB16" s="35" t="s">
        <v>10</v>
      </c>
      <c r="AC16" s="36">
        <f t="shared" si="3"/>
        <v>8.0000000000000007E-5</v>
      </c>
      <c r="AD16" s="37" t="s">
        <v>9</v>
      </c>
      <c r="AF16" s="6"/>
      <c r="AG16" s="6"/>
      <c r="AH16" s="6"/>
      <c r="AI16" s="6"/>
      <c r="AJ16" s="6"/>
    </row>
    <row r="17" spans="8:36" ht="26.25">
      <c r="H17" s="126" t="s">
        <v>51</v>
      </c>
      <c r="I17" s="126">
        <v>5</v>
      </c>
      <c r="J17" s="125"/>
      <c r="K17" s="116"/>
      <c r="L17" s="116"/>
      <c r="M17" s="116"/>
      <c r="N17" s="38">
        <v>100</v>
      </c>
      <c r="O17" s="32">
        <v>0.18</v>
      </c>
      <c r="P17" s="35" t="s">
        <v>10</v>
      </c>
      <c r="Q17" s="36">
        <f t="shared" si="1"/>
        <v>1.7999999999999998E-4</v>
      </c>
      <c r="R17" s="37" t="s">
        <v>9</v>
      </c>
      <c r="T17" s="122">
        <v>1.3</v>
      </c>
      <c r="U17" s="32">
        <v>0.06</v>
      </c>
      <c r="V17" s="35" t="s">
        <v>10</v>
      </c>
      <c r="W17" s="36">
        <f t="shared" si="2"/>
        <v>5.9999999999999995E-5</v>
      </c>
      <c r="X17" s="37" t="s">
        <v>9</v>
      </c>
      <c r="Z17" s="122">
        <v>1.2</v>
      </c>
      <c r="AA17" s="32">
        <v>0.08</v>
      </c>
      <c r="AB17" s="35" t="s">
        <v>10</v>
      </c>
      <c r="AC17" s="36">
        <f t="shared" si="3"/>
        <v>8.0000000000000007E-5</v>
      </c>
      <c r="AD17" s="37" t="s">
        <v>9</v>
      </c>
      <c r="AF17" s="6"/>
      <c r="AG17" s="6"/>
      <c r="AH17" s="6"/>
      <c r="AI17" s="6"/>
      <c r="AJ17" s="6"/>
    </row>
    <row r="18" spans="8:36" ht="26.25">
      <c r="H18" s="6"/>
      <c r="I18" s="6"/>
      <c r="J18" s="6"/>
      <c r="K18" s="6"/>
      <c r="L18" s="6"/>
      <c r="M18" s="116"/>
      <c r="N18" s="6"/>
      <c r="O18" s="6"/>
      <c r="P18" s="6"/>
      <c r="Q18" s="6"/>
      <c r="R18" s="6"/>
      <c r="T18" s="122">
        <v>1.4</v>
      </c>
      <c r="U18" s="32">
        <v>0.06</v>
      </c>
      <c r="V18" s="35" t="s">
        <v>10</v>
      </c>
      <c r="W18" s="36">
        <f t="shared" si="2"/>
        <v>5.9999999999999995E-5</v>
      </c>
      <c r="X18" s="37" t="s">
        <v>9</v>
      </c>
      <c r="Z18" s="122">
        <v>1.3</v>
      </c>
      <c r="AA18" s="32">
        <v>0.08</v>
      </c>
      <c r="AB18" s="35" t="s">
        <v>10</v>
      </c>
      <c r="AC18" s="36">
        <f t="shared" si="3"/>
        <v>8.0000000000000007E-5</v>
      </c>
      <c r="AD18" s="37" t="s">
        <v>9</v>
      </c>
      <c r="AF18" s="116"/>
      <c r="AG18" s="116"/>
      <c r="AH18" s="116"/>
      <c r="AI18" s="116"/>
      <c r="AJ18" s="116"/>
    </row>
    <row r="19" spans="8:36" ht="26.25">
      <c r="H19" s="6"/>
      <c r="I19" s="6"/>
      <c r="J19" s="6"/>
      <c r="K19" s="6"/>
      <c r="L19" s="6"/>
      <c r="M19" s="116"/>
      <c r="N19" s="6"/>
      <c r="O19" s="6"/>
      <c r="P19" s="6"/>
      <c r="Q19" s="6"/>
      <c r="R19" s="6"/>
      <c r="T19" s="122">
        <v>1.5</v>
      </c>
      <c r="U19" s="32">
        <v>0.06</v>
      </c>
      <c r="V19" s="35" t="s">
        <v>10</v>
      </c>
      <c r="W19" s="36">
        <f t="shared" si="2"/>
        <v>5.9999999999999995E-5</v>
      </c>
      <c r="X19" s="37" t="s">
        <v>9</v>
      </c>
      <c r="Z19" s="122">
        <v>1.4</v>
      </c>
      <c r="AA19" s="32">
        <v>0.08</v>
      </c>
      <c r="AB19" s="35" t="s">
        <v>10</v>
      </c>
      <c r="AC19" s="36">
        <f t="shared" si="3"/>
        <v>8.0000000000000007E-5</v>
      </c>
      <c r="AD19" s="37" t="s">
        <v>9</v>
      </c>
      <c r="AF19" s="116"/>
      <c r="AG19" s="116"/>
      <c r="AH19" s="116"/>
      <c r="AI19" s="116"/>
      <c r="AJ19" s="116"/>
    </row>
    <row r="20" spans="8:36" ht="26.25">
      <c r="H20" s="6"/>
      <c r="I20" s="6"/>
      <c r="J20" s="6"/>
      <c r="K20" s="6"/>
      <c r="L20" s="6"/>
      <c r="M20" s="116"/>
      <c r="N20" s="6"/>
      <c r="O20" s="6"/>
      <c r="P20" s="6"/>
      <c r="Q20" s="6"/>
      <c r="R20" s="6"/>
      <c r="T20" s="122">
        <v>1.6</v>
      </c>
      <c r="U20" s="32">
        <v>0.06</v>
      </c>
      <c r="V20" s="35" t="s">
        <v>10</v>
      </c>
      <c r="W20" s="36">
        <f t="shared" si="2"/>
        <v>5.9999999999999995E-5</v>
      </c>
      <c r="X20" s="37" t="s">
        <v>9</v>
      </c>
      <c r="Z20" s="122">
        <v>1.5</v>
      </c>
      <c r="AA20" s="32">
        <v>0.08</v>
      </c>
      <c r="AB20" s="35" t="s">
        <v>10</v>
      </c>
      <c r="AC20" s="36">
        <f t="shared" si="3"/>
        <v>8.0000000000000007E-5</v>
      </c>
      <c r="AD20" s="37" t="s">
        <v>9</v>
      </c>
    </row>
    <row r="21" spans="8:36" ht="26.25">
      <c r="H21" s="6"/>
      <c r="I21" s="6"/>
      <c r="J21" s="6"/>
      <c r="K21" s="6"/>
      <c r="L21" s="6"/>
      <c r="M21" s="116"/>
      <c r="N21" s="6"/>
      <c r="O21" s="6"/>
      <c r="P21" s="6"/>
      <c r="Q21" s="6"/>
      <c r="R21" s="6"/>
      <c r="T21" s="122">
        <v>1.7</v>
      </c>
      <c r="U21" s="32">
        <v>0.06</v>
      </c>
      <c r="V21" s="35" t="s">
        <v>10</v>
      </c>
      <c r="W21" s="36">
        <f t="shared" si="2"/>
        <v>5.9999999999999995E-5</v>
      </c>
      <c r="X21" s="37" t="s">
        <v>9</v>
      </c>
      <c r="Z21" s="122">
        <v>1.6</v>
      </c>
      <c r="AA21" s="32">
        <v>0.08</v>
      </c>
      <c r="AB21" s="35" t="s">
        <v>10</v>
      </c>
      <c r="AC21" s="36">
        <f t="shared" si="3"/>
        <v>8.0000000000000007E-5</v>
      </c>
      <c r="AD21" s="37" t="s">
        <v>9</v>
      </c>
    </row>
    <row r="22" spans="8:36" ht="26.25">
      <c r="H22" s="6"/>
      <c r="I22" s="6"/>
      <c r="J22" s="6"/>
      <c r="K22" s="6"/>
      <c r="L22" s="6"/>
      <c r="M22" s="116"/>
      <c r="N22" s="6"/>
      <c r="O22" s="6"/>
      <c r="P22" s="6"/>
      <c r="Q22" s="6"/>
      <c r="R22" s="6"/>
      <c r="T22" s="122">
        <v>1.8</v>
      </c>
      <c r="U22" s="32">
        <v>0.06</v>
      </c>
      <c r="V22" s="35" t="s">
        <v>10</v>
      </c>
      <c r="W22" s="36">
        <f t="shared" si="2"/>
        <v>5.9999999999999995E-5</v>
      </c>
      <c r="X22" s="37" t="s">
        <v>9</v>
      </c>
      <c r="Z22" s="122">
        <v>1.7</v>
      </c>
      <c r="AA22" s="32">
        <v>0.08</v>
      </c>
      <c r="AB22" s="35" t="s">
        <v>10</v>
      </c>
      <c r="AC22" s="36">
        <f t="shared" si="3"/>
        <v>8.0000000000000007E-5</v>
      </c>
      <c r="AD22" s="37" t="s">
        <v>9</v>
      </c>
    </row>
    <row r="23" spans="8:36" ht="26.25"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T23" s="122">
        <v>1.9</v>
      </c>
      <c r="U23" s="32">
        <v>0.06</v>
      </c>
      <c r="V23" s="35" t="s">
        <v>10</v>
      </c>
      <c r="W23" s="36">
        <f t="shared" si="2"/>
        <v>5.9999999999999995E-5</v>
      </c>
      <c r="X23" s="37" t="s">
        <v>9</v>
      </c>
      <c r="Z23" s="122">
        <v>1.8</v>
      </c>
      <c r="AA23" s="32">
        <v>0.08</v>
      </c>
      <c r="AB23" s="35" t="s">
        <v>10</v>
      </c>
      <c r="AC23" s="36">
        <f t="shared" si="3"/>
        <v>8.0000000000000007E-5</v>
      </c>
      <c r="AD23" s="37" t="s">
        <v>9</v>
      </c>
    </row>
    <row r="24" spans="8:36" ht="26.25"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T24" s="38">
        <v>1</v>
      </c>
      <c r="U24" s="32">
        <v>0.06</v>
      </c>
      <c r="V24" s="35" t="s">
        <v>10</v>
      </c>
      <c r="W24" s="36">
        <f t="shared" si="2"/>
        <v>5.9999999999999995E-5</v>
      </c>
      <c r="X24" s="37" t="s">
        <v>9</v>
      </c>
      <c r="Z24" s="122">
        <v>1.9</v>
      </c>
      <c r="AA24" s="32">
        <v>0.08</v>
      </c>
      <c r="AB24" s="35" t="s">
        <v>10</v>
      </c>
      <c r="AC24" s="36">
        <f t="shared" si="3"/>
        <v>8.0000000000000007E-5</v>
      </c>
      <c r="AD24" s="37" t="s">
        <v>9</v>
      </c>
    </row>
    <row r="25" spans="8:36" ht="26.25">
      <c r="H25" s="127"/>
      <c r="I25" s="128"/>
      <c r="J25" s="128"/>
      <c r="K25" s="116"/>
      <c r="L25" s="116"/>
      <c r="M25" s="116"/>
      <c r="T25" s="38">
        <v>2</v>
      </c>
      <c r="U25" s="32">
        <v>0.06</v>
      </c>
      <c r="V25" s="35" t="s">
        <v>10</v>
      </c>
      <c r="W25" s="36">
        <f t="shared" si="2"/>
        <v>5.9999999999999995E-5</v>
      </c>
      <c r="X25" s="37" t="s">
        <v>9</v>
      </c>
      <c r="Z25" s="38">
        <v>2</v>
      </c>
      <c r="AA25" s="32">
        <v>0.08</v>
      </c>
      <c r="AB25" s="35" t="s">
        <v>10</v>
      </c>
      <c r="AC25" s="36">
        <f t="shared" si="3"/>
        <v>8.0000000000000007E-5</v>
      </c>
      <c r="AD25" s="37" t="s">
        <v>9</v>
      </c>
    </row>
    <row r="26" spans="8:36" ht="26.25">
      <c r="H26" s="127"/>
      <c r="I26" s="128"/>
      <c r="J26" s="128"/>
      <c r="K26" s="116"/>
      <c r="L26" s="116"/>
      <c r="M26" s="116"/>
      <c r="T26" s="38">
        <v>3</v>
      </c>
      <c r="U26" s="32">
        <v>0.06</v>
      </c>
      <c r="V26" s="35" t="s">
        <v>10</v>
      </c>
      <c r="W26" s="36">
        <f t="shared" si="2"/>
        <v>5.9999999999999995E-5</v>
      </c>
      <c r="X26" s="37" t="s">
        <v>9</v>
      </c>
      <c r="Z26" s="38">
        <v>3</v>
      </c>
      <c r="AA26" s="32">
        <v>0.08</v>
      </c>
      <c r="AB26" s="35" t="s">
        <v>10</v>
      </c>
      <c r="AC26" s="36">
        <f t="shared" si="3"/>
        <v>8.0000000000000007E-5</v>
      </c>
      <c r="AD26" s="37" t="s">
        <v>9</v>
      </c>
    </row>
    <row r="27" spans="8:36" ht="26.25">
      <c r="H27" s="127"/>
      <c r="I27" s="128"/>
      <c r="J27" s="128"/>
      <c r="K27" s="116"/>
      <c r="L27" s="116"/>
      <c r="M27" s="116"/>
      <c r="T27" s="38">
        <v>4</v>
      </c>
      <c r="U27" s="32">
        <v>0.06</v>
      </c>
      <c r="V27" s="35" t="s">
        <v>10</v>
      </c>
      <c r="W27" s="36">
        <f t="shared" si="2"/>
        <v>5.9999999999999995E-5</v>
      </c>
      <c r="X27" s="37" t="s">
        <v>9</v>
      </c>
      <c r="Z27" s="38">
        <v>4</v>
      </c>
      <c r="AA27" s="32">
        <v>0.08</v>
      </c>
      <c r="AB27" s="35" t="s">
        <v>10</v>
      </c>
      <c r="AC27" s="36">
        <f t="shared" si="3"/>
        <v>8.0000000000000007E-5</v>
      </c>
      <c r="AD27" s="37" t="s">
        <v>9</v>
      </c>
    </row>
    <row r="28" spans="8:36">
      <c r="H28" s="5"/>
      <c r="I28" s="5"/>
      <c r="J28" s="5"/>
      <c r="K28" s="5"/>
      <c r="L28" s="5"/>
      <c r="M28" s="5"/>
      <c r="T28" s="38">
        <v>5</v>
      </c>
      <c r="U28" s="32">
        <v>0.06</v>
      </c>
      <c r="V28" s="35" t="s">
        <v>10</v>
      </c>
      <c r="W28" s="36">
        <f t="shared" si="2"/>
        <v>5.9999999999999995E-5</v>
      </c>
      <c r="X28" s="37" t="s">
        <v>9</v>
      </c>
      <c r="Z28" s="38">
        <v>5</v>
      </c>
      <c r="AA28" s="32">
        <v>0.09</v>
      </c>
      <c r="AB28" s="35" t="s">
        <v>10</v>
      </c>
      <c r="AC28" s="36">
        <f t="shared" si="3"/>
        <v>8.9999999999999992E-5</v>
      </c>
      <c r="AD28" s="37" t="s">
        <v>9</v>
      </c>
    </row>
    <row r="29" spans="8:36">
      <c r="H29" s="5"/>
      <c r="I29" s="5"/>
      <c r="J29" s="5"/>
      <c r="K29" s="5"/>
      <c r="L29" s="5"/>
      <c r="M29" s="5"/>
      <c r="T29" s="38">
        <v>6</v>
      </c>
      <c r="U29" s="32">
        <v>0.06</v>
      </c>
      <c r="V29" s="35" t="s">
        <v>10</v>
      </c>
      <c r="W29" s="36">
        <f t="shared" si="2"/>
        <v>5.9999999999999995E-5</v>
      </c>
      <c r="X29" s="37" t="s">
        <v>9</v>
      </c>
      <c r="Z29" s="38">
        <v>6</v>
      </c>
      <c r="AA29" s="32">
        <v>0.09</v>
      </c>
      <c r="AB29" s="35" t="s">
        <v>10</v>
      </c>
      <c r="AC29" s="36">
        <f t="shared" si="3"/>
        <v>8.9999999999999992E-5</v>
      </c>
      <c r="AD29" s="37" t="s">
        <v>9</v>
      </c>
    </row>
    <row r="30" spans="8:36">
      <c r="H30" s="5"/>
      <c r="I30" s="5"/>
      <c r="J30" s="5"/>
      <c r="K30" s="5"/>
      <c r="L30" s="5"/>
      <c r="M30" s="5"/>
      <c r="T30" s="38">
        <v>7</v>
      </c>
      <c r="U30" s="32">
        <v>0.06</v>
      </c>
      <c r="V30" s="35" t="s">
        <v>10</v>
      </c>
      <c r="W30" s="36">
        <f t="shared" si="2"/>
        <v>5.9999999999999995E-5</v>
      </c>
      <c r="X30" s="37" t="s">
        <v>9</v>
      </c>
      <c r="Z30" s="38">
        <v>7</v>
      </c>
      <c r="AA30" s="32">
        <v>0.09</v>
      </c>
      <c r="AB30" s="35" t="s">
        <v>10</v>
      </c>
      <c r="AC30" s="36">
        <f t="shared" si="3"/>
        <v>8.9999999999999992E-5</v>
      </c>
      <c r="AD30" s="37" t="s">
        <v>9</v>
      </c>
    </row>
    <row r="31" spans="8:36">
      <c r="T31" s="38">
        <v>8</v>
      </c>
      <c r="U31" s="32">
        <v>0.06</v>
      </c>
      <c r="V31" s="35" t="s">
        <v>10</v>
      </c>
      <c r="W31" s="36">
        <f t="shared" si="2"/>
        <v>5.9999999999999995E-5</v>
      </c>
      <c r="X31" s="37" t="s">
        <v>9</v>
      </c>
      <c r="Z31" s="38">
        <v>8</v>
      </c>
      <c r="AA31" s="32">
        <v>0.09</v>
      </c>
      <c r="AB31" s="35" t="s">
        <v>10</v>
      </c>
      <c r="AC31" s="36">
        <f t="shared" si="3"/>
        <v>8.9999999999999992E-5</v>
      </c>
      <c r="AD31" s="37" t="s">
        <v>9</v>
      </c>
    </row>
    <row r="32" spans="8:36">
      <c r="T32" s="38">
        <v>9</v>
      </c>
      <c r="U32" s="32">
        <v>0.06</v>
      </c>
      <c r="V32" s="35" t="s">
        <v>10</v>
      </c>
      <c r="W32" s="36">
        <f t="shared" si="2"/>
        <v>5.9999999999999995E-5</v>
      </c>
      <c r="X32" s="37" t="s">
        <v>9</v>
      </c>
      <c r="Z32" s="38">
        <v>9</v>
      </c>
      <c r="AA32" s="32">
        <v>0.09</v>
      </c>
      <c r="AB32" s="35" t="s">
        <v>10</v>
      </c>
      <c r="AC32" s="36">
        <f t="shared" si="3"/>
        <v>8.9999999999999992E-5</v>
      </c>
      <c r="AD32" s="37" t="s">
        <v>9</v>
      </c>
    </row>
    <row r="33" spans="20:30">
      <c r="T33" s="38">
        <v>10</v>
      </c>
      <c r="U33" s="32">
        <v>0.06</v>
      </c>
      <c r="V33" s="35" t="s">
        <v>10</v>
      </c>
      <c r="W33" s="36">
        <f t="shared" si="2"/>
        <v>5.9999999999999995E-5</v>
      </c>
      <c r="X33" s="37" t="s">
        <v>9</v>
      </c>
      <c r="Z33" s="38">
        <v>10</v>
      </c>
      <c r="AA33" s="32">
        <v>0.09</v>
      </c>
      <c r="AB33" s="35" t="s">
        <v>10</v>
      </c>
      <c r="AC33" s="36">
        <f t="shared" si="3"/>
        <v>8.9999999999999992E-5</v>
      </c>
      <c r="AD33" s="37" t="s">
        <v>9</v>
      </c>
    </row>
    <row r="34" spans="20:30">
      <c r="T34" s="38">
        <v>11</v>
      </c>
      <c r="U34" s="32">
        <v>7.0000000000000007E-2</v>
      </c>
      <c r="V34" s="35" t="s">
        <v>10</v>
      </c>
      <c r="W34" s="36">
        <f t="shared" si="2"/>
        <v>7.0000000000000007E-5</v>
      </c>
      <c r="X34" s="37" t="s">
        <v>9</v>
      </c>
      <c r="Z34" s="38">
        <v>20</v>
      </c>
      <c r="AA34" s="32">
        <v>0.1</v>
      </c>
      <c r="AB34" s="35" t="s">
        <v>10</v>
      </c>
      <c r="AC34" s="36">
        <f t="shared" si="3"/>
        <v>1E-4</v>
      </c>
      <c r="AD34" s="37" t="s">
        <v>9</v>
      </c>
    </row>
    <row r="35" spans="20:30">
      <c r="T35" s="38">
        <v>12</v>
      </c>
      <c r="U35" s="32">
        <v>7.0000000000000007E-2</v>
      </c>
      <c r="V35" s="35" t="s">
        <v>10</v>
      </c>
      <c r="W35" s="36">
        <f t="shared" si="2"/>
        <v>7.0000000000000007E-5</v>
      </c>
      <c r="X35" s="37" t="s">
        <v>9</v>
      </c>
      <c r="Z35" s="38">
        <v>30</v>
      </c>
      <c r="AA35" s="32">
        <v>0.11</v>
      </c>
      <c r="AB35" s="35" t="s">
        <v>10</v>
      </c>
      <c r="AC35" s="36">
        <f t="shared" si="3"/>
        <v>1.1E-4</v>
      </c>
      <c r="AD35" s="37" t="s">
        <v>9</v>
      </c>
    </row>
    <row r="36" spans="20:30">
      <c r="T36" s="38">
        <v>13</v>
      </c>
      <c r="U36" s="32">
        <v>7.0000000000000007E-2</v>
      </c>
      <c r="V36" s="35" t="s">
        <v>10</v>
      </c>
      <c r="W36" s="36">
        <f t="shared" si="2"/>
        <v>7.0000000000000007E-5</v>
      </c>
      <c r="X36" s="37" t="s">
        <v>9</v>
      </c>
      <c r="Z36" s="38">
        <v>50</v>
      </c>
      <c r="AA36" s="32">
        <v>0.13</v>
      </c>
      <c r="AB36" s="35" t="s">
        <v>10</v>
      </c>
      <c r="AC36" s="36">
        <f t="shared" si="3"/>
        <v>1.3000000000000002E-4</v>
      </c>
      <c r="AD36" s="37" t="s">
        <v>9</v>
      </c>
    </row>
    <row r="37" spans="20:30">
      <c r="T37" s="38">
        <v>14</v>
      </c>
      <c r="U37" s="32">
        <v>7.0000000000000007E-2</v>
      </c>
      <c r="V37" s="35" t="s">
        <v>10</v>
      </c>
      <c r="W37" s="36">
        <f t="shared" si="2"/>
        <v>7.0000000000000007E-5</v>
      </c>
      <c r="X37" s="37" t="s">
        <v>9</v>
      </c>
      <c r="Z37" s="17"/>
      <c r="AA37" s="17"/>
      <c r="AB37" s="17"/>
      <c r="AC37" s="17"/>
      <c r="AD37" s="17"/>
    </row>
    <row r="38" spans="20:30">
      <c r="T38" s="38">
        <v>15</v>
      </c>
      <c r="U38" s="32">
        <v>7.0000000000000007E-2</v>
      </c>
      <c r="V38" s="35" t="s">
        <v>10</v>
      </c>
      <c r="W38" s="36">
        <f t="shared" si="2"/>
        <v>7.0000000000000007E-5</v>
      </c>
      <c r="X38" s="37" t="s">
        <v>9</v>
      </c>
      <c r="Z38" s="17"/>
      <c r="AA38" s="17"/>
      <c r="AB38" s="17"/>
      <c r="AC38" s="17"/>
      <c r="AD38" s="17"/>
    </row>
    <row r="39" spans="20:30">
      <c r="T39" s="38">
        <v>16</v>
      </c>
      <c r="U39" s="32">
        <v>7.0000000000000007E-2</v>
      </c>
      <c r="V39" s="35" t="s">
        <v>10</v>
      </c>
      <c r="W39" s="36">
        <f t="shared" si="2"/>
        <v>7.0000000000000007E-5</v>
      </c>
      <c r="X39" s="37" t="s">
        <v>9</v>
      </c>
      <c r="Z39" s="17"/>
      <c r="AA39" s="17"/>
      <c r="AB39" s="17"/>
      <c r="AC39" s="17"/>
      <c r="AD39" s="17"/>
    </row>
    <row r="40" spans="20:30">
      <c r="T40" s="38">
        <v>17</v>
      </c>
      <c r="U40" s="32">
        <v>7.0000000000000007E-2</v>
      </c>
      <c r="V40" s="35" t="s">
        <v>10</v>
      </c>
      <c r="W40" s="36">
        <f t="shared" si="2"/>
        <v>7.0000000000000007E-5</v>
      </c>
      <c r="X40" s="37" t="s">
        <v>9</v>
      </c>
      <c r="Z40" s="17"/>
      <c r="AA40" s="17"/>
      <c r="AB40" s="17"/>
      <c r="AC40" s="17"/>
      <c r="AD40" s="17"/>
    </row>
    <row r="41" spans="20:30">
      <c r="T41" s="38">
        <v>18</v>
      </c>
      <c r="U41" s="32">
        <v>7.0000000000000007E-2</v>
      </c>
      <c r="V41" s="35" t="s">
        <v>10</v>
      </c>
      <c r="W41" s="36">
        <f t="shared" si="2"/>
        <v>7.0000000000000007E-5</v>
      </c>
      <c r="X41" s="37" t="s">
        <v>9</v>
      </c>
      <c r="Z41" s="17"/>
      <c r="AA41" s="17"/>
      <c r="AB41" s="17"/>
      <c r="AC41" s="17"/>
      <c r="AD41" s="17"/>
    </row>
    <row r="42" spans="20:30">
      <c r="T42" s="38">
        <v>19</v>
      </c>
      <c r="U42" s="32">
        <v>7.0000000000000007E-2</v>
      </c>
      <c r="V42" s="35" t="s">
        <v>10</v>
      </c>
      <c r="W42" s="36">
        <f t="shared" si="2"/>
        <v>7.0000000000000007E-5</v>
      </c>
      <c r="X42" s="37" t="s">
        <v>9</v>
      </c>
    </row>
    <row r="43" spans="20:30">
      <c r="T43" s="38">
        <v>20</v>
      </c>
      <c r="U43" s="32">
        <v>7.0000000000000007E-2</v>
      </c>
      <c r="V43" s="35" t="s">
        <v>10</v>
      </c>
      <c r="W43" s="36">
        <f t="shared" si="2"/>
        <v>7.0000000000000007E-5</v>
      </c>
      <c r="X43" s="37" t="s">
        <v>9</v>
      </c>
    </row>
    <row r="44" spans="20:30">
      <c r="T44" s="38">
        <v>21</v>
      </c>
      <c r="U44" s="32">
        <v>7.0000000000000007E-2</v>
      </c>
      <c r="V44" s="35" t="s">
        <v>10</v>
      </c>
      <c r="W44" s="36">
        <f t="shared" si="2"/>
        <v>7.0000000000000007E-5</v>
      </c>
      <c r="X44" s="37" t="s">
        <v>9</v>
      </c>
    </row>
    <row r="45" spans="20:30">
      <c r="T45" s="38">
        <v>22</v>
      </c>
      <c r="U45" s="32">
        <v>7.0000000000000007E-2</v>
      </c>
      <c r="V45" s="35" t="s">
        <v>10</v>
      </c>
      <c r="W45" s="36">
        <f t="shared" si="2"/>
        <v>7.0000000000000007E-5</v>
      </c>
      <c r="X45" s="37" t="s">
        <v>9</v>
      </c>
    </row>
    <row r="46" spans="20:30">
      <c r="T46" s="38">
        <v>23</v>
      </c>
      <c r="U46" s="32">
        <v>7.0000000000000007E-2</v>
      </c>
      <c r="V46" s="35" t="s">
        <v>10</v>
      </c>
      <c r="W46" s="36">
        <f t="shared" si="2"/>
        <v>7.0000000000000007E-5</v>
      </c>
      <c r="X46" s="37" t="s">
        <v>9</v>
      </c>
    </row>
    <row r="47" spans="20:30">
      <c r="T47" s="38">
        <v>24</v>
      </c>
      <c r="U47" s="32">
        <v>7.0000000000000007E-2</v>
      </c>
      <c r="V47" s="35" t="s">
        <v>10</v>
      </c>
      <c r="W47" s="36">
        <f t="shared" si="2"/>
        <v>7.0000000000000007E-5</v>
      </c>
      <c r="X47" s="37" t="s">
        <v>9</v>
      </c>
    </row>
    <row r="48" spans="20:30">
      <c r="T48" s="38">
        <v>25</v>
      </c>
      <c r="U48" s="32">
        <v>7.0000000000000007E-2</v>
      </c>
      <c r="V48" s="35" t="s">
        <v>10</v>
      </c>
      <c r="W48" s="36">
        <f t="shared" si="2"/>
        <v>7.0000000000000007E-5</v>
      </c>
      <c r="X48" s="37" t="s">
        <v>9</v>
      </c>
    </row>
    <row r="49" spans="20:24" ht="23.25" customHeight="1">
      <c r="T49" s="38">
        <v>50</v>
      </c>
      <c r="U49" s="32">
        <v>0.09</v>
      </c>
      <c r="V49" s="35" t="s">
        <v>10</v>
      </c>
      <c r="W49" s="36">
        <f t="shared" si="2"/>
        <v>8.9999999999999992E-5</v>
      </c>
      <c r="X49" s="37" t="s">
        <v>9</v>
      </c>
    </row>
    <row r="50" spans="20:24" ht="23.25" customHeight="1">
      <c r="T50" s="38">
        <v>75</v>
      </c>
      <c r="U50" s="32">
        <v>0.1</v>
      </c>
      <c r="V50" s="35" t="s">
        <v>10</v>
      </c>
      <c r="W50" s="36">
        <f t="shared" si="2"/>
        <v>1E-4</v>
      </c>
      <c r="X50" s="37" t="s">
        <v>9</v>
      </c>
    </row>
    <row r="51" spans="20:24" ht="23.25" customHeight="1">
      <c r="T51" s="38">
        <v>100</v>
      </c>
      <c r="U51" s="32">
        <v>0.12</v>
      </c>
      <c r="V51" s="35" t="s">
        <v>10</v>
      </c>
      <c r="W51" s="36">
        <f t="shared" si="2"/>
        <v>1.1999999999999999E-4</v>
      </c>
      <c r="X51" s="37" t="s">
        <v>9</v>
      </c>
    </row>
    <row r="52" spans="20:24" ht="23.25" customHeight="1">
      <c r="T52" s="17"/>
      <c r="U52" s="17"/>
      <c r="V52" s="17"/>
      <c r="W52" s="17"/>
      <c r="X52" s="17"/>
    </row>
    <row r="53" spans="20:24" ht="23.25" customHeight="1">
      <c r="T53" s="17"/>
      <c r="U53" s="17"/>
      <c r="V53" s="17"/>
      <c r="W53" s="17"/>
      <c r="X53" s="17"/>
    </row>
    <row r="54" spans="20:24" ht="23.25" customHeight="1">
      <c r="T54" s="17"/>
      <c r="U54" s="17"/>
      <c r="V54" s="17"/>
      <c r="W54" s="17"/>
      <c r="X54" s="17"/>
    </row>
    <row r="55" spans="20:24" ht="23.25" customHeight="1">
      <c r="T55" s="17"/>
      <c r="U55" s="17"/>
      <c r="V55" s="17"/>
      <c r="W55" s="17"/>
      <c r="X55" s="17"/>
    </row>
    <row r="56" spans="20:24" ht="23.25" customHeight="1">
      <c r="T56" s="17"/>
      <c r="U56" s="17"/>
      <c r="V56" s="17"/>
      <c r="W56" s="17"/>
      <c r="X56" s="17"/>
    </row>
    <row r="57" spans="20:24" ht="23.25" customHeight="1"/>
    <row r="58" spans="20:24" ht="23.25" customHeight="1"/>
    <row r="59" spans="20:24" ht="23.25" customHeight="1"/>
    <row r="60" spans="20:24" ht="23.25" customHeight="1"/>
    <row r="61" spans="20:24" ht="23.25" customHeight="1"/>
    <row r="62" spans="20:24" ht="23.25" customHeight="1"/>
    <row r="63" spans="20:24" ht="23.25" customHeight="1"/>
    <row r="64" spans="20:2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</sheetData>
  <mergeCells count="24">
    <mergeCell ref="B2:F2"/>
    <mergeCell ref="B3:F3"/>
    <mergeCell ref="T2:X2"/>
    <mergeCell ref="Z2:AD2"/>
    <mergeCell ref="AF2:AJ2"/>
    <mergeCell ref="H3:L3"/>
    <mergeCell ref="N3:R3"/>
    <mergeCell ref="T3:X3"/>
    <mergeCell ref="Z3:AD3"/>
    <mergeCell ref="AF3:AJ3"/>
    <mergeCell ref="H2:L2"/>
    <mergeCell ref="N2:R2"/>
    <mergeCell ref="D4:F4"/>
    <mergeCell ref="H4:I4"/>
    <mergeCell ref="J4:L4"/>
    <mergeCell ref="N4:O4"/>
    <mergeCell ref="B4:C4"/>
    <mergeCell ref="AF4:AG4"/>
    <mergeCell ref="AH4:AJ4"/>
    <mergeCell ref="P4:R4"/>
    <mergeCell ref="T4:U4"/>
    <mergeCell ref="V4:X4"/>
    <mergeCell ref="Z4:AA4"/>
    <mergeCell ref="AB4:AD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2016-08-09T05:06:48Z</cp:lastPrinted>
  <dcterms:created xsi:type="dcterms:W3CDTF">2015-10-01T03:04:34Z</dcterms:created>
  <dcterms:modified xsi:type="dcterms:W3CDTF">2017-06-20T02:52:16Z</dcterms:modified>
</cp:coreProperties>
</file>