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19440" windowHeight="7875" tabRatio="751" activeTab="6"/>
  </bookViews>
  <sheets>
    <sheet name="Data (Temp)" sheetId="6" r:id="rId1"/>
    <sheet name="Data (Humid)" sheetId="10" r:id="rId2"/>
    <sheet name="Certificate" sheetId="11" r:id="rId3"/>
    <sheet name="Report" sheetId="8" r:id="rId4"/>
    <sheet name="Result" sheetId="9" r:id="rId5"/>
    <sheet name="Uncertainty Budget(20 to 40C)" sheetId="1" r:id="rId6"/>
    <sheet name="Uncertainty Budget(30 to 70%RH)" sheetId="4" r:id="rId7"/>
    <sheet name="Cert of STD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 localSheetId="2">[3]E4402B!#REF!</definedName>
    <definedName name="ASSET" localSheetId="1">[3]E4402B!#REF!</definedName>
    <definedName name="ASSET" localSheetId="4">[3]E4402B!#REF!</definedName>
    <definedName name="ASSET">[3]E4402B!#REF!</definedName>
    <definedName name="BBB">[4]Eq.List!$A$2:$H$210</definedName>
    <definedName name="bfbdd" localSheetId="1">#REF!</definedName>
    <definedName name="bfbdd" localSheetId="4">#REF!</definedName>
    <definedName name="bfbdd">#REF!</definedName>
    <definedName name="calibration_by">[5]MAR05!$BH$39:$BH$43</definedName>
    <definedName name="CAP" localSheetId="2">[3]E4402B!#REF!</definedName>
    <definedName name="CAP" localSheetId="1">[3]E4402B!#REF!</definedName>
    <definedName name="CAP" localSheetId="4">[3]E4402B!#REF!</definedName>
    <definedName name="CAP">[3]E4402B!#REF!</definedName>
    <definedName name="CCC">[6]Eq.List!$A$2:$H$210</definedName>
    <definedName name="Cet.no" localSheetId="2">'[7]Cert.'!#REF!</definedName>
    <definedName name="Cet.no" localSheetId="1">'[7]Cert.'!#REF!</definedName>
    <definedName name="Cet.no" localSheetId="4">'[7]Cert.'!#REF!</definedName>
    <definedName name="Cet.no">'[7]Cert.'!#REF!</definedName>
    <definedName name="da" localSheetId="1">#REF!</definedName>
    <definedName name="da" localSheetId="4">#REF!</definedName>
    <definedName name="da">#REF!</definedName>
    <definedName name="data" localSheetId="1">#REF!</definedName>
    <definedName name="data" localSheetId="4">#REF!</definedName>
    <definedName name="data">#REF!</definedName>
    <definedName name="data1" localSheetId="1">#REF!</definedName>
    <definedName name="data1" localSheetId="4">#REF!</definedName>
    <definedName name="data1">#REF!</definedName>
    <definedName name="DATE" localSheetId="2">[3]E4402B!#REF!</definedName>
    <definedName name="DATE" localSheetId="1">[3]E4402B!#REF!</definedName>
    <definedName name="DATE" localSheetId="4">[3]E4402B!#REF!</definedName>
    <definedName name="DATE">[3]E4402B!#REF!</definedName>
    <definedName name="DDD" localSheetId="1">#REF!</definedName>
    <definedName name="DDD" localSheetId="4">#REF!</definedName>
    <definedName name="DDD">#REF!</definedName>
    <definedName name="DDDE">[8]Equip.List!$A$2:$I$188</definedName>
    <definedName name="dsvg" localSheetId="1">#REF!</definedName>
    <definedName name="dsvg" localSheetId="4">#REF!</definedName>
    <definedName name="dsvg">#REF!</definedName>
    <definedName name="dttaff" localSheetId="1">#REF!</definedName>
    <definedName name="dttaff" localSheetId="4">#REF!</definedName>
    <definedName name="dttaff">#REF!</definedName>
    <definedName name="efrfg" localSheetId="1">#REF!</definedName>
    <definedName name="efrfg" localSheetId="4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 localSheetId="1">#REF!</definedName>
    <definedName name="fkop" localSheetId="4">#REF!</definedName>
    <definedName name="fkop">#REF!</definedName>
    <definedName name="GGG" localSheetId="1">#REF!</definedName>
    <definedName name="GGG" localSheetId="4">#REF!</definedName>
    <definedName name="GGG">#REF!</definedName>
    <definedName name="hgjky8uoytjgkjhlili" localSheetId="1">#REF!</definedName>
    <definedName name="hgjky8uoytjgkjhlili" localSheetId="4">#REF!</definedName>
    <definedName name="hgjky8uoytjgkjhlili">#REF!</definedName>
    <definedName name="HHH">[13]Eq.List!$A$2:$H$210</definedName>
    <definedName name="HHJ" localSheetId="1">#REF!</definedName>
    <definedName name="HHJ" localSheetId="4">#REF!</definedName>
    <definedName name="HHJ">#REF!</definedName>
    <definedName name="HHN" localSheetId="1">#REF!</definedName>
    <definedName name="HHN" localSheetId="4">#REF!</definedName>
    <definedName name="HHN">#REF!</definedName>
    <definedName name="JOB" localSheetId="2">[3]E4402B!#REF!</definedName>
    <definedName name="JOB" localSheetId="1">[3]E4402B!#REF!</definedName>
    <definedName name="JOB" localSheetId="4">[3]E4402B!#REF!</definedName>
    <definedName name="JOB">[3]E4402B!#REF!</definedName>
    <definedName name="kds" localSheetId="1">#REF!</definedName>
    <definedName name="kds" localSheetId="4">#REF!</definedName>
    <definedName name="kds">#REF!</definedName>
    <definedName name="KKKM" localSheetId="1">#REF!</definedName>
    <definedName name="KKKM" localSheetId="4">#REF!</definedName>
    <definedName name="KKKM">#REF!</definedName>
    <definedName name="LCR" localSheetId="2">[14]Eq.List!$A$2:$H$211</definedName>
    <definedName name="LCR">[14]Eq.List!$A$2:$H$211</definedName>
    <definedName name="LIST" localSheetId="1">#REF!</definedName>
    <definedName name="LIST" localSheetId="4">#REF!</definedName>
    <definedName name="LIST">#REF!</definedName>
    <definedName name="list.temp" localSheetId="1">#REF!</definedName>
    <definedName name="list.temp" localSheetId="4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 localSheetId="1">#REF!</definedName>
    <definedName name="listunit" localSheetId="4">#REF!</definedName>
    <definedName name="listunit">#REF!</definedName>
    <definedName name="LLCCRR" localSheetId="1">#REF!</definedName>
    <definedName name="LLCCRR" localSheetId="4">#REF!</definedName>
    <definedName name="LLCCRR">#REF!</definedName>
    <definedName name="lmcblfgmop" localSheetId="1">#REF!</definedName>
    <definedName name="lmcblfgmop" localSheetId="4">#REF!</definedName>
    <definedName name="lmcblfgmop">#REF!</definedName>
    <definedName name="lookuparea" localSheetId="1">#REF!</definedName>
    <definedName name="lookuparea" localSheetId="4">#REF!</definedName>
    <definedName name="lookuparea">#REF!</definedName>
    <definedName name="Mass" localSheetId="1">#REF!</definedName>
    <definedName name="Mass" localSheetId="4">#REF!</definedName>
    <definedName name="Mass">#REF!</definedName>
    <definedName name="Mclass" localSheetId="1">#REF!</definedName>
    <definedName name="Mclass" localSheetId="4">#REF!</definedName>
    <definedName name="Mclass">#REF!</definedName>
    <definedName name="MFG" localSheetId="2">[3]E4402B!#REF!</definedName>
    <definedName name="MFG" localSheetId="1">[3]E4402B!#REF!</definedName>
    <definedName name="MFG" localSheetId="4">[3]E4402B!#REF!</definedName>
    <definedName name="MFG">[3]E4402B!#REF!</definedName>
    <definedName name="NNN" localSheetId="1">#REF!</definedName>
    <definedName name="NNN" localSheetId="4">#REF!</definedName>
    <definedName name="NNN">#REF!</definedName>
    <definedName name="OOO" localSheetId="1">#REF!</definedName>
    <definedName name="OOO" localSheetId="4">#REF!</definedName>
    <definedName name="OOO">#REF!</definedName>
    <definedName name="op" localSheetId="1">#REF!</definedName>
    <definedName name="op" localSheetId="4">#REF!</definedName>
    <definedName name="op">#REF!</definedName>
    <definedName name="optic" localSheetId="1">#REF!</definedName>
    <definedName name="optic" localSheetId="4">#REF!</definedName>
    <definedName name="optic">#REF!</definedName>
    <definedName name="opticstandard" localSheetId="1">#REF!</definedName>
    <definedName name="opticstandard" localSheetId="4">#REF!</definedName>
    <definedName name="opticstandard">#REF!</definedName>
    <definedName name="opticstd" localSheetId="1">#REF!</definedName>
    <definedName name="opticstd" localSheetId="4">#REF!</definedName>
    <definedName name="opticstd">#REF!</definedName>
    <definedName name="PartName">[15]Onsite!$C$5:$C$7</definedName>
    <definedName name="Pinij" localSheetId="1">#REF!</definedName>
    <definedName name="Pinij" localSheetId="4">#REF!</definedName>
    <definedName name="Pinij">#REF!</definedName>
    <definedName name="Plate" localSheetId="1">#REF!</definedName>
    <definedName name="Plate" localSheetId="4">#REF!</definedName>
    <definedName name="Plate">#REF!</definedName>
    <definedName name="post" localSheetId="1">[16]CERT!#REF!</definedName>
    <definedName name="post" localSheetId="4">[16]CERT!#REF!</definedName>
    <definedName name="post">[16]CERT!#REF!</definedName>
    <definedName name="PPPL" localSheetId="2">[17]Eq.List!$A$2:$H$216</definedName>
    <definedName name="PPPL">[17]Eq.List!$A$2:$H$216</definedName>
    <definedName name="_xlnm.Print_Area" localSheetId="2">Certificate!$A$1:$AD$39</definedName>
    <definedName name="_xlnm.Print_Area" localSheetId="1">'Data (Humid)'!$A$1:$AH$41</definedName>
    <definedName name="_xlnm.Print_Area" localSheetId="0">'Data (Temp)'!$A$1:$AH$44</definedName>
    <definedName name="_xlnm.Print_Area" localSheetId="3">Report!$A$1:$V$17</definedName>
    <definedName name="_xlnm.Print_Area" localSheetId="4">Result!$A$1:$Y$26</definedName>
    <definedName name="pui" localSheetId="1">#REF!</definedName>
    <definedName name="pui" localSheetId="4">#REF!</definedName>
    <definedName name="pui">#REF!</definedName>
    <definedName name="QWE">[18]Eq.List!$A$2:$H$210</definedName>
    <definedName name="sfrg" localSheetId="1">#REF!</definedName>
    <definedName name="sfrg" localSheetId="4">#REF!</definedName>
    <definedName name="sfrg">#REF!</definedName>
    <definedName name="SM_99014" localSheetId="1">#REF!</definedName>
    <definedName name="SM_99014" localSheetId="4">#REF!</definedName>
    <definedName name="SM_99014">#REF!</definedName>
    <definedName name="SN" localSheetId="2">[3]E4402B!#REF!</definedName>
    <definedName name="SN" localSheetId="1">[3]E4402B!#REF!</definedName>
    <definedName name="SN" localSheetId="4">[3]E4402B!#REF!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 localSheetId="1">#REF!</definedName>
    <definedName name="std.list" localSheetId="4">#REF!</definedName>
    <definedName name="std.list">#REF!</definedName>
    <definedName name="STD.TABLE">[12]Sheet2!$A$2:$H$182</definedName>
    <definedName name="std_list" localSheetId="1">#REF!</definedName>
    <definedName name="std_list" localSheetId="4">#REF!</definedName>
    <definedName name="std_list">#REF!</definedName>
    <definedName name="stds" localSheetId="1">#REF!</definedName>
    <definedName name="stds" localSheetId="4">#REF!</definedName>
    <definedName name="stds">#REF!</definedName>
    <definedName name="uilfykukf" localSheetId="1">#REF!</definedName>
    <definedName name="uilfykukf" localSheetId="4">#REF!</definedName>
    <definedName name="uilfykukf">#REF!</definedName>
    <definedName name="UIO">[21]Eq.List!$A$2:$H$210</definedName>
    <definedName name="unit" localSheetId="1">#REF!</definedName>
    <definedName name="unit" localSheetId="4">#REF!</definedName>
    <definedName name="unit">#REF!</definedName>
    <definedName name="UUU" localSheetId="1">#REF!</definedName>
    <definedName name="UUU" localSheetId="4">#REF!</definedName>
    <definedName name="UUU">#REF!</definedName>
    <definedName name="vbtb" localSheetId="1">#REF!</definedName>
    <definedName name="vbtb" localSheetId="4">#REF!</definedName>
    <definedName name="vbtb">#REF!</definedName>
    <definedName name="vjsoj" localSheetId="2">'[7]Cert.'!#REF!</definedName>
    <definedName name="vjsoj" localSheetId="1">'[7]Cert.'!#REF!</definedName>
    <definedName name="vjsoj" localSheetId="4">'[7]Cert.'!#REF!</definedName>
    <definedName name="vjsoj">'[7]Cert.'!#REF!</definedName>
    <definedName name="XXX" localSheetId="1">#REF!</definedName>
    <definedName name="XXX" localSheetId="4">#REF!</definedName>
    <definedName name="XXX">#REF!</definedName>
    <definedName name="ZXC" localSheetId="1">#REF!</definedName>
    <definedName name="ZXC" localSheetId="4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8" i="4" l="1"/>
  <c r="R9" i="4"/>
  <c r="R7" i="4"/>
  <c r="Q8" i="4"/>
  <c r="Q9" i="4"/>
  <c r="Q7" i="4"/>
  <c r="R8" i="1"/>
  <c r="R9" i="1"/>
  <c r="R10" i="1"/>
  <c r="R7" i="1"/>
  <c r="Q8" i="1"/>
  <c r="Q9" i="1"/>
  <c r="Q10" i="1"/>
  <c r="Q7" i="1"/>
  <c r="M7" i="1" l="1"/>
  <c r="AF23" i="6"/>
  <c r="AF27" i="6"/>
  <c r="AF31" i="6"/>
  <c r="AF19" i="6"/>
  <c r="AC23" i="6"/>
  <c r="AC27" i="6"/>
  <c r="AC31" i="6"/>
  <c r="AC19" i="6"/>
  <c r="AF23" i="10"/>
  <c r="AF27" i="10"/>
  <c r="AF19" i="10"/>
  <c r="AC23" i="10"/>
  <c r="AC27" i="10"/>
  <c r="AC19" i="10"/>
  <c r="F40" i="10" l="1"/>
  <c r="T12" i="10"/>
  <c r="G6" i="10" l="1"/>
  <c r="J8" i="11"/>
  <c r="H12" i="10"/>
  <c r="B9" i="1"/>
  <c r="C9" i="1"/>
  <c r="D9" i="1" s="1"/>
  <c r="G9" i="1"/>
  <c r="H9" i="1" s="1"/>
  <c r="K9" i="1"/>
  <c r="L9" i="1" s="1"/>
  <c r="M9" i="1"/>
  <c r="N9" i="1" s="1"/>
  <c r="P9" i="1" s="1"/>
  <c r="F12" i="9"/>
  <c r="N20" i="10"/>
  <c r="N23" i="10"/>
  <c r="Q23" i="10"/>
  <c r="N27" i="10"/>
  <c r="Q27" i="10"/>
  <c r="Q19" i="10"/>
  <c r="N19" i="10"/>
  <c r="K20" i="10"/>
  <c r="K21" i="10" s="1"/>
  <c r="H20" i="10"/>
  <c r="H21" i="10" s="1"/>
  <c r="H22" i="10" s="1"/>
  <c r="Q1" i="10"/>
  <c r="H36" i="11"/>
  <c r="K20" i="6"/>
  <c r="N20" i="6" s="1"/>
  <c r="H20" i="6"/>
  <c r="Q20" i="6" s="1"/>
  <c r="N19" i="6"/>
  <c r="Q19" i="6"/>
  <c r="H14" i="6"/>
  <c r="H14" i="10" s="1"/>
  <c r="A14" i="6"/>
  <c r="A14" i="10" s="1"/>
  <c r="K21" i="6" l="1"/>
  <c r="N21" i="6" s="1"/>
  <c r="H21" i="6"/>
  <c r="H22" i="6" s="1"/>
  <c r="Q22" i="6" s="1"/>
  <c r="N21" i="10"/>
  <c r="K22" i="10"/>
  <c r="K24" i="10" s="1"/>
  <c r="K25" i="10" s="1"/>
  <c r="K26" i="10" s="1"/>
  <c r="K28" i="10" s="1"/>
  <c r="K29" i="10" s="1"/>
  <c r="K30" i="10" s="1"/>
  <c r="N30" i="10" s="1"/>
  <c r="H24" i="10"/>
  <c r="Q22" i="10"/>
  <c r="Q20" i="10"/>
  <c r="Q21" i="10"/>
  <c r="K24" i="6"/>
  <c r="N23" i="6"/>
  <c r="F20" i="9"/>
  <c r="F19" i="9"/>
  <c r="F18" i="9"/>
  <c r="F13" i="9"/>
  <c r="F11" i="9"/>
  <c r="F10" i="9"/>
  <c r="N29" i="10" l="1"/>
  <c r="N24" i="10"/>
  <c r="N28" i="10"/>
  <c r="N25" i="10"/>
  <c r="N26" i="10"/>
  <c r="K22" i="6"/>
  <c r="N22" i="6" s="1"/>
  <c r="Q21" i="6"/>
  <c r="N22" i="10"/>
  <c r="H25" i="10"/>
  <c r="Q24" i="10"/>
  <c r="N24" i="6"/>
  <c r="K25" i="6"/>
  <c r="H24" i="6"/>
  <c r="Q23" i="6"/>
  <c r="B9" i="4"/>
  <c r="B8" i="4"/>
  <c r="B7" i="4"/>
  <c r="AE9" i="10"/>
  <c r="I7" i="4" s="1"/>
  <c r="W9" i="10"/>
  <c r="T9" i="10"/>
  <c r="N9" i="10"/>
  <c r="I7" i="1" s="1"/>
  <c r="G9" i="10"/>
  <c r="D9" i="10"/>
  <c r="Y8" i="10"/>
  <c r="O8" i="10"/>
  <c r="D8" i="10"/>
  <c r="U7" i="10"/>
  <c r="G7" i="10"/>
  <c r="G5" i="10"/>
  <c r="AB2" i="10"/>
  <c r="Q2" i="10"/>
  <c r="C7" i="1"/>
  <c r="B10" i="1"/>
  <c r="B8" i="1"/>
  <c r="B7" i="1"/>
  <c r="H26" i="10" l="1"/>
  <c r="Q25" i="10"/>
  <c r="N25" i="6"/>
  <c r="K26" i="6"/>
  <c r="Q24" i="6"/>
  <c r="H25" i="6"/>
  <c r="J7" i="11"/>
  <c r="H28" i="10" l="1"/>
  <c r="Q26" i="10"/>
  <c r="N26" i="6"/>
  <c r="H26" i="6"/>
  <c r="Q25" i="6"/>
  <c r="AA20" i="11"/>
  <c r="AA21" i="11" s="1"/>
  <c r="AA19" i="11"/>
  <c r="J16" i="11"/>
  <c r="J15" i="11"/>
  <c r="J14" i="11"/>
  <c r="J13" i="11"/>
  <c r="J12" i="11"/>
  <c r="J5" i="11"/>
  <c r="H5" i="8" s="1"/>
  <c r="H5" i="9" s="1"/>
  <c r="H29" i="10" l="1"/>
  <c r="Q28" i="10"/>
  <c r="K28" i="6"/>
  <c r="N27" i="6"/>
  <c r="Q26" i="6"/>
  <c r="AA22" i="11"/>
  <c r="H30" i="10" l="1"/>
  <c r="Q30" i="10" s="1"/>
  <c r="Q29" i="10"/>
  <c r="N28" i="6"/>
  <c r="K29" i="6"/>
  <c r="H28" i="6"/>
  <c r="Q27" i="6"/>
  <c r="M9" i="4"/>
  <c r="W27" i="10"/>
  <c r="M20" i="9" s="1"/>
  <c r="T27" i="10"/>
  <c r="J20" i="9" s="1"/>
  <c r="M8" i="4"/>
  <c r="K8" i="4"/>
  <c r="W23" i="10"/>
  <c r="M19" i="9" s="1"/>
  <c r="T23" i="10"/>
  <c r="J19" i="9" s="1"/>
  <c r="M7" i="4"/>
  <c r="K7" i="4"/>
  <c r="W19" i="10"/>
  <c r="M18" i="9" s="1"/>
  <c r="T19" i="10"/>
  <c r="J18" i="9" s="1"/>
  <c r="K9" i="4" l="1"/>
  <c r="N29" i="6"/>
  <c r="K30" i="6"/>
  <c r="Q28" i="6"/>
  <c r="H29" i="6"/>
  <c r="U34" i="10"/>
  <c r="Z27" i="10"/>
  <c r="P20" i="9" s="1"/>
  <c r="Z23" i="10"/>
  <c r="P19" i="9" s="1"/>
  <c r="Z19" i="10"/>
  <c r="P18" i="9" s="1"/>
  <c r="N30" i="6" l="1"/>
  <c r="W27" i="6" s="1"/>
  <c r="M12" i="9" s="1"/>
  <c r="H30" i="6"/>
  <c r="Q29" i="6"/>
  <c r="Y34" i="10"/>
  <c r="U35" i="10" s="1"/>
  <c r="E7" i="4" s="1"/>
  <c r="M8" i="1"/>
  <c r="K8" i="1"/>
  <c r="W23" i="6"/>
  <c r="M11" i="9" s="1"/>
  <c r="T23" i="6"/>
  <c r="J11" i="9" s="1"/>
  <c r="K7" i="1"/>
  <c r="W19" i="6"/>
  <c r="M10" i="9" s="1"/>
  <c r="T19" i="6"/>
  <c r="J10" i="9" s="1"/>
  <c r="K32" i="6" l="1"/>
  <c r="N31" i="6"/>
  <c r="Q30" i="6"/>
  <c r="T27" i="6" s="1"/>
  <c r="U38" i="6"/>
  <c r="Z19" i="6"/>
  <c r="P10" i="9" s="1"/>
  <c r="Z23" i="6"/>
  <c r="P11" i="9" s="1"/>
  <c r="J12" i="9" l="1"/>
  <c r="Z27" i="6"/>
  <c r="P12" i="9" s="1"/>
  <c r="N32" i="6"/>
  <c r="K33" i="6"/>
  <c r="H32" i="6"/>
  <c r="Q31" i="6"/>
  <c r="Y38" i="6"/>
  <c r="U39" i="6" s="1"/>
  <c r="E7" i="1" s="1"/>
  <c r="E8" i="4"/>
  <c r="E9" i="4" s="1"/>
  <c r="N33" i="6" l="1"/>
  <c r="K34" i="6"/>
  <c r="N34" i="6" s="1"/>
  <c r="Q32" i="6"/>
  <c r="H33" i="6"/>
  <c r="E8" i="1"/>
  <c r="C10" i="1"/>
  <c r="C8" i="1"/>
  <c r="D8" i="1" s="1"/>
  <c r="G8" i="1"/>
  <c r="G10" i="1"/>
  <c r="G7" i="1"/>
  <c r="E10" i="1" l="1"/>
  <c r="E9" i="1"/>
  <c r="F9" i="1" s="1"/>
  <c r="W31" i="6"/>
  <c r="M13" i="9" s="1"/>
  <c r="M10" i="1"/>
  <c r="H34" i="6"/>
  <c r="Q34" i="6" s="1"/>
  <c r="Q33" i="6"/>
  <c r="G7" i="4"/>
  <c r="H7" i="4" s="1"/>
  <c r="C8" i="4"/>
  <c r="D8" i="4" s="1"/>
  <c r="C9" i="4"/>
  <c r="D9" i="4" s="1"/>
  <c r="C7" i="4"/>
  <c r="D7" i="4" s="1"/>
  <c r="N9" i="4"/>
  <c r="P9" i="4" s="1"/>
  <c r="L9" i="4"/>
  <c r="F9" i="4"/>
  <c r="N8" i="4"/>
  <c r="P8" i="4" s="1"/>
  <c r="L8" i="4"/>
  <c r="F8" i="4"/>
  <c r="N7" i="4"/>
  <c r="P7" i="4" s="1"/>
  <c r="L7" i="4"/>
  <c r="I8" i="4"/>
  <c r="F7" i="4"/>
  <c r="K10" i="1" l="1"/>
  <c r="T31" i="6"/>
  <c r="G8" i="4"/>
  <c r="I9" i="4"/>
  <c r="J8" i="4"/>
  <c r="J7" i="4"/>
  <c r="O7" i="4" s="1"/>
  <c r="J13" i="9" l="1"/>
  <c r="Z31" i="6"/>
  <c r="P13" i="9" s="1"/>
  <c r="G9" i="4"/>
  <c r="H9" i="4" s="1"/>
  <c r="H8" i="4"/>
  <c r="O8" i="4" s="1"/>
  <c r="S7" i="4"/>
  <c r="S18" i="9" s="1"/>
  <c r="J9" i="4"/>
  <c r="J7" i="1"/>
  <c r="O9" i="4" l="1"/>
  <c r="S8" i="4"/>
  <c r="S19" i="9" s="1"/>
  <c r="S9" i="4"/>
  <c r="S20" i="9" s="1"/>
  <c r="N10" i="1" l="1"/>
  <c r="P10" i="1" s="1"/>
  <c r="L10" i="1"/>
  <c r="H10" i="1"/>
  <c r="F10" i="1"/>
  <c r="D10" i="1"/>
  <c r="N8" i="1"/>
  <c r="P8" i="1" s="1"/>
  <c r="L8" i="1"/>
  <c r="H8" i="1"/>
  <c r="F8" i="1"/>
  <c r="N7" i="1"/>
  <c r="P7" i="1" s="1"/>
  <c r="L7" i="1"/>
  <c r="H7" i="1"/>
  <c r="F7" i="1"/>
  <c r="D7" i="1"/>
  <c r="O7" i="1" l="1"/>
  <c r="I8" i="1"/>
  <c r="I9" i="1" s="1"/>
  <c r="J9" i="1" s="1"/>
  <c r="O9" i="1" s="1"/>
  <c r="S9" i="1" s="1"/>
  <c r="I10" i="1" l="1"/>
  <c r="J8" i="1"/>
  <c r="O8" i="1" s="1"/>
  <c r="S7" i="1" l="1"/>
  <c r="S10" i="9" s="1"/>
  <c r="S8" i="1"/>
  <c r="S11" i="9" s="1"/>
  <c r="J10" i="1"/>
  <c r="O10" i="1" s="1"/>
  <c r="S10" i="1" l="1"/>
  <c r="S12" i="9" l="1"/>
  <c r="S13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5" authorId="0" shapeId="0">
      <text>
        <r>
          <rPr>
            <sz val="12"/>
            <color indexed="81"/>
            <rFont val="Cordia New"/>
            <family val="2"/>
          </rPr>
          <t>ได้จากค่า 
correction ของผลการสอบเทียบที่จุดสอบเทียบแรกครั้งที่1 - Correction ของผลการสอบเทียบที่จุดสอบเทียบแรกครั้งที่2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5" authorId="0" shapeId="0">
      <text>
        <r>
          <rPr>
            <sz val="12"/>
            <color indexed="81"/>
            <rFont val="Cordia New"/>
            <family val="2"/>
          </rPr>
          <t>ได้จากค่า 
correction ของผลการสอบเทียบที่จุดสอบเทียบแรกครั้งที่1 - Correction ของผลการสอบเทียบที่จุดสอบเทียบแรกครั้งที่2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H8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<sst xmlns="http://schemas.openxmlformats.org/spreadsheetml/2006/main" count="333" uniqueCount="153">
  <si>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</si>
  <si>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</si>
  <si>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</si>
  <si>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</si>
  <si>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</si>
  <si>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</si>
  <si>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</si>
  <si>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</si>
  <si>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</si>
  <si>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</si>
  <si>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</si>
  <si>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</si>
  <si>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</si>
  <si>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°C</t>
  </si>
  <si>
    <t>Value</t>
  </si>
  <si>
    <t>Due Date</t>
  </si>
  <si>
    <t>Uncert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</si>
  <si>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</si>
  <si>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</si>
  <si>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</si>
  <si>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</si>
  <si>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</si>
  <si>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</si>
  <si>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</si>
  <si>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</si>
  <si>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t>Temperature &amp; Humidity 
Data Logger</t>
  </si>
  <si>
    <t>SP-ST-005</t>
  </si>
  <si>
    <t>%RH</t>
  </si>
  <si>
    <t>Unit: %RH</t>
  </si>
  <si>
    <t>Short Teram</t>
  </si>
  <si>
    <t>Uncertainty Budget Thermo Hygrometer(Humidity)</t>
  </si>
  <si>
    <t>Uncertainty Budget Thermo Hygrometer(Temperature)</t>
  </si>
  <si>
    <t>Error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</si>
  <si>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</si>
  <si>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</si>
  <si>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</si>
  <si>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</si>
  <si>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</si>
  <si>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</si>
  <si>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</si>
  <si>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</si>
  <si>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Temperature</t>
  </si>
  <si>
    <t>Location</t>
  </si>
  <si>
    <t>In Lab</t>
  </si>
  <si>
    <t>On Site</t>
  </si>
  <si>
    <t>Customer Name :</t>
  </si>
  <si>
    <t>Equipment Name :</t>
  </si>
  <si>
    <t>Manufacturer :</t>
  </si>
  <si>
    <t>Model :</t>
  </si>
  <si>
    <t>Serial No. :</t>
  </si>
  <si>
    <t>ID No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</si>
  <si>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</si>
  <si>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</si>
  <si>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</si>
  <si>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</si>
  <si>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</si>
  <si>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</si>
  <si>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</si>
  <si>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Nominal </t>
  </si>
  <si>
    <t>Number 
of
Measure</t>
  </si>
  <si>
    <t>Actual Value</t>
  </si>
  <si>
    <t>1st</t>
  </si>
  <si>
    <t>2nd</t>
  </si>
  <si>
    <t>3rd</t>
  </si>
  <si>
    <t>4th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</si>
  <si>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</si>
  <si>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</si>
  <si>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</si>
  <si>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</si>
  <si>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</si>
  <si>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</si>
  <si>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</si>
  <si>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</si>
  <si>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</si>
  <si>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</si>
  <si>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</si>
  <si>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</si>
  <si>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</si>
  <si>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</si>
  <si>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</si>
  <si>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</si>
  <si>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</si>
  <si>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</si>
  <si>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</si>
  <si>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</si>
  <si>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</si>
  <si>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</si>
  <si>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Serial No</t>
  </si>
  <si>
    <t>Certificate No</t>
  </si>
  <si>
    <t>Due. Date</t>
  </si>
  <si>
    <t>Traceability</t>
  </si>
  <si>
    <t>This certification is traceable to the International System of Unit maintained at :</t>
  </si>
  <si>
    <t>-National Institute of Metrology (Thailand) (NIMT)</t>
  </si>
  <si>
    <t>-Thailand Institute of Scientific And Technological Research (TISTR)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</si>
  <si>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</si>
  <si>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</si>
  <si>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Temperature Accuracy in the Measurement.</t>
  </si>
  <si>
    <t xml:space="preserve">Uncertainty
</t>
  </si>
  <si>
    <t>(±)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</si>
  <si>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</si>
  <si>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</si>
  <si>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</si>
  <si>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</si>
  <si>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Humidity Accuracy in the Measurement.</t>
  </si>
  <si>
    <t>Humidity</t>
  </si>
  <si>
    <t>UUC 1</t>
  </si>
  <si>
    <t>UUC 2</t>
  </si>
  <si>
    <t>Thermo Hygrometer</t>
  </si>
  <si>
    <r>
      <rPr>
        <sz val="9"/>
        <color theme="1"/>
        <rFont val="Calibri"/>
        <family val="2"/>
      </rPr>
      <t>°</t>
    </r>
    <r>
      <rPr>
        <sz val="9"/>
        <color theme="1"/>
        <rFont val="Gulim"/>
        <family val="2"/>
      </rPr>
      <t>C</t>
    </r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</si>
  <si>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</si>
  <si>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</si>
  <si>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</si>
  <si>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</si>
  <si>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</si>
  <si>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</si>
  <si>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</si>
  <si>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>50% ± 15 %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</si>
  <si>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</si>
  <si>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</si>
  <si>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</si>
  <si>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</si>
  <si>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</si>
  <si>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SP-CPT-04-13</t>
  </si>
  <si>
    <t xml:space="preserve">Unit : </t>
  </si>
  <si>
    <t>Temperature Setting</t>
  </si>
  <si>
    <t>Standard 
Reading</t>
  </si>
  <si>
    <t>Uncertainty 
( ± )</t>
  </si>
  <si>
    <t>UUC 
Reading</t>
  </si>
  <si>
    <t>Humidity 
Setting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</si>
  <si>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</si>
  <si>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Address</t>
  </si>
  <si>
    <t xml:space="preserve">Customer Name </t>
  </si>
  <si>
    <t>Mr.Nirut  Loha</t>
  </si>
  <si>
    <t>Mr.Pakapon  Nammontree</t>
  </si>
  <si>
    <t>Mr.Prayoon   Topart</t>
  </si>
  <si>
    <t>Mr.Santi  Thonghlor</t>
  </si>
  <si>
    <t>Mr.Werayut  Jampol</t>
  </si>
  <si>
    <t>SP</t>
  </si>
  <si>
    <t>SPR</t>
  </si>
  <si>
    <t>88/115</t>
  </si>
  <si>
    <t>Digicon</t>
  </si>
  <si>
    <t>TH-02</t>
  </si>
  <si>
    <t xml:space="preserve">Reference Standard </t>
  </si>
  <si>
    <t>SP-ST-016</t>
  </si>
  <si>
    <t>Calibration Officer</t>
  </si>
  <si>
    <t>(Mr. Santi Hankitudomsuk)</t>
  </si>
  <si>
    <t>Humidity&amp;Temperature Meter</t>
  </si>
  <si>
    <t>N/A</t>
  </si>
  <si>
    <t>201608024918</t>
  </si>
  <si>
    <t>17H85</t>
  </si>
  <si>
    <t>04 Jan 2018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</si>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</sst>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dd\ mmmm\ yyyy"/>
    <numFmt numFmtId="176" formatCode="[$-409]d\-mmm\-yy;@"/>
    <numFmt numFmtId="177" formatCode="_-[$€]* #,##0.00_-;\-[$€]* #,##0.00_-;_-[$€]* &quot;-&quot;??_-;_-@_-"/>
    <numFmt numFmtId="178" formatCode="[$-809]dd\ mmmm\ yyyy;@"/>
    <numFmt numFmtId="179" formatCode="[$-1010409]d\ mmmm\ yyyy;@"/>
  </numFmts>
  <fonts count="11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sz val="11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499984740745262"/>
      <name val="Cordia New"/>
      <family val="2"/>
    </font>
    <font>
      <sz val="9"/>
      <name val="Gulim"/>
      <family val="2"/>
    </font>
    <font>
      <sz val="9"/>
      <color theme="4" tint="-0.249977111117893"/>
      <name val="Arial"/>
      <family val="2"/>
    </font>
    <font>
      <sz val="8"/>
      <name val="Gulim"/>
      <family val="2"/>
    </font>
    <font>
      <sz val="10"/>
      <color theme="4" tint="-0.249977111117893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12"/>
      <name val="Arial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6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b/>
      <sz val="11"/>
      <name val="Gill Sans MT"/>
      <family val="2"/>
    </font>
    <font>
      <u/>
      <sz val="14"/>
      <name val="Angsana New"/>
      <family val="1"/>
    </font>
    <font>
      <u/>
      <sz val="10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sz val="10"/>
      <name val="CG Times"/>
    </font>
    <font>
      <sz val="9"/>
      <color theme="1"/>
      <name val="Calibri"/>
      <family val="2"/>
    </font>
    <font>
      <sz val="10"/>
      <color theme="9" tint="-0.249977111117893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9"/>
      <color rgb="FF002060"/>
      <name val="Arial"/>
      <family val="2"/>
    </font>
    <font>
      <sz val="10"/>
      <color theme="9"/>
      <name val="Gulim"/>
      <family val="2"/>
    </font>
    <font>
      <b/>
      <sz val="10"/>
      <name val="Cordia New"/>
      <family val="2"/>
    </font>
    <font>
      <sz val="10"/>
      <name val="Calibri"/>
      <family val="2"/>
    </font>
    <font>
      <sz val="10"/>
      <color rgb="FFFF0000"/>
      <name val="Cordia New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9"/>
      <name val="Arial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499984740745262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name val="Gulim"/>
      <family val="2"/>
    </font>
    <font>
      <sz val="10"/>
      <color rgb="FF002060"/>
      <name val="Gulim"/>
      <family val="2"/>
    </font>
    <font>
      <sz val="9"/>
      <color theme="4" tint="-0.249977111117893"/>
      <name val="Arial"/>
      <family val="2"/>
    </font>
    <font>
      <sz val="16"/>
      <name val="Cordia New"/>
      <family val="2"/>
    </font>
    <font>
      <sz val="8"/>
      <name val="Gulim"/>
      <family val="2"/>
    </font>
    <font>
      <sz val="10"/>
      <color theme="4" tint="-0.249977111117893"/>
      <name val="Gulim"/>
      <family val="2"/>
    </font>
    <font>
      <sz val="10"/>
      <color rgb="FF00B0F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sz val="10"/>
      <color rgb="FFFF0000"/>
      <name val="Gulim"/>
      <family val="2"/>
    </font>
    <font>
      <sz val="16"/>
      <color theme="1"/>
      <name val="Cordia New"/>
      <family val="2"/>
    </font>
    <font>
      <sz val="11"/>
      <color theme="1"/>
      <name val="Calibri"/>
      <family val="2"/>
      <scheme val="minor"/>
    </font>
    <font>
      <sz val="10"/>
      <color rgb="FF00B050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3" fillId="0" borderId="0"/>
    <xf numFmtId="0" fontId="3" fillId="0" borderId="0"/>
    <xf numFmtId="167" fontId="34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16" fillId="0" borderId="0" applyNumberFormat="0" applyAlignment="0"/>
    <xf numFmtId="43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38" fontId="16" fillId="2" borderId="0" applyNumberFormat="0" applyBorder="0" applyAlignment="0" applyProtection="0"/>
    <xf numFmtId="0" fontId="56" fillId="0" borderId="15" applyNumberFormat="0" applyAlignment="0" applyProtection="0">
      <alignment horizontal="left" vertical="center"/>
    </xf>
    <xf numFmtId="0" fontId="56" fillId="0" borderId="5">
      <alignment horizontal="left" vertical="center"/>
    </xf>
    <xf numFmtId="10" fontId="16" fillId="2" borderId="1" applyNumberFormat="0" applyBorder="0" applyAlignment="0" applyProtection="0"/>
    <xf numFmtId="0" fontId="3" fillId="0" borderId="0"/>
    <xf numFmtId="0" fontId="3" fillId="0" borderId="0"/>
    <xf numFmtId="0" fontId="35" fillId="0" borderId="0"/>
    <xf numFmtId="0" fontId="3" fillId="0" borderId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0" fontId="34" fillId="17" borderId="16" applyNumberFormat="0" applyFont="0" applyAlignment="0" applyProtection="0"/>
    <xf numFmtId="10" fontId="3" fillId="0" borderId="0" applyFont="0" applyFill="0" applyBorder="0" applyAlignment="0" applyProtection="0"/>
    <xf numFmtId="16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4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0" borderId="0"/>
    <xf numFmtId="16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35" fillId="0" borderId="0"/>
  </cellStyleXfs>
  <cellXfs count="7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168" fontId="10" fillId="10" borderId="1" xfId="0" applyNumberFormat="1" applyFont="1" applyFill="1" applyBorder="1" applyAlignment="1">
      <alignment horizontal="center" vertical="center"/>
    </xf>
    <xf numFmtId="168" fontId="20" fillId="10" borderId="1" xfId="0" applyNumberFormat="1" applyFont="1" applyFill="1" applyBorder="1" applyAlignment="1">
      <alignment horizontal="center" vertical="center"/>
    </xf>
    <xf numFmtId="169" fontId="10" fillId="10" borderId="1" xfId="0" applyNumberFormat="1" applyFont="1" applyFill="1" applyBorder="1" applyAlignment="1">
      <alignment horizontal="center" vertical="center"/>
    </xf>
    <xf numFmtId="170" fontId="10" fillId="10" borderId="1" xfId="0" applyNumberFormat="1" applyFont="1" applyFill="1" applyBorder="1" applyAlignment="1">
      <alignment horizontal="center" vertical="center"/>
    </xf>
    <xf numFmtId="170" fontId="10" fillId="10" borderId="6" xfId="0" applyNumberFormat="1" applyFont="1" applyFill="1" applyBorder="1" applyAlignment="1">
      <alignment horizontal="center" vertical="center"/>
    </xf>
    <xf numFmtId="171" fontId="10" fillId="10" borderId="6" xfId="0" applyNumberFormat="1" applyFont="1" applyFill="1" applyBorder="1" applyAlignment="1">
      <alignment horizontal="center" vertical="center"/>
    </xf>
    <xf numFmtId="173" fontId="23" fillId="11" borderId="7" xfId="2" applyNumberFormat="1" applyFont="1" applyFill="1" applyBorder="1" applyAlignment="1" applyProtection="1">
      <alignment horizontal="center" vertical="center"/>
      <protection locked="0"/>
    </xf>
    <xf numFmtId="173" fontId="23" fillId="11" borderId="4" xfId="2" applyNumberFormat="1" applyFont="1" applyFill="1" applyBorder="1" applyAlignment="1" applyProtection="1">
      <alignment horizontal="center" vertical="center"/>
      <protection locked="0"/>
    </xf>
    <xf numFmtId="1" fontId="10" fillId="10" borderId="1" xfId="0" applyNumberFormat="1" applyFont="1" applyFill="1" applyBorder="1" applyAlignment="1">
      <alignment horizontal="center" vertical="center"/>
    </xf>
    <xf numFmtId="168" fontId="19" fillId="10" borderId="1" xfId="0" applyNumberFormat="1" applyFont="1" applyFill="1" applyBorder="1" applyAlignment="1">
      <alignment horizontal="center" vertical="center"/>
    </xf>
    <xf numFmtId="170" fontId="20" fillId="10" borderId="1" xfId="0" applyNumberFormat="1" applyFont="1" applyFill="1" applyBorder="1" applyAlignment="1">
      <alignment horizontal="center" vertical="center"/>
    </xf>
    <xf numFmtId="0" fontId="26" fillId="6" borderId="3" xfId="1" applyFont="1" applyFill="1" applyBorder="1" applyAlignment="1">
      <alignment horizontal="left" vertical="center"/>
    </xf>
    <xf numFmtId="2" fontId="16" fillId="2" borderId="0" xfId="0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8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9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9" fillId="10" borderId="0" xfId="1" applyNumberFormat="1" applyFont="1" applyFill="1" applyBorder="1" applyAlignment="1">
      <alignment horizontal="center" vertical="center"/>
    </xf>
    <xf numFmtId="171" fontId="16" fillId="10" borderId="0" xfId="0" applyNumberFormat="1" applyFont="1" applyFill="1" applyBorder="1" applyAlignment="1">
      <alignment horizontal="center" vertical="center"/>
    </xf>
    <xf numFmtId="2" fontId="16" fillId="10" borderId="0" xfId="0" applyNumberFormat="1" applyFont="1" applyFill="1" applyBorder="1" applyAlignment="1">
      <alignment horizontal="center" vertical="center"/>
    </xf>
    <xf numFmtId="168" fontId="16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9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30" fillId="10" borderId="0" xfId="0" applyNumberFormat="1" applyFont="1" applyFill="1" applyBorder="1" applyAlignment="1">
      <alignment horizontal="center" vertical="center"/>
    </xf>
    <xf numFmtId="0" fontId="36" fillId="0" borderId="0" xfId="14" applyFont="1" applyFill="1" applyAlignment="1">
      <alignment vertical="center"/>
    </xf>
    <xf numFmtId="0" fontId="37" fillId="0" borderId="0" xfId="14" applyFont="1" applyAlignment="1">
      <alignment horizontal="left"/>
    </xf>
    <xf numFmtId="0" fontId="37" fillId="0" borderId="0" xfId="14" applyFont="1" applyBorder="1" applyAlignment="1">
      <alignment horizontal="center"/>
    </xf>
    <xf numFmtId="0" fontId="39" fillId="0" borderId="0" xfId="14" applyFont="1" applyFill="1" applyAlignment="1">
      <alignment vertical="center"/>
    </xf>
    <xf numFmtId="0" fontId="34" fillId="0" borderId="0" xfId="10" applyFont="1" applyAlignment="1">
      <alignment vertical="center"/>
    </xf>
    <xf numFmtId="0" fontId="40" fillId="0" borderId="0" xfId="0" applyFont="1"/>
    <xf numFmtId="0" fontId="34" fillId="0" borderId="0" xfId="0" applyFont="1" applyAlignment="1">
      <alignment vertical="center"/>
    </xf>
    <xf numFmtId="0" fontId="34" fillId="0" borderId="0" xfId="10" applyFont="1" applyBorder="1" applyAlignment="1">
      <alignment vertical="center"/>
    </xf>
    <xf numFmtId="0" fontId="36" fillId="0" borderId="0" xfId="19" applyFont="1" applyFill="1" applyBorder="1" applyAlignment="1">
      <alignment vertical="center"/>
    </xf>
    <xf numFmtId="0" fontId="39" fillId="0" borderId="0" xfId="14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2" fontId="25" fillId="0" borderId="2" xfId="1" applyNumberFormat="1" applyFont="1" applyFill="1" applyBorder="1" applyAlignment="1">
      <alignment horizontal="right" vertical="center"/>
    </xf>
    <xf numFmtId="174" fontId="25" fillId="0" borderId="2" xfId="1" applyNumberFormat="1" applyFont="1" applyFill="1" applyBorder="1" applyAlignment="1">
      <alignment horizontal="right" vertical="center"/>
    </xf>
    <xf numFmtId="174" fontId="25" fillId="6" borderId="2" xfId="1" applyNumberFormat="1" applyFont="1" applyFill="1" applyBorder="1" applyAlignment="1">
      <alignment horizontal="right" vertical="center"/>
    </xf>
    <xf numFmtId="0" fontId="25" fillId="6" borderId="3" xfId="1" applyFont="1" applyFill="1" applyBorder="1" applyAlignment="1">
      <alignment horizontal="left" vertical="center"/>
    </xf>
    <xf numFmtId="174" fontId="43" fillId="4" borderId="1" xfId="0" applyNumberFormat="1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36" fillId="0" borderId="0" xfId="19" applyFont="1" applyFill="1" applyAlignment="1">
      <alignment vertical="center"/>
    </xf>
    <xf numFmtId="0" fontId="41" fillId="0" borderId="0" xfId="19" applyFont="1" applyFill="1" applyAlignment="1"/>
    <xf numFmtId="0" fontId="41" fillId="0" borderId="0" xfId="19" applyFont="1" applyFill="1" applyBorder="1" applyAlignment="1"/>
    <xf numFmtId="0" fontId="36" fillId="0" borderId="0" xfId="0" applyFont="1" applyFill="1" applyAlignment="1">
      <alignment vertical="center"/>
    </xf>
    <xf numFmtId="0" fontId="38" fillId="0" borderId="0" xfId="19" applyFont="1" applyFill="1" applyAlignment="1">
      <alignment vertical="center"/>
    </xf>
    <xf numFmtId="175" fontId="41" fillId="0" borderId="0" xfId="19" applyNumberFormat="1" applyFont="1" applyFill="1" applyBorder="1" applyAlignment="1"/>
    <xf numFmtId="0" fontId="41" fillId="0" borderId="0" xfId="19" applyFont="1" applyFill="1" applyAlignment="1">
      <alignment horizontal="center"/>
    </xf>
    <xf numFmtId="0" fontId="41" fillId="0" borderId="0" xfId="19" applyFont="1" applyFill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1" fillId="0" borderId="11" xfId="0" applyFont="1" applyFill="1" applyBorder="1" applyAlignment="1"/>
    <xf numFmtId="0" fontId="41" fillId="0" borderId="11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41" fillId="0" borderId="0" xfId="0" applyFont="1" applyFill="1" applyAlignment="1"/>
    <xf numFmtId="0" fontId="41" fillId="0" borderId="0" xfId="0" applyFont="1" applyFill="1" applyAlignment="1">
      <alignment horizontal="left"/>
    </xf>
    <xf numFmtId="0" fontId="49" fillId="0" borderId="0" xfId="0" applyFont="1" applyBorder="1" applyAlignment="1">
      <alignment horizontal="center"/>
    </xf>
    <xf numFmtId="0" fontId="36" fillId="0" borderId="13" xfId="0" applyFont="1" applyFill="1" applyBorder="1" applyAlignment="1">
      <alignment vertical="center"/>
    </xf>
    <xf numFmtId="0" fontId="41" fillId="0" borderId="13" xfId="0" applyFont="1" applyFill="1" applyBorder="1" applyAlignment="1"/>
    <xf numFmtId="0" fontId="41" fillId="0" borderId="13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0" xfId="21" applyFont="1" applyFill="1" applyBorder="1" applyAlignment="1" applyProtection="1">
      <alignment vertical="center"/>
    </xf>
    <xf numFmtId="0" fontId="1" fillId="2" borderId="0" xfId="21" applyFont="1" applyFill="1" applyAlignment="1" applyProtection="1">
      <alignment vertical="center"/>
    </xf>
    <xf numFmtId="0" fontId="0" fillId="0" borderId="0" xfId="0" applyBorder="1"/>
    <xf numFmtId="0" fontId="0" fillId="0" borderId="0" xfId="0" applyFill="1" applyBorder="1"/>
    <xf numFmtId="0" fontId="57" fillId="0" borderId="0" xfId="10" applyFont="1" applyAlignment="1">
      <alignment vertical="center"/>
    </xf>
    <xf numFmtId="0" fontId="59" fillId="0" borderId="0" xfId="10" applyFont="1" applyAlignment="1">
      <alignment horizontal="center" vertical="center"/>
    </xf>
    <xf numFmtId="0" fontId="60" fillId="0" borderId="0" xfId="10" applyFont="1" applyAlignment="1">
      <alignment vertical="center"/>
    </xf>
    <xf numFmtId="0" fontId="61" fillId="0" borderId="0" xfId="10" applyFont="1" applyAlignment="1">
      <alignment vertical="center"/>
    </xf>
    <xf numFmtId="0" fontId="62" fillId="0" borderId="0" xfId="10" applyFont="1" applyBorder="1" applyAlignment="1">
      <alignment vertical="center"/>
    </xf>
    <xf numFmtId="0" fontId="62" fillId="0" borderId="0" xfId="10" applyFont="1" applyAlignment="1">
      <alignment vertical="center"/>
    </xf>
    <xf numFmtId="0" fontId="62" fillId="0" borderId="0" xfId="10" applyFont="1" applyAlignment="1">
      <alignment horizontal="center" vertical="center"/>
    </xf>
    <xf numFmtId="0" fontId="4" fillId="0" borderId="0" xfId="10" applyFont="1" applyAlignment="1">
      <alignment vertical="center"/>
    </xf>
    <xf numFmtId="0" fontId="4" fillId="0" borderId="0" xfId="10" applyFont="1" applyBorder="1" applyAlignment="1">
      <alignment vertical="center"/>
    </xf>
    <xf numFmtId="0" fontId="62" fillId="0" borderId="0" xfId="10" applyFont="1" applyBorder="1" applyAlignment="1">
      <alignment horizontal="center" vertical="center"/>
    </xf>
    <xf numFmtId="0" fontId="62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63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60" fillId="0" borderId="0" xfId="18" applyFont="1" applyBorder="1" applyAlignment="1">
      <alignment horizontal="left" vertical="center"/>
    </xf>
    <xf numFmtId="0" fontId="60" fillId="0" borderId="0" xfId="10" applyFont="1" applyBorder="1" applyAlignment="1">
      <alignment vertical="center"/>
    </xf>
    <xf numFmtId="0" fontId="4" fillId="0" borderId="0" xfId="4" applyFont="1" applyBorder="1" applyAlignment="1">
      <alignment horizontal="left" vertical="center"/>
    </xf>
    <xf numFmtId="0" fontId="4" fillId="0" borderId="0" xfId="18" applyFont="1" applyFill="1" applyBorder="1" applyAlignment="1">
      <alignment horizontal="left" vertical="center"/>
    </xf>
    <xf numFmtId="0" fontId="61" fillId="0" borderId="0" xfId="10" applyFont="1" applyBorder="1" applyAlignment="1">
      <alignment vertical="center"/>
    </xf>
    <xf numFmtId="0" fontId="62" fillId="0" borderId="13" xfId="10" applyFont="1" applyBorder="1" applyAlignment="1">
      <alignment vertical="center"/>
    </xf>
    <xf numFmtId="0" fontId="62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60" fillId="0" borderId="0" xfId="3" applyFont="1" applyFill="1" applyBorder="1" applyAlignment="1" applyProtection="1">
      <alignment vertical="center"/>
      <protection locked="0"/>
    </xf>
    <xf numFmtId="0" fontId="62" fillId="0" borderId="0" xfId="4" applyFont="1" applyBorder="1" applyAlignment="1">
      <alignment horizontal="center" vertical="center"/>
    </xf>
    <xf numFmtId="0" fontId="62" fillId="0" borderId="0" xfId="18" applyFont="1" applyFill="1" applyBorder="1" applyAlignment="1">
      <alignment horizontal="left"/>
    </xf>
    <xf numFmtId="0" fontId="60" fillId="0" borderId="0" xfId="10" applyFont="1" applyAlignment="1">
      <alignment horizontal="left" vertical="center"/>
    </xf>
    <xf numFmtId="0" fontId="60" fillId="0" borderId="0" xfId="4" applyFont="1" applyBorder="1" applyAlignment="1">
      <alignment vertical="center"/>
    </xf>
    <xf numFmtId="0" fontId="62" fillId="0" borderId="0" xfId="4" applyFont="1" applyBorder="1" applyAlignment="1">
      <alignment horizontal="left" vertical="center"/>
    </xf>
    <xf numFmtId="1" fontId="62" fillId="0" borderId="0" xfId="4" applyNumberFormat="1" applyFont="1" applyBorder="1" applyAlignment="1">
      <alignment horizontal="left" vertical="center"/>
    </xf>
    <xf numFmtId="0" fontId="62" fillId="0" borderId="0" xfId="10" applyFont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6" fillId="0" borderId="0" xfId="10" applyFont="1" applyAlignment="1">
      <alignment vertical="center"/>
    </xf>
    <xf numFmtId="0" fontId="4" fillId="0" borderId="0" xfId="10" quotePrefix="1" applyFont="1" applyAlignment="1">
      <alignment vertical="center"/>
    </xf>
    <xf numFmtId="0" fontId="4" fillId="0" borderId="0" xfId="5" applyFont="1" applyBorder="1" applyAlignment="1">
      <alignment vertical="center"/>
    </xf>
    <xf numFmtId="0" fontId="60" fillId="0" borderId="0" xfId="5" applyFont="1" applyBorder="1" applyAlignment="1">
      <alignment vertical="center"/>
    </xf>
    <xf numFmtId="0" fontId="60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34" fillId="0" borderId="0" xfId="10" applyFont="1" applyAlignment="1">
      <alignment horizontal="center" vertical="center"/>
    </xf>
    <xf numFmtId="0" fontId="65" fillId="0" borderId="0" xfId="10" applyFont="1" applyAlignment="1">
      <alignment vertical="center"/>
    </xf>
    <xf numFmtId="0" fontId="34" fillId="0" borderId="0" xfId="10" applyFont="1" applyBorder="1" applyAlignment="1">
      <alignment horizontal="center" vertical="center"/>
    </xf>
    <xf numFmtId="0" fontId="61" fillId="0" borderId="0" xfId="10" applyFont="1" applyAlignment="1">
      <alignment horizontal="right" vertical="center"/>
    </xf>
    <xf numFmtId="0" fontId="66" fillId="0" borderId="0" xfId="10" applyFont="1" applyBorder="1" applyAlignment="1">
      <alignment vertical="center"/>
    </xf>
    <xf numFmtId="0" fontId="67" fillId="0" borderId="0" xfId="10" applyFont="1" applyBorder="1" applyAlignment="1">
      <alignment vertical="center"/>
    </xf>
    <xf numFmtId="0" fontId="60" fillId="0" borderId="0" xfId="10" quotePrefix="1" applyFont="1" applyBorder="1" applyAlignment="1">
      <alignment vertical="center" shrinkToFit="1"/>
    </xf>
    <xf numFmtId="0" fontId="67" fillId="0" borderId="0" xfId="10" applyFont="1" applyAlignment="1">
      <alignment vertical="center"/>
    </xf>
    <xf numFmtId="0" fontId="67" fillId="0" borderId="0" xfId="10" applyFont="1" applyBorder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5" fillId="0" borderId="0" xfId="4" applyFont="1" applyBorder="1" applyAlignment="1">
      <alignment vertical="center"/>
    </xf>
    <xf numFmtId="0" fontId="67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68" fillId="0" borderId="0" xfId="18" applyFont="1" applyBorder="1" applyAlignment="1">
      <alignment horizontal="left" vertical="center"/>
    </xf>
    <xf numFmtId="0" fontId="65" fillId="0" borderId="13" xfId="10" applyFont="1" applyBorder="1" applyAlignment="1">
      <alignment vertical="center"/>
    </xf>
    <xf numFmtId="0" fontId="67" fillId="0" borderId="13" xfId="10" applyFont="1" applyBorder="1" applyAlignment="1">
      <alignment vertical="center"/>
    </xf>
    <xf numFmtId="0" fontId="67" fillId="0" borderId="13" xfId="10" applyFont="1" applyBorder="1" applyAlignment="1">
      <alignment horizontal="center" vertical="center"/>
    </xf>
    <xf numFmtId="0" fontId="70" fillId="0" borderId="13" xfId="10" applyFont="1" applyBorder="1" applyAlignment="1">
      <alignment vertical="center"/>
    </xf>
    <xf numFmtId="0" fontId="34" fillId="0" borderId="13" xfId="10" applyFont="1" applyBorder="1" applyAlignment="1">
      <alignment vertical="center"/>
    </xf>
    <xf numFmtId="0" fontId="61" fillId="0" borderId="13" xfId="10" applyFont="1" applyBorder="1" applyAlignment="1">
      <alignment vertical="center"/>
    </xf>
    <xf numFmtId="0" fontId="61" fillId="0" borderId="0" xfId="18" applyFont="1" applyBorder="1" applyAlignment="1">
      <alignment horizontal="left" vertical="center"/>
    </xf>
    <xf numFmtId="0" fontId="61" fillId="0" borderId="0" xfId="10" applyFont="1" applyAlignment="1">
      <alignment horizontal="center" vertical="center"/>
    </xf>
    <xf numFmtId="0" fontId="61" fillId="0" borderId="0" xfId="4" applyFont="1" applyBorder="1" applyAlignment="1">
      <alignment vertical="center"/>
    </xf>
    <xf numFmtId="1" fontId="67" fillId="0" borderId="0" xfId="4" applyNumberFormat="1" applyFont="1" applyBorder="1" applyAlignment="1">
      <alignment horizontal="left" vertical="center"/>
    </xf>
    <xf numFmtId="0" fontId="67" fillId="0" borderId="0" xfId="10" applyFont="1" applyAlignment="1">
      <alignment horizontal="left" vertical="center"/>
    </xf>
    <xf numFmtId="0" fontId="64" fillId="0" borderId="0" xfId="4" applyFont="1" applyBorder="1" applyAlignment="1">
      <alignment horizontal="center" vertical="center"/>
    </xf>
    <xf numFmtId="178" fontId="34" fillId="0" borderId="0" xfId="4" quotePrefix="1" applyNumberFormat="1" applyFont="1" applyBorder="1" applyAlignment="1">
      <alignment vertical="center"/>
    </xf>
    <xf numFmtId="178" fontId="34" fillId="0" borderId="0" xfId="4" applyNumberFormat="1" applyFont="1" applyBorder="1" applyAlignment="1">
      <alignment vertical="center"/>
    </xf>
    <xf numFmtId="0" fontId="65" fillId="0" borderId="0" xfId="4" applyFont="1" applyBorder="1" applyAlignment="1">
      <alignment horizontal="left" vertical="center"/>
    </xf>
    <xf numFmtId="0" fontId="67" fillId="0" borderId="0" xfId="4" applyFont="1" applyBorder="1" applyAlignment="1">
      <alignment horizontal="center" vertical="center"/>
    </xf>
    <xf numFmtId="0" fontId="67" fillId="0" borderId="0" xfId="4" applyFont="1" applyBorder="1" applyAlignment="1">
      <alignment horizontal="left" vertical="center"/>
    </xf>
    <xf numFmtId="0" fontId="65" fillId="0" borderId="0" xfId="10" applyFont="1" applyBorder="1" applyAlignment="1">
      <alignment vertical="center"/>
    </xf>
    <xf numFmtId="0" fontId="70" fillId="0" borderId="0" xfId="10" applyFont="1" applyAlignment="1">
      <alignment vertical="center"/>
    </xf>
    <xf numFmtId="175" fontId="34" fillId="0" borderId="0" xfId="4" applyNumberFormat="1" applyFont="1" applyBorder="1" applyAlignment="1">
      <alignment horizontal="left" vertical="center"/>
    </xf>
    <xf numFmtId="0" fontId="70" fillId="0" borderId="0" xfId="4" applyFont="1" applyBorder="1" applyAlignment="1">
      <alignment vertical="center"/>
    </xf>
    <xf numFmtId="0" fontId="64" fillId="0" borderId="0" xfId="10" applyFont="1" applyAlignment="1">
      <alignment vertical="center"/>
    </xf>
    <xf numFmtId="0" fontId="38" fillId="0" borderId="0" xfId="4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73" fillId="0" borderId="0" xfId="10" applyFont="1" applyAlignment="1">
      <alignment vertical="center"/>
    </xf>
    <xf numFmtId="0" fontId="73" fillId="0" borderId="0" xfId="10" applyFont="1" applyBorder="1" applyAlignment="1">
      <alignment vertical="center"/>
    </xf>
    <xf numFmtId="0" fontId="60" fillId="0" borderId="0" xfId="20" applyFont="1" applyBorder="1" applyAlignment="1">
      <alignment vertical="center"/>
    </xf>
    <xf numFmtId="0" fontId="4" fillId="0" borderId="0" xfId="10" quotePrefix="1" applyFont="1" applyBorder="1" applyAlignment="1">
      <alignment vertical="center"/>
    </xf>
    <xf numFmtId="0" fontId="34" fillId="0" borderId="0" xfId="10" quotePrefix="1" applyFont="1" applyBorder="1" applyAlignment="1">
      <alignment vertical="center"/>
    </xf>
    <xf numFmtId="175" fontId="61" fillId="0" borderId="0" xfId="10" applyNumberFormat="1" applyFont="1" applyBorder="1" applyAlignment="1">
      <alignment vertical="center"/>
    </xf>
    <xf numFmtId="2" fontId="61" fillId="0" borderId="0" xfId="4" applyNumberFormat="1" applyFont="1" applyBorder="1" applyAlignment="1">
      <alignment vertical="center"/>
    </xf>
    <xf numFmtId="1" fontId="61" fillId="0" borderId="0" xfId="4" applyNumberFormat="1" applyFont="1" applyBorder="1" applyAlignment="1">
      <alignment vertical="center"/>
    </xf>
    <xf numFmtId="175" fontId="34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4" fillId="0" borderId="0" xfId="4" applyNumberFormat="1" applyFont="1" applyAlignment="1">
      <alignment vertical="center"/>
    </xf>
    <xf numFmtId="0" fontId="62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74" fillId="0" borderId="0" xfId="4" applyNumberFormat="1" applyFont="1" applyBorder="1" applyAlignment="1">
      <alignment horizontal="right" vertical="center"/>
    </xf>
    <xf numFmtId="0" fontId="64" fillId="0" borderId="0" xfId="10" applyNumberFormat="1" applyFont="1" applyAlignment="1">
      <alignment vertical="center"/>
    </xf>
    <xf numFmtId="0" fontId="4" fillId="0" borderId="0" xfId="4" applyNumberFormat="1" applyFont="1" applyAlignment="1">
      <alignment horizontal="center" vertical="center"/>
    </xf>
    <xf numFmtId="0" fontId="62" fillId="0" borderId="0" xfId="10" applyNumberFormat="1" applyFont="1" applyAlignment="1">
      <alignment horizontal="right" vertical="center"/>
    </xf>
    <xf numFmtId="0" fontId="60" fillId="0" borderId="0" xfId="4" applyFont="1"/>
    <xf numFmtId="0" fontId="4" fillId="0" borderId="0" xfId="4" applyFont="1"/>
    <xf numFmtId="0" fontId="4" fillId="0" borderId="0" xfId="4" applyFont="1" applyBorder="1" applyAlignment="1">
      <alignment horizontal="center" vertical="center"/>
    </xf>
    <xf numFmtId="0" fontId="4" fillId="0" borderId="0" xfId="4" applyNumberFormat="1" applyFont="1" applyFill="1" applyBorder="1" applyAlignment="1">
      <alignment horizontal="center" vertical="center"/>
    </xf>
    <xf numFmtId="0" fontId="4" fillId="0" borderId="0" xfId="4" applyNumberFormat="1" applyFont="1" applyBorder="1" applyAlignment="1">
      <alignment horizontal="left" vertical="center"/>
    </xf>
    <xf numFmtId="0" fontId="60" fillId="0" borderId="0" xfId="4" applyFont="1" applyBorder="1"/>
    <xf numFmtId="0" fontId="4" fillId="0" borderId="0" xfId="4" applyFont="1" applyBorder="1"/>
    <xf numFmtId="0" fontId="4" fillId="2" borderId="0" xfId="21" applyFont="1" applyFill="1" applyBorder="1" applyAlignment="1" applyProtection="1">
      <alignment vertical="center"/>
    </xf>
    <xf numFmtId="0" fontId="4" fillId="2" borderId="0" xfId="21" applyFont="1" applyFill="1" applyAlignment="1" applyProtection="1">
      <alignment vertical="center"/>
    </xf>
    <xf numFmtId="0" fontId="75" fillId="0" borderId="0" xfId="4" applyNumberFormat="1" applyFont="1" applyAlignment="1">
      <alignment vertical="center"/>
    </xf>
    <xf numFmtId="0" fontId="76" fillId="10" borderId="0" xfId="0" applyFont="1" applyFill="1" applyBorder="1" applyAlignment="1"/>
    <xf numFmtId="0" fontId="76" fillId="10" borderId="0" xfId="0" applyFont="1" applyFill="1" applyBorder="1"/>
    <xf numFmtId="0" fontId="76" fillId="10" borderId="0" xfId="0" applyFont="1" applyFill="1"/>
    <xf numFmtId="0" fontId="76" fillId="1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4" fillId="0" borderId="0" xfId="4" applyFont="1" applyAlignment="1">
      <alignment vertical="center"/>
    </xf>
    <xf numFmtId="2" fontId="4" fillId="0" borderId="0" xfId="0" applyNumberFormat="1" applyFont="1" applyBorder="1" applyAlignment="1">
      <alignment vertical="center"/>
    </xf>
    <xf numFmtId="174" fontId="4" fillId="0" borderId="0" xfId="0" applyNumberFormat="1" applyFont="1" applyBorder="1" applyAlignment="1">
      <alignment vertical="center"/>
    </xf>
    <xf numFmtId="0" fontId="62" fillId="0" borderId="0" xfId="1" applyFont="1" applyAlignment="1">
      <alignment horizontal="left" vertical="center"/>
    </xf>
    <xf numFmtId="0" fontId="50" fillId="2" borderId="0" xfId="21" applyFont="1" applyFill="1" applyBorder="1" applyAlignment="1" applyProtection="1">
      <alignment vertical="center"/>
    </xf>
    <xf numFmtId="0" fontId="41" fillId="0" borderId="13" xfId="0" applyFont="1" applyFill="1" applyBorder="1" applyAlignment="1">
      <alignment horizontal="center"/>
    </xf>
    <xf numFmtId="1" fontId="53" fillId="10" borderId="0" xfId="0" applyNumberFormat="1" applyFont="1" applyFill="1" applyBorder="1" applyAlignment="1">
      <alignment vertical="center"/>
    </xf>
    <xf numFmtId="1" fontId="4" fillId="10" borderId="0" xfId="0" applyNumberFormat="1" applyFont="1" applyFill="1" applyBorder="1" applyAlignment="1">
      <alignment vertical="center"/>
    </xf>
    <xf numFmtId="174" fontId="4" fillId="0" borderId="0" xfId="14" applyNumberFormat="1" applyFont="1" applyBorder="1" applyAlignment="1">
      <alignment vertical="center"/>
    </xf>
    <xf numFmtId="174" fontId="54" fillId="0" borderId="0" xfId="14" applyNumberFormat="1" applyFont="1" applyFill="1" applyBorder="1" applyAlignment="1">
      <alignment vertical="center"/>
    </xf>
    <xf numFmtId="174" fontId="55" fillId="0" borderId="0" xfId="14" applyNumberFormat="1" applyFont="1" applyFill="1" applyBorder="1" applyAlignment="1">
      <alignment vertical="center"/>
    </xf>
    <xf numFmtId="168" fontId="28" fillId="0" borderId="0" xfId="14" applyNumberFormat="1" applyFont="1" applyFill="1" applyBorder="1" applyAlignment="1">
      <alignment vertical="center"/>
    </xf>
    <xf numFmtId="170" fontId="36" fillId="0" borderId="0" xfId="14" applyNumberFormat="1" applyFont="1" applyFill="1" applyBorder="1" applyAlignment="1">
      <alignment vertical="center"/>
    </xf>
    <xf numFmtId="0" fontId="49" fillId="0" borderId="13" xfId="0" applyFont="1" applyBorder="1" applyAlignment="1">
      <alignment horizont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4" fillId="0" borderId="0" xfId="10" applyFont="1" applyBorder="1" applyAlignment="1">
      <alignment horizontal="center" vertical="center"/>
    </xf>
    <xf numFmtId="0" fontId="80" fillId="0" borderId="0" xfId="10" applyFont="1" applyBorder="1" applyAlignment="1">
      <alignment vertical="center"/>
    </xf>
    <xf numFmtId="0" fontId="80" fillId="0" borderId="0" xfId="10" applyFont="1" applyAlignment="1">
      <alignment vertical="center"/>
    </xf>
    <xf numFmtId="0" fontId="80" fillId="0" borderId="0" xfId="10" applyFont="1" applyAlignment="1">
      <alignment horizontal="center" vertical="center"/>
    </xf>
    <xf numFmtId="0" fontId="81" fillId="0" borderId="0" xfId="10" applyFont="1" applyBorder="1" applyAlignment="1">
      <alignment vertical="center"/>
    </xf>
    <xf numFmtId="0" fontId="81" fillId="0" borderId="0" xfId="10" applyFont="1" applyAlignment="1">
      <alignment vertical="center"/>
    </xf>
    <xf numFmtId="0" fontId="80" fillId="0" borderId="0" xfId="10" applyFont="1" applyBorder="1" applyAlignment="1">
      <alignment horizontal="center" vertical="center"/>
    </xf>
    <xf numFmtId="0" fontId="80" fillId="0" borderId="0" xfId="4" applyFont="1" applyBorder="1" applyAlignment="1">
      <alignment vertical="center"/>
    </xf>
    <xf numFmtId="0" fontId="81" fillId="0" borderId="0" xfId="4" applyFont="1" applyBorder="1" applyAlignment="1">
      <alignment vertical="center"/>
    </xf>
    <xf numFmtId="0" fontId="82" fillId="0" borderId="0" xfId="18" applyFont="1" applyBorder="1" applyAlignment="1">
      <alignment horizontal="left" vertical="center"/>
    </xf>
    <xf numFmtId="0" fontId="81" fillId="0" borderId="0" xfId="18" applyFont="1" applyBorder="1" applyAlignment="1">
      <alignment horizontal="left" vertical="center"/>
    </xf>
    <xf numFmtId="0" fontId="81" fillId="0" borderId="0" xfId="4" applyFont="1" applyBorder="1" applyAlignment="1">
      <alignment horizontal="left" vertical="center"/>
    </xf>
    <xf numFmtId="0" fontId="81" fillId="0" borderId="0" xfId="18" applyFont="1" applyFill="1" applyBorder="1" applyAlignment="1">
      <alignment horizontal="left" vertical="center"/>
    </xf>
    <xf numFmtId="167" fontId="60" fillId="0" borderId="13" xfId="3" applyFont="1" applyFill="1" applyBorder="1" applyAlignment="1" applyProtection="1">
      <alignment vertical="center"/>
      <protection locked="0"/>
    </xf>
    <xf numFmtId="0" fontId="60" fillId="0" borderId="13" xfId="10" applyFont="1" applyBorder="1" applyAlignment="1">
      <alignment horizontal="left" vertical="center"/>
    </xf>
    <xf numFmtId="0" fontId="80" fillId="0" borderId="0" xfId="4" applyFont="1" applyBorder="1" applyAlignment="1">
      <alignment horizontal="left" vertical="center"/>
    </xf>
    <xf numFmtId="0" fontId="81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78" fontId="4" fillId="0" borderId="0" xfId="4" quotePrefix="1" applyNumberFormat="1" applyFont="1" applyBorder="1" applyAlignment="1">
      <alignment vertical="center"/>
    </xf>
    <xf numFmtId="0" fontId="83" fillId="0" borderId="0" xfId="4" applyFont="1" applyBorder="1" applyAlignment="1">
      <alignment horizontal="left" vertical="center"/>
    </xf>
    <xf numFmtId="9" fontId="83" fillId="0" borderId="0" xfId="4" applyNumberFormat="1" applyFont="1" applyBorder="1" applyAlignment="1">
      <alignment horizontal="left" vertical="center"/>
    </xf>
    <xf numFmtId="178" fontId="4" fillId="0" borderId="0" xfId="4" applyNumberFormat="1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40" fillId="0" borderId="0" xfId="30" applyFont="1"/>
    <xf numFmtId="175" fontId="81" fillId="0" borderId="0" xfId="10" applyNumberFormat="1" applyFont="1" applyAlignment="1">
      <alignment vertical="center"/>
    </xf>
    <xf numFmtId="0" fontId="81" fillId="0" borderId="13" xfId="10" applyFont="1" applyBorder="1" applyAlignment="1">
      <alignment vertical="center"/>
    </xf>
    <xf numFmtId="0" fontId="60" fillId="0" borderId="13" xfId="10" applyFont="1" applyBorder="1" applyAlignment="1">
      <alignment vertical="center"/>
    </xf>
    <xf numFmtId="0" fontId="81" fillId="0" borderId="0" xfId="10" applyFont="1" applyBorder="1" applyAlignment="1">
      <alignment horizontal="left" vertical="center"/>
    </xf>
    <xf numFmtId="0" fontId="81" fillId="0" borderId="0" xfId="10" applyFont="1" applyAlignment="1">
      <alignment horizontal="center" vertical="center"/>
    </xf>
    <xf numFmtId="2" fontId="81" fillId="0" borderId="0" xfId="4" applyNumberFormat="1" applyFont="1" applyBorder="1" applyAlignment="1">
      <alignment vertical="center"/>
    </xf>
    <xf numFmtId="0" fontId="84" fillId="0" borderId="0" xfId="30" applyFont="1" applyFill="1" applyBorder="1" applyAlignment="1">
      <alignment vertical="center"/>
    </xf>
    <xf numFmtId="0" fontId="34" fillId="0" borderId="0" xfId="30" applyFont="1" applyAlignment="1">
      <alignment vertical="center"/>
    </xf>
    <xf numFmtId="0" fontId="3" fillId="0" borderId="0" xfId="30"/>
    <xf numFmtId="0" fontId="36" fillId="0" borderId="0" xfId="30" applyFont="1" applyFill="1" applyAlignment="1">
      <alignment vertical="center"/>
    </xf>
    <xf numFmtId="0" fontId="38" fillId="0" borderId="0" xfId="30" applyFont="1" applyAlignment="1">
      <alignment vertical="center"/>
    </xf>
    <xf numFmtId="170" fontId="36" fillId="0" borderId="0" xfId="14" applyNumberFormat="1" applyFont="1" applyFill="1" applyBorder="1" applyAlignment="1">
      <alignment horizontal="center" vertical="center"/>
    </xf>
    <xf numFmtId="1" fontId="53" fillId="10" borderId="0" xfId="0" applyNumberFormat="1" applyFont="1" applyFill="1" applyBorder="1" applyAlignment="1">
      <alignment horizontal="center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174" fontId="78" fillId="0" borderId="0" xfId="14" applyNumberFormat="1" applyFont="1" applyBorder="1" applyAlignment="1">
      <alignment horizontal="center" vertical="center"/>
    </xf>
    <xf numFmtId="174" fontId="55" fillId="0" borderId="0" xfId="14" applyNumberFormat="1" applyFont="1" applyFill="1" applyBorder="1" applyAlignment="1">
      <alignment horizontal="center" vertical="center"/>
    </xf>
    <xf numFmtId="174" fontId="28" fillId="0" borderId="0" xfId="14" applyNumberFormat="1" applyFont="1" applyFill="1" applyBorder="1" applyAlignment="1">
      <alignment horizontal="center" vertical="center"/>
    </xf>
    <xf numFmtId="174" fontId="28" fillId="0" borderId="14" xfId="14" applyNumberFormat="1" applyFont="1" applyFill="1" applyBorder="1" applyAlignment="1">
      <alignment horizontal="center" vertical="center"/>
    </xf>
    <xf numFmtId="174" fontId="54" fillId="0" borderId="0" xfId="14" applyNumberFormat="1" applyFont="1" applyFill="1" applyBorder="1" applyAlignment="1">
      <alignment horizontal="center" vertical="center"/>
    </xf>
    <xf numFmtId="172" fontId="81" fillId="0" borderId="0" xfId="10" applyNumberFormat="1" applyFont="1" applyAlignment="1">
      <alignment horizontal="left" vertical="center"/>
    </xf>
    <xf numFmtId="0" fontId="81" fillId="0" borderId="0" xfId="10" applyFont="1" applyAlignment="1">
      <alignment horizontal="left" vertical="center"/>
    </xf>
    <xf numFmtId="0" fontId="80" fillId="0" borderId="0" xfId="10" applyFont="1" applyAlignment="1">
      <alignment horizontal="left" vertical="center"/>
    </xf>
    <xf numFmtId="0" fontId="36" fillId="0" borderId="0" xfId="0" applyFont="1" applyFill="1" applyBorder="1" applyAlignment="1">
      <alignment vertical="center"/>
    </xf>
    <xf numFmtId="0" fontId="41" fillId="0" borderId="13" xfId="19" applyFont="1" applyFill="1" applyBorder="1" applyAlignment="1"/>
    <xf numFmtId="0" fontId="85" fillId="2" borderId="0" xfId="21" applyFont="1" applyFill="1" applyBorder="1" applyAlignment="1" applyProtection="1">
      <alignment vertical="center"/>
    </xf>
    <xf numFmtId="0" fontId="62" fillId="0" borderId="0" xfId="10" applyNumberFormat="1" applyFont="1" applyAlignment="1">
      <alignment horizontal="left" vertical="center"/>
    </xf>
    <xf numFmtId="0" fontId="4" fillId="0" borderId="0" xfId="4" applyFont="1" applyBorder="1" applyAlignment="1"/>
    <xf numFmtId="0" fontId="4" fillId="0" borderId="0" xfId="4" applyNumberFormat="1" applyFont="1" applyBorder="1" applyAlignment="1">
      <alignment horizontal="right" vertical="center"/>
    </xf>
    <xf numFmtId="0" fontId="4" fillId="0" borderId="0" xfId="4" applyFont="1" applyBorder="1" applyAlignment="1">
      <alignment horizontal="left"/>
    </xf>
    <xf numFmtId="0" fontId="62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Border="1" applyAlignment="1">
      <alignment horizontal="left"/>
    </xf>
    <xf numFmtId="0" fontId="9" fillId="0" borderId="0" xfId="4" applyNumberFormat="1" applyFont="1" applyAlignment="1">
      <alignment vertical="center"/>
    </xf>
    <xf numFmtId="0" fontId="87" fillId="0" borderId="0" xfId="10" applyNumberFormat="1" applyFont="1" applyAlignment="1">
      <alignment vertical="center"/>
    </xf>
    <xf numFmtId="0" fontId="4" fillId="0" borderId="0" xfId="4" applyFont="1" applyAlignment="1"/>
    <xf numFmtId="0" fontId="9" fillId="0" borderId="0" xfId="4" applyFont="1"/>
    <xf numFmtId="0" fontId="9" fillId="0" borderId="0" xfId="4" applyFont="1" applyAlignment="1"/>
    <xf numFmtId="0" fontId="89" fillId="0" borderId="0" xfId="4" applyNumberFormat="1" applyFont="1" applyAlignment="1">
      <alignment vertical="center"/>
    </xf>
    <xf numFmtId="2" fontId="4" fillId="0" borderId="0" xfId="4" applyNumberFormat="1" applyFont="1" applyAlignment="1"/>
    <xf numFmtId="0" fontId="41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172" fontId="81" fillId="0" borderId="0" xfId="10" applyNumberFormat="1" applyFont="1" applyAlignment="1">
      <alignment vertical="center"/>
    </xf>
    <xf numFmtId="0" fontId="41" fillId="0" borderId="5" xfId="0" applyFont="1" applyFill="1" applyBorder="1" applyAlignment="1">
      <alignment horizontal="left"/>
    </xf>
    <xf numFmtId="0" fontId="41" fillId="0" borderId="13" xfId="0" applyFont="1" applyFill="1" applyBorder="1" applyAlignment="1">
      <alignment horizontal="left"/>
    </xf>
    <xf numFmtId="14" fontId="41" fillId="0" borderId="13" xfId="0" applyNumberFormat="1" applyFont="1" applyFill="1" applyBorder="1" applyAlignment="1">
      <alignment horizontal="left" vertical="center"/>
    </xf>
    <xf numFmtId="0" fontId="41" fillId="0" borderId="13" xfId="0" applyFont="1" applyFill="1" applyBorder="1" applyAlignment="1">
      <alignment horizontal="left" vertical="center"/>
    </xf>
    <xf numFmtId="0" fontId="41" fillId="0" borderId="13" xfId="0" applyFont="1" applyFill="1" applyBorder="1" applyAlignment="1">
      <alignment horizontal="center"/>
    </xf>
    <xf numFmtId="0" fontId="36" fillId="0" borderId="13" xfId="0" applyFont="1" applyFill="1" applyBorder="1" applyAlignment="1">
      <alignment horizontal="left"/>
    </xf>
    <xf numFmtId="0" fontId="4" fillId="0" borderId="2" xfId="14" applyFont="1" applyBorder="1" applyAlignment="1">
      <alignment horizontal="center" vertical="center"/>
    </xf>
    <xf numFmtId="0" fontId="4" fillId="0" borderId="5" xfId="14" applyFont="1" applyBorder="1" applyAlignment="1">
      <alignment horizontal="center" vertical="center"/>
    </xf>
    <xf numFmtId="0" fontId="4" fillId="0" borderId="3" xfId="14" applyFont="1" applyBorder="1" applyAlignment="1">
      <alignment horizontal="center" vertical="center"/>
    </xf>
    <xf numFmtId="174" fontId="55" fillId="0" borderId="12" xfId="14" applyNumberFormat="1" applyFont="1" applyFill="1" applyBorder="1" applyAlignment="1">
      <alignment horizontal="center" vertical="center"/>
    </xf>
    <xf numFmtId="174" fontId="55" fillId="0" borderId="0" xfId="14" applyNumberFormat="1" applyFont="1" applyFill="1" applyBorder="1" applyAlignment="1">
      <alignment horizontal="center" vertical="center"/>
    </xf>
    <xf numFmtId="174" fontId="55" fillId="0" borderId="14" xfId="14" applyNumberFormat="1" applyFont="1" applyFill="1" applyBorder="1" applyAlignment="1">
      <alignment horizontal="center" vertical="center"/>
    </xf>
    <xf numFmtId="174" fontId="55" fillId="0" borderId="9" xfId="14" applyNumberFormat="1" applyFont="1" applyFill="1" applyBorder="1" applyAlignment="1">
      <alignment horizontal="center" vertical="center"/>
    </xf>
    <xf numFmtId="174" fontId="55" fillId="0" borderId="13" xfId="14" applyNumberFormat="1" applyFont="1" applyFill="1" applyBorder="1" applyAlignment="1">
      <alignment horizontal="center" vertical="center"/>
    </xf>
    <xf numFmtId="174" fontId="55" fillId="0" borderId="10" xfId="14" applyNumberFormat="1" applyFont="1" applyFill="1" applyBorder="1" applyAlignment="1">
      <alignment horizontal="center" vertical="center"/>
    </xf>
    <xf numFmtId="174" fontId="28" fillId="0" borderId="12" xfId="14" applyNumberFormat="1" applyFont="1" applyFill="1" applyBorder="1" applyAlignment="1">
      <alignment horizontal="center" vertical="center"/>
    </xf>
    <xf numFmtId="174" fontId="28" fillId="0" borderId="0" xfId="14" applyNumberFormat="1" applyFont="1" applyFill="1" applyBorder="1" applyAlignment="1">
      <alignment horizontal="center" vertical="center"/>
    </xf>
    <xf numFmtId="174" fontId="28" fillId="0" borderId="14" xfId="14" applyNumberFormat="1" applyFont="1" applyFill="1" applyBorder="1" applyAlignment="1">
      <alignment horizontal="center" vertical="center"/>
    </xf>
    <xf numFmtId="174" fontId="28" fillId="0" borderId="9" xfId="14" applyNumberFormat="1" applyFont="1" applyFill="1" applyBorder="1" applyAlignment="1">
      <alignment horizontal="center" vertical="center"/>
    </xf>
    <xf numFmtId="174" fontId="28" fillId="0" borderId="13" xfId="14" applyNumberFormat="1" applyFont="1" applyFill="1" applyBorder="1" applyAlignment="1">
      <alignment horizontal="center" vertical="center"/>
    </xf>
    <xf numFmtId="174" fontId="28" fillId="0" borderId="10" xfId="14" applyNumberFormat="1" applyFont="1" applyFill="1" applyBorder="1" applyAlignment="1">
      <alignment horizontal="center" vertical="center"/>
    </xf>
    <xf numFmtId="170" fontId="36" fillId="0" borderId="12" xfId="14" applyNumberFormat="1" applyFont="1" applyFill="1" applyBorder="1" applyAlignment="1">
      <alignment horizontal="center" vertical="center"/>
    </xf>
    <xf numFmtId="170" fontId="36" fillId="0" borderId="0" xfId="14" applyNumberFormat="1" applyFont="1" applyFill="1" applyBorder="1" applyAlignment="1">
      <alignment horizontal="center" vertical="center"/>
    </xf>
    <xf numFmtId="170" fontId="36" fillId="0" borderId="14" xfId="14" applyNumberFormat="1" applyFont="1" applyFill="1" applyBorder="1" applyAlignment="1">
      <alignment horizontal="center" vertical="center"/>
    </xf>
    <xf numFmtId="170" fontId="36" fillId="0" borderId="9" xfId="14" applyNumberFormat="1" applyFont="1" applyFill="1" applyBorder="1" applyAlignment="1">
      <alignment horizontal="center" vertical="center"/>
    </xf>
    <xf numFmtId="170" fontId="36" fillId="0" borderId="13" xfId="14" applyNumberFormat="1" applyFont="1" applyFill="1" applyBorder="1" applyAlignment="1">
      <alignment horizontal="center" vertical="center"/>
    </xf>
    <xf numFmtId="170" fontId="36" fillId="0" borderId="10" xfId="14" applyNumberFormat="1" applyFont="1" applyFill="1" applyBorder="1" applyAlignment="1">
      <alignment horizontal="center" vertical="center"/>
    </xf>
    <xf numFmtId="2" fontId="4" fillId="0" borderId="12" xfId="14" applyNumberFormat="1" applyFont="1" applyBorder="1" applyAlignment="1">
      <alignment horizontal="center" vertical="center"/>
    </xf>
    <xf numFmtId="2" fontId="4" fillId="0" borderId="0" xfId="14" applyNumberFormat="1" applyFont="1" applyBorder="1" applyAlignment="1">
      <alignment horizontal="center" vertical="center"/>
    </xf>
    <xf numFmtId="174" fontId="78" fillId="0" borderId="12" xfId="14" applyNumberFormat="1" applyFont="1" applyBorder="1" applyAlignment="1">
      <alignment horizontal="center" vertical="center"/>
    </xf>
    <xf numFmtId="174" fontId="78" fillId="0" borderId="0" xfId="14" applyNumberFormat="1" applyFont="1" applyBorder="1" applyAlignment="1">
      <alignment horizontal="center" vertical="center"/>
    </xf>
    <xf numFmtId="174" fontId="78" fillId="0" borderId="14" xfId="14" applyNumberFormat="1" applyFont="1" applyBorder="1" applyAlignment="1">
      <alignment horizontal="center" vertical="center"/>
    </xf>
    <xf numFmtId="2" fontId="4" fillId="0" borderId="14" xfId="14" applyNumberFormat="1" applyFont="1" applyBorder="1" applyAlignment="1">
      <alignment horizontal="center" vertical="center"/>
    </xf>
    <xf numFmtId="170" fontId="36" fillId="0" borderId="7" xfId="14" applyNumberFormat="1" applyFont="1" applyFill="1" applyBorder="1" applyAlignment="1">
      <alignment horizontal="center" vertical="center"/>
    </xf>
    <xf numFmtId="170" fontId="36" fillId="0" borderId="11" xfId="14" applyNumberFormat="1" applyFont="1" applyFill="1" applyBorder="1" applyAlignment="1">
      <alignment horizontal="center" vertical="center"/>
    </xf>
    <xf numFmtId="170" fontId="36" fillId="0" borderId="8" xfId="14" applyNumberFormat="1" applyFont="1" applyFill="1" applyBorder="1" applyAlignment="1">
      <alignment horizontal="center" vertical="center"/>
    </xf>
    <xf numFmtId="0" fontId="36" fillId="0" borderId="2" xfId="14" applyFont="1" applyFill="1" applyBorder="1" applyAlignment="1">
      <alignment horizontal="center" vertical="center"/>
    </xf>
    <xf numFmtId="0" fontId="36" fillId="0" borderId="5" xfId="14" applyFont="1" applyFill="1" applyBorder="1" applyAlignment="1">
      <alignment horizontal="center" vertical="center"/>
    </xf>
    <xf numFmtId="0" fontId="36" fillId="0" borderId="3" xfId="14" applyFont="1" applyFill="1" applyBorder="1" applyAlignment="1">
      <alignment horizontal="center" vertical="center"/>
    </xf>
    <xf numFmtId="174" fontId="78" fillId="0" borderId="9" xfId="14" applyNumberFormat="1" applyFont="1" applyBorder="1" applyAlignment="1">
      <alignment horizontal="center" vertical="center"/>
    </xf>
    <xf numFmtId="174" fontId="78" fillId="0" borderId="13" xfId="14" applyNumberFormat="1" applyFont="1" applyBorder="1" applyAlignment="1">
      <alignment horizontal="center" vertical="center"/>
    </xf>
    <xf numFmtId="174" fontId="78" fillId="0" borderId="10" xfId="14" applyNumberFormat="1" applyFont="1" applyBorder="1" applyAlignment="1">
      <alignment horizontal="center" vertical="center"/>
    </xf>
    <xf numFmtId="2" fontId="4" fillId="0" borderId="13" xfId="14" applyNumberFormat="1" applyFont="1" applyBorder="1" applyAlignment="1">
      <alignment horizontal="center" vertical="center"/>
    </xf>
    <xf numFmtId="2" fontId="4" fillId="0" borderId="10" xfId="14" applyNumberFormat="1" applyFont="1" applyBorder="1" applyAlignment="1">
      <alignment horizontal="center" vertical="center"/>
    </xf>
    <xf numFmtId="1" fontId="86" fillId="10" borderId="7" xfId="0" applyNumberFormat="1" applyFont="1" applyFill="1" applyBorder="1" applyAlignment="1">
      <alignment horizontal="center" vertical="center"/>
    </xf>
    <xf numFmtId="1" fontId="86" fillId="10" borderId="11" xfId="0" applyNumberFormat="1" applyFont="1" applyFill="1" applyBorder="1" applyAlignment="1">
      <alignment horizontal="center" vertical="center"/>
    </xf>
    <xf numFmtId="1" fontId="86" fillId="10" borderId="8" xfId="0" applyNumberFormat="1" applyFont="1" applyFill="1" applyBorder="1" applyAlignment="1">
      <alignment horizontal="center" vertical="center"/>
    </xf>
    <xf numFmtId="1" fontId="86" fillId="10" borderId="12" xfId="0" applyNumberFormat="1" applyFont="1" applyFill="1" applyBorder="1" applyAlignment="1">
      <alignment horizontal="center" vertical="center"/>
    </xf>
    <xf numFmtId="1" fontId="86" fillId="10" borderId="0" xfId="0" applyNumberFormat="1" applyFont="1" applyFill="1" applyBorder="1" applyAlignment="1">
      <alignment horizontal="center" vertical="center"/>
    </xf>
    <xf numFmtId="1" fontId="86" fillId="10" borderId="14" xfId="0" applyNumberFormat="1" applyFont="1" applyFill="1" applyBorder="1" applyAlignment="1">
      <alignment horizontal="center" vertical="center"/>
    </xf>
    <xf numFmtId="1" fontId="86" fillId="10" borderId="9" xfId="0" applyNumberFormat="1" applyFont="1" applyFill="1" applyBorder="1" applyAlignment="1">
      <alignment horizontal="center" vertical="center"/>
    </xf>
    <xf numFmtId="1" fontId="86" fillId="10" borderId="13" xfId="0" applyNumberFormat="1" applyFont="1" applyFill="1" applyBorder="1" applyAlignment="1">
      <alignment horizontal="center" vertical="center"/>
    </xf>
    <xf numFmtId="1" fontId="86" fillId="10" borderId="10" xfId="0" applyNumberFormat="1" applyFont="1" applyFill="1" applyBorder="1" applyAlignment="1">
      <alignment horizontal="center" vertical="center"/>
    </xf>
    <xf numFmtId="2" fontId="4" fillId="0" borderId="9" xfId="14" applyNumberFormat="1" applyFont="1" applyBorder="1" applyAlignment="1">
      <alignment horizontal="center" vertical="center"/>
    </xf>
    <xf numFmtId="0" fontId="52" fillId="15" borderId="2" xfId="14" applyFont="1" applyFill="1" applyBorder="1" applyAlignment="1">
      <alignment horizontal="center" vertical="center"/>
    </xf>
    <xf numFmtId="0" fontId="52" fillId="15" borderId="5" xfId="14" applyFont="1" applyFill="1" applyBorder="1" applyAlignment="1">
      <alignment horizontal="center" vertical="center"/>
    </xf>
    <xf numFmtId="0" fontId="52" fillId="15" borderId="3" xfId="14" applyFont="1" applyFill="1" applyBorder="1" applyAlignment="1">
      <alignment horizontal="center" vertical="center"/>
    </xf>
    <xf numFmtId="1" fontId="4" fillId="10" borderId="12" xfId="0" applyNumberFormat="1" applyFont="1" applyFill="1" applyBorder="1" applyAlignment="1">
      <alignment horizontal="center" vertical="center"/>
    </xf>
    <xf numFmtId="1" fontId="4" fillId="10" borderId="0" xfId="0" applyNumberFormat="1" applyFont="1" applyFill="1" applyBorder="1" applyAlignment="1">
      <alignment horizontal="center" vertical="center"/>
    </xf>
    <xf numFmtId="1" fontId="4" fillId="10" borderId="9" xfId="0" applyNumberFormat="1" applyFont="1" applyFill="1" applyBorder="1" applyAlignment="1">
      <alignment horizontal="center" vertical="center"/>
    </xf>
    <xf numFmtId="1" fontId="4" fillId="10" borderId="13" xfId="0" applyNumberFormat="1" applyFont="1" applyFill="1" applyBorder="1" applyAlignment="1">
      <alignment horizontal="center" vertical="center"/>
    </xf>
    <xf numFmtId="0" fontId="41" fillId="0" borderId="5" xfId="19" applyFont="1" applyFill="1" applyBorder="1" applyAlignment="1">
      <alignment horizontal="center"/>
    </xf>
    <xf numFmtId="1" fontId="4" fillId="10" borderId="7" xfId="0" applyNumberFormat="1" applyFont="1" applyFill="1" applyBorder="1" applyAlignment="1">
      <alignment horizontal="center" vertical="center"/>
    </xf>
    <xf numFmtId="1" fontId="4" fillId="10" borderId="11" xfId="0" applyNumberFormat="1" applyFont="1" applyFill="1" applyBorder="1" applyAlignment="1">
      <alignment horizontal="center" vertical="center"/>
    </xf>
    <xf numFmtId="2" fontId="4" fillId="0" borderId="7" xfId="14" applyNumberFormat="1" applyFont="1" applyBorder="1" applyAlignment="1">
      <alignment horizontal="center" vertical="center"/>
    </xf>
    <xf numFmtId="2" fontId="4" fillId="0" borderId="11" xfId="14" applyNumberFormat="1" applyFont="1" applyBorder="1" applyAlignment="1">
      <alignment horizontal="center" vertical="center"/>
    </xf>
    <xf numFmtId="174" fontId="78" fillId="0" borderId="7" xfId="14" applyNumberFormat="1" applyFont="1" applyBorder="1" applyAlignment="1">
      <alignment horizontal="center" vertical="center"/>
    </xf>
    <xf numFmtId="174" fontId="78" fillId="0" borderId="11" xfId="14" applyNumberFormat="1" applyFont="1" applyBorder="1" applyAlignment="1">
      <alignment horizontal="center" vertical="center"/>
    </xf>
    <xf numFmtId="174" fontId="78" fillId="0" borderId="8" xfId="14" applyNumberFormat="1" applyFont="1" applyBorder="1" applyAlignment="1">
      <alignment horizontal="center" vertical="center"/>
    </xf>
    <xf numFmtId="2" fontId="4" fillId="0" borderId="8" xfId="14" applyNumberFormat="1" applyFont="1" applyBorder="1" applyAlignment="1">
      <alignment horizontal="center" vertical="center"/>
    </xf>
    <xf numFmtId="174" fontId="54" fillId="0" borderId="11" xfId="14" applyNumberFormat="1" applyFont="1" applyFill="1" applyBorder="1" applyAlignment="1">
      <alignment horizontal="center" vertical="center"/>
    </xf>
    <xf numFmtId="174" fontId="54" fillId="0" borderId="8" xfId="14" applyNumberFormat="1" applyFont="1" applyFill="1" applyBorder="1" applyAlignment="1">
      <alignment horizontal="center" vertical="center"/>
    </xf>
    <xf numFmtId="174" fontId="54" fillId="0" borderId="0" xfId="14" applyNumberFormat="1" applyFont="1" applyFill="1" applyBorder="1" applyAlignment="1">
      <alignment horizontal="center" vertical="center"/>
    </xf>
    <xf numFmtId="174" fontId="54" fillId="0" borderId="14" xfId="14" applyNumberFormat="1" applyFont="1" applyFill="1" applyBorder="1" applyAlignment="1">
      <alignment horizontal="center" vertical="center"/>
    </xf>
    <xf numFmtId="174" fontId="54" fillId="0" borderId="13" xfId="14" applyNumberFormat="1" applyFont="1" applyFill="1" applyBorder="1" applyAlignment="1">
      <alignment horizontal="center" vertical="center"/>
    </xf>
    <xf numFmtId="174" fontId="54" fillId="0" borderId="10" xfId="14" applyNumberFormat="1" applyFont="1" applyFill="1" applyBorder="1" applyAlignment="1">
      <alignment horizontal="center" vertical="center"/>
    </xf>
    <xf numFmtId="0" fontId="36" fillId="3" borderId="7" xfId="14" applyFont="1" applyFill="1" applyBorder="1" applyAlignment="1">
      <alignment horizontal="center" vertical="center"/>
    </xf>
    <xf numFmtId="0" fontId="36" fillId="3" borderId="11" xfId="14" applyFont="1" applyFill="1" applyBorder="1" applyAlignment="1">
      <alignment horizontal="center" vertical="center"/>
    </xf>
    <xf numFmtId="0" fontId="36" fillId="3" borderId="8" xfId="14" applyFont="1" applyFill="1" applyBorder="1" applyAlignment="1">
      <alignment horizontal="center" vertical="center"/>
    </xf>
    <xf numFmtId="0" fontId="41" fillId="0" borderId="2" xfId="14" applyFont="1" applyFill="1" applyBorder="1" applyAlignment="1">
      <alignment horizontal="center" vertical="center"/>
    </xf>
    <xf numFmtId="0" fontId="41" fillId="0" borderId="5" xfId="14" applyFont="1" applyFill="1" applyBorder="1" applyAlignment="1">
      <alignment horizontal="center" vertical="center"/>
    </xf>
    <xf numFmtId="0" fontId="41" fillId="0" borderId="3" xfId="14" applyFont="1" applyFill="1" applyBorder="1" applyAlignment="1">
      <alignment horizontal="center" vertical="center"/>
    </xf>
    <xf numFmtId="174" fontId="55" fillId="0" borderId="7" xfId="14" applyNumberFormat="1" applyFont="1" applyFill="1" applyBorder="1" applyAlignment="1">
      <alignment horizontal="center" vertical="center"/>
    </xf>
    <xf numFmtId="174" fontId="55" fillId="0" borderId="11" xfId="14" applyNumberFormat="1" applyFont="1" applyFill="1" applyBorder="1" applyAlignment="1">
      <alignment horizontal="center" vertical="center"/>
    </xf>
    <xf numFmtId="174" fontId="55" fillId="0" borderId="8" xfId="14" applyNumberFormat="1" applyFont="1" applyFill="1" applyBorder="1" applyAlignment="1">
      <alignment horizontal="center" vertical="center"/>
    </xf>
    <xf numFmtId="174" fontId="28" fillId="0" borderId="7" xfId="14" applyNumberFormat="1" applyFont="1" applyFill="1" applyBorder="1" applyAlignment="1">
      <alignment horizontal="center" vertical="center"/>
    </xf>
    <xf numFmtId="174" fontId="28" fillId="0" borderId="11" xfId="14" applyNumberFormat="1" applyFont="1" applyFill="1" applyBorder="1" applyAlignment="1">
      <alignment horizontal="center" vertical="center"/>
    </xf>
    <xf numFmtId="174" fontId="28" fillId="0" borderId="8" xfId="14" applyNumberFormat="1" applyFont="1" applyFill="1" applyBorder="1" applyAlignment="1">
      <alignment horizontal="center" vertical="center"/>
    </xf>
    <xf numFmtId="168" fontId="36" fillId="0" borderId="2" xfId="14" applyNumberFormat="1" applyFont="1" applyFill="1" applyBorder="1" applyAlignment="1">
      <alignment horizontal="center" vertical="center"/>
    </xf>
    <xf numFmtId="168" fontId="36" fillId="0" borderId="5" xfId="14" applyNumberFormat="1" applyFont="1" applyFill="1" applyBorder="1" applyAlignment="1">
      <alignment horizontal="center" vertical="center"/>
    </xf>
    <xf numFmtId="168" fontId="36" fillId="0" borderId="3" xfId="14" applyNumberFormat="1" applyFont="1" applyFill="1" applyBorder="1" applyAlignment="1">
      <alignment horizontal="center" vertical="center"/>
    </xf>
    <xf numFmtId="168" fontId="28" fillId="6" borderId="2" xfId="14" applyNumberFormat="1" applyFont="1" applyFill="1" applyBorder="1" applyAlignment="1">
      <alignment horizontal="center" vertical="center"/>
    </xf>
    <xf numFmtId="168" fontId="28" fillId="6" borderId="5" xfId="14" applyNumberFormat="1" applyFont="1" applyFill="1" applyBorder="1" applyAlignment="1">
      <alignment horizontal="center" vertical="center"/>
    </xf>
    <xf numFmtId="168" fontId="28" fillId="6" borderId="3" xfId="14" applyNumberFormat="1" applyFont="1" applyFill="1" applyBorder="1" applyAlignment="1">
      <alignment horizontal="center" vertical="center"/>
    </xf>
    <xf numFmtId="168" fontId="36" fillId="12" borderId="2" xfId="14" applyNumberFormat="1" applyFont="1" applyFill="1" applyBorder="1" applyAlignment="1">
      <alignment horizontal="center" vertical="center"/>
    </xf>
    <xf numFmtId="168" fontId="36" fillId="12" borderId="5" xfId="14" applyNumberFormat="1" applyFont="1" applyFill="1" applyBorder="1" applyAlignment="1">
      <alignment horizontal="center" vertical="center"/>
    </xf>
    <xf numFmtId="168" fontId="36" fillId="12" borderId="3" xfId="14" applyNumberFormat="1" applyFont="1" applyFill="1" applyBorder="1" applyAlignment="1">
      <alignment horizontal="center" vertical="center"/>
    </xf>
    <xf numFmtId="0" fontId="45" fillId="13" borderId="0" xfId="19" applyFont="1" applyFill="1" applyBorder="1" applyAlignment="1">
      <alignment horizontal="center" vertical="center"/>
    </xf>
    <xf numFmtId="0" fontId="38" fillId="14" borderId="0" xfId="19" applyFont="1" applyFill="1" applyBorder="1" applyAlignment="1">
      <alignment horizontal="center" vertical="center"/>
    </xf>
    <xf numFmtId="0" fontId="48" fillId="16" borderId="0" xfId="19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center"/>
    </xf>
    <xf numFmtId="0" fontId="36" fillId="0" borderId="7" xfId="14" applyFont="1" applyFill="1" applyBorder="1" applyAlignment="1">
      <alignment horizontal="center" vertical="center" wrapText="1"/>
    </xf>
    <xf numFmtId="0" fontId="36" fillId="0" borderId="11" xfId="14" applyFont="1" applyFill="1" applyBorder="1" applyAlignment="1">
      <alignment horizontal="center" vertical="center" wrapText="1"/>
    </xf>
    <xf numFmtId="0" fontId="36" fillId="0" borderId="8" xfId="14" applyFont="1" applyFill="1" applyBorder="1" applyAlignment="1">
      <alignment horizontal="center" vertical="center" wrapText="1"/>
    </xf>
    <xf numFmtId="0" fontId="36" fillId="0" borderId="9" xfId="14" applyFont="1" applyFill="1" applyBorder="1" applyAlignment="1">
      <alignment horizontal="center" vertical="center" wrapText="1"/>
    </xf>
    <xf numFmtId="0" fontId="36" fillId="0" borderId="13" xfId="14" applyFont="1" applyFill="1" applyBorder="1" applyAlignment="1">
      <alignment horizontal="center" vertical="center" wrapText="1"/>
    </xf>
    <xf numFmtId="0" fontId="36" fillId="0" borderId="10" xfId="14" applyFont="1" applyFill="1" applyBorder="1" applyAlignment="1">
      <alignment horizontal="center" vertical="center" wrapText="1"/>
    </xf>
    <xf numFmtId="0" fontId="36" fillId="0" borderId="7" xfId="14" applyFont="1" applyFill="1" applyBorder="1" applyAlignment="1">
      <alignment horizontal="center" vertical="center"/>
    </xf>
    <xf numFmtId="0" fontId="36" fillId="0" borderId="11" xfId="14" applyFont="1" applyFill="1" applyBorder="1" applyAlignment="1">
      <alignment horizontal="center" vertical="center"/>
    </xf>
    <xf numFmtId="0" fontId="36" fillId="0" borderId="8" xfId="14" applyFont="1" applyFill="1" applyBorder="1" applyAlignment="1">
      <alignment horizontal="center" vertical="center"/>
    </xf>
    <xf numFmtId="0" fontId="36" fillId="0" borderId="9" xfId="14" applyFont="1" applyFill="1" applyBorder="1" applyAlignment="1">
      <alignment horizontal="center" vertical="center"/>
    </xf>
    <xf numFmtId="0" fontId="36" fillId="0" borderId="13" xfId="14" applyFont="1" applyFill="1" applyBorder="1" applyAlignment="1">
      <alignment horizontal="center" vertical="center"/>
    </xf>
    <xf numFmtId="0" fontId="36" fillId="0" borderId="10" xfId="14" applyFont="1" applyFill="1" applyBorder="1" applyAlignment="1">
      <alignment horizontal="center" vertical="center"/>
    </xf>
    <xf numFmtId="0" fontId="4" fillId="0" borderId="7" xfId="14" applyFont="1" applyBorder="1" applyAlignment="1">
      <alignment horizontal="center" vertical="center"/>
    </xf>
    <xf numFmtId="0" fontId="4" fillId="0" borderId="11" xfId="14" applyFont="1" applyBorder="1" applyAlignment="1">
      <alignment horizontal="center" vertical="center"/>
    </xf>
    <xf numFmtId="0" fontId="4" fillId="0" borderId="8" xfId="14" applyFont="1" applyBorder="1" applyAlignment="1">
      <alignment horizontal="center" vertical="center"/>
    </xf>
    <xf numFmtId="0" fontId="51" fillId="0" borderId="7" xfId="14" applyFont="1" applyBorder="1" applyAlignment="1">
      <alignment horizontal="center" vertical="center" wrapText="1"/>
    </xf>
    <xf numFmtId="0" fontId="51" fillId="0" borderId="11" xfId="14" applyFont="1" applyBorder="1" applyAlignment="1">
      <alignment horizontal="center" vertical="center"/>
    </xf>
    <xf numFmtId="0" fontId="51" fillId="0" borderId="8" xfId="14" applyFont="1" applyBorder="1" applyAlignment="1">
      <alignment horizontal="center" vertical="center"/>
    </xf>
    <xf numFmtId="0" fontId="51" fillId="0" borderId="9" xfId="14" applyFont="1" applyBorder="1" applyAlignment="1">
      <alignment horizontal="center" vertical="center"/>
    </xf>
    <xf numFmtId="0" fontId="51" fillId="0" borderId="13" xfId="14" applyFont="1" applyBorder="1" applyAlignment="1">
      <alignment horizontal="center" vertical="center"/>
    </xf>
    <xf numFmtId="0" fontId="51" fillId="0" borderId="10" xfId="14" applyFont="1" applyBorder="1" applyAlignment="1">
      <alignment horizontal="center" vertical="center"/>
    </xf>
    <xf numFmtId="0" fontId="41" fillId="0" borderId="5" xfId="0" applyFont="1" applyFill="1" applyBorder="1" applyAlignment="1">
      <alignment horizontal="center"/>
    </xf>
    <xf numFmtId="0" fontId="41" fillId="0" borderId="13" xfId="19" applyFont="1" applyFill="1" applyBorder="1" applyAlignment="1">
      <alignment horizontal="left"/>
    </xf>
    <xf numFmtId="176" fontId="41" fillId="0" borderId="13" xfId="19" applyNumberFormat="1" applyFont="1" applyFill="1" applyBorder="1" applyAlignment="1">
      <alignment horizontal="left"/>
    </xf>
    <xf numFmtId="0" fontId="39" fillId="0" borderId="13" xfId="14" applyFont="1" applyFill="1" applyBorder="1" applyAlignment="1">
      <alignment horizontal="left" vertical="center"/>
    </xf>
    <xf numFmtId="0" fontId="79" fillId="0" borderId="0" xfId="10" applyFont="1" applyAlignment="1">
      <alignment horizontal="center" vertical="center"/>
    </xf>
    <xf numFmtId="0" fontId="81" fillId="0" borderId="0" xfId="10" applyFont="1" applyBorder="1" applyAlignment="1">
      <alignment horizontal="center" vertical="center"/>
    </xf>
    <xf numFmtId="0" fontId="81" fillId="0" borderId="0" xfId="10" applyFont="1" applyAlignment="1">
      <alignment horizontal="center" vertical="center"/>
    </xf>
    <xf numFmtId="0" fontId="60" fillId="0" borderId="0" xfId="10" quotePrefix="1" applyFont="1" applyBorder="1" applyAlignment="1">
      <alignment horizontal="center" vertical="center" shrinkToFit="1"/>
    </xf>
    <xf numFmtId="1" fontId="81" fillId="0" borderId="0" xfId="4" quotePrefix="1" applyNumberFormat="1" applyFont="1" applyBorder="1" applyAlignment="1">
      <alignment horizontal="left" vertical="center"/>
    </xf>
    <xf numFmtId="176" fontId="81" fillId="0" borderId="0" xfId="4" quotePrefix="1" applyNumberFormat="1" applyFont="1" applyBorder="1" applyAlignment="1">
      <alignment horizontal="center" vertical="center"/>
    </xf>
    <xf numFmtId="176" fontId="81" fillId="0" borderId="0" xfId="4" applyNumberFormat="1" applyFont="1" applyBorder="1" applyAlignment="1">
      <alignment horizontal="center" vertical="center"/>
    </xf>
    <xf numFmtId="1" fontId="81" fillId="0" borderId="0" xfId="4" applyNumberFormat="1" applyFont="1" applyBorder="1" applyAlignment="1">
      <alignment horizontal="left" vertical="center"/>
    </xf>
    <xf numFmtId="172" fontId="81" fillId="0" borderId="0" xfId="10" applyNumberFormat="1" applyFont="1" applyAlignment="1">
      <alignment horizontal="center" vertical="center"/>
    </xf>
    <xf numFmtId="178" fontId="34" fillId="0" borderId="0" xfId="4" quotePrefix="1" applyNumberFormat="1" applyFont="1" applyBorder="1" applyAlignment="1">
      <alignment horizontal="left" vertical="center"/>
    </xf>
    <xf numFmtId="178" fontId="34" fillId="0" borderId="0" xfId="4" applyNumberFormat="1" applyFont="1" applyBorder="1" applyAlignment="1">
      <alignment horizontal="left" vertical="center"/>
    </xf>
    <xf numFmtId="179" fontId="34" fillId="0" borderId="0" xfId="10" applyNumberFormat="1" applyFont="1" applyBorder="1" applyAlignment="1">
      <alignment horizontal="left" vertical="center"/>
    </xf>
    <xf numFmtId="0" fontId="65" fillId="0" borderId="0" xfId="10" applyFont="1" applyBorder="1" applyAlignment="1">
      <alignment horizontal="right" vertical="center"/>
    </xf>
    <xf numFmtId="0" fontId="34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2" xfId="10" applyFont="1" applyBorder="1" applyAlignment="1">
      <alignment horizontal="center" vertical="center"/>
    </xf>
    <xf numFmtId="0" fontId="72" fillId="0" borderId="5" xfId="10" applyFont="1" applyBorder="1" applyAlignment="1">
      <alignment horizontal="center" vertical="center"/>
    </xf>
    <xf numFmtId="0" fontId="4" fillId="0" borderId="2" xfId="10" quotePrefix="1" applyFont="1" applyBorder="1" applyAlignment="1">
      <alignment horizontal="center" vertical="center"/>
    </xf>
    <xf numFmtId="0" fontId="4" fillId="0" borderId="5" xfId="10" applyFont="1" applyBorder="1" applyAlignment="1">
      <alignment horizontal="center" vertical="center"/>
    </xf>
    <xf numFmtId="0" fontId="4" fillId="0" borderId="3" xfId="10" applyFont="1" applyBorder="1" applyAlignment="1">
      <alignment horizontal="center" vertical="center"/>
    </xf>
    <xf numFmtId="176" fontId="4" fillId="0" borderId="2" xfId="10" quotePrefix="1" applyNumberFormat="1" applyFont="1" applyBorder="1" applyAlignment="1">
      <alignment horizontal="center" vertical="center"/>
    </xf>
    <xf numFmtId="176" fontId="4" fillId="0" borderId="5" xfId="10" applyNumberFormat="1" applyFont="1" applyBorder="1" applyAlignment="1">
      <alignment horizontal="center" vertical="center"/>
    </xf>
    <xf numFmtId="176" fontId="4" fillId="0" borderId="3" xfId="10" applyNumberFormat="1" applyFont="1" applyBorder="1" applyAlignment="1">
      <alignment horizontal="center" vertical="center"/>
    </xf>
    <xf numFmtId="0" fontId="4" fillId="0" borderId="5" xfId="10" quotePrefix="1" applyFont="1" applyBorder="1" applyAlignment="1">
      <alignment horizontal="center" vertical="center"/>
    </xf>
    <xf numFmtId="0" fontId="25" fillId="0" borderId="11" xfId="10" applyFont="1" applyBorder="1" applyAlignment="1">
      <alignment horizontal="center" vertical="center"/>
    </xf>
    <xf numFmtId="0" fontId="71" fillId="0" borderId="11" xfId="10" applyFont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0" fontId="58" fillId="0" borderId="0" xfId="10" applyFont="1" applyAlignment="1">
      <alignment horizontal="center" vertical="center"/>
    </xf>
    <xf numFmtId="0" fontId="62" fillId="0" borderId="2" xfId="10" applyFont="1" applyBorder="1" applyAlignment="1">
      <alignment horizontal="center" vertical="center"/>
    </xf>
    <xf numFmtId="0" fontId="62" fillId="0" borderId="5" xfId="10" applyFont="1" applyBorder="1" applyAlignment="1">
      <alignment horizontal="center" vertical="center"/>
    </xf>
    <xf numFmtId="0" fontId="62" fillId="0" borderId="3" xfId="10" applyFont="1" applyBorder="1" applyAlignment="1">
      <alignment horizontal="center" vertical="center"/>
    </xf>
    <xf numFmtId="0" fontId="69" fillId="0" borderId="0" xfId="10" applyFont="1" applyAlignment="1">
      <alignment horizontal="center" vertical="center"/>
    </xf>
    <xf numFmtId="174" fontId="4" fillId="2" borderId="4" xfId="21" applyNumberFormat="1" applyFont="1" applyFill="1" applyBorder="1" applyAlignment="1" applyProtection="1">
      <alignment horizontal="center" vertical="center" wrapText="1"/>
    </xf>
    <xf numFmtId="174" fontId="4" fillId="2" borderId="17" xfId="21" applyNumberFormat="1" applyFont="1" applyFill="1" applyBorder="1" applyAlignment="1" applyProtection="1">
      <alignment horizontal="center" vertical="center" wrapText="1"/>
    </xf>
    <xf numFmtId="174" fontId="4" fillId="2" borderId="6" xfId="21" applyNumberFormat="1" applyFont="1" applyFill="1" applyBorder="1" applyAlignment="1" applyProtection="1">
      <alignment horizontal="center" vertical="center" wrapText="1"/>
    </xf>
    <xf numFmtId="1" fontId="4" fillId="2" borderId="17" xfId="21" applyNumberFormat="1" applyFont="1" applyFill="1" applyBorder="1" applyAlignment="1" applyProtection="1">
      <alignment horizontal="center" vertical="center" wrapText="1"/>
    </xf>
    <xf numFmtId="0" fontId="4" fillId="2" borderId="17" xfId="21" applyFont="1" applyFill="1" applyBorder="1" applyAlignment="1" applyProtection="1">
      <alignment horizontal="center" vertical="center" wrapText="1"/>
    </xf>
    <xf numFmtId="0" fontId="4" fillId="2" borderId="7" xfId="21" applyFont="1" applyFill="1" applyBorder="1" applyAlignment="1" applyProtection="1">
      <alignment horizontal="center" vertical="center" wrapText="1"/>
    </xf>
    <xf numFmtId="0" fontId="4" fillId="2" borderId="11" xfId="21" applyFont="1" applyFill="1" applyBorder="1" applyAlignment="1" applyProtection="1">
      <alignment horizontal="center" vertical="center" wrapText="1"/>
    </xf>
    <xf numFmtId="0" fontId="4" fillId="2" borderId="8" xfId="21" applyFont="1" applyFill="1" applyBorder="1" applyAlignment="1" applyProtection="1">
      <alignment horizontal="center" vertical="center" wrapText="1"/>
    </xf>
    <xf numFmtId="0" fontId="4" fillId="2" borderId="9" xfId="21" applyFont="1" applyFill="1" applyBorder="1" applyAlignment="1" applyProtection="1">
      <alignment horizontal="center" vertical="center" wrapText="1"/>
    </xf>
    <xf numFmtId="0" fontId="4" fillId="2" borderId="13" xfId="21" applyFont="1" applyFill="1" applyBorder="1" applyAlignment="1" applyProtection="1">
      <alignment horizontal="center" vertical="center" wrapText="1"/>
    </xf>
    <xf numFmtId="0" fontId="4" fillId="2" borderId="10" xfId="21" applyFont="1" applyFill="1" applyBorder="1" applyAlignment="1" applyProtection="1">
      <alignment horizontal="center" vertical="center" wrapText="1"/>
    </xf>
    <xf numFmtId="0" fontId="4" fillId="0" borderId="0" xfId="4" quotePrefix="1" applyFont="1" applyAlignment="1">
      <alignment horizontal="center" vertical="center"/>
    </xf>
    <xf numFmtId="0" fontId="4" fillId="2" borderId="7" xfId="21" applyFont="1" applyFill="1" applyBorder="1" applyAlignment="1" applyProtection="1">
      <alignment horizontal="center" vertical="center"/>
    </xf>
    <xf numFmtId="0" fontId="4" fillId="2" borderId="11" xfId="21" applyFont="1" applyFill="1" applyBorder="1" applyAlignment="1" applyProtection="1">
      <alignment horizontal="center" vertical="center"/>
    </xf>
    <xf numFmtId="0" fontId="4" fillId="2" borderId="8" xfId="21" applyFont="1" applyFill="1" applyBorder="1" applyAlignment="1" applyProtection="1">
      <alignment horizontal="center" vertical="center"/>
    </xf>
    <xf numFmtId="0" fontId="4" fillId="2" borderId="9" xfId="21" applyFont="1" applyFill="1" applyBorder="1" applyAlignment="1" applyProtection="1">
      <alignment horizontal="center" vertical="center"/>
    </xf>
    <xf numFmtId="0" fontId="4" fillId="2" borderId="13" xfId="21" applyFont="1" applyFill="1" applyBorder="1" applyAlignment="1" applyProtection="1">
      <alignment horizontal="center" vertical="center"/>
    </xf>
    <xf numFmtId="0" fontId="4" fillId="2" borderId="10" xfId="21" applyFont="1" applyFill="1" applyBorder="1" applyAlignment="1" applyProtection="1">
      <alignment horizontal="center" vertical="center"/>
    </xf>
    <xf numFmtId="0" fontId="4" fillId="2" borderId="7" xfId="21" applyFont="1" applyFill="1" applyBorder="1" applyAlignment="1" applyProtection="1">
      <alignment horizontal="center"/>
    </xf>
    <xf numFmtId="0" fontId="4" fillId="2" borderId="11" xfId="21" applyFont="1" applyFill="1" applyBorder="1" applyAlignment="1" applyProtection="1">
      <alignment horizontal="center"/>
    </xf>
    <xf numFmtId="0" fontId="4" fillId="2" borderId="8" xfId="21" applyFont="1" applyFill="1" applyBorder="1" applyAlignment="1" applyProtection="1">
      <alignment horizontal="center"/>
    </xf>
    <xf numFmtId="1" fontId="4" fillId="2" borderId="4" xfId="21" applyNumberFormat="1" applyFont="1" applyFill="1" applyBorder="1" applyAlignment="1" applyProtection="1">
      <alignment horizontal="center" vertical="center" wrapText="1"/>
    </xf>
    <xf numFmtId="0" fontId="4" fillId="2" borderId="4" xfId="21" applyFont="1" applyFill="1" applyBorder="1" applyAlignment="1" applyProtection="1">
      <alignment horizontal="center" vertical="center" wrapText="1"/>
    </xf>
    <xf numFmtId="1" fontId="4" fillId="2" borderId="6" xfId="21" applyNumberFormat="1" applyFont="1" applyFill="1" applyBorder="1" applyAlignment="1" applyProtection="1">
      <alignment horizontal="center" vertical="center" wrapText="1"/>
    </xf>
    <xf numFmtId="0" fontId="4" fillId="2" borderId="6" xfId="2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3" xfId="4" applyFont="1" applyBorder="1" applyAlignment="1">
      <alignment horizontal="right"/>
    </xf>
    <xf numFmtId="0" fontId="58" fillId="0" borderId="0" xfId="4" applyNumberFormat="1" applyFont="1" applyBorder="1" applyAlignment="1">
      <alignment horizontal="center" vertical="center"/>
    </xf>
    <xf numFmtId="0" fontId="4" fillId="0" borderId="13" xfId="4" applyFont="1" applyBorder="1" applyAlignment="1">
      <alignment horizontal="center"/>
    </xf>
    <xf numFmtId="0" fontId="4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73" fontId="23" fillId="11" borderId="2" xfId="2" applyNumberFormat="1" applyFont="1" applyFill="1" applyBorder="1" applyAlignment="1" applyProtection="1">
      <alignment horizontal="center" vertical="center"/>
      <protection locked="0"/>
    </xf>
    <xf numFmtId="173" fontId="23" fillId="11" borderId="3" xfId="2" applyNumberFormat="1" applyFont="1" applyFill="1" applyBorder="1" applyAlignment="1" applyProtection="1">
      <alignment horizontal="center" vertical="center"/>
      <protection locked="0"/>
    </xf>
    <xf numFmtId="173" fontId="22" fillId="11" borderId="9" xfId="2" applyNumberFormat="1" applyFont="1" applyFill="1" applyBorder="1" applyAlignment="1" applyProtection="1">
      <alignment horizontal="center" vertical="center"/>
      <protection locked="0"/>
    </xf>
    <xf numFmtId="173" fontId="22" fillId="11" borderId="10" xfId="2" applyNumberFormat="1" applyFont="1" applyFill="1" applyBorder="1" applyAlignment="1" applyProtection="1">
      <alignment horizontal="center" vertical="center"/>
      <protection locked="0"/>
    </xf>
    <xf numFmtId="0" fontId="15" fillId="5" borderId="2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/>
    </xf>
    <xf numFmtId="0" fontId="18" fillId="9" borderId="2" xfId="1" applyFont="1" applyFill="1" applyBorder="1" applyAlignment="1">
      <alignment horizontal="center" vertical="center"/>
    </xf>
    <xf numFmtId="0" fontId="18" fillId="9" borderId="5" xfId="1" applyFont="1" applyFill="1" applyBorder="1" applyAlignment="1">
      <alignment horizontal="center" vertical="center"/>
    </xf>
    <xf numFmtId="0" fontId="18" fillId="9" borderId="3" xfId="1" applyFont="1" applyFill="1" applyBorder="1" applyAlignment="1">
      <alignment horizontal="center" vertical="center"/>
    </xf>
    <xf numFmtId="0" fontId="21" fillId="11" borderId="2" xfId="1" applyFont="1" applyFill="1" applyBorder="1" applyAlignment="1">
      <alignment horizontal="center" vertical="center"/>
    </xf>
    <xf numFmtId="0" fontId="21" fillId="11" borderId="5" xfId="1" applyFont="1" applyFill="1" applyBorder="1" applyAlignment="1">
      <alignment horizontal="center" vertical="center"/>
    </xf>
    <xf numFmtId="172" fontId="22" fillId="11" borderId="2" xfId="1" applyNumberFormat="1" applyFont="1" applyFill="1" applyBorder="1" applyAlignment="1">
      <alignment horizontal="center" vertical="center"/>
    </xf>
    <xf numFmtId="172" fontId="22" fillId="11" borderId="5" xfId="1" applyNumberFormat="1" applyFont="1" applyFill="1" applyBorder="1" applyAlignment="1">
      <alignment horizontal="center" vertical="center"/>
    </xf>
    <xf numFmtId="172" fontId="22" fillId="11" borderId="3" xfId="1" applyNumberFormat="1" applyFont="1" applyFill="1" applyBorder="1" applyAlignment="1">
      <alignment horizontal="center" vertical="center"/>
    </xf>
    <xf numFmtId="173" fontId="24" fillId="11" borderId="7" xfId="2" applyNumberFormat="1" applyFont="1" applyFill="1" applyBorder="1" applyAlignment="1" applyProtection="1">
      <alignment horizontal="center" vertical="center"/>
      <protection locked="0"/>
    </xf>
    <xf numFmtId="173" fontId="24" fillId="11" borderId="8" xfId="2" applyNumberFormat="1" applyFont="1" applyFill="1" applyBorder="1" applyAlignment="1" applyProtection="1">
      <alignment horizontal="center" vertical="center"/>
      <protection locked="0"/>
    </xf>
    <xf numFmtId="0" fontId="90" fillId="13" borderId="0" xfId="19" applyFont="1" applyFill="1" applyBorder="1" applyAlignment="1">
      <alignment horizontal="center" vertical="center"/>
    </xf>
    <xf numFmtId="0" fontId="91" fillId="0" borderId="0" xfId="19" applyFont="1" applyFill="1" applyAlignment="1"/>
    <xf numFmtId="0" fontId="92" fillId="0" borderId="0" xfId="19" applyFont="1" applyFill="1" applyAlignment="1">
      <alignment vertical="center"/>
    </xf>
    <xf numFmtId="0" fontId="91" fillId="0" borderId="13" xfId="19" applyFont="1" applyFill="1" applyBorder="1" applyAlignment="1">
      <alignment horizontal="left"/>
    </xf>
    <xf numFmtId="0" fontId="91" fillId="0" borderId="0" xfId="19" applyFont="1" applyFill="1" applyBorder="1" applyAlignment="1"/>
    <xf numFmtId="0" fontId="91" fillId="0" borderId="13" xfId="19" applyFont="1" applyFill="1" applyBorder="1" applyAlignment="1"/>
    <xf numFmtId="176" fontId="91" fillId="0" borderId="13" xfId="19" applyNumberFormat="1" applyFont="1" applyFill="1" applyBorder="1" applyAlignment="1">
      <alignment horizontal="left"/>
    </xf>
    <xf numFmtId="175" fontId="91" fillId="0" borderId="0" xfId="19" applyNumberFormat="1" applyFont="1" applyFill="1" applyBorder="1" applyAlignment="1"/>
    <xf numFmtId="176" fontId="91" fillId="0" borderId="11" xfId="19" applyNumberFormat="1" applyFont="1" applyFill="1" applyBorder="1" applyAlignment="1"/>
    <xf numFmtId="168" fontId="93" fillId="10" borderId="0" xfId="0" applyNumberFormat="1" applyFont="1" applyFill="1" applyBorder="1" applyAlignment="1">
      <alignment vertical="center"/>
    </xf>
    <xf numFmtId="0" fontId="94" fillId="14" borderId="0" xfId="19" applyFont="1" applyFill="1" applyBorder="1" applyAlignment="1">
      <alignment horizontal="center" vertical="center"/>
    </xf>
    <xf numFmtId="0" fontId="91" fillId="0" borderId="5" xfId="19" applyFont="1" applyFill="1" applyBorder="1" applyAlignment="1">
      <alignment horizontal="center"/>
    </xf>
    <xf numFmtId="0" fontId="91" fillId="0" borderId="0" xfId="19" applyFont="1" applyFill="1" applyAlignment="1">
      <alignment horizontal="center"/>
    </xf>
    <xf numFmtId="0" fontId="91" fillId="0" borderId="0" xfId="19" applyFont="1" applyFill="1" applyAlignment="1">
      <alignment horizontal="left"/>
    </xf>
    <xf numFmtId="0" fontId="94" fillId="0" borderId="0" xfId="19" applyFont="1" applyFill="1" applyAlignment="1">
      <alignment vertical="center"/>
    </xf>
    <xf numFmtId="0" fontId="92" fillId="0" borderId="0" xfId="0" applyFont="1" applyFill="1" applyAlignment="1">
      <alignment vertical="center"/>
    </xf>
    <xf numFmtId="0" fontId="97" fillId="16" borderId="0" xfId="19" applyFont="1" applyFill="1" applyBorder="1" applyAlignment="1">
      <alignment horizontal="center" vertical="center"/>
    </xf>
    <xf numFmtId="0" fontId="91" fillId="0" borderId="0" xfId="0" applyFont="1" applyFill="1" applyBorder="1" applyAlignment="1"/>
    <xf numFmtId="0" fontId="91" fillId="0" borderId="0" xfId="0" applyFont="1" applyFill="1" applyBorder="1" applyAlignment="1">
      <alignment vertical="center"/>
    </xf>
    <xf numFmtId="0" fontId="91" fillId="0" borderId="13" xfId="0" applyFont="1" applyFill="1" applyBorder="1" applyAlignment="1">
      <alignment horizontal="left"/>
    </xf>
    <xf numFmtId="0" fontId="91" fillId="0" borderId="0" xfId="0" applyFont="1" applyFill="1" applyAlignment="1">
      <alignment vertical="center"/>
    </xf>
    <xf numFmtId="0" fontId="98" fillId="0" borderId="0" xfId="10" applyFont="1" applyAlignment="1">
      <alignment vertical="center"/>
    </xf>
    <xf numFmtId="0" fontId="98" fillId="0" borderId="0" xfId="0" applyFont="1" applyAlignment="1">
      <alignment vertical="center"/>
    </xf>
    <xf numFmtId="0" fontId="99" fillId="0" borderId="0" xfId="0" applyFont="1"/>
    <xf numFmtId="0" fontId="92" fillId="0" borderId="0" xfId="14" applyFont="1" applyFill="1" applyAlignment="1">
      <alignment vertical="center"/>
    </xf>
    <xf numFmtId="0" fontId="91" fillId="0" borderId="5" xfId="0" applyFont="1" applyFill="1" applyBorder="1" applyAlignment="1">
      <alignment horizontal="left"/>
    </xf>
    <xf numFmtId="0" fontId="98" fillId="0" borderId="0" xfId="10" applyFont="1" applyBorder="1" applyAlignment="1">
      <alignment vertical="center"/>
    </xf>
    <xf numFmtId="0" fontId="92" fillId="0" borderId="13" xfId="0" applyFont="1" applyFill="1" applyBorder="1" applyAlignment="1">
      <alignment horizontal="left"/>
    </xf>
    <xf numFmtId="0" fontId="91" fillId="0" borderId="11" xfId="0" applyFont="1" applyFill="1" applyBorder="1" applyAlignment="1">
      <alignment horizontal="left"/>
    </xf>
    <xf numFmtId="0" fontId="91" fillId="0" borderId="11" xfId="0" applyFont="1" applyFill="1" applyBorder="1" applyAlignment="1">
      <alignment horizontal="center"/>
    </xf>
    <xf numFmtId="0" fontId="91" fillId="0" borderId="5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right" vertical="center"/>
    </xf>
    <xf numFmtId="0" fontId="91" fillId="0" borderId="0" xfId="0" applyFont="1" applyFill="1" applyAlignment="1"/>
    <xf numFmtId="0" fontId="91" fillId="0" borderId="13" xfId="0" applyFont="1" applyFill="1" applyBorder="1" applyAlignment="1">
      <alignment horizontal="center"/>
    </xf>
    <xf numFmtId="0" fontId="91" fillId="0" borderId="0" xfId="0" applyFont="1" applyFill="1" applyBorder="1" applyAlignment="1">
      <alignment horizontal="center"/>
    </xf>
    <xf numFmtId="0" fontId="91" fillId="0" borderId="0" xfId="0" applyFont="1" applyFill="1" applyAlignment="1">
      <alignment horizontal="left"/>
    </xf>
    <xf numFmtId="0" fontId="91" fillId="0" borderId="5" xfId="0" applyFont="1" applyFill="1" applyBorder="1" applyAlignment="1">
      <alignment horizontal="center"/>
    </xf>
    <xf numFmtId="0" fontId="92" fillId="0" borderId="11" xfId="0" applyFont="1" applyFill="1" applyBorder="1" applyAlignment="1">
      <alignment vertical="center"/>
    </xf>
    <xf numFmtId="0" fontId="91" fillId="0" borderId="11" xfId="0" applyFont="1" applyFill="1" applyBorder="1" applyAlignment="1"/>
    <xf numFmtId="0" fontId="91" fillId="0" borderId="11" xfId="0" applyFont="1" applyFill="1" applyBorder="1" applyAlignment="1">
      <alignment vertical="center"/>
    </xf>
    <xf numFmtId="0" fontId="100" fillId="0" borderId="0" xfId="0" applyFont="1" applyBorder="1" applyAlignment="1">
      <alignment horizontal="center"/>
    </xf>
    <xf numFmtId="0" fontId="91" fillId="0" borderId="5" xfId="0" applyFont="1" applyFill="1" applyBorder="1" applyAlignment="1">
      <alignment horizontal="center"/>
    </xf>
    <xf numFmtId="0" fontId="92" fillId="0" borderId="13" xfId="0" applyFont="1" applyFill="1" applyBorder="1" applyAlignment="1">
      <alignment vertical="center"/>
    </xf>
    <xf numFmtId="0" fontId="91" fillId="0" borderId="13" xfId="0" applyFont="1" applyFill="1" applyBorder="1" applyAlignment="1"/>
    <xf numFmtId="0" fontId="100" fillId="0" borderId="13" xfId="0" applyFont="1" applyBorder="1" applyAlignment="1">
      <alignment horizontal="center"/>
    </xf>
    <xf numFmtId="0" fontId="91" fillId="0" borderId="13" xfId="0" applyFont="1" applyFill="1" applyBorder="1" applyAlignment="1">
      <alignment vertical="center"/>
    </xf>
    <xf numFmtId="0" fontId="92" fillId="0" borderId="0" xfId="19" applyFont="1" applyFill="1" applyBorder="1" applyAlignment="1">
      <alignment vertical="center"/>
    </xf>
    <xf numFmtId="0" fontId="91" fillId="0" borderId="0" xfId="0" applyFont="1" applyFill="1" applyBorder="1" applyAlignment="1">
      <alignment horizontal="left" vertical="center"/>
    </xf>
    <xf numFmtId="0" fontId="91" fillId="0" borderId="0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left" vertical="center"/>
    </xf>
    <xf numFmtId="14" fontId="91" fillId="0" borderId="13" xfId="0" applyNumberFormat="1" applyFont="1" applyFill="1" applyBorder="1" applyAlignment="1">
      <alignment horizontal="left" vertical="center"/>
    </xf>
    <xf numFmtId="0" fontId="91" fillId="0" borderId="13" xfId="0" applyFont="1" applyFill="1" applyBorder="1" applyAlignment="1">
      <alignment horizontal="left" vertical="center"/>
    </xf>
    <xf numFmtId="0" fontId="92" fillId="0" borderId="0" xfId="0" applyFont="1" applyFill="1" applyAlignment="1">
      <alignment horizontal="left" vertical="center"/>
    </xf>
    <xf numFmtId="0" fontId="100" fillId="0" borderId="0" xfId="0" applyFont="1" applyBorder="1" applyAlignment="1">
      <alignment horizontal="left"/>
    </xf>
    <xf numFmtId="0" fontId="92" fillId="0" borderId="0" xfId="0" applyFont="1" applyFill="1" applyAlignment="1">
      <alignment horizontal="center" vertical="center"/>
    </xf>
    <xf numFmtId="0" fontId="101" fillId="0" borderId="0" xfId="0" applyFont="1" applyBorder="1" applyAlignment="1">
      <alignment horizontal="center" vertical="center"/>
    </xf>
    <xf numFmtId="1" fontId="102" fillId="10" borderId="0" xfId="0" applyNumberFormat="1" applyFont="1" applyFill="1" applyBorder="1" applyAlignment="1">
      <alignment horizontal="left" vertical="center"/>
    </xf>
    <xf numFmtId="0" fontId="93" fillId="2" borderId="0" xfId="21" applyFont="1" applyFill="1" applyAlignment="1" applyProtection="1">
      <alignment vertical="center"/>
    </xf>
    <xf numFmtId="0" fontId="103" fillId="2" borderId="0" xfId="21" applyFont="1" applyFill="1" applyBorder="1" applyAlignment="1" applyProtection="1">
      <alignment vertical="center"/>
    </xf>
    <xf numFmtId="0" fontId="93" fillId="2" borderId="0" xfId="21" applyFont="1" applyFill="1" applyBorder="1" applyAlignment="1" applyProtection="1">
      <alignment vertical="center"/>
    </xf>
    <xf numFmtId="0" fontId="104" fillId="0" borderId="0" xfId="14" applyFont="1" applyAlignment="1">
      <alignment horizontal="left"/>
    </xf>
    <xf numFmtId="0" fontId="101" fillId="0" borderId="7" xfId="14" applyFont="1" applyBorder="1" applyAlignment="1">
      <alignment horizontal="center" vertical="center"/>
    </xf>
    <xf numFmtId="0" fontId="101" fillId="0" borderId="11" xfId="14" applyFont="1" applyBorder="1" applyAlignment="1">
      <alignment horizontal="center" vertical="center"/>
    </xf>
    <xf numFmtId="0" fontId="101" fillId="0" borderId="8" xfId="14" applyFont="1" applyBorder="1" applyAlignment="1">
      <alignment horizontal="center" vertical="center"/>
    </xf>
    <xf numFmtId="0" fontId="105" fillId="0" borderId="7" xfId="14" applyFont="1" applyBorder="1" applyAlignment="1">
      <alignment horizontal="center" vertical="center" wrapText="1"/>
    </xf>
    <xf numFmtId="0" fontId="105" fillId="0" borderId="11" xfId="14" applyFont="1" applyBorder="1" applyAlignment="1">
      <alignment horizontal="center" vertical="center" wrapText="1"/>
    </xf>
    <xf numFmtId="0" fontId="105" fillId="0" borderId="8" xfId="14" applyFont="1" applyBorder="1" applyAlignment="1">
      <alignment horizontal="center" vertical="center" wrapText="1"/>
    </xf>
    <xf numFmtId="0" fontId="101" fillId="0" borderId="2" xfId="14" applyFont="1" applyBorder="1" applyAlignment="1">
      <alignment horizontal="center" vertical="center"/>
    </xf>
    <xf numFmtId="0" fontId="101" fillId="0" borderId="5" xfId="14" applyFont="1" applyBorder="1" applyAlignment="1">
      <alignment horizontal="center" vertical="center"/>
    </xf>
    <xf numFmtId="0" fontId="101" fillId="0" borderId="3" xfId="14" applyFont="1" applyBorder="1" applyAlignment="1">
      <alignment horizontal="center" vertical="center"/>
    </xf>
    <xf numFmtId="0" fontId="92" fillId="0" borderId="7" xfId="14" applyFont="1" applyFill="1" applyBorder="1" applyAlignment="1">
      <alignment horizontal="center" vertical="center" wrapText="1"/>
    </xf>
    <xf numFmtId="0" fontId="92" fillId="0" borderId="11" xfId="14" applyFont="1" applyFill="1" applyBorder="1" applyAlignment="1">
      <alignment horizontal="center" vertical="center" wrapText="1"/>
    </xf>
    <xf numFmtId="0" fontId="92" fillId="0" borderId="8" xfId="14" applyFont="1" applyFill="1" applyBorder="1" applyAlignment="1">
      <alignment horizontal="center" vertical="center" wrapText="1"/>
    </xf>
    <xf numFmtId="0" fontId="92" fillId="0" borderId="7" xfId="14" applyFont="1" applyFill="1" applyBorder="1" applyAlignment="1">
      <alignment horizontal="center" vertical="center"/>
    </xf>
    <xf numFmtId="0" fontId="92" fillId="0" borderId="11" xfId="14" applyFont="1" applyFill="1" applyBorder="1" applyAlignment="1">
      <alignment horizontal="center" vertical="center"/>
    </xf>
    <xf numFmtId="0" fontId="92" fillId="0" borderId="8" xfId="14" applyFont="1" applyFill="1" applyBorder="1" applyAlignment="1">
      <alignment horizontal="center" vertical="center"/>
    </xf>
    <xf numFmtId="0" fontId="106" fillId="15" borderId="2" xfId="14" applyFont="1" applyFill="1" applyBorder="1" applyAlignment="1">
      <alignment horizontal="center" vertical="center"/>
    </xf>
    <xf numFmtId="0" fontId="106" fillId="15" borderId="5" xfId="14" applyFont="1" applyFill="1" applyBorder="1" applyAlignment="1">
      <alignment horizontal="center" vertical="center"/>
    </xf>
    <xf numFmtId="0" fontId="106" fillId="15" borderId="3" xfId="14" applyFont="1" applyFill="1" applyBorder="1" applyAlignment="1">
      <alignment horizontal="center" vertical="center"/>
    </xf>
    <xf numFmtId="0" fontId="104" fillId="0" borderId="0" xfId="14" applyFont="1" applyBorder="1" applyAlignment="1">
      <alignment horizontal="center"/>
    </xf>
    <xf numFmtId="0" fontId="92" fillId="0" borderId="9" xfId="14" applyFont="1" applyFill="1" applyBorder="1" applyAlignment="1">
      <alignment horizontal="center" vertical="center"/>
    </xf>
    <xf numFmtId="0" fontId="92" fillId="0" borderId="13" xfId="14" applyFont="1" applyFill="1" applyBorder="1" applyAlignment="1">
      <alignment horizontal="center" vertical="center"/>
    </xf>
    <xf numFmtId="0" fontId="92" fillId="0" borderId="10" xfId="14" applyFont="1" applyFill="1" applyBorder="1" applyAlignment="1">
      <alignment horizontal="center" vertical="center"/>
    </xf>
    <xf numFmtId="0" fontId="105" fillId="0" borderId="9" xfId="14" applyFont="1" applyBorder="1" applyAlignment="1">
      <alignment horizontal="center" vertical="center" wrapText="1"/>
    </xf>
    <xf numFmtId="0" fontId="105" fillId="0" borderId="13" xfId="14" applyFont="1" applyBorder="1" applyAlignment="1">
      <alignment horizontal="center" vertical="center" wrapText="1"/>
    </xf>
    <xf numFmtId="0" fontId="105" fillId="0" borderId="10" xfId="14" applyFont="1" applyBorder="1" applyAlignment="1">
      <alignment horizontal="center" vertical="center" wrapText="1"/>
    </xf>
    <xf numFmtId="0" fontId="92" fillId="0" borderId="9" xfId="14" applyFont="1" applyFill="1" applyBorder="1" applyAlignment="1">
      <alignment horizontal="center" vertical="center" wrapText="1"/>
    </xf>
    <xf numFmtId="0" fontId="92" fillId="0" borderId="13" xfId="14" applyFont="1" applyFill="1" applyBorder="1" applyAlignment="1">
      <alignment horizontal="center" vertical="center" wrapText="1"/>
    </xf>
    <xf numFmtId="0" fontId="92" fillId="0" borderId="10" xfId="14" applyFont="1" applyFill="1" applyBorder="1" applyAlignment="1">
      <alignment horizontal="center" vertical="center" wrapText="1"/>
    </xf>
    <xf numFmtId="0" fontId="92" fillId="0" borderId="2" xfId="14" applyFont="1" applyFill="1" applyBorder="1" applyAlignment="1">
      <alignment horizontal="center" vertical="center"/>
    </xf>
    <xf numFmtId="0" fontId="92" fillId="0" borderId="5" xfId="14" applyFont="1" applyFill="1" applyBorder="1" applyAlignment="1">
      <alignment horizontal="center" vertical="center"/>
    </xf>
    <xf numFmtId="0" fontId="92" fillId="0" borderId="3" xfId="14" applyFont="1" applyFill="1" applyBorder="1" applyAlignment="1">
      <alignment horizontal="center" vertical="center"/>
    </xf>
    <xf numFmtId="1" fontId="107" fillId="10" borderId="7" xfId="0" applyNumberFormat="1" applyFont="1" applyFill="1" applyBorder="1" applyAlignment="1">
      <alignment horizontal="center" vertical="center"/>
    </xf>
    <xf numFmtId="1" fontId="107" fillId="10" borderId="11" xfId="0" applyNumberFormat="1" applyFont="1" applyFill="1" applyBorder="1" applyAlignment="1">
      <alignment horizontal="center" vertical="center"/>
    </xf>
    <xf numFmtId="1" fontId="107" fillId="10" borderId="8" xfId="0" applyNumberFormat="1" applyFont="1" applyFill="1" applyBorder="1" applyAlignment="1">
      <alignment horizontal="center" vertical="center"/>
    </xf>
    <xf numFmtId="1" fontId="101" fillId="10" borderId="7" xfId="0" applyNumberFormat="1" applyFont="1" applyFill="1" applyBorder="1" applyAlignment="1">
      <alignment horizontal="center" vertical="center"/>
    </xf>
    <xf numFmtId="1" fontId="101" fillId="10" borderId="11" xfId="0" applyNumberFormat="1" applyFont="1" applyFill="1" applyBorder="1" applyAlignment="1">
      <alignment horizontal="center" vertical="center"/>
    </xf>
    <xf numFmtId="2" fontId="101" fillId="0" borderId="7" xfId="14" applyNumberFormat="1" applyFont="1" applyBorder="1" applyAlignment="1">
      <alignment horizontal="center" vertical="center"/>
    </xf>
    <xf numFmtId="2" fontId="101" fillId="0" borderId="11" xfId="14" applyNumberFormat="1" applyFont="1" applyBorder="1" applyAlignment="1">
      <alignment horizontal="center" vertical="center"/>
    </xf>
    <xf numFmtId="174" fontId="107" fillId="0" borderId="7" xfId="14" applyNumberFormat="1" applyFont="1" applyBorder="1" applyAlignment="1">
      <alignment horizontal="center" vertical="center"/>
    </xf>
    <xf numFmtId="174" fontId="107" fillId="0" borderId="11" xfId="14" applyNumberFormat="1" applyFont="1" applyBorder="1" applyAlignment="1">
      <alignment horizontal="center" vertical="center"/>
    </xf>
    <xf numFmtId="174" fontId="107" fillId="0" borderId="8" xfId="14" applyNumberFormat="1" applyFont="1" applyBorder="1" applyAlignment="1">
      <alignment horizontal="center" vertical="center"/>
    </xf>
    <xf numFmtId="2" fontId="101" fillId="0" borderId="8" xfId="14" applyNumberFormat="1" applyFont="1" applyBorder="1" applyAlignment="1">
      <alignment horizontal="center" vertical="center"/>
    </xf>
    <xf numFmtId="174" fontId="108" fillId="0" borderId="11" xfId="14" applyNumberFormat="1" applyFont="1" applyFill="1" applyBorder="1" applyAlignment="1">
      <alignment horizontal="center" vertical="center"/>
    </xf>
    <xf numFmtId="174" fontId="108" fillId="0" borderId="8" xfId="14" applyNumberFormat="1" applyFont="1" applyFill="1" applyBorder="1" applyAlignment="1">
      <alignment horizontal="center" vertical="center"/>
    </xf>
    <xf numFmtId="174" fontId="109" fillId="0" borderId="7" xfId="14" applyNumberFormat="1" applyFont="1" applyFill="1" applyBorder="1" applyAlignment="1">
      <alignment horizontal="center" vertical="center"/>
    </xf>
    <xf numFmtId="174" fontId="109" fillId="0" borderId="11" xfId="14" applyNumberFormat="1" applyFont="1" applyFill="1" applyBorder="1" applyAlignment="1">
      <alignment horizontal="center" vertical="center"/>
    </xf>
    <xf numFmtId="174" fontId="109" fillId="0" borderId="8" xfId="14" applyNumberFormat="1" applyFont="1" applyFill="1" applyBorder="1" applyAlignment="1">
      <alignment horizontal="center" vertical="center"/>
    </xf>
    <xf numFmtId="174" fontId="110" fillId="0" borderId="7" xfId="14" applyNumberFormat="1" applyFont="1" applyFill="1" applyBorder="1" applyAlignment="1">
      <alignment horizontal="center" vertical="center"/>
    </xf>
    <xf numFmtId="174" fontId="110" fillId="0" borderId="11" xfId="14" applyNumberFormat="1" applyFont="1" applyFill="1" applyBorder="1" applyAlignment="1">
      <alignment horizontal="center" vertical="center"/>
    </xf>
    <xf numFmtId="174" fontId="110" fillId="0" borderId="8" xfId="14" applyNumberFormat="1" applyFont="1" applyFill="1" applyBorder="1" applyAlignment="1">
      <alignment horizontal="center" vertical="center"/>
    </xf>
    <xf numFmtId="170" fontId="92" fillId="0" borderId="7" xfId="14" applyNumberFormat="1" applyFont="1" applyFill="1" applyBorder="1" applyAlignment="1">
      <alignment horizontal="center" vertical="center"/>
    </xf>
    <xf numFmtId="170" fontId="92" fillId="0" borderId="11" xfId="14" applyNumberFormat="1" applyFont="1" applyFill="1" applyBorder="1" applyAlignment="1">
      <alignment horizontal="center" vertical="center"/>
    </xf>
    <xf numFmtId="170" fontId="92" fillId="0" borderId="8" xfId="14" applyNumberFormat="1" applyFont="1" applyFill="1" applyBorder="1" applyAlignment="1">
      <alignment horizontal="center" vertical="center"/>
    </xf>
    <xf numFmtId="1" fontId="107" fillId="10" borderId="12" xfId="0" applyNumberFormat="1" applyFont="1" applyFill="1" applyBorder="1" applyAlignment="1">
      <alignment horizontal="center" vertical="center"/>
    </xf>
    <xf numFmtId="1" fontId="107" fillId="10" borderId="0" xfId="0" applyNumberFormat="1" applyFont="1" applyFill="1" applyBorder="1" applyAlignment="1">
      <alignment horizontal="center" vertical="center"/>
    </xf>
    <xf numFmtId="1" fontId="107" fillId="10" borderId="14" xfId="0" applyNumberFormat="1" applyFont="1" applyFill="1" applyBorder="1" applyAlignment="1">
      <alignment horizontal="center" vertical="center"/>
    </xf>
    <xf numFmtId="1" fontId="101" fillId="10" borderId="12" xfId="0" applyNumberFormat="1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/>
    </xf>
    <xf numFmtId="2" fontId="101" fillId="0" borderId="12" xfId="14" applyNumberFormat="1" applyFont="1" applyBorder="1" applyAlignment="1">
      <alignment horizontal="center" vertical="center"/>
    </xf>
    <xf numFmtId="2" fontId="101" fillId="0" borderId="0" xfId="14" applyNumberFormat="1" applyFont="1" applyBorder="1" applyAlignment="1">
      <alignment horizontal="center" vertical="center"/>
    </xf>
    <xf numFmtId="174" fontId="107" fillId="0" borderId="12" xfId="14" applyNumberFormat="1" applyFont="1" applyBorder="1" applyAlignment="1">
      <alignment horizontal="center" vertical="center"/>
    </xf>
    <xf numFmtId="174" fontId="107" fillId="0" borderId="0" xfId="14" applyNumberFormat="1" applyFont="1" applyBorder="1" applyAlignment="1">
      <alignment horizontal="center" vertical="center"/>
    </xf>
    <xf numFmtId="174" fontId="107" fillId="0" borderId="14" xfId="14" applyNumberFormat="1" applyFont="1" applyBorder="1" applyAlignment="1">
      <alignment horizontal="center" vertical="center"/>
    </xf>
    <xf numFmtId="2" fontId="101" fillId="0" borderId="14" xfId="14" applyNumberFormat="1" applyFont="1" applyBorder="1" applyAlignment="1">
      <alignment horizontal="center" vertical="center"/>
    </xf>
    <xf numFmtId="174" fontId="108" fillId="0" borderId="0" xfId="14" applyNumberFormat="1" applyFont="1" applyFill="1" applyBorder="1" applyAlignment="1">
      <alignment horizontal="center" vertical="center"/>
    </xf>
    <xf numFmtId="174" fontId="108" fillId="0" borderId="14" xfId="14" applyNumberFormat="1" applyFont="1" applyFill="1" applyBorder="1" applyAlignment="1">
      <alignment horizontal="center" vertical="center"/>
    </xf>
    <xf numFmtId="174" fontId="109" fillId="0" borderId="12" xfId="14" applyNumberFormat="1" applyFont="1" applyFill="1" applyBorder="1" applyAlignment="1">
      <alignment horizontal="center" vertical="center"/>
    </xf>
    <xf numFmtId="174" fontId="109" fillId="0" borderId="0" xfId="14" applyNumberFormat="1" applyFont="1" applyFill="1" applyBorder="1" applyAlignment="1">
      <alignment horizontal="center" vertical="center"/>
    </xf>
    <xf numFmtId="174" fontId="109" fillId="0" borderId="14" xfId="14" applyNumberFormat="1" applyFont="1" applyFill="1" applyBorder="1" applyAlignment="1">
      <alignment horizontal="center" vertical="center"/>
    </xf>
    <xf numFmtId="174" fontId="110" fillId="0" borderId="12" xfId="14" applyNumberFormat="1" applyFont="1" applyFill="1" applyBorder="1" applyAlignment="1">
      <alignment horizontal="center" vertical="center"/>
    </xf>
    <xf numFmtId="174" fontId="110" fillId="0" borderId="0" xfId="14" applyNumberFormat="1" applyFont="1" applyFill="1" applyBorder="1" applyAlignment="1">
      <alignment horizontal="center" vertical="center"/>
    </xf>
    <xf numFmtId="174" fontId="110" fillId="0" borderId="14" xfId="14" applyNumberFormat="1" applyFont="1" applyFill="1" applyBorder="1" applyAlignment="1">
      <alignment horizontal="center" vertical="center"/>
    </xf>
    <xf numFmtId="170" fontId="92" fillId="0" borderId="12" xfId="14" applyNumberFormat="1" applyFont="1" applyFill="1" applyBorder="1" applyAlignment="1">
      <alignment horizontal="center" vertical="center"/>
    </xf>
    <xf numFmtId="170" fontId="92" fillId="0" borderId="0" xfId="14" applyNumberFormat="1" applyFont="1" applyFill="1" applyBorder="1" applyAlignment="1">
      <alignment horizontal="center" vertical="center"/>
    </xf>
    <xf numFmtId="170" fontId="92" fillId="0" borderId="14" xfId="14" applyNumberFormat="1" applyFont="1" applyFill="1" applyBorder="1" applyAlignment="1">
      <alignment horizontal="center" vertical="center"/>
    </xf>
    <xf numFmtId="0" fontId="111" fillId="0" borderId="0" xfId="14" applyFont="1" applyFill="1" applyAlignment="1">
      <alignment vertical="center"/>
    </xf>
    <xf numFmtId="1" fontId="107" fillId="10" borderId="9" xfId="0" applyNumberFormat="1" applyFont="1" applyFill="1" applyBorder="1" applyAlignment="1">
      <alignment horizontal="center" vertical="center"/>
    </xf>
    <xf numFmtId="1" fontId="107" fillId="10" borderId="13" xfId="0" applyNumberFormat="1" applyFont="1" applyFill="1" applyBorder="1" applyAlignment="1">
      <alignment horizontal="center" vertical="center"/>
    </xf>
    <xf numFmtId="1" fontId="107" fillId="10" borderId="10" xfId="0" applyNumberFormat="1" applyFont="1" applyFill="1" applyBorder="1" applyAlignment="1">
      <alignment horizontal="center" vertical="center"/>
    </xf>
    <xf numFmtId="1" fontId="101" fillId="10" borderId="9" xfId="0" applyNumberFormat="1" applyFont="1" applyFill="1" applyBorder="1" applyAlignment="1">
      <alignment horizontal="center" vertical="center"/>
    </xf>
    <xf numFmtId="1" fontId="101" fillId="10" borderId="13" xfId="0" applyNumberFormat="1" applyFont="1" applyFill="1" applyBorder="1" applyAlignment="1">
      <alignment horizontal="center" vertical="center"/>
    </xf>
    <xf numFmtId="2" fontId="101" fillId="0" borderId="9" xfId="14" applyNumberFormat="1" applyFont="1" applyBorder="1" applyAlignment="1">
      <alignment horizontal="center" vertical="center"/>
    </xf>
    <xf numFmtId="2" fontId="101" fillId="0" borderId="13" xfId="14" applyNumberFormat="1" applyFont="1" applyBorder="1" applyAlignment="1">
      <alignment horizontal="center" vertical="center"/>
    </xf>
    <xf numFmtId="174" fontId="107" fillId="0" borderId="9" xfId="14" applyNumberFormat="1" applyFont="1" applyBorder="1" applyAlignment="1">
      <alignment horizontal="center" vertical="center"/>
    </xf>
    <xf numFmtId="174" fontId="107" fillId="0" borderId="13" xfId="14" applyNumberFormat="1" applyFont="1" applyBorder="1" applyAlignment="1">
      <alignment horizontal="center" vertical="center"/>
    </xf>
    <xf numFmtId="174" fontId="107" fillId="0" borderId="10" xfId="14" applyNumberFormat="1" applyFont="1" applyBorder="1" applyAlignment="1">
      <alignment horizontal="center" vertical="center"/>
    </xf>
    <xf numFmtId="2" fontId="101" fillId="0" borderId="10" xfId="14" applyNumberFormat="1" applyFont="1" applyBorder="1" applyAlignment="1">
      <alignment horizontal="center" vertical="center"/>
    </xf>
    <xf numFmtId="174" fontId="108" fillId="0" borderId="13" xfId="14" applyNumberFormat="1" applyFont="1" applyFill="1" applyBorder="1" applyAlignment="1">
      <alignment horizontal="center" vertical="center"/>
    </xf>
    <xf numFmtId="174" fontId="108" fillId="0" borderId="10" xfId="14" applyNumberFormat="1" applyFont="1" applyFill="1" applyBorder="1" applyAlignment="1">
      <alignment horizontal="center" vertical="center"/>
    </xf>
    <xf numFmtId="174" fontId="109" fillId="0" borderId="9" xfId="14" applyNumberFormat="1" applyFont="1" applyFill="1" applyBorder="1" applyAlignment="1">
      <alignment horizontal="center" vertical="center"/>
    </xf>
    <xf numFmtId="174" fontId="109" fillId="0" borderId="13" xfId="14" applyNumberFormat="1" applyFont="1" applyFill="1" applyBorder="1" applyAlignment="1">
      <alignment horizontal="center" vertical="center"/>
    </xf>
    <xf numFmtId="174" fontId="109" fillId="0" borderId="10" xfId="14" applyNumberFormat="1" applyFont="1" applyFill="1" applyBorder="1" applyAlignment="1">
      <alignment horizontal="center" vertical="center"/>
    </xf>
    <xf numFmtId="174" fontId="110" fillId="0" borderId="9" xfId="14" applyNumberFormat="1" applyFont="1" applyFill="1" applyBorder="1" applyAlignment="1">
      <alignment horizontal="center" vertical="center"/>
    </xf>
    <xf numFmtId="174" fontId="110" fillId="0" borderId="13" xfId="14" applyNumberFormat="1" applyFont="1" applyFill="1" applyBorder="1" applyAlignment="1">
      <alignment horizontal="center" vertical="center"/>
    </xf>
    <xf numFmtId="174" fontId="110" fillId="0" borderId="10" xfId="14" applyNumberFormat="1" applyFont="1" applyFill="1" applyBorder="1" applyAlignment="1">
      <alignment horizontal="center" vertical="center"/>
    </xf>
    <xf numFmtId="170" fontId="92" fillId="0" borderId="9" xfId="14" applyNumberFormat="1" applyFont="1" applyFill="1" applyBorder="1" applyAlignment="1">
      <alignment horizontal="center" vertical="center"/>
    </xf>
    <xf numFmtId="170" fontId="92" fillId="0" borderId="13" xfId="14" applyNumberFormat="1" applyFont="1" applyFill="1" applyBorder="1" applyAlignment="1">
      <alignment horizontal="center" vertical="center"/>
    </xf>
    <xf numFmtId="170" fontId="92" fillId="0" borderId="10" xfId="14" applyNumberFormat="1" applyFont="1" applyFill="1" applyBorder="1" applyAlignment="1">
      <alignment horizontal="center" vertical="center"/>
    </xf>
    <xf numFmtId="0" fontId="112" fillId="0" borderId="0" xfId="0" applyFont="1"/>
    <xf numFmtId="0" fontId="111" fillId="0" borderId="0" xfId="14" applyFont="1" applyFill="1" applyBorder="1" applyAlignment="1">
      <alignment vertical="center"/>
    </xf>
    <xf numFmtId="1" fontId="113" fillId="10" borderId="0" xfId="0" applyNumberFormat="1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/>
    </xf>
    <xf numFmtId="174" fontId="101" fillId="0" borderId="0" xfId="14" applyNumberFormat="1" applyFont="1" applyBorder="1" applyAlignment="1">
      <alignment horizontal="center" vertical="center"/>
    </xf>
    <xf numFmtId="174" fontId="108" fillId="0" borderId="0" xfId="14" applyNumberFormat="1" applyFont="1" applyFill="1" applyBorder="1" applyAlignment="1">
      <alignment horizontal="center" vertical="center"/>
    </xf>
    <xf numFmtId="174" fontId="109" fillId="0" borderId="0" xfId="14" applyNumberFormat="1" applyFont="1" applyFill="1" applyBorder="1" applyAlignment="1">
      <alignment horizontal="center" vertical="center"/>
    </xf>
    <xf numFmtId="168" fontId="110" fillId="0" borderId="0" xfId="14" applyNumberFormat="1" applyFont="1" applyFill="1" applyBorder="1" applyAlignment="1">
      <alignment horizontal="center" vertical="center"/>
    </xf>
    <xf numFmtId="168" fontId="110" fillId="0" borderId="14" xfId="14" applyNumberFormat="1" applyFont="1" applyFill="1" applyBorder="1" applyAlignment="1">
      <alignment horizontal="center" vertical="center"/>
    </xf>
    <xf numFmtId="170" fontId="92" fillId="0" borderId="0" xfId="14" applyNumberFormat="1" applyFont="1" applyFill="1" applyBorder="1" applyAlignment="1">
      <alignment horizontal="center" vertical="center"/>
    </xf>
    <xf numFmtId="0" fontId="112" fillId="0" borderId="0" xfId="0" applyFont="1" applyFill="1" applyBorder="1"/>
    <xf numFmtId="1" fontId="113" fillId="10" borderId="0" xfId="0" applyNumberFormat="1" applyFont="1" applyFill="1" applyBorder="1" applyAlignment="1">
      <alignment vertical="center"/>
    </xf>
    <xf numFmtId="1" fontId="101" fillId="10" borderId="0" xfId="0" applyNumberFormat="1" applyFont="1" applyFill="1" applyBorder="1" applyAlignment="1">
      <alignment vertical="center"/>
    </xf>
    <xf numFmtId="174" fontId="101" fillId="0" borderId="0" xfId="14" applyNumberFormat="1" applyFont="1" applyBorder="1" applyAlignment="1">
      <alignment vertical="center"/>
    </xf>
    <xf numFmtId="174" fontId="108" fillId="0" borderId="0" xfId="14" applyNumberFormat="1" applyFont="1" applyFill="1" applyBorder="1" applyAlignment="1">
      <alignment vertical="center"/>
    </xf>
    <xf numFmtId="0" fontId="92" fillId="3" borderId="7" xfId="14" applyFont="1" applyFill="1" applyBorder="1" applyAlignment="1">
      <alignment horizontal="center" vertical="center"/>
    </xf>
    <xf numFmtId="0" fontId="92" fillId="3" borderId="11" xfId="14" applyFont="1" applyFill="1" applyBorder="1" applyAlignment="1">
      <alignment horizontal="center" vertical="center"/>
    </xf>
    <xf numFmtId="0" fontId="92" fillId="3" borderId="8" xfId="14" applyFont="1" applyFill="1" applyBorder="1" applyAlignment="1">
      <alignment horizontal="center" vertical="center"/>
    </xf>
    <xf numFmtId="170" fontId="92" fillId="0" borderId="0" xfId="14" applyNumberFormat="1" applyFont="1" applyFill="1" applyBorder="1" applyAlignment="1">
      <alignment vertical="center"/>
    </xf>
    <xf numFmtId="0" fontId="91" fillId="0" borderId="2" xfId="14" applyFont="1" applyFill="1" applyBorder="1" applyAlignment="1">
      <alignment horizontal="center" vertical="center"/>
    </xf>
    <xf numFmtId="0" fontId="91" fillId="0" borderId="5" xfId="14" applyFont="1" applyFill="1" applyBorder="1" applyAlignment="1">
      <alignment horizontal="center" vertical="center"/>
    </xf>
    <xf numFmtId="0" fontId="91" fillId="0" borderId="3" xfId="14" applyFont="1" applyFill="1" applyBorder="1" applyAlignment="1">
      <alignment horizontal="center" vertical="center"/>
    </xf>
    <xf numFmtId="168" fontId="92" fillId="0" borderId="2" xfId="14" applyNumberFormat="1" applyFont="1" applyFill="1" applyBorder="1" applyAlignment="1">
      <alignment horizontal="center" vertical="center"/>
    </xf>
    <xf numFmtId="168" fontId="92" fillId="0" borderId="5" xfId="14" applyNumberFormat="1" applyFont="1" applyFill="1" applyBorder="1" applyAlignment="1">
      <alignment horizontal="center" vertical="center"/>
    </xf>
    <xf numFmtId="168" fontId="92" fillId="0" borderId="3" xfId="14" applyNumberFormat="1" applyFont="1" applyFill="1" applyBorder="1" applyAlignment="1">
      <alignment horizontal="center" vertical="center"/>
    </xf>
    <xf numFmtId="0" fontId="112" fillId="0" borderId="0" xfId="0" applyFont="1" applyBorder="1"/>
    <xf numFmtId="168" fontId="92" fillId="12" borderId="2" xfId="14" applyNumberFormat="1" applyFont="1" applyFill="1" applyBorder="1" applyAlignment="1">
      <alignment horizontal="center" vertical="center"/>
    </xf>
    <xf numFmtId="168" fontId="92" fillId="12" borderId="5" xfId="14" applyNumberFormat="1" applyFont="1" applyFill="1" applyBorder="1" applyAlignment="1">
      <alignment horizontal="center" vertical="center"/>
    </xf>
    <xf numFmtId="168" fontId="92" fillId="12" borderId="3" xfId="14" applyNumberFormat="1" applyFont="1" applyFill="1" applyBorder="1" applyAlignment="1">
      <alignment horizontal="center" vertical="center"/>
    </xf>
    <xf numFmtId="174" fontId="109" fillId="0" borderId="0" xfId="14" applyNumberFormat="1" applyFont="1" applyFill="1" applyBorder="1" applyAlignment="1">
      <alignment vertical="center"/>
    </xf>
    <xf numFmtId="168" fontId="110" fillId="0" borderId="0" xfId="14" applyNumberFormat="1" applyFont="1" applyFill="1" applyBorder="1" applyAlignment="1">
      <alignment vertical="center"/>
    </xf>
    <xf numFmtId="0" fontId="111" fillId="0" borderId="0" xfId="14" applyFont="1" applyFill="1" applyAlignment="1">
      <alignment horizontal="left" vertical="center"/>
    </xf>
    <xf numFmtId="0" fontId="111" fillId="0" borderId="13" xfId="14" applyFont="1" applyFill="1" applyBorder="1" applyAlignment="1">
      <alignment vertical="center"/>
    </xf>
    <xf numFmtId="0" fontId="92" fillId="0" borderId="13" xfId="14" applyFont="1" applyFill="1" applyBorder="1" applyAlignment="1">
      <alignment vertical="center"/>
    </xf>
  </cellXfs>
  <cellStyles count="54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30"/>
    <cellStyle name="Normal - Style1 2" xfId="31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53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Agilent-81570A1 2" xfId="21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3</xdr:row>
          <xdr:rowOff>95250</xdr:rowOff>
        </xdr:from>
        <xdr:to>
          <xdr:col>23</xdr:col>
          <xdr:colOff>171450</xdr:colOff>
          <xdr:row>4</xdr:row>
          <xdr:rowOff>9525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76200</xdr:rowOff>
        </xdr:from>
        <xdr:to>
          <xdr:col>16</xdr:col>
          <xdr:colOff>180975</xdr:colOff>
          <xdr:row>4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19200" y="11115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3</xdr:row>
          <xdr:rowOff>95250</xdr:rowOff>
        </xdr:from>
        <xdr:to>
          <xdr:col>23</xdr:col>
          <xdr:colOff>171450</xdr:colOff>
          <xdr:row>4</xdr:row>
          <xdr:rowOff>9525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76200</xdr:rowOff>
        </xdr:from>
        <xdr:to>
          <xdr:col>16</xdr:col>
          <xdr:colOff>180975</xdr:colOff>
          <xdr:row>4</xdr:row>
          <xdr:rowOff>19050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713422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219200" y="12306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6200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5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62075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4</xdr:col>
      <xdr:colOff>180975</xdr:colOff>
      <xdr:row>13</xdr:row>
      <xdr:rowOff>0</xdr:rowOff>
    </xdr:from>
    <xdr:ext cx="184731" cy="24711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362075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51"/>
  <sheetViews>
    <sheetView showGridLines="0" view="pageBreakPreview" topLeftCell="A13" zoomScaleNormal="100" zoomScaleSheetLayoutView="100" workbookViewId="0">
      <selection activeCell="AF19" sqref="AF19:AH22"/>
    </sheetView>
  </sheetViews>
  <sheetFormatPr defaultRowHeight="15"/>
  <cols>
    <col min="1" max="26" width="3" style="49" customWidth="1"/>
    <col min="27" max="34" width="3" customWidth="1"/>
    <col min="35" max="54" width="2.85546875" customWidth="1"/>
  </cols>
  <sheetData>
    <row r="1" spans="1:40" s="66" customFormat="1" ht="21.75" customHeight="1">
      <c r="A1" s="390" t="s">
        <v>23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67" t="s">
        <v>33</v>
      </c>
      <c r="M1" s="67"/>
      <c r="N1" s="67"/>
      <c r="O1" s="67"/>
      <c r="P1" s="57"/>
      <c r="Q1" s="417" t="s">
        <v>138</v>
      </c>
      <c r="R1" s="417"/>
      <c r="S1" s="417"/>
      <c r="T1" s="417"/>
      <c r="U1" s="417"/>
      <c r="V1" s="417"/>
      <c r="W1" s="67"/>
      <c r="AB1" s="68" t="s">
        <v>34</v>
      </c>
      <c r="AC1" s="67"/>
      <c r="AD1" s="273">
        <v>1</v>
      </c>
      <c r="AE1" s="273"/>
      <c r="AF1" s="68" t="s">
        <v>35</v>
      </c>
      <c r="AG1" s="273">
        <v>1</v>
      </c>
      <c r="AH1" s="273"/>
    </row>
    <row r="2" spans="1:40" s="66" customFormat="1" ht="21.75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68" t="s">
        <v>36</v>
      </c>
      <c r="M2" s="67"/>
      <c r="N2" s="68"/>
      <c r="O2" s="67"/>
      <c r="Q2" s="418">
        <v>42801</v>
      </c>
      <c r="R2" s="418"/>
      <c r="S2" s="418"/>
      <c r="T2" s="418"/>
      <c r="U2" s="418"/>
      <c r="V2" s="418"/>
      <c r="W2" s="68" t="s">
        <v>37</v>
      </c>
      <c r="X2" s="67"/>
      <c r="Y2" s="71"/>
      <c r="Z2" s="71"/>
      <c r="AA2" s="71"/>
      <c r="AB2" s="418">
        <v>42801</v>
      </c>
      <c r="AC2" s="418"/>
      <c r="AD2" s="418"/>
      <c r="AE2" s="418"/>
      <c r="AF2" s="418"/>
      <c r="AG2" s="418"/>
      <c r="AI2" s="33"/>
    </row>
    <row r="3" spans="1:40" s="66" customFormat="1" ht="21.75">
      <c r="A3" s="391" t="s">
        <v>38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67" t="s">
        <v>39</v>
      </c>
      <c r="M3" s="67"/>
      <c r="N3" s="67"/>
      <c r="O3" s="67"/>
      <c r="P3" s="67"/>
      <c r="R3" s="354">
        <v>23</v>
      </c>
      <c r="S3" s="354"/>
      <c r="T3" s="72" t="s">
        <v>40</v>
      </c>
      <c r="U3" s="354">
        <v>50</v>
      </c>
      <c r="V3" s="354"/>
      <c r="W3" s="73" t="s">
        <v>27</v>
      </c>
      <c r="X3" s="67"/>
      <c r="Y3" s="67"/>
      <c r="Z3" s="67"/>
      <c r="AA3" s="67"/>
      <c r="AB3" s="67"/>
      <c r="AC3" s="67"/>
      <c r="AD3" s="67"/>
      <c r="AE3" s="70"/>
      <c r="AF3" s="70"/>
      <c r="AG3" s="69"/>
      <c r="AI3" s="33"/>
    </row>
    <row r="4" spans="1:40" s="66" customFormat="1" ht="21.75">
      <c r="A4" s="392" t="s">
        <v>41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67" t="s">
        <v>42</v>
      </c>
      <c r="M4" s="67"/>
      <c r="N4" s="67"/>
      <c r="O4" s="67"/>
      <c r="P4" s="67"/>
      <c r="R4" s="67" t="s">
        <v>43</v>
      </c>
      <c r="S4" s="67"/>
      <c r="T4" s="67"/>
      <c r="U4" s="67"/>
      <c r="V4" s="67"/>
      <c r="W4" s="67"/>
      <c r="X4" s="67"/>
      <c r="Y4" s="67" t="s">
        <v>44</v>
      </c>
      <c r="Z4" s="67"/>
      <c r="AA4" s="67"/>
      <c r="AB4" s="67"/>
      <c r="AC4" s="67"/>
      <c r="AD4" s="67"/>
      <c r="AE4" s="70"/>
      <c r="AF4" s="70"/>
      <c r="AG4" s="69"/>
      <c r="AI4" s="33"/>
    </row>
    <row r="5" spans="1:40" s="69" customFormat="1" ht="23.1" customHeight="1">
      <c r="A5" s="74" t="s">
        <v>131</v>
      </c>
      <c r="B5" s="75"/>
      <c r="C5" s="75"/>
      <c r="D5" s="75"/>
      <c r="F5" s="290" t="s">
        <v>67</v>
      </c>
      <c r="G5" s="294" t="s">
        <v>137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76"/>
      <c r="AG5" s="53"/>
      <c r="AH5" s="55"/>
      <c r="AI5" s="54"/>
      <c r="AJ5" s="49"/>
    </row>
    <row r="6" spans="1:40" s="69" customFormat="1" ht="23.1" customHeight="1">
      <c r="A6" s="74" t="s">
        <v>130</v>
      </c>
      <c r="B6" s="75"/>
      <c r="C6" s="75"/>
      <c r="D6" s="75"/>
      <c r="F6" s="290" t="s">
        <v>67</v>
      </c>
      <c r="G6" s="293" t="s">
        <v>139</v>
      </c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76"/>
      <c r="AG6" s="53"/>
      <c r="AH6" s="55"/>
      <c r="AI6" s="54"/>
      <c r="AJ6" s="49"/>
    </row>
    <row r="7" spans="1:40" s="69" customFormat="1" ht="23.1" customHeight="1">
      <c r="A7" s="74" t="s">
        <v>38</v>
      </c>
      <c r="B7" s="75"/>
      <c r="C7" s="75"/>
      <c r="D7" s="75"/>
      <c r="E7" s="75"/>
      <c r="F7" s="291" t="s">
        <v>67</v>
      </c>
      <c r="G7" s="294" t="s">
        <v>107</v>
      </c>
      <c r="H7" s="294"/>
      <c r="I7" s="294"/>
      <c r="J7" s="294"/>
      <c r="K7" s="294"/>
      <c r="L7" s="294"/>
      <c r="M7" s="294"/>
      <c r="N7" s="294"/>
      <c r="O7" s="294"/>
      <c r="Q7" s="74" t="s">
        <v>47</v>
      </c>
      <c r="R7" s="75"/>
      <c r="V7" s="293" t="s">
        <v>140</v>
      </c>
      <c r="W7" s="293"/>
      <c r="X7" s="293"/>
      <c r="Y7" s="293"/>
      <c r="Z7" s="293"/>
      <c r="AA7" s="293"/>
      <c r="AB7" s="293"/>
      <c r="AC7" s="293"/>
      <c r="AD7" s="290"/>
      <c r="AG7" s="56"/>
      <c r="AH7" s="55"/>
      <c r="AI7" s="54"/>
      <c r="AJ7" s="49"/>
    </row>
    <row r="8" spans="1:40" s="69" customFormat="1" ht="23.1" customHeight="1">
      <c r="A8" s="74" t="s">
        <v>48</v>
      </c>
      <c r="C8" s="272"/>
      <c r="D8" s="298" t="s">
        <v>141</v>
      </c>
      <c r="E8" s="298"/>
      <c r="F8" s="298"/>
      <c r="G8" s="298"/>
      <c r="H8" s="298"/>
      <c r="I8" s="298"/>
      <c r="J8" s="298"/>
      <c r="K8" s="298"/>
      <c r="L8" s="393" t="s">
        <v>49</v>
      </c>
      <c r="M8" s="393"/>
      <c r="N8" s="393"/>
      <c r="O8" s="298">
        <v>123456</v>
      </c>
      <c r="P8" s="298"/>
      <c r="Q8" s="298"/>
      <c r="R8" s="298"/>
      <c r="S8" s="298"/>
      <c r="T8" s="298"/>
      <c r="U8" s="298"/>
      <c r="V8" s="298"/>
      <c r="W8" s="394" t="s">
        <v>50</v>
      </c>
      <c r="X8" s="394"/>
      <c r="Y8" s="293">
        <v>123</v>
      </c>
      <c r="Z8" s="293"/>
      <c r="AA8" s="293"/>
      <c r="AB8" s="293"/>
      <c r="AC8" s="293"/>
      <c r="AD8" s="76"/>
      <c r="AE8" s="79"/>
      <c r="AF8" s="79"/>
      <c r="AG8" s="53"/>
      <c r="AH8" s="55"/>
      <c r="AI8" s="54"/>
      <c r="AJ8" s="49"/>
    </row>
    <row r="9" spans="1:40" s="69" customFormat="1" ht="23.1" customHeight="1">
      <c r="A9" s="80" t="s">
        <v>51</v>
      </c>
      <c r="B9" s="76"/>
      <c r="D9" s="297">
        <v>0</v>
      </c>
      <c r="E9" s="297"/>
      <c r="F9" s="89" t="s">
        <v>52</v>
      </c>
      <c r="G9" s="297">
        <v>0</v>
      </c>
      <c r="H9" s="297"/>
      <c r="I9" s="74" t="s">
        <v>108</v>
      </c>
      <c r="J9" s="81" t="s">
        <v>53</v>
      </c>
      <c r="N9" s="297">
        <v>0</v>
      </c>
      <c r="O9" s="416"/>
      <c r="Q9" s="77" t="s">
        <v>51</v>
      </c>
      <c r="R9" s="78"/>
      <c r="T9" s="416">
        <v>0</v>
      </c>
      <c r="U9" s="416"/>
      <c r="V9" s="89" t="s">
        <v>52</v>
      </c>
      <c r="W9" s="297">
        <v>0</v>
      </c>
      <c r="X9" s="297"/>
      <c r="Y9" s="77" t="s">
        <v>27</v>
      </c>
      <c r="AA9" s="81" t="s">
        <v>53</v>
      </c>
      <c r="AE9" s="297">
        <v>0</v>
      </c>
      <c r="AF9" s="297"/>
      <c r="AG9" s="56"/>
      <c r="AH9" s="55"/>
      <c r="AI9" s="54"/>
      <c r="AJ9" s="49"/>
    </row>
    <row r="10" spans="1:40" s="69" customFormat="1" ht="23.1" customHeight="1">
      <c r="A10" s="81" t="s">
        <v>54</v>
      </c>
      <c r="B10" s="81"/>
      <c r="C10" s="81"/>
      <c r="D10" s="81"/>
      <c r="E10" s="81"/>
      <c r="F10" s="80"/>
      <c r="G10" s="80"/>
      <c r="H10" s="80" t="s">
        <v>55</v>
      </c>
      <c r="J10" s="82"/>
      <c r="L10" s="80" t="s">
        <v>56</v>
      </c>
      <c r="N10" s="80"/>
      <c r="O10" s="213"/>
      <c r="P10" s="83"/>
      <c r="Q10" s="84"/>
      <c r="R10" s="221"/>
      <c r="S10" s="83"/>
      <c r="T10" s="84"/>
      <c r="U10" s="84"/>
      <c r="V10" s="84"/>
      <c r="W10" s="85"/>
      <c r="X10" s="85"/>
      <c r="Y10" s="85"/>
      <c r="Z10" s="85"/>
      <c r="AA10" s="85"/>
      <c r="AB10" s="85"/>
      <c r="AC10" s="85"/>
      <c r="AD10" s="76"/>
      <c r="AE10" s="79"/>
      <c r="AF10" s="79"/>
      <c r="AG10" s="57"/>
      <c r="AH10" s="57"/>
      <c r="AI10" s="33"/>
    </row>
    <row r="11" spans="1:40" s="69" customFormat="1" ht="6.95" customHeight="1">
      <c r="A11" s="86"/>
      <c r="B11" s="8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6"/>
      <c r="AB11" s="76"/>
      <c r="AC11" s="76"/>
      <c r="AD11" s="76"/>
      <c r="AE11" s="79"/>
      <c r="AF11" s="79"/>
    </row>
    <row r="12" spans="1:40" s="69" customFormat="1" ht="23.1" customHeight="1">
      <c r="A12" s="80" t="s">
        <v>142</v>
      </c>
      <c r="B12" s="80"/>
      <c r="C12" s="80"/>
      <c r="D12" s="80"/>
      <c r="E12" s="80"/>
      <c r="F12" s="80"/>
      <c r="G12" s="88" t="s">
        <v>67</v>
      </c>
      <c r="H12" s="294" t="s">
        <v>143</v>
      </c>
      <c r="I12" s="294"/>
      <c r="J12" s="294"/>
      <c r="K12" s="294"/>
      <c r="L12" s="294"/>
      <c r="M12" s="294"/>
      <c r="N12" s="294"/>
      <c r="O12" s="76"/>
      <c r="P12" s="76"/>
      <c r="Q12" s="74"/>
      <c r="R12" s="89" t="s">
        <v>57</v>
      </c>
      <c r="S12" s="89"/>
      <c r="T12" s="295">
        <v>43104</v>
      </c>
      <c r="U12" s="296"/>
      <c r="V12" s="296"/>
      <c r="W12" s="296"/>
      <c r="X12" s="296"/>
      <c r="Y12" s="296"/>
      <c r="Z12" s="296"/>
      <c r="AA12" s="76"/>
      <c r="AB12" s="76"/>
      <c r="AC12" s="76"/>
      <c r="AD12" s="76"/>
      <c r="AE12" s="90"/>
      <c r="AF12" s="90"/>
    </row>
    <row r="13" spans="1:40" s="69" customFormat="1" ht="23.1" customHeight="1">
      <c r="A13" s="80" t="s">
        <v>142</v>
      </c>
      <c r="B13" s="80"/>
      <c r="C13" s="80"/>
      <c r="D13" s="80"/>
      <c r="E13" s="80"/>
      <c r="F13" s="80"/>
      <c r="G13" s="88" t="s">
        <v>67</v>
      </c>
      <c r="H13" s="293"/>
      <c r="I13" s="293"/>
      <c r="J13" s="293"/>
      <c r="K13" s="293"/>
      <c r="L13" s="293"/>
      <c r="M13" s="293"/>
      <c r="N13" s="293"/>
      <c r="O13" s="76"/>
      <c r="P13" s="76"/>
      <c r="Q13" s="74"/>
      <c r="R13" s="89" t="s">
        <v>57</v>
      </c>
      <c r="S13" s="89"/>
      <c r="T13" s="296"/>
      <c r="U13" s="296"/>
      <c r="V13" s="296"/>
      <c r="W13" s="296"/>
      <c r="X13" s="296"/>
      <c r="Y13" s="296"/>
      <c r="Z13" s="296"/>
      <c r="AA13" s="76"/>
      <c r="AB13" s="76"/>
      <c r="AC13" s="76"/>
      <c r="AD13" s="76"/>
      <c r="AE13" s="90"/>
      <c r="AF13" s="90"/>
    </row>
    <row r="14" spans="1:40" s="69" customFormat="1" ht="23.1" customHeight="1">
      <c r="A14" s="80" t="str">
        <f>Certificate!C22</f>
        <v>Calibration Procedure</v>
      </c>
      <c r="B14" s="80"/>
      <c r="C14" s="80"/>
      <c r="D14" s="80"/>
      <c r="E14" s="80"/>
      <c r="F14" s="80"/>
      <c r="G14" s="82" t="s">
        <v>67</v>
      </c>
      <c r="H14" s="293" t="str">
        <f>Certificate!K22</f>
        <v>SP-CPT-04-13</v>
      </c>
      <c r="I14" s="293"/>
      <c r="J14" s="293"/>
      <c r="K14" s="293"/>
      <c r="L14" s="293"/>
      <c r="M14" s="293"/>
      <c r="N14" s="293"/>
      <c r="O14" s="76"/>
      <c r="P14" s="76"/>
      <c r="Q14" s="74"/>
      <c r="R14" s="89"/>
      <c r="S14" s="89"/>
      <c r="T14" s="75"/>
      <c r="U14" s="75"/>
      <c r="V14" s="75"/>
      <c r="W14" s="75"/>
      <c r="X14" s="75"/>
      <c r="Y14" s="75"/>
      <c r="Z14" s="75"/>
      <c r="AA14" s="76"/>
      <c r="AB14" s="76"/>
      <c r="AC14" s="76"/>
      <c r="AD14" s="76"/>
      <c r="AE14" s="90"/>
      <c r="AF14" s="90"/>
    </row>
    <row r="15" spans="1:40" s="69" customFormat="1" ht="18" customHeight="1">
      <c r="W15" s="91"/>
      <c r="X15" s="91"/>
      <c r="Y15" s="91"/>
      <c r="AD15" s="92"/>
      <c r="AL15" s="49"/>
      <c r="AM15" s="49"/>
      <c r="AN15" s="49"/>
    </row>
    <row r="16" spans="1:40" s="69" customFormat="1" ht="18" customHeight="1">
      <c r="B16" s="274" t="s">
        <v>41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212"/>
      <c r="N16" s="212"/>
      <c r="O16" s="93"/>
      <c r="P16" s="94"/>
      <c r="W16" s="91"/>
      <c r="X16" s="91"/>
      <c r="Y16" s="91"/>
      <c r="AD16" s="92"/>
      <c r="AL16" s="49"/>
      <c r="AM16" s="49"/>
      <c r="AN16" s="49"/>
    </row>
    <row r="17" spans="1:40" s="49" customFormat="1" ht="21" customHeight="1">
      <c r="A17" s="50"/>
      <c r="B17" s="407" t="s">
        <v>58</v>
      </c>
      <c r="C17" s="408"/>
      <c r="D17" s="408"/>
      <c r="E17" s="410" t="s">
        <v>59</v>
      </c>
      <c r="F17" s="411"/>
      <c r="G17" s="412"/>
      <c r="H17" s="299" t="s">
        <v>60</v>
      </c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1"/>
      <c r="T17" s="395" t="s">
        <v>18</v>
      </c>
      <c r="U17" s="396"/>
      <c r="V17" s="397"/>
      <c r="W17" s="395" t="s">
        <v>19</v>
      </c>
      <c r="X17" s="396"/>
      <c r="Y17" s="397"/>
      <c r="Z17" s="401" t="s">
        <v>32</v>
      </c>
      <c r="AA17" s="402"/>
      <c r="AB17" s="403"/>
      <c r="AC17" s="347" t="s">
        <v>24</v>
      </c>
      <c r="AD17" s="348"/>
      <c r="AE17" s="348"/>
      <c r="AF17" s="348"/>
      <c r="AG17" s="348"/>
      <c r="AH17" s="349"/>
    </row>
    <row r="18" spans="1:40" s="49" customFormat="1" ht="21" customHeight="1">
      <c r="A18" s="51"/>
      <c r="B18" s="404" t="s">
        <v>14</v>
      </c>
      <c r="C18" s="405"/>
      <c r="D18" s="405"/>
      <c r="E18" s="413"/>
      <c r="F18" s="414"/>
      <c r="G18" s="415"/>
      <c r="H18" s="407" t="s">
        <v>20</v>
      </c>
      <c r="I18" s="408"/>
      <c r="J18" s="409"/>
      <c r="K18" s="407" t="s">
        <v>21</v>
      </c>
      <c r="L18" s="408"/>
      <c r="M18" s="409"/>
      <c r="N18" s="407" t="s">
        <v>21</v>
      </c>
      <c r="O18" s="408"/>
      <c r="P18" s="409"/>
      <c r="Q18" s="407" t="s">
        <v>20</v>
      </c>
      <c r="R18" s="408"/>
      <c r="S18" s="409"/>
      <c r="T18" s="398"/>
      <c r="U18" s="399"/>
      <c r="V18" s="400"/>
      <c r="W18" s="398"/>
      <c r="X18" s="399"/>
      <c r="Y18" s="400"/>
      <c r="Z18" s="404"/>
      <c r="AA18" s="405"/>
      <c r="AB18" s="406"/>
      <c r="AC18" s="329" t="s">
        <v>20</v>
      </c>
      <c r="AD18" s="330"/>
      <c r="AE18" s="331"/>
      <c r="AF18" s="329" t="s">
        <v>21</v>
      </c>
      <c r="AG18" s="330"/>
      <c r="AH18" s="331"/>
    </row>
    <row r="19" spans="1:40" s="49" customFormat="1" ht="21" customHeight="1">
      <c r="A19" s="51"/>
      <c r="B19" s="337">
        <v>10</v>
      </c>
      <c r="C19" s="338"/>
      <c r="D19" s="339"/>
      <c r="E19" s="355" t="s">
        <v>61</v>
      </c>
      <c r="F19" s="356"/>
      <c r="G19" s="356"/>
      <c r="H19" s="357">
        <v>0</v>
      </c>
      <c r="I19" s="358"/>
      <c r="J19" s="358"/>
      <c r="K19" s="359">
        <v>0</v>
      </c>
      <c r="L19" s="360"/>
      <c r="M19" s="361"/>
      <c r="N19" s="359">
        <f>K19</f>
        <v>0</v>
      </c>
      <c r="O19" s="360"/>
      <c r="P19" s="361"/>
      <c r="Q19" s="358">
        <f>H19</f>
        <v>0</v>
      </c>
      <c r="R19" s="358"/>
      <c r="S19" s="362"/>
      <c r="T19" s="363">
        <f>AVERAGE(H19:J22,Q19:S22)</f>
        <v>0</v>
      </c>
      <c r="U19" s="363"/>
      <c r="V19" s="364"/>
      <c r="W19" s="375">
        <f>AVERAGE(K19:M22,N19:P22)</f>
        <v>0</v>
      </c>
      <c r="X19" s="376"/>
      <c r="Y19" s="377"/>
      <c r="Z19" s="378">
        <f>W19-T19</f>
        <v>0</v>
      </c>
      <c r="AA19" s="379"/>
      <c r="AB19" s="380"/>
      <c r="AC19" s="326">
        <f>_xlfn.STDEV.S(AVERAGE(H19,Q19),AVERAGE(H20,Q20),AVERAGE(H21,Q21),AVERAGE(H22,Q22))/SQRT(4)</f>
        <v>0</v>
      </c>
      <c r="AD19" s="327"/>
      <c r="AE19" s="328"/>
      <c r="AF19" s="326">
        <f>_xlfn.STDEV.S(AVERAGE(K19:P19),AVERAGE(K20:P20),AVERAGE(K21:P21),AVERAGE(K22:P22))/SQRT(4)</f>
        <v>0</v>
      </c>
      <c r="AG19" s="327"/>
      <c r="AH19" s="328"/>
    </row>
    <row r="20" spans="1:40" s="49" customFormat="1" ht="21" customHeight="1">
      <c r="A20" s="51"/>
      <c r="B20" s="340"/>
      <c r="C20" s="341"/>
      <c r="D20" s="342"/>
      <c r="E20" s="350" t="s">
        <v>62</v>
      </c>
      <c r="F20" s="351"/>
      <c r="G20" s="351"/>
      <c r="H20" s="320">
        <f>H19</f>
        <v>0</v>
      </c>
      <c r="I20" s="321"/>
      <c r="J20" s="321"/>
      <c r="K20" s="322">
        <f>K19</f>
        <v>0</v>
      </c>
      <c r="L20" s="323"/>
      <c r="M20" s="324"/>
      <c r="N20" s="322">
        <f t="shared" ref="N20:N34" si="0">K20</f>
        <v>0</v>
      </c>
      <c r="O20" s="323"/>
      <c r="P20" s="324"/>
      <c r="Q20" s="321">
        <f t="shared" ref="Q20:Q34" si="1">H20</f>
        <v>0</v>
      </c>
      <c r="R20" s="321"/>
      <c r="S20" s="325"/>
      <c r="T20" s="365"/>
      <c r="U20" s="365"/>
      <c r="V20" s="366"/>
      <c r="W20" s="302"/>
      <c r="X20" s="303"/>
      <c r="Y20" s="304"/>
      <c r="Z20" s="308"/>
      <c r="AA20" s="309"/>
      <c r="AB20" s="310"/>
      <c r="AC20" s="314"/>
      <c r="AD20" s="315"/>
      <c r="AE20" s="316"/>
      <c r="AF20" s="314"/>
      <c r="AG20" s="315"/>
      <c r="AH20" s="316"/>
      <c r="AN20" s="52"/>
    </row>
    <row r="21" spans="1:40" s="49" customFormat="1" ht="21" customHeight="1">
      <c r="A21" s="51"/>
      <c r="B21" s="340"/>
      <c r="C21" s="341"/>
      <c r="D21" s="342"/>
      <c r="E21" s="350" t="s">
        <v>63</v>
      </c>
      <c r="F21" s="351"/>
      <c r="G21" s="351"/>
      <c r="H21" s="320">
        <f t="shared" ref="H21:H34" si="2">H20</f>
        <v>0</v>
      </c>
      <c r="I21" s="321"/>
      <c r="J21" s="321"/>
      <c r="K21" s="322">
        <f t="shared" ref="K21:K34" si="3">K20</f>
        <v>0</v>
      </c>
      <c r="L21" s="323"/>
      <c r="M21" s="324"/>
      <c r="N21" s="322">
        <f t="shared" si="0"/>
        <v>0</v>
      </c>
      <c r="O21" s="323"/>
      <c r="P21" s="324"/>
      <c r="Q21" s="321">
        <f t="shared" si="1"/>
        <v>0</v>
      </c>
      <c r="R21" s="321"/>
      <c r="S21" s="325"/>
      <c r="T21" s="365"/>
      <c r="U21" s="365"/>
      <c r="V21" s="366"/>
      <c r="W21" s="302"/>
      <c r="X21" s="303"/>
      <c r="Y21" s="304"/>
      <c r="Z21" s="308"/>
      <c r="AA21" s="309"/>
      <c r="AB21" s="310"/>
      <c r="AC21" s="314"/>
      <c r="AD21" s="315"/>
      <c r="AE21" s="316"/>
      <c r="AF21" s="314"/>
      <c r="AG21" s="315"/>
      <c r="AH21" s="316"/>
      <c r="AN21" s="52"/>
    </row>
    <row r="22" spans="1:40" s="49" customFormat="1" ht="21" customHeight="1">
      <c r="A22" s="51"/>
      <c r="B22" s="343"/>
      <c r="C22" s="344"/>
      <c r="D22" s="345"/>
      <c r="E22" s="352" t="s">
        <v>64</v>
      </c>
      <c r="F22" s="353"/>
      <c r="G22" s="353"/>
      <c r="H22" s="346">
        <f t="shared" si="2"/>
        <v>0</v>
      </c>
      <c r="I22" s="335"/>
      <c r="J22" s="335"/>
      <c r="K22" s="332">
        <f t="shared" si="3"/>
        <v>0</v>
      </c>
      <c r="L22" s="333"/>
      <c r="M22" s="334"/>
      <c r="N22" s="332">
        <f t="shared" si="0"/>
        <v>0</v>
      </c>
      <c r="O22" s="333"/>
      <c r="P22" s="334"/>
      <c r="Q22" s="335">
        <f t="shared" si="1"/>
        <v>0</v>
      </c>
      <c r="R22" s="335"/>
      <c r="S22" s="336"/>
      <c r="T22" s="367"/>
      <c r="U22" s="367"/>
      <c r="V22" s="368"/>
      <c r="W22" s="305"/>
      <c r="X22" s="306"/>
      <c r="Y22" s="307"/>
      <c r="Z22" s="311"/>
      <c r="AA22" s="312"/>
      <c r="AB22" s="313"/>
      <c r="AC22" s="317"/>
      <c r="AD22" s="318"/>
      <c r="AE22" s="319"/>
      <c r="AF22" s="317"/>
      <c r="AG22" s="318"/>
      <c r="AH22" s="319"/>
      <c r="AN22" s="52"/>
    </row>
    <row r="23" spans="1:40" s="49" customFormat="1" ht="21" customHeight="1">
      <c r="A23" s="51"/>
      <c r="B23" s="337">
        <v>20</v>
      </c>
      <c r="C23" s="338"/>
      <c r="D23" s="339"/>
      <c r="E23" s="355" t="s">
        <v>61</v>
      </c>
      <c r="F23" s="356"/>
      <c r="G23" s="356"/>
      <c r="H23" s="357">
        <v>0</v>
      </c>
      <c r="I23" s="358"/>
      <c r="J23" s="358"/>
      <c r="K23" s="359">
        <v>0</v>
      </c>
      <c r="L23" s="360"/>
      <c r="M23" s="361"/>
      <c r="N23" s="359">
        <f t="shared" si="0"/>
        <v>0</v>
      </c>
      <c r="O23" s="360"/>
      <c r="P23" s="361"/>
      <c r="Q23" s="358">
        <f t="shared" si="1"/>
        <v>0</v>
      </c>
      <c r="R23" s="358"/>
      <c r="S23" s="362"/>
      <c r="T23" s="363">
        <f>AVERAGE(H23:J26,Q23:S26)</f>
        <v>0</v>
      </c>
      <c r="U23" s="363"/>
      <c r="V23" s="364"/>
      <c r="W23" s="375">
        <f>AVERAGE(K23:M26,N23:P26)</f>
        <v>0</v>
      </c>
      <c r="X23" s="376"/>
      <c r="Y23" s="377"/>
      <c r="Z23" s="378">
        <f>W23-T23</f>
        <v>0</v>
      </c>
      <c r="AA23" s="379"/>
      <c r="AB23" s="380"/>
      <c r="AC23" s="326">
        <f t="shared" ref="AC23" si="4">_xlfn.STDEV.S(AVERAGE(H23,Q23),AVERAGE(H24,Q24),AVERAGE(H25,Q25),AVERAGE(H26,Q26))/SQRT(4)</f>
        <v>0</v>
      </c>
      <c r="AD23" s="327"/>
      <c r="AE23" s="328"/>
      <c r="AF23" s="326">
        <f t="shared" ref="AF23" si="5">_xlfn.STDEV.S(AVERAGE(K23:P23),AVERAGE(K24:P24),AVERAGE(K25:P25),AVERAGE(K26:P26))/SQRT(4)</f>
        <v>0</v>
      </c>
      <c r="AG23" s="327"/>
      <c r="AH23" s="328"/>
    </row>
    <row r="24" spans="1:40" s="49" customFormat="1" ht="21" customHeight="1">
      <c r="A24" s="51"/>
      <c r="B24" s="340"/>
      <c r="C24" s="341"/>
      <c r="D24" s="342"/>
      <c r="E24" s="350" t="s">
        <v>62</v>
      </c>
      <c r="F24" s="351"/>
      <c r="G24" s="351"/>
      <c r="H24" s="320">
        <f t="shared" si="2"/>
        <v>0</v>
      </c>
      <c r="I24" s="321"/>
      <c r="J24" s="321"/>
      <c r="K24" s="322">
        <f t="shared" si="3"/>
        <v>0</v>
      </c>
      <c r="L24" s="323"/>
      <c r="M24" s="324"/>
      <c r="N24" s="322">
        <f t="shared" si="0"/>
        <v>0</v>
      </c>
      <c r="O24" s="323"/>
      <c r="P24" s="324"/>
      <c r="Q24" s="321">
        <f t="shared" si="1"/>
        <v>0</v>
      </c>
      <c r="R24" s="321"/>
      <c r="S24" s="325"/>
      <c r="T24" s="365"/>
      <c r="U24" s="365"/>
      <c r="V24" s="366"/>
      <c r="W24" s="302"/>
      <c r="X24" s="303"/>
      <c r="Y24" s="304"/>
      <c r="Z24" s="308"/>
      <c r="AA24" s="309"/>
      <c r="AB24" s="310"/>
      <c r="AC24" s="314"/>
      <c r="AD24" s="315"/>
      <c r="AE24" s="316"/>
      <c r="AF24" s="314"/>
      <c r="AG24" s="315"/>
      <c r="AH24" s="316"/>
      <c r="AN24" s="52"/>
    </row>
    <row r="25" spans="1:40" s="49" customFormat="1" ht="21" customHeight="1">
      <c r="A25" s="51"/>
      <c r="B25" s="340"/>
      <c r="C25" s="341"/>
      <c r="D25" s="342"/>
      <c r="E25" s="350" t="s">
        <v>63</v>
      </c>
      <c r="F25" s="351"/>
      <c r="G25" s="351"/>
      <c r="H25" s="320">
        <f t="shared" si="2"/>
        <v>0</v>
      </c>
      <c r="I25" s="321"/>
      <c r="J25" s="321"/>
      <c r="K25" s="322">
        <f t="shared" si="3"/>
        <v>0</v>
      </c>
      <c r="L25" s="323"/>
      <c r="M25" s="324"/>
      <c r="N25" s="322">
        <f t="shared" si="0"/>
        <v>0</v>
      </c>
      <c r="O25" s="323"/>
      <c r="P25" s="324"/>
      <c r="Q25" s="321">
        <f t="shared" si="1"/>
        <v>0</v>
      </c>
      <c r="R25" s="321"/>
      <c r="S25" s="325"/>
      <c r="T25" s="365"/>
      <c r="U25" s="365"/>
      <c r="V25" s="366"/>
      <c r="W25" s="302"/>
      <c r="X25" s="303"/>
      <c r="Y25" s="304"/>
      <c r="Z25" s="308"/>
      <c r="AA25" s="309"/>
      <c r="AB25" s="310"/>
      <c r="AC25" s="314"/>
      <c r="AD25" s="315"/>
      <c r="AE25" s="316"/>
      <c r="AF25" s="314"/>
      <c r="AG25" s="315"/>
      <c r="AH25" s="316"/>
      <c r="AN25" s="52"/>
    </row>
    <row r="26" spans="1:40" ht="21" customHeight="1">
      <c r="A26" s="51"/>
      <c r="B26" s="343"/>
      <c r="C26" s="344"/>
      <c r="D26" s="345"/>
      <c r="E26" s="352" t="s">
        <v>64</v>
      </c>
      <c r="F26" s="353"/>
      <c r="G26" s="353"/>
      <c r="H26" s="346">
        <f t="shared" si="2"/>
        <v>0</v>
      </c>
      <c r="I26" s="335"/>
      <c r="J26" s="335"/>
      <c r="K26" s="332">
        <f t="shared" si="3"/>
        <v>0</v>
      </c>
      <c r="L26" s="333"/>
      <c r="M26" s="334"/>
      <c r="N26" s="332">
        <f t="shared" si="0"/>
        <v>0</v>
      </c>
      <c r="O26" s="333"/>
      <c r="P26" s="334"/>
      <c r="Q26" s="335">
        <f t="shared" si="1"/>
        <v>0</v>
      </c>
      <c r="R26" s="335"/>
      <c r="S26" s="336"/>
      <c r="T26" s="367"/>
      <c r="U26" s="367"/>
      <c r="V26" s="368"/>
      <c r="W26" s="305"/>
      <c r="X26" s="306"/>
      <c r="Y26" s="307"/>
      <c r="Z26" s="311"/>
      <c r="AA26" s="312"/>
      <c r="AB26" s="313"/>
      <c r="AC26" s="317"/>
      <c r="AD26" s="318"/>
      <c r="AE26" s="319"/>
      <c r="AF26" s="317"/>
      <c r="AG26" s="318"/>
      <c r="AH26" s="319"/>
      <c r="AN26" s="52"/>
    </row>
    <row r="27" spans="1:40" ht="21" customHeight="1">
      <c r="A27" s="51"/>
      <c r="B27" s="337">
        <v>30</v>
      </c>
      <c r="C27" s="338"/>
      <c r="D27" s="339"/>
      <c r="E27" s="355" t="s">
        <v>61</v>
      </c>
      <c r="F27" s="356"/>
      <c r="G27" s="356"/>
      <c r="H27" s="357">
        <v>0</v>
      </c>
      <c r="I27" s="358"/>
      <c r="J27" s="358"/>
      <c r="K27" s="359">
        <v>0</v>
      </c>
      <c r="L27" s="360"/>
      <c r="M27" s="361"/>
      <c r="N27" s="359">
        <f t="shared" si="0"/>
        <v>0</v>
      </c>
      <c r="O27" s="360"/>
      <c r="P27" s="361"/>
      <c r="Q27" s="358">
        <f t="shared" si="1"/>
        <v>0</v>
      </c>
      <c r="R27" s="358"/>
      <c r="S27" s="362"/>
      <c r="T27" s="363">
        <f>AVERAGE(H27:J30,Q27:S30)</f>
        <v>0</v>
      </c>
      <c r="U27" s="363"/>
      <c r="V27" s="364"/>
      <c r="W27" s="375">
        <f>AVERAGE(K27:M30,N27:P30)</f>
        <v>0</v>
      </c>
      <c r="X27" s="376"/>
      <c r="Y27" s="377"/>
      <c r="Z27" s="378">
        <f>W27-T27</f>
        <v>0</v>
      </c>
      <c r="AA27" s="379"/>
      <c r="AB27" s="380"/>
      <c r="AC27" s="326">
        <f t="shared" ref="AC27" si="6">_xlfn.STDEV.S(AVERAGE(H27,Q27),AVERAGE(H28,Q28),AVERAGE(H29,Q29),AVERAGE(H30,Q30))/SQRT(4)</f>
        <v>0</v>
      </c>
      <c r="AD27" s="327"/>
      <c r="AE27" s="328"/>
      <c r="AF27" s="326">
        <f t="shared" ref="AF27" si="7">_xlfn.STDEV.S(AVERAGE(K27:P27),AVERAGE(K28:P28),AVERAGE(K29:P29),AVERAGE(K30:P30))/SQRT(4)</f>
        <v>0</v>
      </c>
      <c r="AG27" s="327"/>
      <c r="AH27" s="328"/>
      <c r="AN27" s="52"/>
    </row>
    <row r="28" spans="1:40" ht="21" customHeight="1">
      <c r="A28" s="51"/>
      <c r="B28" s="340"/>
      <c r="C28" s="341"/>
      <c r="D28" s="342"/>
      <c r="E28" s="350" t="s">
        <v>62</v>
      </c>
      <c r="F28" s="351"/>
      <c r="G28" s="351"/>
      <c r="H28" s="320">
        <f t="shared" si="2"/>
        <v>0</v>
      </c>
      <c r="I28" s="321"/>
      <c r="J28" s="321"/>
      <c r="K28" s="322">
        <f t="shared" si="3"/>
        <v>0</v>
      </c>
      <c r="L28" s="323"/>
      <c r="M28" s="324"/>
      <c r="N28" s="322">
        <f t="shared" si="0"/>
        <v>0</v>
      </c>
      <c r="O28" s="323"/>
      <c r="P28" s="324"/>
      <c r="Q28" s="321">
        <f t="shared" si="1"/>
        <v>0</v>
      </c>
      <c r="R28" s="321"/>
      <c r="S28" s="325"/>
      <c r="T28" s="365"/>
      <c r="U28" s="365"/>
      <c r="V28" s="366"/>
      <c r="W28" s="302"/>
      <c r="X28" s="303"/>
      <c r="Y28" s="304"/>
      <c r="Z28" s="308"/>
      <c r="AA28" s="309"/>
      <c r="AB28" s="310"/>
      <c r="AC28" s="314"/>
      <c r="AD28" s="315"/>
      <c r="AE28" s="316"/>
      <c r="AF28" s="314"/>
      <c r="AG28" s="315"/>
      <c r="AH28" s="316"/>
      <c r="AN28" s="52"/>
    </row>
    <row r="29" spans="1:40" ht="21" customHeight="1">
      <c r="A29" s="51"/>
      <c r="B29" s="340"/>
      <c r="C29" s="341"/>
      <c r="D29" s="342"/>
      <c r="E29" s="350" t="s">
        <v>63</v>
      </c>
      <c r="F29" s="351"/>
      <c r="G29" s="351"/>
      <c r="H29" s="320">
        <f t="shared" si="2"/>
        <v>0</v>
      </c>
      <c r="I29" s="321"/>
      <c r="J29" s="321"/>
      <c r="K29" s="322">
        <f t="shared" si="3"/>
        <v>0</v>
      </c>
      <c r="L29" s="323"/>
      <c r="M29" s="324"/>
      <c r="N29" s="322">
        <f t="shared" si="0"/>
        <v>0</v>
      </c>
      <c r="O29" s="323"/>
      <c r="P29" s="324"/>
      <c r="Q29" s="321">
        <f t="shared" si="1"/>
        <v>0</v>
      </c>
      <c r="R29" s="321"/>
      <c r="S29" s="325"/>
      <c r="T29" s="365"/>
      <c r="U29" s="365"/>
      <c r="V29" s="366"/>
      <c r="W29" s="302"/>
      <c r="X29" s="303"/>
      <c r="Y29" s="304"/>
      <c r="Z29" s="308"/>
      <c r="AA29" s="309"/>
      <c r="AB29" s="310"/>
      <c r="AC29" s="314"/>
      <c r="AD29" s="315"/>
      <c r="AE29" s="316"/>
      <c r="AF29" s="314"/>
      <c r="AG29" s="315"/>
      <c r="AH29" s="316"/>
      <c r="AN29" s="52"/>
    </row>
    <row r="30" spans="1:40" ht="21" customHeight="1">
      <c r="A30" s="51"/>
      <c r="B30" s="343"/>
      <c r="C30" s="344"/>
      <c r="D30" s="345"/>
      <c r="E30" s="352" t="s">
        <v>64</v>
      </c>
      <c r="F30" s="353"/>
      <c r="G30" s="353"/>
      <c r="H30" s="346">
        <f t="shared" si="2"/>
        <v>0</v>
      </c>
      <c r="I30" s="335"/>
      <c r="J30" s="335"/>
      <c r="K30" s="332">
        <f t="shared" si="3"/>
        <v>0</v>
      </c>
      <c r="L30" s="333"/>
      <c r="M30" s="334"/>
      <c r="N30" s="332">
        <f t="shared" si="0"/>
        <v>0</v>
      </c>
      <c r="O30" s="333"/>
      <c r="P30" s="334"/>
      <c r="Q30" s="335">
        <f t="shared" si="1"/>
        <v>0</v>
      </c>
      <c r="R30" s="335"/>
      <c r="S30" s="336"/>
      <c r="T30" s="367"/>
      <c r="U30" s="367"/>
      <c r="V30" s="368"/>
      <c r="W30" s="305"/>
      <c r="X30" s="306"/>
      <c r="Y30" s="307"/>
      <c r="Z30" s="311"/>
      <c r="AA30" s="312"/>
      <c r="AB30" s="313"/>
      <c r="AC30" s="317"/>
      <c r="AD30" s="318"/>
      <c r="AE30" s="319"/>
      <c r="AF30" s="317"/>
      <c r="AG30" s="318"/>
      <c r="AH30" s="319"/>
      <c r="AN30" s="52"/>
    </row>
    <row r="31" spans="1:40" ht="21" customHeight="1">
      <c r="A31" s="51"/>
      <c r="B31" s="337">
        <v>40</v>
      </c>
      <c r="C31" s="338"/>
      <c r="D31" s="339"/>
      <c r="E31" s="355" t="s">
        <v>61</v>
      </c>
      <c r="F31" s="356"/>
      <c r="G31" s="356"/>
      <c r="H31" s="357">
        <v>0</v>
      </c>
      <c r="I31" s="358"/>
      <c r="J31" s="358"/>
      <c r="K31" s="359">
        <v>0</v>
      </c>
      <c r="L31" s="360"/>
      <c r="M31" s="361"/>
      <c r="N31" s="359">
        <f t="shared" si="0"/>
        <v>0</v>
      </c>
      <c r="O31" s="360"/>
      <c r="P31" s="361"/>
      <c r="Q31" s="358">
        <f t="shared" si="1"/>
        <v>0</v>
      </c>
      <c r="R31" s="358"/>
      <c r="S31" s="362"/>
      <c r="T31" s="363">
        <f>AVERAGE(H31:J34,Q31:S34)</f>
        <v>0</v>
      </c>
      <c r="U31" s="363"/>
      <c r="V31" s="364"/>
      <c r="W31" s="302">
        <f>AVERAGE(K31:M34,N31:P34)</f>
        <v>0</v>
      </c>
      <c r="X31" s="303"/>
      <c r="Y31" s="304"/>
      <c r="Z31" s="308">
        <f>W31-T31</f>
        <v>0</v>
      </c>
      <c r="AA31" s="309"/>
      <c r="AB31" s="310"/>
      <c r="AC31" s="326">
        <f t="shared" ref="AC31" si="8">_xlfn.STDEV.S(AVERAGE(H31,Q31),AVERAGE(H32,Q32),AVERAGE(H33,Q33),AVERAGE(H34,Q34))/SQRT(4)</f>
        <v>0</v>
      </c>
      <c r="AD31" s="327"/>
      <c r="AE31" s="328"/>
      <c r="AF31" s="326">
        <f t="shared" ref="AF31" si="9">_xlfn.STDEV.S(AVERAGE(K31:P31),AVERAGE(K32:P32),AVERAGE(K33:P33),AVERAGE(K34:P34))/SQRT(4)</f>
        <v>0</v>
      </c>
      <c r="AG31" s="327"/>
      <c r="AH31" s="328"/>
      <c r="AN31" s="52"/>
    </row>
    <row r="32" spans="1:40" ht="21" customHeight="1">
      <c r="A32" s="51"/>
      <c r="B32" s="340"/>
      <c r="C32" s="341"/>
      <c r="D32" s="342"/>
      <c r="E32" s="350" t="s">
        <v>62</v>
      </c>
      <c r="F32" s="351"/>
      <c r="G32" s="351"/>
      <c r="H32" s="320">
        <f t="shared" si="2"/>
        <v>0</v>
      </c>
      <c r="I32" s="321"/>
      <c r="J32" s="321"/>
      <c r="K32" s="322">
        <f t="shared" si="3"/>
        <v>0</v>
      </c>
      <c r="L32" s="323"/>
      <c r="M32" s="324"/>
      <c r="N32" s="322">
        <f t="shared" si="0"/>
        <v>0</v>
      </c>
      <c r="O32" s="323"/>
      <c r="P32" s="324"/>
      <c r="Q32" s="321">
        <f t="shared" si="1"/>
        <v>0</v>
      </c>
      <c r="R32" s="321"/>
      <c r="S32" s="325"/>
      <c r="T32" s="365"/>
      <c r="U32" s="365"/>
      <c r="V32" s="366"/>
      <c r="W32" s="302"/>
      <c r="X32" s="303"/>
      <c r="Y32" s="304"/>
      <c r="Z32" s="308"/>
      <c r="AA32" s="309"/>
      <c r="AB32" s="310"/>
      <c r="AC32" s="314"/>
      <c r="AD32" s="315"/>
      <c r="AE32" s="316"/>
      <c r="AF32" s="314"/>
      <c r="AG32" s="315"/>
      <c r="AH32" s="316"/>
      <c r="AN32" s="52"/>
    </row>
    <row r="33" spans="1:40" ht="21" customHeight="1">
      <c r="A33" s="51"/>
      <c r="B33" s="340"/>
      <c r="C33" s="341"/>
      <c r="D33" s="342"/>
      <c r="E33" s="350" t="s">
        <v>63</v>
      </c>
      <c r="F33" s="351"/>
      <c r="G33" s="351"/>
      <c r="H33" s="320">
        <f t="shared" si="2"/>
        <v>0</v>
      </c>
      <c r="I33" s="321"/>
      <c r="J33" s="321"/>
      <c r="K33" s="322">
        <f t="shared" si="3"/>
        <v>0</v>
      </c>
      <c r="L33" s="323"/>
      <c r="M33" s="324"/>
      <c r="N33" s="322">
        <f t="shared" si="0"/>
        <v>0</v>
      </c>
      <c r="O33" s="323"/>
      <c r="P33" s="324"/>
      <c r="Q33" s="321">
        <f t="shared" si="1"/>
        <v>0</v>
      </c>
      <c r="R33" s="321"/>
      <c r="S33" s="325"/>
      <c r="T33" s="365"/>
      <c r="U33" s="365"/>
      <c r="V33" s="366"/>
      <c r="W33" s="302"/>
      <c r="X33" s="303"/>
      <c r="Y33" s="304"/>
      <c r="Z33" s="308"/>
      <c r="AA33" s="309"/>
      <c r="AB33" s="310"/>
      <c r="AC33" s="314"/>
      <c r="AD33" s="315"/>
      <c r="AE33" s="316"/>
      <c r="AF33" s="314"/>
      <c r="AG33" s="315"/>
      <c r="AH33" s="316"/>
      <c r="AN33" s="52"/>
    </row>
    <row r="34" spans="1:40" ht="21" customHeight="1">
      <c r="A34" s="51"/>
      <c r="B34" s="343"/>
      <c r="C34" s="344"/>
      <c r="D34" s="345"/>
      <c r="E34" s="352" t="s">
        <v>64</v>
      </c>
      <c r="F34" s="353"/>
      <c r="G34" s="353"/>
      <c r="H34" s="346">
        <f t="shared" si="2"/>
        <v>0</v>
      </c>
      <c r="I34" s="335"/>
      <c r="J34" s="335"/>
      <c r="K34" s="332">
        <f t="shared" si="3"/>
        <v>0</v>
      </c>
      <c r="L34" s="333"/>
      <c r="M34" s="334"/>
      <c r="N34" s="332">
        <f t="shared" si="0"/>
        <v>0</v>
      </c>
      <c r="O34" s="333"/>
      <c r="P34" s="334"/>
      <c r="Q34" s="335">
        <f t="shared" si="1"/>
        <v>0</v>
      </c>
      <c r="R34" s="335"/>
      <c r="S34" s="336"/>
      <c r="T34" s="367"/>
      <c r="U34" s="367"/>
      <c r="V34" s="368"/>
      <c r="W34" s="305"/>
      <c r="X34" s="306"/>
      <c r="Y34" s="307"/>
      <c r="Z34" s="311"/>
      <c r="AA34" s="312"/>
      <c r="AB34" s="313"/>
      <c r="AC34" s="317"/>
      <c r="AD34" s="318"/>
      <c r="AE34" s="319"/>
      <c r="AF34" s="317"/>
      <c r="AG34" s="318"/>
      <c r="AH34" s="319"/>
      <c r="AN34" s="52"/>
    </row>
    <row r="35" spans="1:40" s="96" customFormat="1" ht="15.95" customHeight="1">
      <c r="A35" s="58"/>
      <c r="B35" s="261"/>
      <c r="C35" s="261"/>
      <c r="D35" s="261"/>
      <c r="E35" s="262"/>
      <c r="F35" s="262"/>
      <c r="G35" s="262"/>
      <c r="H35" s="263"/>
      <c r="I35" s="263"/>
      <c r="J35" s="263"/>
      <c r="K35" s="264"/>
      <c r="L35" s="264"/>
      <c r="M35" s="264"/>
      <c r="N35" s="264"/>
      <c r="O35" s="264"/>
      <c r="P35" s="264"/>
      <c r="Q35" s="263"/>
      <c r="R35" s="263"/>
      <c r="S35" s="263"/>
      <c r="T35" s="268"/>
      <c r="U35" s="268"/>
      <c r="V35" s="268"/>
      <c r="W35" s="265"/>
      <c r="X35" s="265"/>
      <c r="Y35" s="265"/>
      <c r="Z35" s="266"/>
      <c r="AA35" s="266"/>
      <c r="AB35" s="267"/>
      <c r="AC35" s="260"/>
      <c r="AD35" s="260"/>
      <c r="AE35" s="260"/>
      <c r="AF35" s="260"/>
      <c r="AG35" s="260"/>
      <c r="AH35" s="260"/>
      <c r="AN35" s="52"/>
    </row>
    <row r="36" spans="1:40" s="96" customFormat="1" ht="18" customHeight="1"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7"/>
      <c r="U36" s="369" t="s">
        <v>29</v>
      </c>
      <c r="V36" s="370"/>
      <c r="W36" s="370"/>
      <c r="X36" s="370"/>
      <c r="Y36" s="370"/>
      <c r="Z36" s="370"/>
      <c r="AA36" s="370"/>
      <c r="AB36" s="371"/>
      <c r="AH36" s="220"/>
      <c r="AI36" s="220"/>
      <c r="AJ36" s="220"/>
      <c r="AK36" s="220"/>
      <c r="AL36" s="220"/>
      <c r="AM36" s="220"/>
      <c r="AN36" s="52"/>
    </row>
    <row r="37" spans="1:40" s="96" customFormat="1" ht="18" customHeight="1">
      <c r="A37" s="58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7"/>
      <c r="U37" s="372" t="s">
        <v>105</v>
      </c>
      <c r="V37" s="373"/>
      <c r="W37" s="373"/>
      <c r="X37" s="374"/>
      <c r="Y37" s="372" t="s">
        <v>106</v>
      </c>
      <c r="Z37" s="373"/>
      <c r="AA37" s="373"/>
      <c r="AB37" s="374"/>
      <c r="AH37" s="220"/>
      <c r="AI37" s="220"/>
      <c r="AJ37" s="220"/>
      <c r="AK37" s="220"/>
      <c r="AL37" s="220"/>
      <c r="AM37" s="220"/>
      <c r="AN37" s="52"/>
    </row>
    <row r="38" spans="1:40" ht="18" customHeight="1">
      <c r="A38" s="52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7"/>
      <c r="U38" s="381">
        <f>W19</f>
        <v>0</v>
      </c>
      <c r="V38" s="382"/>
      <c r="W38" s="382"/>
      <c r="X38" s="383"/>
      <c r="Y38" s="384">
        <f>U38</f>
        <v>0</v>
      </c>
      <c r="Z38" s="385"/>
      <c r="AA38" s="385"/>
      <c r="AB38" s="386"/>
      <c r="AC38" s="95"/>
      <c r="AD38" s="95"/>
      <c r="AE38" s="95"/>
      <c r="AF38" s="95"/>
      <c r="AG38" s="95"/>
      <c r="AH38" s="220"/>
      <c r="AI38" s="220"/>
      <c r="AJ38" s="220"/>
      <c r="AK38" s="220"/>
      <c r="AL38" s="220"/>
      <c r="AM38" s="220"/>
      <c r="AN38" s="52"/>
    </row>
    <row r="39" spans="1:40" ht="18" customHeight="1">
      <c r="A39" s="52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7"/>
      <c r="U39" s="387">
        <f>U38-Y38</f>
        <v>0</v>
      </c>
      <c r="V39" s="388"/>
      <c r="W39" s="388"/>
      <c r="X39" s="388"/>
      <c r="Y39" s="388"/>
      <c r="Z39" s="388"/>
      <c r="AA39" s="388"/>
      <c r="AB39" s="389"/>
      <c r="AC39" s="96"/>
      <c r="AD39" s="96"/>
      <c r="AE39" s="96"/>
      <c r="AF39" s="96"/>
      <c r="AG39" s="96"/>
      <c r="AH39" s="220"/>
      <c r="AI39" s="220"/>
      <c r="AJ39" s="220"/>
      <c r="AK39" s="220"/>
      <c r="AL39" s="220"/>
      <c r="AM39" s="220"/>
      <c r="AN39" s="52"/>
    </row>
    <row r="40" spans="1:40" ht="18" customHeight="1">
      <c r="A40" s="52"/>
      <c r="B40" s="214"/>
      <c r="C40" s="214"/>
      <c r="D40" s="214"/>
      <c r="E40" s="215"/>
      <c r="F40" s="215"/>
      <c r="G40" s="215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7"/>
      <c r="U40" s="217"/>
      <c r="V40" s="217"/>
      <c r="W40" s="218"/>
      <c r="X40" s="218"/>
      <c r="Y40" s="218"/>
      <c r="Z40" s="219"/>
      <c r="AA40" s="219"/>
      <c r="AB40" s="219"/>
      <c r="AC40" s="96"/>
      <c r="AD40" s="96"/>
      <c r="AE40" s="96"/>
      <c r="AF40" s="96"/>
      <c r="AG40" s="96"/>
      <c r="AH40" s="220"/>
      <c r="AI40" s="220"/>
      <c r="AJ40" s="220"/>
      <c r="AK40" s="220"/>
      <c r="AL40" s="220"/>
      <c r="AM40" s="220"/>
      <c r="AN40" s="52"/>
    </row>
    <row r="41" spans="1:40" ht="18" customHeight="1">
      <c r="B41" s="214"/>
      <c r="C41" s="214"/>
      <c r="D41" s="214"/>
      <c r="E41" s="215"/>
      <c r="F41" s="215"/>
      <c r="G41" s="215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7"/>
      <c r="U41" s="217"/>
      <c r="V41" s="217"/>
      <c r="W41" s="218"/>
      <c r="X41" s="218"/>
      <c r="Y41" s="218"/>
      <c r="Z41" s="219"/>
      <c r="AA41" s="219"/>
      <c r="AB41" s="219"/>
      <c r="AC41" s="96"/>
      <c r="AD41" s="96"/>
      <c r="AE41" s="96"/>
      <c r="AF41" s="96"/>
      <c r="AG41" s="96"/>
      <c r="AH41" s="220"/>
      <c r="AI41" s="220"/>
      <c r="AJ41" s="220"/>
      <c r="AK41" s="220"/>
      <c r="AL41" s="220"/>
      <c r="AM41" s="220"/>
    </row>
    <row r="42" spans="1:40" ht="18" customHeight="1">
      <c r="B42" s="214"/>
      <c r="C42" s="214"/>
      <c r="D42" s="214"/>
      <c r="E42" s="215"/>
      <c r="F42" s="215"/>
      <c r="G42" s="215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7"/>
      <c r="U42" s="217"/>
      <c r="V42" s="217"/>
      <c r="W42" s="218"/>
      <c r="X42" s="218"/>
      <c r="Y42" s="218"/>
      <c r="Z42" s="219"/>
      <c r="AA42" s="219"/>
      <c r="AB42" s="219"/>
      <c r="AC42" s="95"/>
      <c r="AD42" s="95"/>
      <c r="AE42" s="95"/>
      <c r="AF42" s="95"/>
      <c r="AG42" s="95"/>
      <c r="AH42" s="220"/>
      <c r="AI42" s="220"/>
      <c r="AJ42" s="220"/>
      <c r="AK42" s="220"/>
      <c r="AL42" s="220"/>
      <c r="AM42" s="220"/>
    </row>
    <row r="43" spans="1:40" ht="24">
      <c r="A43" s="52" t="s">
        <v>22</v>
      </c>
      <c r="B43" s="52"/>
      <c r="C43" s="52"/>
      <c r="D43" s="52"/>
      <c r="F43" s="419" t="s">
        <v>134</v>
      </c>
      <c r="G43" s="419"/>
      <c r="H43" s="419"/>
      <c r="I43" s="419"/>
      <c r="J43" s="419"/>
      <c r="K43" s="419"/>
      <c r="L43" s="419"/>
      <c r="M43" s="419"/>
    </row>
    <row r="47" spans="1:40" ht="21.75">
      <c r="E47" s="56"/>
      <c r="F47" s="56"/>
      <c r="G47" s="55" t="s">
        <v>132</v>
      </c>
      <c r="H47" s="54"/>
    </row>
    <row r="48" spans="1:40" ht="21.75">
      <c r="G48" s="55" t="s">
        <v>133</v>
      </c>
    </row>
    <row r="49" spans="7:7" ht="21.75">
      <c r="G49" s="55" t="s">
        <v>134</v>
      </c>
    </row>
    <row r="50" spans="7:7" ht="21.75">
      <c r="G50" s="55" t="s">
        <v>135</v>
      </c>
    </row>
    <row r="51" spans="7:7" ht="21.75">
      <c r="G51" s="55" t="s">
        <v>136</v>
      </c>
    </row>
  </sheetData>
  <mergeCells count="153">
    <mergeCell ref="F43:M43"/>
    <mergeCell ref="B27:D30"/>
    <mergeCell ref="E27:G27"/>
    <mergeCell ref="E28:G28"/>
    <mergeCell ref="E29:G29"/>
    <mergeCell ref="E30:G30"/>
    <mergeCell ref="H27:J27"/>
    <mergeCell ref="K27:M27"/>
    <mergeCell ref="N27:P27"/>
    <mergeCell ref="H30:J30"/>
    <mergeCell ref="K30:M30"/>
    <mergeCell ref="N30:P30"/>
    <mergeCell ref="A1:K2"/>
    <mergeCell ref="A3:K3"/>
    <mergeCell ref="A4:K4"/>
    <mergeCell ref="L8:N8"/>
    <mergeCell ref="W8:X8"/>
    <mergeCell ref="W17:Y18"/>
    <mergeCell ref="Z17:AB18"/>
    <mergeCell ref="B18:D18"/>
    <mergeCell ref="H18:J18"/>
    <mergeCell ref="K18:M18"/>
    <mergeCell ref="N18:P18"/>
    <mergeCell ref="Q18:S18"/>
    <mergeCell ref="B17:D17"/>
    <mergeCell ref="E17:G18"/>
    <mergeCell ref="T17:V18"/>
    <mergeCell ref="D9:E9"/>
    <mergeCell ref="G9:H9"/>
    <mergeCell ref="N9:O9"/>
    <mergeCell ref="T9:U9"/>
    <mergeCell ref="W9:X9"/>
    <mergeCell ref="Q1:V1"/>
    <mergeCell ref="Q2:V2"/>
    <mergeCell ref="AB2:AG2"/>
    <mergeCell ref="R3:S3"/>
    <mergeCell ref="U38:X38"/>
    <mergeCell ref="Y38:AB38"/>
    <mergeCell ref="U39:AB39"/>
    <mergeCell ref="N23:P23"/>
    <mergeCell ref="Q23:S23"/>
    <mergeCell ref="E25:G25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4:G24"/>
    <mergeCell ref="H24:J24"/>
    <mergeCell ref="K24:M24"/>
    <mergeCell ref="N24:P24"/>
    <mergeCell ref="Q24:S24"/>
    <mergeCell ref="T23:V26"/>
    <mergeCell ref="W23:Y26"/>
    <mergeCell ref="Z23:AB26"/>
    <mergeCell ref="E23:G23"/>
    <mergeCell ref="U36:AB36"/>
    <mergeCell ref="U37:X37"/>
    <mergeCell ref="Y37:AB37"/>
    <mergeCell ref="W19:Y22"/>
    <mergeCell ref="Z19:AB22"/>
    <mergeCell ref="T19:V22"/>
    <mergeCell ref="T27:V30"/>
    <mergeCell ref="W27:Y30"/>
    <mergeCell ref="Z27:AB30"/>
    <mergeCell ref="Q30:S30"/>
    <mergeCell ref="Q27:S27"/>
    <mergeCell ref="H28:J28"/>
    <mergeCell ref="K28:M28"/>
    <mergeCell ref="N28:P28"/>
    <mergeCell ref="Q28:S28"/>
    <mergeCell ref="H29:J29"/>
    <mergeCell ref="K29:M29"/>
    <mergeCell ref="N29:P29"/>
    <mergeCell ref="Q29:S29"/>
    <mergeCell ref="U3:V3"/>
    <mergeCell ref="B31:D34"/>
    <mergeCell ref="E31:G31"/>
    <mergeCell ref="E32:G32"/>
    <mergeCell ref="E33:G33"/>
    <mergeCell ref="E34:G34"/>
    <mergeCell ref="H31:J31"/>
    <mergeCell ref="K31:M31"/>
    <mergeCell ref="N31:P31"/>
    <mergeCell ref="Q31:S31"/>
    <mergeCell ref="T31:V34"/>
    <mergeCell ref="E20:G20"/>
    <mergeCell ref="H20:J20"/>
    <mergeCell ref="K20:M20"/>
    <mergeCell ref="N20:P20"/>
    <mergeCell ref="Q20:S20"/>
    <mergeCell ref="H23:J23"/>
    <mergeCell ref="K23:M23"/>
    <mergeCell ref="B19:D22"/>
    <mergeCell ref="E19:G19"/>
    <mergeCell ref="H19:J19"/>
    <mergeCell ref="K19:M19"/>
    <mergeCell ref="N19:P19"/>
    <mergeCell ref="Q19:S19"/>
    <mergeCell ref="B23:D26"/>
    <mergeCell ref="H33:J33"/>
    <mergeCell ref="K33:M33"/>
    <mergeCell ref="N33:P33"/>
    <mergeCell ref="Q33:S33"/>
    <mergeCell ref="H34:J34"/>
    <mergeCell ref="K34:M34"/>
    <mergeCell ref="N34:P34"/>
    <mergeCell ref="G6:AC6"/>
    <mergeCell ref="Q34:S34"/>
    <mergeCell ref="AC23:AE26"/>
    <mergeCell ref="AC19:AE22"/>
    <mergeCell ref="AC18:AE18"/>
    <mergeCell ref="AC17:AH17"/>
    <mergeCell ref="AC27:AE30"/>
    <mergeCell ref="AF27:AH30"/>
    <mergeCell ref="E21:G21"/>
    <mergeCell ref="H21:J21"/>
    <mergeCell ref="K21:M21"/>
    <mergeCell ref="N21:P21"/>
    <mergeCell ref="Q21:S21"/>
    <mergeCell ref="E22:G22"/>
    <mergeCell ref="H22:J22"/>
    <mergeCell ref="K22:M22"/>
    <mergeCell ref="H17:S17"/>
    <mergeCell ref="W31:Y34"/>
    <mergeCell ref="Z31:AB34"/>
    <mergeCell ref="AC31:AE34"/>
    <mergeCell ref="AF31:AH34"/>
    <mergeCell ref="H32:J32"/>
    <mergeCell ref="K32:M32"/>
    <mergeCell ref="N32:P32"/>
    <mergeCell ref="Q32:S32"/>
    <mergeCell ref="AF23:AH26"/>
    <mergeCell ref="AF19:AH22"/>
    <mergeCell ref="AF18:AH18"/>
    <mergeCell ref="N22:P22"/>
    <mergeCell ref="Q22:S22"/>
    <mergeCell ref="V7:AC7"/>
    <mergeCell ref="H14:N14"/>
    <mergeCell ref="H12:N12"/>
    <mergeCell ref="T12:Z12"/>
    <mergeCell ref="T13:Z13"/>
    <mergeCell ref="H13:N13"/>
    <mergeCell ref="AE9:AF9"/>
    <mergeCell ref="G5:AC5"/>
    <mergeCell ref="G7:O7"/>
    <mergeCell ref="D8:K8"/>
    <mergeCell ref="O8:V8"/>
    <mergeCell ref="Y8:AC8"/>
  </mergeCells>
  <dataValidations count="1">
    <dataValidation type="list" allowBlank="1" showInputMessage="1" showErrorMessage="1" sqref="F43:M43">
      <formula1>$G$47:$G$51</formula1>
    </dataValidation>
  </dataValidations>
  <pageMargins left="0.31496062992125984" right="0.31496062992125984" top="0.51181102362204722" bottom="0.11811023622047245" header="0.31496062992125984" footer="0.31496062992125984"/>
  <pageSetup paperSize="9" scale="88" orientation="portrait" horizontalDpi="360" verticalDpi="360" r:id="rId1"/>
  <headerFooter>
    <oddFooter>&amp;R&amp;"Gulim,Regular"&amp;10SP-FMT-04-04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23</xdr:col>
                    <xdr:colOff>0</xdr:colOff>
                    <xdr:row>3</xdr:row>
                    <xdr:rowOff>95250</xdr:rowOff>
                  </from>
                  <to>
                    <xdr:col>23</xdr:col>
                    <xdr:colOff>171450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76200</xdr:rowOff>
                  </from>
                  <to>
                    <xdr:col>16</xdr:col>
                    <xdr:colOff>180975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V44"/>
  <sheetViews>
    <sheetView showGridLines="0" view="pageBreakPreview" topLeftCell="A13" zoomScaleNormal="100" zoomScaleSheetLayoutView="100" workbookViewId="0">
      <selection activeCell="AF27" sqref="AF27:AH30"/>
    </sheetView>
  </sheetViews>
  <sheetFormatPr defaultRowHeight="15"/>
  <cols>
    <col min="1" max="26" width="3" style="531" customWidth="1"/>
    <col min="27" max="34" width="3" style="666" customWidth="1"/>
    <col min="35" max="54" width="2.85546875" style="666" customWidth="1"/>
    <col min="55" max="16384" width="9.140625" style="666"/>
  </cols>
  <sheetData>
    <row r="1" spans="1:40" s="509" customFormat="1" ht="21.75" customHeight="1">
      <c r="A1" s="507" t="s">
        <v>23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8" t="s">
        <v>33</v>
      </c>
      <c r="M1" s="508"/>
      <c r="N1" s="508"/>
      <c r="O1" s="508"/>
      <c r="Q1" s="510" t="str">
        <f>'Data (Temp)'!Q1:V1</f>
        <v>SPR</v>
      </c>
      <c r="R1" s="510"/>
      <c r="S1" s="510"/>
      <c r="T1" s="510"/>
      <c r="U1" s="510"/>
      <c r="V1" s="510"/>
      <c r="W1" s="510"/>
      <c r="AB1" s="511" t="s">
        <v>34</v>
      </c>
      <c r="AC1" s="508"/>
      <c r="AD1" s="512">
        <v>1</v>
      </c>
      <c r="AE1" s="512"/>
      <c r="AF1" s="511" t="s">
        <v>35</v>
      </c>
      <c r="AG1" s="512">
        <v>1</v>
      </c>
      <c r="AH1" s="512"/>
    </row>
    <row r="2" spans="1:40" s="509" customFormat="1" ht="21.75" customHeight="1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11" t="s">
        <v>36</v>
      </c>
      <c r="M2" s="508"/>
      <c r="N2" s="511"/>
      <c r="O2" s="508"/>
      <c r="Q2" s="513">
        <f>'Data (Temp)'!Q2</f>
        <v>42801</v>
      </c>
      <c r="R2" s="513"/>
      <c r="S2" s="513"/>
      <c r="T2" s="513"/>
      <c r="U2" s="513"/>
      <c r="V2" s="513"/>
      <c r="W2" s="511" t="s">
        <v>37</v>
      </c>
      <c r="Y2" s="508"/>
      <c r="Z2" s="514"/>
      <c r="AA2" s="514"/>
      <c r="AB2" s="513">
        <f>'Data (Temp)'!AB2</f>
        <v>42801</v>
      </c>
      <c r="AC2" s="513"/>
      <c r="AD2" s="513"/>
      <c r="AE2" s="513"/>
      <c r="AF2" s="513"/>
      <c r="AG2" s="513"/>
      <c r="AH2" s="515"/>
      <c r="AI2" s="516"/>
    </row>
    <row r="3" spans="1:40" s="509" customFormat="1" ht="21.75" customHeight="1">
      <c r="A3" s="517" t="s">
        <v>38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08" t="s">
        <v>39</v>
      </c>
      <c r="M3" s="508"/>
      <c r="N3" s="508"/>
      <c r="O3" s="508"/>
      <c r="P3" s="508"/>
      <c r="R3" s="518">
        <v>23</v>
      </c>
      <c r="S3" s="518"/>
      <c r="T3" s="519" t="s">
        <v>151</v>
      </c>
      <c r="U3" s="518">
        <v>50</v>
      </c>
      <c r="V3" s="518"/>
      <c r="W3" s="520" t="s">
        <v>27</v>
      </c>
      <c r="Y3" s="508"/>
      <c r="Z3" s="508"/>
      <c r="AA3" s="508"/>
      <c r="AB3" s="508"/>
      <c r="AC3" s="508"/>
      <c r="AD3" s="508"/>
      <c r="AE3" s="521"/>
      <c r="AF3" s="521"/>
      <c r="AG3" s="522"/>
      <c r="AI3" s="516"/>
    </row>
    <row r="4" spans="1:40" s="509" customFormat="1" ht="21.75">
      <c r="A4" s="523" t="s">
        <v>107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08" t="s">
        <v>42</v>
      </c>
      <c r="M4" s="508"/>
      <c r="N4" s="508"/>
      <c r="O4" s="508"/>
      <c r="P4" s="508"/>
      <c r="R4" s="508" t="s">
        <v>43</v>
      </c>
      <c r="S4" s="508"/>
      <c r="T4" s="508"/>
      <c r="U4" s="508"/>
      <c r="V4" s="508"/>
      <c r="W4" s="508"/>
      <c r="X4" s="508"/>
      <c r="Y4" s="508" t="s">
        <v>44</v>
      </c>
      <c r="Z4" s="508"/>
      <c r="AA4" s="508"/>
      <c r="AB4" s="508"/>
      <c r="AC4" s="508"/>
      <c r="AD4" s="508"/>
      <c r="AE4" s="521"/>
      <c r="AF4" s="521"/>
      <c r="AG4" s="522"/>
      <c r="AI4" s="516"/>
    </row>
    <row r="5" spans="1:40" s="522" customFormat="1" ht="23.1" customHeight="1">
      <c r="A5" s="524" t="s">
        <v>45</v>
      </c>
      <c r="B5" s="525"/>
      <c r="C5" s="525"/>
      <c r="D5" s="525"/>
      <c r="E5" s="525"/>
      <c r="G5" s="526" t="str">
        <f>'Data (Temp)'!G5</f>
        <v>SP</v>
      </c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7"/>
      <c r="AG5" s="528"/>
      <c r="AH5" s="529"/>
      <c r="AI5" s="530"/>
      <c r="AJ5" s="531"/>
    </row>
    <row r="6" spans="1:40" s="522" customFormat="1" ht="23.1" customHeight="1">
      <c r="A6" s="524"/>
      <c r="B6" s="525"/>
      <c r="C6" s="525"/>
      <c r="D6" s="525"/>
      <c r="E6" s="525"/>
      <c r="G6" s="532" t="str">
        <f>'Data (Temp)'!G6</f>
        <v>88/115</v>
      </c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532"/>
      <c r="V6" s="532"/>
      <c r="W6" s="532"/>
      <c r="X6" s="532"/>
      <c r="Y6" s="532"/>
      <c r="Z6" s="532"/>
      <c r="AA6" s="532"/>
      <c r="AB6" s="532"/>
      <c r="AC6" s="532"/>
      <c r="AD6" s="527"/>
      <c r="AG6" s="528"/>
      <c r="AH6" s="529"/>
      <c r="AI6" s="530"/>
      <c r="AJ6" s="531"/>
    </row>
    <row r="7" spans="1:40" s="522" customFormat="1" ht="23.1" customHeight="1">
      <c r="A7" s="524" t="s">
        <v>46</v>
      </c>
      <c r="B7" s="525"/>
      <c r="C7" s="525"/>
      <c r="D7" s="525"/>
      <c r="E7" s="525"/>
      <c r="G7" s="526" t="str">
        <f>'Data (Temp)'!G7</f>
        <v>Thermo Hygrometer</v>
      </c>
      <c r="H7" s="526"/>
      <c r="I7" s="526"/>
      <c r="J7" s="526"/>
      <c r="K7" s="526"/>
      <c r="L7" s="526"/>
      <c r="M7" s="526"/>
      <c r="N7" s="526"/>
      <c r="O7" s="526"/>
      <c r="P7" s="524" t="s">
        <v>47</v>
      </c>
      <c r="Q7" s="525"/>
      <c r="U7" s="526" t="str">
        <f>'Data (Temp)'!V7</f>
        <v>Digicon</v>
      </c>
      <c r="V7" s="526"/>
      <c r="W7" s="526"/>
      <c r="X7" s="526"/>
      <c r="Y7" s="526"/>
      <c r="Z7" s="526"/>
      <c r="AA7" s="526"/>
      <c r="AB7" s="526"/>
      <c r="AC7" s="526"/>
      <c r="AD7" s="527"/>
      <c r="AG7" s="533"/>
      <c r="AH7" s="529"/>
      <c r="AI7" s="530"/>
      <c r="AJ7" s="531"/>
    </row>
    <row r="8" spans="1:40" s="522" customFormat="1" ht="23.1" customHeight="1">
      <c r="A8" s="524" t="s">
        <v>48</v>
      </c>
      <c r="D8" s="534" t="str">
        <f>'Data (Temp)'!D8</f>
        <v>TH-02</v>
      </c>
      <c r="E8" s="534"/>
      <c r="F8" s="534"/>
      <c r="G8" s="534"/>
      <c r="H8" s="534"/>
      <c r="I8" s="534"/>
      <c r="J8" s="534"/>
      <c r="K8" s="534"/>
      <c r="L8" s="535" t="s">
        <v>49</v>
      </c>
      <c r="M8" s="535"/>
      <c r="N8" s="535"/>
      <c r="O8" s="534">
        <f>'Data (Temp)'!O8</f>
        <v>123456</v>
      </c>
      <c r="P8" s="534"/>
      <c r="Q8" s="534"/>
      <c r="R8" s="534"/>
      <c r="S8" s="534"/>
      <c r="T8" s="534"/>
      <c r="U8" s="534"/>
      <c r="V8" s="534"/>
      <c r="W8" s="536" t="s">
        <v>50</v>
      </c>
      <c r="X8" s="536"/>
      <c r="Y8" s="537">
        <f>'Data (Temp)'!Y8</f>
        <v>123</v>
      </c>
      <c r="Z8" s="537"/>
      <c r="AA8" s="537"/>
      <c r="AB8" s="537"/>
      <c r="AC8" s="537"/>
      <c r="AD8" s="527"/>
      <c r="AE8" s="538"/>
      <c r="AF8" s="538"/>
      <c r="AG8" s="528"/>
      <c r="AH8" s="529"/>
      <c r="AI8" s="530"/>
      <c r="AJ8" s="531"/>
    </row>
    <row r="9" spans="1:40" s="522" customFormat="1" ht="23.1" customHeight="1">
      <c r="A9" s="539" t="s">
        <v>51</v>
      </c>
      <c r="B9" s="527"/>
      <c r="D9" s="540">
        <f>'Data (Temp)'!D9</f>
        <v>0</v>
      </c>
      <c r="E9" s="540"/>
      <c r="F9" s="541" t="s">
        <v>52</v>
      </c>
      <c r="G9" s="540">
        <f>'Data (Temp)'!G9</f>
        <v>0</v>
      </c>
      <c r="H9" s="540"/>
      <c r="I9" s="524" t="s">
        <v>152</v>
      </c>
      <c r="J9" s="542" t="s">
        <v>53</v>
      </c>
      <c r="N9" s="540">
        <f>'Data (Temp)'!N9</f>
        <v>0</v>
      </c>
      <c r="O9" s="543"/>
      <c r="P9" s="544"/>
      <c r="Q9" s="545" t="s">
        <v>51</v>
      </c>
      <c r="R9" s="546"/>
      <c r="T9" s="543">
        <f>'Data (Temp)'!T9</f>
        <v>0</v>
      </c>
      <c r="U9" s="543"/>
      <c r="V9" s="541" t="s">
        <v>52</v>
      </c>
      <c r="W9" s="540">
        <f>'Data (Temp)'!W9</f>
        <v>0</v>
      </c>
      <c r="X9" s="540"/>
      <c r="Y9" s="545" t="s">
        <v>27</v>
      </c>
      <c r="AA9" s="542" t="s">
        <v>53</v>
      </c>
      <c r="AE9" s="540">
        <f>'Data (Temp)'!AE9</f>
        <v>0</v>
      </c>
      <c r="AF9" s="540"/>
      <c r="AG9" s="533"/>
      <c r="AH9" s="529"/>
      <c r="AI9" s="530"/>
      <c r="AJ9" s="531"/>
    </row>
    <row r="10" spans="1:40" s="522" customFormat="1" ht="23.1" customHeight="1">
      <c r="A10" s="542" t="s">
        <v>54</v>
      </c>
      <c r="B10" s="542"/>
      <c r="C10" s="542"/>
      <c r="D10" s="542"/>
      <c r="E10" s="542"/>
      <c r="F10" s="539"/>
      <c r="G10" s="539"/>
      <c r="H10" s="539" t="s">
        <v>55</v>
      </c>
      <c r="J10" s="547"/>
      <c r="L10" s="539" t="s">
        <v>56</v>
      </c>
      <c r="N10" s="539"/>
      <c r="O10" s="548"/>
      <c r="P10" s="549"/>
      <c r="Q10" s="550"/>
      <c r="R10" s="551"/>
      <c r="S10" s="549"/>
      <c r="T10" s="550"/>
      <c r="U10" s="550"/>
      <c r="V10" s="550"/>
      <c r="W10" s="552"/>
      <c r="X10" s="552"/>
      <c r="Y10" s="552"/>
      <c r="Z10" s="552"/>
      <c r="AA10" s="552"/>
      <c r="AB10" s="552"/>
      <c r="AC10" s="552"/>
      <c r="AD10" s="527"/>
      <c r="AE10" s="538"/>
      <c r="AF10" s="538"/>
      <c r="AG10" s="553"/>
      <c r="AH10" s="553"/>
      <c r="AI10" s="516"/>
    </row>
    <row r="11" spans="1:40" s="522" customFormat="1" ht="6.95" customHeight="1">
      <c r="A11" s="554"/>
      <c r="B11" s="554"/>
      <c r="C11" s="554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  <c r="AA11" s="527"/>
      <c r="AB11" s="527"/>
      <c r="AC11" s="527"/>
      <c r="AD11" s="527"/>
      <c r="AE11" s="538"/>
      <c r="AF11" s="538"/>
    </row>
    <row r="12" spans="1:40" s="522" customFormat="1" ht="23.1" customHeight="1">
      <c r="A12" s="539" t="s">
        <v>142</v>
      </c>
      <c r="B12" s="539"/>
      <c r="C12" s="539"/>
      <c r="D12" s="539"/>
      <c r="E12" s="539"/>
      <c r="F12" s="539"/>
      <c r="G12" s="556" t="s">
        <v>67</v>
      </c>
      <c r="H12" s="526" t="str">
        <f>'Data (Temp)'!H12</f>
        <v>SP-ST-016</v>
      </c>
      <c r="I12" s="526"/>
      <c r="J12" s="526"/>
      <c r="K12" s="526"/>
      <c r="L12" s="526"/>
      <c r="M12" s="526"/>
      <c r="N12" s="526"/>
      <c r="O12" s="527"/>
      <c r="P12" s="527"/>
      <c r="Q12" s="524"/>
      <c r="R12" s="541" t="s">
        <v>57</v>
      </c>
      <c r="S12" s="541"/>
      <c r="T12" s="557">
        <f>'Data (Temp)'!T12:Z12</f>
        <v>43104</v>
      </c>
      <c r="U12" s="558"/>
      <c r="V12" s="558"/>
      <c r="W12" s="558"/>
      <c r="X12" s="558"/>
      <c r="Y12" s="558"/>
      <c r="Z12" s="558"/>
      <c r="AA12" s="527"/>
      <c r="AB12" s="527"/>
      <c r="AC12" s="527"/>
      <c r="AD12" s="527"/>
      <c r="AE12" s="559"/>
      <c r="AF12" s="559"/>
    </row>
    <row r="13" spans="1:40" s="522" customFormat="1" ht="23.1" customHeight="1">
      <c r="A13" s="539" t="s">
        <v>142</v>
      </c>
      <c r="B13" s="539"/>
      <c r="C13" s="539"/>
      <c r="D13" s="539"/>
      <c r="E13" s="539"/>
      <c r="F13" s="539"/>
      <c r="G13" s="556" t="s">
        <v>67</v>
      </c>
      <c r="H13" s="526"/>
      <c r="I13" s="526"/>
      <c r="J13" s="526"/>
      <c r="K13" s="526"/>
      <c r="L13" s="526"/>
      <c r="M13" s="526"/>
      <c r="N13" s="526"/>
      <c r="O13" s="527"/>
      <c r="P13" s="527"/>
      <c r="Q13" s="524"/>
      <c r="R13" s="541" t="s">
        <v>57</v>
      </c>
      <c r="S13" s="541"/>
      <c r="T13" s="557"/>
      <c r="U13" s="558"/>
      <c r="V13" s="558"/>
      <c r="W13" s="558"/>
      <c r="X13" s="558"/>
      <c r="Y13" s="558"/>
      <c r="Z13" s="558"/>
      <c r="AA13" s="527"/>
      <c r="AB13" s="527"/>
      <c r="AC13" s="527"/>
      <c r="AD13" s="527"/>
      <c r="AE13" s="559"/>
      <c r="AF13" s="559"/>
    </row>
    <row r="14" spans="1:40" s="522" customFormat="1" ht="23.1" customHeight="1">
      <c r="A14" s="539" t="str">
        <f>'Data (Temp)'!A14</f>
        <v>Calibration Procedure</v>
      </c>
      <c r="B14" s="539"/>
      <c r="C14" s="539"/>
      <c r="D14" s="539"/>
      <c r="E14" s="539"/>
      <c r="F14" s="539"/>
      <c r="G14" s="560" t="s">
        <v>67</v>
      </c>
      <c r="H14" s="537" t="str">
        <f>'Data (Temp)'!H14</f>
        <v>SP-CPT-04-13</v>
      </c>
      <c r="I14" s="537"/>
      <c r="J14" s="537"/>
      <c r="K14" s="537"/>
      <c r="L14" s="537"/>
      <c r="M14" s="537"/>
      <c r="N14" s="537"/>
      <c r="O14" s="527"/>
      <c r="P14" s="527"/>
      <c r="Q14" s="524"/>
      <c r="R14" s="541"/>
      <c r="S14" s="541"/>
      <c r="T14" s="525"/>
      <c r="U14" s="525"/>
      <c r="V14" s="525"/>
      <c r="W14" s="525"/>
      <c r="X14" s="525"/>
      <c r="Y14" s="525"/>
      <c r="Z14" s="525"/>
      <c r="AA14" s="527"/>
      <c r="AB14" s="527"/>
      <c r="AC14" s="527"/>
      <c r="AD14" s="527"/>
      <c r="AE14" s="559"/>
      <c r="AF14" s="559"/>
    </row>
    <row r="15" spans="1:40" s="522" customFormat="1" ht="18" customHeight="1">
      <c r="W15" s="561"/>
      <c r="X15" s="561"/>
      <c r="Y15" s="561"/>
      <c r="AD15" s="562"/>
      <c r="AL15" s="531"/>
      <c r="AM15" s="531"/>
      <c r="AN15" s="531"/>
    </row>
    <row r="16" spans="1:40" s="522" customFormat="1" ht="18" customHeight="1">
      <c r="B16" s="563" t="s">
        <v>104</v>
      </c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5"/>
      <c r="N16" s="565"/>
      <c r="O16" s="566"/>
      <c r="P16" s="564"/>
      <c r="W16" s="561"/>
      <c r="X16" s="561"/>
      <c r="Y16" s="561"/>
      <c r="AD16" s="562"/>
      <c r="AL16" s="531"/>
      <c r="AM16" s="531"/>
      <c r="AN16" s="531"/>
    </row>
    <row r="17" spans="1:40" s="531" customFormat="1" ht="21" customHeight="1">
      <c r="A17" s="567"/>
      <c r="B17" s="568" t="s">
        <v>58</v>
      </c>
      <c r="C17" s="569"/>
      <c r="D17" s="570"/>
      <c r="E17" s="571" t="s">
        <v>59</v>
      </c>
      <c r="F17" s="572"/>
      <c r="G17" s="573"/>
      <c r="H17" s="574" t="s">
        <v>60</v>
      </c>
      <c r="I17" s="575"/>
      <c r="J17" s="575"/>
      <c r="K17" s="575"/>
      <c r="L17" s="575"/>
      <c r="M17" s="575"/>
      <c r="N17" s="575"/>
      <c r="O17" s="575"/>
      <c r="P17" s="575"/>
      <c r="Q17" s="575"/>
      <c r="R17" s="575"/>
      <c r="S17" s="576"/>
      <c r="T17" s="577" t="s">
        <v>18</v>
      </c>
      <c r="U17" s="578"/>
      <c r="V17" s="579"/>
      <c r="W17" s="577" t="s">
        <v>19</v>
      </c>
      <c r="X17" s="578"/>
      <c r="Y17" s="579"/>
      <c r="Z17" s="580" t="s">
        <v>32</v>
      </c>
      <c r="AA17" s="581"/>
      <c r="AB17" s="582"/>
      <c r="AC17" s="583" t="s">
        <v>24</v>
      </c>
      <c r="AD17" s="584"/>
      <c r="AE17" s="584"/>
      <c r="AF17" s="584"/>
      <c r="AG17" s="584"/>
      <c r="AH17" s="585"/>
    </row>
    <row r="18" spans="1:40" s="531" customFormat="1" ht="21" customHeight="1">
      <c r="A18" s="586"/>
      <c r="B18" s="587" t="s">
        <v>14</v>
      </c>
      <c r="C18" s="588"/>
      <c r="D18" s="589"/>
      <c r="E18" s="590"/>
      <c r="F18" s="591"/>
      <c r="G18" s="592"/>
      <c r="H18" s="568" t="s">
        <v>20</v>
      </c>
      <c r="I18" s="569"/>
      <c r="J18" s="570"/>
      <c r="K18" s="568" t="s">
        <v>21</v>
      </c>
      <c r="L18" s="569"/>
      <c r="M18" s="570"/>
      <c r="N18" s="568" t="s">
        <v>21</v>
      </c>
      <c r="O18" s="569"/>
      <c r="P18" s="570"/>
      <c r="Q18" s="568" t="s">
        <v>20</v>
      </c>
      <c r="R18" s="569"/>
      <c r="S18" s="570"/>
      <c r="T18" s="593"/>
      <c r="U18" s="594"/>
      <c r="V18" s="595"/>
      <c r="W18" s="593"/>
      <c r="X18" s="594"/>
      <c r="Y18" s="595"/>
      <c r="Z18" s="587"/>
      <c r="AA18" s="588"/>
      <c r="AB18" s="589"/>
      <c r="AC18" s="596" t="s">
        <v>20</v>
      </c>
      <c r="AD18" s="597"/>
      <c r="AE18" s="598"/>
      <c r="AF18" s="596" t="s">
        <v>21</v>
      </c>
      <c r="AG18" s="597"/>
      <c r="AH18" s="598"/>
    </row>
    <row r="19" spans="1:40" s="531" customFormat="1" ht="21" customHeight="1">
      <c r="A19" s="586"/>
      <c r="B19" s="599">
        <v>30</v>
      </c>
      <c r="C19" s="600"/>
      <c r="D19" s="601"/>
      <c r="E19" s="602" t="s">
        <v>61</v>
      </c>
      <c r="F19" s="603"/>
      <c r="G19" s="603"/>
      <c r="H19" s="604">
        <v>0</v>
      </c>
      <c r="I19" s="605"/>
      <c r="J19" s="605"/>
      <c r="K19" s="606">
        <v>0</v>
      </c>
      <c r="L19" s="607"/>
      <c r="M19" s="608"/>
      <c r="N19" s="607">
        <f>K19</f>
        <v>0</v>
      </c>
      <c r="O19" s="607"/>
      <c r="P19" s="607"/>
      <c r="Q19" s="604">
        <f>H19</f>
        <v>0</v>
      </c>
      <c r="R19" s="605"/>
      <c r="S19" s="609"/>
      <c r="T19" s="610">
        <f>AVERAGE(H19:J22,Q19:S22)</f>
        <v>0</v>
      </c>
      <c r="U19" s="610"/>
      <c r="V19" s="611"/>
      <c r="W19" s="612">
        <f>AVERAGE(K19:M22,N19:P22)</f>
        <v>0</v>
      </c>
      <c r="X19" s="613"/>
      <c r="Y19" s="614"/>
      <c r="Z19" s="615">
        <f>W19-T19</f>
        <v>0</v>
      </c>
      <c r="AA19" s="616"/>
      <c r="AB19" s="617"/>
      <c r="AC19" s="618">
        <f>_xlfn.STDEV.S(AVERAGE(H19,Q19),AVERAGE(H20,Q20),AVERAGE(H21,Q21),AVERAGE(H22,Q22))/SQRT(4)</f>
        <v>0</v>
      </c>
      <c r="AD19" s="619"/>
      <c r="AE19" s="620"/>
      <c r="AF19" s="618">
        <f>_xlfn.STDEV.S(AVERAGE(K19:P19),AVERAGE(K20:P20),AVERAGE(K21:P21),AVERAGE(K22:P22))/SQRT(4)</f>
        <v>0</v>
      </c>
      <c r="AG19" s="619"/>
      <c r="AH19" s="620"/>
    </row>
    <row r="20" spans="1:40" s="531" customFormat="1" ht="21" customHeight="1">
      <c r="A20" s="586"/>
      <c r="B20" s="621"/>
      <c r="C20" s="622"/>
      <c r="D20" s="623"/>
      <c r="E20" s="624" t="s">
        <v>62</v>
      </c>
      <c r="F20" s="625"/>
      <c r="G20" s="625"/>
      <c r="H20" s="626">
        <f>H19</f>
        <v>0</v>
      </c>
      <c r="I20" s="627"/>
      <c r="J20" s="627"/>
      <c r="K20" s="628">
        <f>K19</f>
        <v>0</v>
      </c>
      <c r="L20" s="629"/>
      <c r="M20" s="630"/>
      <c r="N20" s="629">
        <f t="shared" ref="N20:N30" si="0">K20</f>
        <v>0</v>
      </c>
      <c r="O20" s="629"/>
      <c r="P20" s="629"/>
      <c r="Q20" s="626">
        <f t="shared" ref="Q20:Q30" si="1">H20</f>
        <v>0</v>
      </c>
      <c r="R20" s="627"/>
      <c r="S20" s="631"/>
      <c r="T20" s="632"/>
      <c r="U20" s="632"/>
      <c r="V20" s="633"/>
      <c r="W20" s="634"/>
      <c r="X20" s="635"/>
      <c r="Y20" s="636"/>
      <c r="Z20" s="637"/>
      <c r="AA20" s="638"/>
      <c r="AB20" s="639"/>
      <c r="AC20" s="640"/>
      <c r="AD20" s="641"/>
      <c r="AE20" s="642"/>
      <c r="AF20" s="640"/>
      <c r="AG20" s="641"/>
      <c r="AH20" s="642"/>
      <c r="AN20" s="643"/>
    </row>
    <row r="21" spans="1:40" s="531" customFormat="1" ht="21" customHeight="1">
      <c r="A21" s="586"/>
      <c r="B21" s="621"/>
      <c r="C21" s="622"/>
      <c r="D21" s="623"/>
      <c r="E21" s="624" t="s">
        <v>63</v>
      </c>
      <c r="F21" s="625"/>
      <c r="G21" s="625"/>
      <c r="H21" s="626">
        <f t="shared" ref="H21:H30" si="2">H20</f>
        <v>0</v>
      </c>
      <c r="I21" s="627"/>
      <c r="J21" s="627"/>
      <c r="K21" s="628">
        <f t="shared" ref="K21:K30" si="3">K20</f>
        <v>0</v>
      </c>
      <c r="L21" s="629"/>
      <c r="M21" s="630"/>
      <c r="N21" s="629">
        <f t="shared" si="0"/>
        <v>0</v>
      </c>
      <c r="O21" s="629"/>
      <c r="P21" s="629"/>
      <c r="Q21" s="626">
        <f t="shared" si="1"/>
        <v>0</v>
      </c>
      <c r="R21" s="627"/>
      <c r="S21" s="631"/>
      <c r="T21" s="632"/>
      <c r="U21" s="632"/>
      <c r="V21" s="633"/>
      <c r="W21" s="634"/>
      <c r="X21" s="635"/>
      <c r="Y21" s="636"/>
      <c r="Z21" s="637"/>
      <c r="AA21" s="638"/>
      <c r="AB21" s="639"/>
      <c r="AC21" s="640"/>
      <c r="AD21" s="641"/>
      <c r="AE21" s="642"/>
      <c r="AF21" s="640"/>
      <c r="AG21" s="641"/>
      <c r="AH21" s="642"/>
      <c r="AN21" s="643"/>
    </row>
    <row r="22" spans="1:40" s="531" customFormat="1" ht="21" customHeight="1">
      <c r="A22" s="586"/>
      <c r="B22" s="644"/>
      <c r="C22" s="645"/>
      <c r="D22" s="646"/>
      <c r="E22" s="647" t="s">
        <v>64</v>
      </c>
      <c r="F22" s="648"/>
      <c r="G22" s="648"/>
      <c r="H22" s="649">
        <f t="shared" si="2"/>
        <v>0</v>
      </c>
      <c r="I22" s="650"/>
      <c r="J22" s="650"/>
      <c r="K22" s="651">
        <f t="shared" si="3"/>
        <v>0</v>
      </c>
      <c r="L22" s="652"/>
      <c r="M22" s="653"/>
      <c r="N22" s="652">
        <f t="shared" si="0"/>
        <v>0</v>
      </c>
      <c r="O22" s="652"/>
      <c r="P22" s="652"/>
      <c r="Q22" s="649">
        <f t="shared" si="1"/>
        <v>0</v>
      </c>
      <c r="R22" s="650"/>
      <c r="S22" s="654"/>
      <c r="T22" s="655"/>
      <c r="U22" s="655"/>
      <c r="V22" s="656"/>
      <c r="W22" s="657"/>
      <c r="X22" s="658"/>
      <c r="Y22" s="659"/>
      <c r="Z22" s="660"/>
      <c r="AA22" s="661"/>
      <c r="AB22" s="662"/>
      <c r="AC22" s="663"/>
      <c r="AD22" s="664"/>
      <c r="AE22" s="665"/>
      <c r="AF22" s="663"/>
      <c r="AG22" s="664"/>
      <c r="AH22" s="665"/>
      <c r="AN22" s="643"/>
    </row>
    <row r="23" spans="1:40" s="531" customFormat="1" ht="21" customHeight="1">
      <c r="A23" s="586"/>
      <c r="B23" s="599">
        <v>50</v>
      </c>
      <c r="C23" s="600"/>
      <c r="D23" s="601"/>
      <c r="E23" s="602" t="s">
        <v>61</v>
      </c>
      <c r="F23" s="603"/>
      <c r="G23" s="603"/>
      <c r="H23" s="604">
        <v>0</v>
      </c>
      <c r="I23" s="605"/>
      <c r="J23" s="605"/>
      <c r="K23" s="606">
        <v>0</v>
      </c>
      <c r="L23" s="607"/>
      <c r="M23" s="608"/>
      <c r="N23" s="607">
        <f t="shared" si="0"/>
        <v>0</v>
      </c>
      <c r="O23" s="607"/>
      <c r="P23" s="607"/>
      <c r="Q23" s="604">
        <f t="shared" si="1"/>
        <v>0</v>
      </c>
      <c r="R23" s="605"/>
      <c r="S23" s="609"/>
      <c r="T23" s="610">
        <f>AVERAGE(H23:J26,Q23:S26)</f>
        <v>0</v>
      </c>
      <c r="U23" s="610"/>
      <c r="V23" s="611"/>
      <c r="W23" s="612">
        <f>AVERAGE(K23:M26,N23:P26)</f>
        <v>0</v>
      </c>
      <c r="X23" s="613"/>
      <c r="Y23" s="614"/>
      <c r="Z23" s="615">
        <f>W23-T23</f>
        <v>0</v>
      </c>
      <c r="AA23" s="616"/>
      <c r="AB23" s="617"/>
      <c r="AC23" s="618">
        <f t="shared" ref="AC23" si="4">_xlfn.STDEV.S(AVERAGE(H23,Q23),AVERAGE(H24,Q24),AVERAGE(H25,Q25),AVERAGE(H26,Q26))/SQRT(4)</f>
        <v>0</v>
      </c>
      <c r="AD23" s="619"/>
      <c r="AE23" s="620"/>
      <c r="AF23" s="618">
        <f t="shared" ref="AF23" si="5">_xlfn.STDEV.S(AVERAGE(K23:P23),AVERAGE(K24:P24),AVERAGE(K25:P25),AVERAGE(K26:P26))/SQRT(4)</f>
        <v>0</v>
      </c>
      <c r="AG23" s="619"/>
      <c r="AH23" s="620"/>
    </row>
    <row r="24" spans="1:40" s="531" customFormat="1" ht="21" customHeight="1">
      <c r="A24" s="586"/>
      <c r="B24" s="621"/>
      <c r="C24" s="622"/>
      <c r="D24" s="623"/>
      <c r="E24" s="624" t="s">
        <v>62</v>
      </c>
      <c r="F24" s="625"/>
      <c r="G24" s="625"/>
      <c r="H24" s="626">
        <f t="shared" si="2"/>
        <v>0</v>
      </c>
      <c r="I24" s="627"/>
      <c r="J24" s="627"/>
      <c r="K24" s="628">
        <f t="shared" si="3"/>
        <v>0</v>
      </c>
      <c r="L24" s="629"/>
      <c r="M24" s="630"/>
      <c r="N24" s="629">
        <f t="shared" si="0"/>
        <v>0</v>
      </c>
      <c r="O24" s="629"/>
      <c r="P24" s="629"/>
      <c r="Q24" s="626">
        <f t="shared" si="1"/>
        <v>0</v>
      </c>
      <c r="R24" s="627"/>
      <c r="S24" s="631"/>
      <c r="T24" s="632"/>
      <c r="U24" s="632"/>
      <c r="V24" s="633"/>
      <c r="W24" s="634"/>
      <c r="X24" s="635"/>
      <c r="Y24" s="636"/>
      <c r="Z24" s="637"/>
      <c r="AA24" s="638"/>
      <c r="AB24" s="639"/>
      <c r="AC24" s="640"/>
      <c r="AD24" s="641"/>
      <c r="AE24" s="642"/>
      <c r="AF24" s="640"/>
      <c r="AG24" s="641"/>
      <c r="AH24" s="642"/>
      <c r="AN24" s="643"/>
    </row>
    <row r="25" spans="1:40" s="531" customFormat="1" ht="21" customHeight="1">
      <c r="A25" s="586"/>
      <c r="B25" s="621"/>
      <c r="C25" s="622"/>
      <c r="D25" s="623"/>
      <c r="E25" s="624" t="s">
        <v>63</v>
      </c>
      <c r="F25" s="625"/>
      <c r="G25" s="625"/>
      <c r="H25" s="626">
        <f t="shared" si="2"/>
        <v>0</v>
      </c>
      <c r="I25" s="627"/>
      <c r="J25" s="627"/>
      <c r="K25" s="628">
        <f t="shared" si="3"/>
        <v>0</v>
      </c>
      <c r="L25" s="629"/>
      <c r="M25" s="630"/>
      <c r="N25" s="629">
        <f t="shared" si="0"/>
        <v>0</v>
      </c>
      <c r="O25" s="629"/>
      <c r="P25" s="629"/>
      <c r="Q25" s="626">
        <f t="shared" si="1"/>
        <v>0</v>
      </c>
      <c r="R25" s="627"/>
      <c r="S25" s="631"/>
      <c r="T25" s="632"/>
      <c r="U25" s="632"/>
      <c r="V25" s="633"/>
      <c r="W25" s="634"/>
      <c r="X25" s="635"/>
      <c r="Y25" s="636"/>
      <c r="Z25" s="637"/>
      <c r="AA25" s="638"/>
      <c r="AB25" s="639"/>
      <c r="AC25" s="640"/>
      <c r="AD25" s="641"/>
      <c r="AE25" s="642"/>
      <c r="AF25" s="640"/>
      <c r="AG25" s="641"/>
      <c r="AH25" s="642"/>
      <c r="AN25" s="643"/>
    </row>
    <row r="26" spans="1:40" ht="21" customHeight="1">
      <c r="A26" s="586"/>
      <c r="B26" s="644"/>
      <c r="C26" s="645"/>
      <c r="D26" s="646"/>
      <c r="E26" s="647" t="s">
        <v>64</v>
      </c>
      <c r="F26" s="648"/>
      <c r="G26" s="648"/>
      <c r="H26" s="649">
        <f t="shared" si="2"/>
        <v>0</v>
      </c>
      <c r="I26" s="650"/>
      <c r="J26" s="650"/>
      <c r="K26" s="651">
        <f t="shared" si="3"/>
        <v>0</v>
      </c>
      <c r="L26" s="652"/>
      <c r="M26" s="653"/>
      <c r="N26" s="652">
        <f t="shared" si="0"/>
        <v>0</v>
      </c>
      <c r="O26" s="652"/>
      <c r="P26" s="652"/>
      <c r="Q26" s="649">
        <f t="shared" si="1"/>
        <v>0</v>
      </c>
      <c r="R26" s="650"/>
      <c r="S26" s="654"/>
      <c r="T26" s="655"/>
      <c r="U26" s="655"/>
      <c r="V26" s="656"/>
      <c r="W26" s="657"/>
      <c r="X26" s="658"/>
      <c r="Y26" s="659"/>
      <c r="Z26" s="660"/>
      <c r="AA26" s="661"/>
      <c r="AB26" s="662"/>
      <c r="AC26" s="663"/>
      <c r="AD26" s="664"/>
      <c r="AE26" s="665"/>
      <c r="AF26" s="663"/>
      <c r="AG26" s="664"/>
      <c r="AH26" s="665"/>
      <c r="AN26" s="643"/>
    </row>
    <row r="27" spans="1:40" ht="21" customHeight="1">
      <c r="A27" s="586"/>
      <c r="B27" s="621">
        <v>70</v>
      </c>
      <c r="C27" s="622"/>
      <c r="D27" s="623"/>
      <c r="E27" s="624" t="s">
        <v>61</v>
      </c>
      <c r="F27" s="625"/>
      <c r="G27" s="625"/>
      <c r="H27" s="626">
        <v>0</v>
      </c>
      <c r="I27" s="627"/>
      <c r="J27" s="627"/>
      <c r="K27" s="628">
        <v>0</v>
      </c>
      <c r="L27" s="629"/>
      <c r="M27" s="630"/>
      <c r="N27" s="629">
        <f t="shared" si="0"/>
        <v>0</v>
      </c>
      <c r="O27" s="629"/>
      <c r="P27" s="629"/>
      <c r="Q27" s="626">
        <f t="shared" si="1"/>
        <v>0</v>
      </c>
      <c r="R27" s="627"/>
      <c r="S27" s="631"/>
      <c r="T27" s="632">
        <f>AVERAGE(H27:J30,Q27:S30)</f>
        <v>0</v>
      </c>
      <c r="U27" s="632"/>
      <c r="V27" s="633"/>
      <c r="W27" s="612">
        <f>AVERAGE(K27:M30,N27:P30)</f>
        <v>0</v>
      </c>
      <c r="X27" s="613"/>
      <c r="Y27" s="614"/>
      <c r="Z27" s="615">
        <f>W27-T27</f>
        <v>0</v>
      </c>
      <c r="AA27" s="616"/>
      <c r="AB27" s="617"/>
      <c r="AC27" s="618">
        <f t="shared" ref="AC27" si="6">_xlfn.STDEV.S(AVERAGE(H27,Q27),AVERAGE(H28,Q28),AVERAGE(H29,Q29),AVERAGE(H30,Q30))/SQRT(4)</f>
        <v>0</v>
      </c>
      <c r="AD27" s="619"/>
      <c r="AE27" s="620"/>
      <c r="AF27" s="618">
        <f t="shared" ref="AF27" si="7">_xlfn.STDEV.S(AVERAGE(K27:P27),AVERAGE(K28:P28),AVERAGE(K29:P29),AVERAGE(K30:P30))/SQRT(4)</f>
        <v>0</v>
      </c>
      <c r="AG27" s="619"/>
      <c r="AH27" s="620"/>
      <c r="AN27" s="531"/>
    </row>
    <row r="28" spans="1:40" ht="21" customHeight="1">
      <c r="A28" s="586"/>
      <c r="B28" s="621"/>
      <c r="C28" s="622"/>
      <c r="D28" s="623"/>
      <c r="E28" s="624" t="s">
        <v>62</v>
      </c>
      <c r="F28" s="625"/>
      <c r="G28" s="625"/>
      <c r="H28" s="626">
        <f t="shared" si="2"/>
        <v>0</v>
      </c>
      <c r="I28" s="627"/>
      <c r="J28" s="627"/>
      <c r="K28" s="628">
        <f t="shared" si="3"/>
        <v>0</v>
      </c>
      <c r="L28" s="629"/>
      <c r="M28" s="630"/>
      <c r="N28" s="629">
        <f t="shared" si="0"/>
        <v>0</v>
      </c>
      <c r="O28" s="629"/>
      <c r="P28" s="629"/>
      <c r="Q28" s="626">
        <f t="shared" si="1"/>
        <v>0</v>
      </c>
      <c r="R28" s="627"/>
      <c r="S28" s="631"/>
      <c r="T28" s="632"/>
      <c r="U28" s="632"/>
      <c r="V28" s="633"/>
      <c r="W28" s="634"/>
      <c r="X28" s="635"/>
      <c r="Y28" s="636"/>
      <c r="Z28" s="637"/>
      <c r="AA28" s="638"/>
      <c r="AB28" s="639"/>
      <c r="AC28" s="640"/>
      <c r="AD28" s="641"/>
      <c r="AE28" s="642"/>
      <c r="AF28" s="640"/>
      <c r="AG28" s="641"/>
      <c r="AH28" s="642"/>
      <c r="AN28" s="643"/>
    </row>
    <row r="29" spans="1:40" ht="21" customHeight="1">
      <c r="A29" s="586"/>
      <c r="B29" s="621"/>
      <c r="C29" s="622"/>
      <c r="D29" s="623"/>
      <c r="E29" s="624" t="s">
        <v>63</v>
      </c>
      <c r="F29" s="625"/>
      <c r="G29" s="625"/>
      <c r="H29" s="626">
        <f t="shared" si="2"/>
        <v>0</v>
      </c>
      <c r="I29" s="627"/>
      <c r="J29" s="627"/>
      <c r="K29" s="628">
        <f t="shared" si="3"/>
        <v>0</v>
      </c>
      <c r="L29" s="629"/>
      <c r="M29" s="630"/>
      <c r="N29" s="629">
        <f t="shared" si="0"/>
        <v>0</v>
      </c>
      <c r="O29" s="629"/>
      <c r="P29" s="629"/>
      <c r="Q29" s="626">
        <f t="shared" si="1"/>
        <v>0</v>
      </c>
      <c r="R29" s="627"/>
      <c r="S29" s="631"/>
      <c r="T29" s="632"/>
      <c r="U29" s="632"/>
      <c r="V29" s="633"/>
      <c r="W29" s="634"/>
      <c r="X29" s="635"/>
      <c r="Y29" s="636"/>
      <c r="Z29" s="637"/>
      <c r="AA29" s="638"/>
      <c r="AB29" s="639"/>
      <c r="AC29" s="640"/>
      <c r="AD29" s="641"/>
      <c r="AE29" s="642"/>
      <c r="AF29" s="640"/>
      <c r="AG29" s="641"/>
      <c r="AH29" s="642"/>
      <c r="AN29" s="643"/>
    </row>
    <row r="30" spans="1:40" ht="21" customHeight="1">
      <c r="A30" s="586"/>
      <c r="B30" s="644"/>
      <c r="C30" s="645"/>
      <c r="D30" s="646"/>
      <c r="E30" s="647" t="s">
        <v>64</v>
      </c>
      <c r="F30" s="648"/>
      <c r="G30" s="648"/>
      <c r="H30" s="649">
        <f t="shared" si="2"/>
        <v>0</v>
      </c>
      <c r="I30" s="650"/>
      <c r="J30" s="650"/>
      <c r="K30" s="651">
        <f t="shared" si="3"/>
        <v>0</v>
      </c>
      <c r="L30" s="652"/>
      <c r="M30" s="653"/>
      <c r="N30" s="652">
        <f t="shared" si="0"/>
        <v>0</v>
      </c>
      <c r="O30" s="652"/>
      <c r="P30" s="652"/>
      <c r="Q30" s="649">
        <f t="shared" si="1"/>
        <v>0</v>
      </c>
      <c r="R30" s="650"/>
      <c r="S30" s="654"/>
      <c r="T30" s="655"/>
      <c r="U30" s="655"/>
      <c r="V30" s="656"/>
      <c r="W30" s="657"/>
      <c r="X30" s="658"/>
      <c r="Y30" s="659"/>
      <c r="Z30" s="660"/>
      <c r="AA30" s="661"/>
      <c r="AB30" s="662"/>
      <c r="AC30" s="663"/>
      <c r="AD30" s="664"/>
      <c r="AE30" s="665"/>
      <c r="AF30" s="663"/>
      <c r="AG30" s="664"/>
      <c r="AH30" s="665"/>
      <c r="AN30" s="643"/>
    </row>
    <row r="31" spans="1:40" s="676" customFormat="1" ht="15.95" customHeight="1">
      <c r="A31" s="667"/>
      <c r="B31" s="668"/>
      <c r="C31" s="668"/>
      <c r="D31" s="668"/>
      <c r="E31" s="669"/>
      <c r="F31" s="669"/>
      <c r="G31" s="669"/>
      <c r="H31" s="670"/>
      <c r="I31" s="670"/>
      <c r="J31" s="670"/>
      <c r="K31" s="670"/>
      <c r="L31" s="670"/>
      <c r="M31" s="670"/>
      <c r="N31" s="670"/>
      <c r="O31" s="670"/>
      <c r="P31" s="670"/>
      <c r="Q31" s="670"/>
      <c r="R31" s="670"/>
      <c r="S31" s="670"/>
      <c r="T31" s="671"/>
      <c r="U31" s="671"/>
      <c r="V31" s="671"/>
      <c r="W31" s="672"/>
      <c r="X31" s="672"/>
      <c r="Y31" s="672"/>
      <c r="Z31" s="673"/>
      <c r="AA31" s="673"/>
      <c r="AB31" s="674"/>
      <c r="AC31" s="675"/>
      <c r="AD31" s="675"/>
      <c r="AE31" s="675"/>
      <c r="AF31" s="675"/>
      <c r="AG31" s="675"/>
      <c r="AH31" s="675"/>
      <c r="AN31" s="643"/>
    </row>
    <row r="32" spans="1:40" s="676" customFormat="1" ht="18" customHeight="1">
      <c r="B32" s="677"/>
      <c r="C32" s="677"/>
      <c r="D32" s="677"/>
      <c r="E32" s="678"/>
      <c r="F32" s="678"/>
      <c r="G32" s="678"/>
      <c r="H32" s="679"/>
      <c r="I32" s="679"/>
      <c r="J32" s="679"/>
      <c r="K32" s="679"/>
      <c r="L32" s="679"/>
      <c r="M32" s="679"/>
      <c r="N32" s="679"/>
      <c r="O32" s="679"/>
      <c r="P32" s="679"/>
      <c r="Q32" s="679"/>
      <c r="R32" s="679"/>
      <c r="S32" s="679"/>
      <c r="T32" s="680"/>
      <c r="U32" s="681" t="s">
        <v>29</v>
      </c>
      <c r="V32" s="682"/>
      <c r="W32" s="682"/>
      <c r="X32" s="682"/>
      <c r="Y32" s="682"/>
      <c r="Z32" s="682"/>
      <c r="AA32" s="682"/>
      <c r="AB32" s="683"/>
      <c r="AH32" s="684"/>
      <c r="AI32" s="684"/>
      <c r="AJ32" s="684"/>
      <c r="AK32" s="684"/>
      <c r="AL32" s="684"/>
      <c r="AM32" s="684"/>
      <c r="AN32" s="643"/>
    </row>
    <row r="33" spans="1:48" s="676" customFormat="1" ht="18" customHeight="1">
      <c r="A33" s="667"/>
      <c r="B33" s="677"/>
      <c r="C33" s="677"/>
      <c r="D33" s="677"/>
      <c r="E33" s="678"/>
      <c r="F33" s="678"/>
      <c r="G33" s="678"/>
      <c r="H33" s="679"/>
      <c r="I33" s="679"/>
      <c r="J33" s="679"/>
      <c r="K33" s="679"/>
      <c r="L33" s="679"/>
      <c r="M33" s="679"/>
      <c r="N33" s="679"/>
      <c r="O33" s="679"/>
      <c r="P33" s="679"/>
      <c r="Q33" s="679"/>
      <c r="R33" s="679"/>
      <c r="S33" s="679"/>
      <c r="T33" s="680"/>
      <c r="U33" s="685" t="s">
        <v>105</v>
      </c>
      <c r="V33" s="686"/>
      <c r="W33" s="686"/>
      <c r="X33" s="687"/>
      <c r="Y33" s="685" t="s">
        <v>106</v>
      </c>
      <c r="Z33" s="686"/>
      <c r="AA33" s="686"/>
      <c r="AB33" s="687"/>
      <c r="AH33" s="684"/>
      <c r="AI33" s="684"/>
      <c r="AJ33" s="684"/>
      <c r="AK33" s="684"/>
      <c r="AL33" s="684"/>
      <c r="AM33" s="684"/>
      <c r="AN33" s="643"/>
    </row>
    <row r="34" spans="1:48" ht="18" customHeight="1">
      <c r="A34" s="643"/>
      <c r="B34" s="677"/>
      <c r="C34" s="677"/>
      <c r="D34" s="677"/>
      <c r="E34" s="678"/>
      <c r="F34" s="678"/>
      <c r="G34" s="678"/>
      <c r="H34" s="679"/>
      <c r="I34" s="679"/>
      <c r="J34" s="679"/>
      <c r="K34" s="679"/>
      <c r="L34" s="679"/>
      <c r="M34" s="679"/>
      <c r="N34" s="679"/>
      <c r="O34" s="679"/>
      <c r="P34" s="679"/>
      <c r="Q34" s="679"/>
      <c r="R34" s="679"/>
      <c r="S34" s="679"/>
      <c r="T34" s="680"/>
      <c r="U34" s="688">
        <f>W19</f>
        <v>0</v>
      </c>
      <c r="V34" s="689"/>
      <c r="W34" s="689"/>
      <c r="X34" s="690"/>
      <c r="Y34" s="688">
        <f>U34</f>
        <v>0</v>
      </c>
      <c r="Z34" s="689"/>
      <c r="AA34" s="689"/>
      <c r="AB34" s="690"/>
      <c r="AC34" s="691"/>
      <c r="AD34" s="691"/>
      <c r="AE34" s="691"/>
      <c r="AF34" s="691"/>
      <c r="AG34" s="691"/>
      <c r="AH34" s="684"/>
      <c r="AI34" s="684"/>
      <c r="AJ34" s="684"/>
      <c r="AK34" s="684"/>
      <c r="AL34" s="684"/>
      <c r="AM34" s="684"/>
      <c r="AN34" s="643"/>
    </row>
    <row r="35" spans="1:48" ht="18" customHeight="1">
      <c r="A35" s="643"/>
      <c r="B35" s="677"/>
      <c r="C35" s="677"/>
      <c r="D35" s="677"/>
      <c r="E35" s="678"/>
      <c r="F35" s="678"/>
      <c r="G35" s="678"/>
      <c r="H35" s="679"/>
      <c r="I35" s="679"/>
      <c r="J35" s="679"/>
      <c r="K35" s="679"/>
      <c r="L35" s="679"/>
      <c r="M35" s="679"/>
      <c r="N35" s="679"/>
      <c r="O35" s="679"/>
      <c r="P35" s="679"/>
      <c r="Q35" s="679"/>
      <c r="R35" s="679"/>
      <c r="S35" s="679"/>
      <c r="T35" s="680"/>
      <c r="U35" s="692">
        <f>U34-Y34</f>
        <v>0</v>
      </c>
      <c r="V35" s="693"/>
      <c r="W35" s="693"/>
      <c r="X35" s="693"/>
      <c r="Y35" s="693"/>
      <c r="Z35" s="693"/>
      <c r="AA35" s="693"/>
      <c r="AB35" s="694"/>
      <c r="AC35" s="676"/>
      <c r="AD35" s="676"/>
      <c r="AE35" s="676"/>
      <c r="AF35" s="676"/>
      <c r="AG35" s="676"/>
      <c r="AH35" s="684"/>
      <c r="AI35" s="684"/>
      <c r="AJ35" s="684"/>
      <c r="AK35" s="684"/>
      <c r="AL35" s="684"/>
      <c r="AM35" s="684"/>
      <c r="AN35" s="643"/>
    </row>
    <row r="36" spans="1:48" ht="18" customHeight="1">
      <c r="A36" s="643"/>
      <c r="B36" s="677"/>
      <c r="C36" s="677"/>
      <c r="D36" s="677"/>
      <c r="E36" s="678"/>
      <c r="F36" s="678"/>
      <c r="G36" s="678"/>
      <c r="H36" s="679"/>
      <c r="I36" s="679"/>
      <c r="J36" s="679"/>
      <c r="K36" s="679"/>
      <c r="L36" s="679"/>
      <c r="M36" s="679"/>
      <c r="N36" s="679"/>
      <c r="O36" s="679"/>
      <c r="P36" s="679"/>
      <c r="Q36" s="679"/>
      <c r="R36" s="679"/>
      <c r="S36" s="679"/>
      <c r="T36" s="680"/>
      <c r="U36" s="680"/>
      <c r="V36" s="680"/>
      <c r="W36" s="695"/>
      <c r="X36" s="695"/>
      <c r="Y36" s="695"/>
      <c r="Z36" s="696"/>
      <c r="AA36" s="696"/>
      <c r="AB36" s="696"/>
      <c r="AC36" s="676"/>
      <c r="AD36" s="676"/>
      <c r="AE36" s="676"/>
      <c r="AF36" s="676"/>
      <c r="AG36" s="676"/>
      <c r="AH36" s="684"/>
      <c r="AI36" s="684"/>
      <c r="AJ36" s="684"/>
      <c r="AK36" s="684"/>
      <c r="AL36" s="684"/>
      <c r="AM36" s="684"/>
      <c r="AN36" s="643"/>
    </row>
    <row r="37" spans="1:48" ht="18" customHeight="1">
      <c r="B37" s="677"/>
      <c r="C37" s="677"/>
      <c r="D37" s="677"/>
      <c r="E37" s="678"/>
      <c r="F37" s="678"/>
      <c r="G37" s="678"/>
      <c r="H37" s="679"/>
      <c r="I37" s="679"/>
      <c r="J37" s="679"/>
      <c r="K37" s="679"/>
      <c r="L37" s="679"/>
      <c r="M37" s="679"/>
      <c r="N37" s="679"/>
      <c r="O37" s="679"/>
      <c r="P37" s="679"/>
      <c r="Q37" s="679"/>
      <c r="R37" s="679"/>
      <c r="S37" s="679"/>
      <c r="T37" s="680"/>
      <c r="U37" s="680"/>
      <c r="V37" s="680"/>
      <c r="W37" s="695"/>
      <c r="X37" s="695"/>
      <c r="Y37" s="695"/>
      <c r="Z37" s="696"/>
      <c r="AA37" s="696"/>
      <c r="AB37" s="696"/>
      <c r="AC37" s="676"/>
      <c r="AD37" s="676"/>
      <c r="AE37" s="676"/>
      <c r="AF37" s="676"/>
      <c r="AG37" s="676"/>
      <c r="AH37" s="684"/>
      <c r="AI37" s="684"/>
      <c r="AJ37" s="684"/>
      <c r="AK37" s="684"/>
      <c r="AL37" s="684"/>
      <c r="AM37" s="684"/>
    </row>
    <row r="38" spans="1:48" ht="18" customHeight="1">
      <c r="B38" s="677"/>
      <c r="C38" s="677"/>
      <c r="D38" s="677"/>
      <c r="E38" s="678"/>
      <c r="F38" s="678"/>
      <c r="G38" s="678"/>
      <c r="H38" s="679"/>
      <c r="I38" s="679"/>
      <c r="J38" s="679"/>
      <c r="K38" s="679"/>
      <c r="L38" s="679"/>
      <c r="M38" s="679"/>
      <c r="N38" s="679"/>
      <c r="O38" s="679"/>
      <c r="P38" s="679"/>
      <c r="Q38" s="679"/>
      <c r="R38" s="679"/>
      <c r="S38" s="679"/>
      <c r="T38" s="680"/>
      <c r="U38" s="680"/>
      <c r="V38" s="680"/>
      <c r="W38" s="695"/>
      <c r="X38" s="695"/>
      <c r="Y38" s="695"/>
      <c r="Z38" s="696"/>
      <c r="AA38" s="696"/>
      <c r="AB38" s="696"/>
      <c r="AC38" s="691"/>
      <c r="AD38" s="691"/>
      <c r="AE38" s="691"/>
      <c r="AF38" s="691"/>
      <c r="AG38" s="691"/>
      <c r="AH38" s="684"/>
      <c r="AI38" s="684"/>
      <c r="AJ38" s="684"/>
      <c r="AK38" s="684"/>
      <c r="AL38" s="684"/>
      <c r="AM38" s="684"/>
    </row>
    <row r="39" spans="1:48" ht="18.600000000000001" customHeight="1"/>
    <row r="40" spans="1:48" ht="24">
      <c r="A40" s="697" t="s">
        <v>22</v>
      </c>
      <c r="B40" s="697"/>
      <c r="C40" s="697"/>
      <c r="D40" s="697"/>
      <c r="F40" s="698" t="str">
        <f>'Data (Temp)'!F43</f>
        <v>Mr.Prayoon   Topart</v>
      </c>
      <c r="G40" s="698"/>
      <c r="H40" s="698"/>
      <c r="I40" s="698"/>
      <c r="J40" s="698"/>
      <c r="K40" s="698"/>
      <c r="L40" s="699"/>
      <c r="M40" s="699"/>
    </row>
    <row r="43" spans="1:48" s="531" customFormat="1" ht="21.75">
      <c r="E43" s="528"/>
      <c r="F43" s="528"/>
      <c r="G43" s="529"/>
      <c r="H43" s="530"/>
      <c r="AA43" s="666"/>
      <c r="AB43" s="666"/>
      <c r="AC43" s="666"/>
      <c r="AD43" s="666"/>
      <c r="AE43" s="666"/>
      <c r="AF43" s="666"/>
      <c r="AG43" s="666"/>
      <c r="AH43" s="666"/>
      <c r="AI43" s="666"/>
      <c r="AJ43" s="666"/>
      <c r="AK43" s="666"/>
      <c r="AL43" s="666"/>
      <c r="AM43" s="666"/>
      <c r="AN43" s="666"/>
      <c r="AO43" s="666"/>
      <c r="AP43" s="666"/>
      <c r="AQ43" s="666"/>
      <c r="AR43" s="666"/>
      <c r="AS43" s="666"/>
      <c r="AT43" s="666"/>
      <c r="AU43" s="666"/>
      <c r="AV43" s="666"/>
    </row>
    <row r="44" spans="1:48" s="531" customFormat="1" ht="21.75">
      <c r="E44" s="533"/>
      <c r="F44" s="533"/>
      <c r="G44" s="529"/>
      <c r="H44" s="530"/>
      <c r="AA44" s="666"/>
      <c r="AB44" s="666"/>
      <c r="AC44" s="666"/>
      <c r="AD44" s="666"/>
      <c r="AE44" s="666"/>
      <c r="AF44" s="666"/>
      <c r="AG44" s="666"/>
      <c r="AH44" s="666"/>
      <c r="AI44" s="666"/>
      <c r="AJ44" s="666"/>
      <c r="AK44" s="666"/>
      <c r="AL44" s="666"/>
      <c r="AM44" s="666"/>
      <c r="AN44" s="666"/>
      <c r="AO44" s="666"/>
      <c r="AP44" s="666"/>
      <c r="AQ44" s="666"/>
      <c r="AR44" s="666"/>
      <c r="AS44" s="666"/>
      <c r="AT44" s="666"/>
      <c r="AU44" s="666"/>
      <c r="AV44" s="666"/>
    </row>
  </sheetData>
  <mergeCells count="126">
    <mergeCell ref="A1:K2"/>
    <mergeCell ref="A3:K3"/>
    <mergeCell ref="A4:K4"/>
    <mergeCell ref="Q2:V2"/>
    <mergeCell ref="Q1:W1"/>
    <mergeCell ref="AB2:AG2"/>
    <mergeCell ref="L8:N8"/>
    <mergeCell ref="W8:X8"/>
    <mergeCell ref="Y8:AC8"/>
    <mergeCell ref="B19:D22"/>
    <mergeCell ref="E19:G19"/>
    <mergeCell ref="H19:J19"/>
    <mergeCell ref="K19:M19"/>
    <mergeCell ref="N19:P19"/>
    <mergeCell ref="Q19:S19"/>
    <mergeCell ref="E21:G21"/>
    <mergeCell ref="H21:J21"/>
    <mergeCell ref="K21:M21"/>
    <mergeCell ref="N21:P21"/>
    <mergeCell ref="Q21:S21"/>
    <mergeCell ref="E22:G22"/>
    <mergeCell ref="H22:J22"/>
    <mergeCell ref="K22:M22"/>
    <mergeCell ref="N22:P22"/>
    <mergeCell ref="Q22:S22"/>
    <mergeCell ref="E20:G20"/>
    <mergeCell ref="H20:J20"/>
    <mergeCell ref="K20:M20"/>
    <mergeCell ref="N20:P20"/>
    <mergeCell ref="Q20:S20"/>
    <mergeCell ref="B23:D26"/>
    <mergeCell ref="E23:G23"/>
    <mergeCell ref="H23:J23"/>
    <mergeCell ref="K23:M23"/>
    <mergeCell ref="N23:P23"/>
    <mergeCell ref="Q23:S23"/>
    <mergeCell ref="E25:G25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4:G24"/>
    <mergeCell ref="H24:J24"/>
    <mergeCell ref="K24:M24"/>
    <mergeCell ref="N24:P24"/>
    <mergeCell ref="Q24:S24"/>
    <mergeCell ref="U35:AB35"/>
    <mergeCell ref="T19:V22"/>
    <mergeCell ref="W19:Y22"/>
    <mergeCell ref="Z19:AB22"/>
    <mergeCell ref="W23:Y26"/>
    <mergeCell ref="Z23:AB26"/>
    <mergeCell ref="U33:X33"/>
    <mergeCell ref="Y33:AB33"/>
    <mergeCell ref="U34:X34"/>
    <mergeCell ref="U32:AB32"/>
    <mergeCell ref="Y34:AB34"/>
    <mergeCell ref="A40:D40"/>
    <mergeCell ref="B27:D30"/>
    <mergeCell ref="E27:G27"/>
    <mergeCell ref="H27:J27"/>
    <mergeCell ref="K27:M27"/>
    <mergeCell ref="N27:P27"/>
    <mergeCell ref="Q27:S27"/>
    <mergeCell ref="E29:G29"/>
    <mergeCell ref="H29:J29"/>
    <mergeCell ref="K29:M29"/>
    <mergeCell ref="N29:P29"/>
    <mergeCell ref="Q29:S29"/>
    <mergeCell ref="E30:G30"/>
    <mergeCell ref="H30:J30"/>
    <mergeCell ref="K30:M30"/>
    <mergeCell ref="N30:P30"/>
    <mergeCell ref="Q30:S30"/>
    <mergeCell ref="E28:G28"/>
    <mergeCell ref="H28:J28"/>
    <mergeCell ref="K28:M28"/>
    <mergeCell ref="N28:P28"/>
    <mergeCell ref="T9:U9"/>
    <mergeCell ref="T12:Z12"/>
    <mergeCell ref="H12:N12"/>
    <mergeCell ref="H13:N13"/>
    <mergeCell ref="T13:Z13"/>
    <mergeCell ref="AF27:AH30"/>
    <mergeCell ref="AC27:AE30"/>
    <mergeCell ref="AF23:AH26"/>
    <mergeCell ref="AC23:AE26"/>
    <mergeCell ref="AF19:AH22"/>
    <mergeCell ref="AC19:AE22"/>
    <mergeCell ref="AF18:AH18"/>
    <mergeCell ref="AC18:AE18"/>
    <mergeCell ref="Q28:S28"/>
    <mergeCell ref="T27:V30"/>
    <mergeCell ref="W27:Y30"/>
    <mergeCell ref="Z27:AB30"/>
    <mergeCell ref="Q18:S18"/>
    <mergeCell ref="T23:V26"/>
    <mergeCell ref="H14:N14"/>
    <mergeCell ref="AC17:AH17"/>
    <mergeCell ref="Z17:AB18"/>
    <mergeCell ref="W17:Y18"/>
    <mergeCell ref="T17:V18"/>
    <mergeCell ref="E17:G18"/>
    <mergeCell ref="B17:D17"/>
    <mergeCell ref="AE9:AF9"/>
    <mergeCell ref="R3:S3"/>
    <mergeCell ref="U3:V3"/>
    <mergeCell ref="G5:AC5"/>
    <mergeCell ref="G7:O7"/>
    <mergeCell ref="U7:AC7"/>
    <mergeCell ref="D8:K8"/>
    <mergeCell ref="O8:V8"/>
    <mergeCell ref="H17:S17"/>
    <mergeCell ref="W9:X9"/>
    <mergeCell ref="N18:P18"/>
    <mergeCell ref="K18:M18"/>
    <mergeCell ref="H18:J18"/>
    <mergeCell ref="B18:D18"/>
    <mergeCell ref="D9:E9"/>
    <mergeCell ref="G9:H9"/>
    <mergeCell ref="N9:O9"/>
  </mergeCells>
  <pageMargins left="0.31496062992125984" right="0.31496062992125984" top="0.51181102362204722" bottom="0.11811023622047245" header="0.31496062992125984" footer="0.31496062992125984"/>
  <pageSetup paperSize="9" scale="89" orientation="portrait" horizontalDpi="360" verticalDpi="360" r:id="rId1"/>
  <headerFooter>
    <oddFooter>&amp;R&amp;"Gulim,Regular"&amp;10SP-FMT-04-04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23</xdr:col>
                    <xdr:colOff>0</xdr:colOff>
                    <xdr:row>3</xdr:row>
                    <xdr:rowOff>95250</xdr:rowOff>
                  </from>
                  <to>
                    <xdr:col>23</xdr:col>
                    <xdr:colOff>171450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76200</xdr:rowOff>
                  </from>
                  <to>
                    <xdr:col>16</xdr:col>
                    <xdr:colOff>180975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7" zoomScaleNormal="100" zoomScaleSheetLayoutView="100" workbookViewId="0">
      <selection activeCell="K22" sqref="K22"/>
    </sheetView>
  </sheetViews>
  <sheetFormatPr defaultColWidth="9.140625" defaultRowHeight="20.25"/>
  <cols>
    <col min="1" max="9" width="3.7109375" style="97" customWidth="1"/>
    <col min="10" max="13" width="3.42578125" style="97" customWidth="1"/>
    <col min="14" max="14" width="3.7109375" style="97" customWidth="1"/>
    <col min="15" max="21" width="3.42578125" style="97" customWidth="1"/>
    <col min="22" max="22" width="3.7109375" style="97" customWidth="1"/>
    <col min="23" max="28" width="3.42578125" style="97" customWidth="1"/>
    <col min="29" max="31" width="3.7109375" style="97" customWidth="1"/>
    <col min="32" max="256" width="9.140625" style="97"/>
    <col min="257" max="265" width="3.7109375" style="97" customWidth="1"/>
    <col min="266" max="269" width="3.42578125" style="97" customWidth="1"/>
    <col min="270" max="270" width="3.7109375" style="97" customWidth="1"/>
    <col min="271" max="277" width="3.42578125" style="97" customWidth="1"/>
    <col min="278" max="278" width="3.7109375" style="97" customWidth="1"/>
    <col min="279" max="284" width="3.42578125" style="97" customWidth="1"/>
    <col min="285" max="287" width="3.7109375" style="97" customWidth="1"/>
    <col min="288" max="512" width="9.140625" style="97"/>
    <col min="513" max="521" width="3.7109375" style="97" customWidth="1"/>
    <col min="522" max="525" width="3.42578125" style="97" customWidth="1"/>
    <col min="526" max="526" width="3.7109375" style="97" customWidth="1"/>
    <col min="527" max="533" width="3.42578125" style="97" customWidth="1"/>
    <col min="534" max="534" width="3.7109375" style="97" customWidth="1"/>
    <col min="535" max="540" width="3.42578125" style="97" customWidth="1"/>
    <col min="541" max="543" width="3.7109375" style="97" customWidth="1"/>
    <col min="544" max="768" width="9.140625" style="97"/>
    <col min="769" max="777" width="3.7109375" style="97" customWidth="1"/>
    <col min="778" max="781" width="3.42578125" style="97" customWidth="1"/>
    <col min="782" max="782" width="3.7109375" style="97" customWidth="1"/>
    <col min="783" max="789" width="3.42578125" style="97" customWidth="1"/>
    <col min="790" max="790" width="3.7109375" style="97" customWidth="1"/>
    <col min="791" max="796" width="3.42578125" style="97" customWidth="1"/>
    <col min="797" max="799" width="3.7109375" style="97" customWidth="1"/>
    <col min="800" max="1024" width="9.140625" style="97"/>
    <col min="1025" max="1033" width="3.7109375" style="97" customWidth="1"/>
    <col min="1034" max="1037" width="3.42578125" style="97" customWidth="1"/>
    <col min="1038" max="1038" width="3.7109375" style="97" customWidth="1"/>
    <col min="1039" max="1045" width="3.42578125" style="97" customWidth="1"/>
    <col min="1046" max="1046" width="3.7109375" style="97" customWidth="1"/>
    <col min="1047" max="1052" width="3.42578125" style="97" customWidth="1"/>
    <col min="1053" max="1055" width="3.7109375" style="97" customWidth="1"/>
    <col min="1056" max="1280" width="9.140625" style="97"/>
    <col min="1281" max="1289" width="3.7109375" style="97" customWidth="1"/>
    <col min="1290" max="1293" width="3.42578125" style="97" customWidth="1"/>
    <col min="1294" max="1294" width="3.7109375" style="97" customWidth="1"/>
    <col min="1295" max="1301" width="3.42578125" style="97" customWidth="1"/>
    <col min="1302" max="1302" width="3.7109375" style="97" customWidth="1"/>
    <col min="1303" max="1308" width="3.42578125" style="97" customWidth="1"/>
    <col min="1309" max="1311" width="3.7109375" style="97" customWidth="1"/>
    <col min="1312" max="1536" width="9.140625" style="97"/>
    <col min="1537" max="1545" width="3.7109375" style="97" customWidth="1"/>
    <col min="1546" max="1549" width="3.42578125" style="97" customWidth="1"/>
    <col min="1550" max="1550" width="3.7109375" style="97" customWidth="1"/>
    <col min="1551" max="1557" width="3.42578125" style="97" customWidth="1"/>
    <col min="1558" max="1558" width="3.7109375" style="97" customWidth="1"/>
    <col min="1559" max="1564" width="3.42578125" style="97" customWidth="1"/>
    <col min="1565" max="1567" width="3.7109375" style="97" customWidth="1"/>
    <col min="1568" max="1792" width="9.140625" style="97"/>
    <col min="1793" max="1801" width="3.7109375" style="97" customWidth="1"/>
    <col min="1802" max="1805" width="3.42578125" style="97" customWidth="1"/>
    <col min="1806" max="1806" width="3.7109375" style="97" customWidth="1"/>
    <col min="1807" max="1813" width="3.42578125" style="97" customWidth="1"/>
    <col min="1814" max="1814" width="3.7109375" style="97" customWidth="1"/>
    <col min="1815" max="1820" width="3.42578125" style="97" customWidth="1"/>
    <col min="1821" max="1823" width="3.7109375" style="97" customWidth="1"/>
    <col min="1824" max="2048" width="9.140625" style="97"/>
    <col min="2049" max="2057" width="3.7109375" style="97" customWidth="1"/>
    <col min="2058" max="2061" width="3.42578125" style="97" customWidth="1"/>
    <col min="2062" max="2062" width="3.7109375" style="97" customWidth="1"/>
    <col min="2063" max="2069" width="3.42578125" style="97" customWidth="1"/>
    <col min="2070" max="2070" width="3.7109375" style="97" customWidth="1"/>
    <col min="2071" max="2076" width="3.42578125" style="97" customWidth="1"/>
    <col min="2077" max="2079" width="3.7109375" style="97" customWidth="1"/>
    <col min="2080" max="2304" width="9.140625" style="97"/>
    <col min="2305" max="2313" width="3.7109375" style="97" customWidth="1"/>
    <col min="2314" max="2317" width="3.42578125" style="97" customWidth="1"/>
    <col min="2318" max="2318" width="3.7109375" style="97" customWidth="1"/>
    <col min="2319" max="2325" width="3.42578125" style="97" customWidth="1"/>
    <col min="2326" max="2326" width="3.7109375" style="97" customWidth="1"/>
    <col min="2327" max="2332" width="3.42578125" style="97" customWidth="1"/>
    <col min="2333" max="2335" width="3.7109375" style="97" customWidth="1"/>
    <col min="2336" max="2560" width="9.140625" style="97"/>
    <col min="2561" max="2569" width="3.7109375" style="97" customWidth="1"/>
    <col min="2570" max="2573" width="3.42578125" style="97" customWidth="1"/>
    <col min="2574" max="2574" width="3.7109375" style="97" customWidth="1"/>
    <col min="2575" max="2581" width="3.42578125" style="97" customWidth="1"/>
    <col min="2582" max="2582" width="3.7109375" style="97" customWidth="1"/>
    <col min="2583" max="2588" width="3.42578125" style="97" customWidth="1"/>
    <col min="2589" max="2591" width="3.7109375" style="97" customWidth="1"/>
    <col min="2592" max="2816" width="9.140625" style="97"/>
    <col min="2817" max="2825" width="3.7109375" style="97" customWidth="1"/>
    <col min="2826" max="2829" width="3.42578125" style="97" customWidth="1"/>
    <col min="2830" max="2830" width="3.7109375" style="97" customWidth="1"/>
    <col min="2831" max="2837" width="3.42578125" style="97" customWidth="1"/>
    <col min="2838" max="2838" width="3.7109375" style="97" customWidth="1"/>
    <col min="2839" max="2844" width="3.42578125" style="97" customWidth="1"/>
    <col min="2845" max="2847" width="3.7109375" style="97" customWidth="1"/>
    <col min="2848" max="3072" width="9.140625" style="97"/>
    <col min="3073" max="3081" width="3.7109375" style="97" customWidth="1"/>
    <col min="3082" max="3085" width="3.42578125" style="97" customWidth="1"/>
    <col min="3086" max="3086" width="3.7109375" style="97" customWidth="1"/>
    <col min="3087" max="3093" width="3.42578125" style="97" customWidth="1"/>
    <col min="3094" max="3094" width="3.7109375" style="97" customWidth="1"/>
    <col min="3095" max="3100" width="3.42578125" style="97" customWidth="1"/>
    <col min="3101" max="3103" width="3.7109375" style="97" customWidth="1"/>
    <col min="3104" max="3328" width="9.140625" style="97"/>
    <col min="3329" max="3337" width="3.7109375" style="97" customWidth="1"/>
    <col min="3338" max="3341" width="3.42578125" style="97" customWidth="1"/>
    <col min="3342" max="3342" width="3.7109375" style="97" customWidth="1"/>
    <col min="3343" max="3349" width="3.42578125" style="97" customWidth="1"/>
    <col min="3350" max="3350" width="3.7109375" style="97" customWidth="1"/>
    <col min="3351" max="3356" width="3.42578125" style="97" customWidth="1"/>
    <col min="3357" max="3359" width="3.7109375" style="97" customWidth="1"/>
    <col min="3360" max="3584" width="9.140625" style="97"/>
    <col min="3585" max="3593" width="3.7109375" style="97" customWidth="1"/>
    <col min="3594" max="3597" width="3.42578125" style="97" customWidth="1"/>
    <col min="3598" max="3598" width="3.7109375" style="97" customWidth="1"/>
    <col min="3599" max="3605" width="3.42578125" style="97" customWidth="1"/>
    <col min="3606" max="3606" width="3.7109375" style="97" customWidth="1"/>
    <col min="3607" max="3612" width="3.42578125" style="97" customWidth="1"/>
    <col min="3613" max="3615" width="3.7109375" style="97" customWidth="1"/>
    <col min="3616" max="3840" width="9.140625" style="97"/>
    <col min="3841" max="3849" width="3.7109375" style="97" customWidth="1"/>
    <col min="3850" max="3853" width="3.42578125" style="97" customWidth="1"/>
    <col min="3854" max="3854" width="3.7109375" style="97" customWidth="1"/>
    <col min="3855" max="3861" width="3.42578125" style="97" customWidth="1"/>
    <col min="3862" max="3862" width="3.7109375" style="97" customWidth="1"/>
    <col min="3863" max="3868" width="3.42578125" style="97" customWidth="1"/>
    <col min="3869" max="3871" width="3.7109375" style="97" customWidth="1"/>
    <col min="3872" max="4096" width="9.140625" style="97"/>
    <col min="4097" max="4105" width="3.7109375" style="97" customWidth="1"/>
    <col min="4106" max="4109" width="3.42578125" style="97" customWidth="1"/>
    <col min="4110" max="4110" width="3.7109375" style="97" customWidth="1"/>
    <col min="4111" max="4117" width="3.42578125" style="97" customWidth="1"/>
    <col min="4118" max="4118" width="3.7109375" style="97" customWidth="1"/>
    <col min="4119" max="4124" width="3.42578125" style="97" customWidth="1"/>
    <col min="4125" max="4127" width="3.7109375" style="97" customWidth="1"/>
    <col min="4128" max="4352" width="9.140625" style="97"/>
    <col min="4353" max="4361" width="3.7109375" style="97" customWidth="1"/>
    <col min="4362" max="4365" width="3.42578125" style="97" customWidth="1"/>
    <col min="4366" max="4366" width="3.7109375" style="97" customWidth="1"/>
    <col min="4367" max="4373" width="3.42578125" style="97" customWidth="1"/>
    <col min="4374" max="4374" width="3.7109375" style="97" customWidth="1"/>
    <col min="4375" max="4380" width="3.42578125" style="97" customWidth="1"/>
    <col min="4381" max="4383" width="3.7109375" style="97" customWidth="1"/>
    <col min="4384" max="4608" width="9.140625" style="97"/>
    <col min="4609" max="4617" width="3.7109375" style="97" customWidth="1"/>
    <col min="4618" max="4621" width="3.42578125" style="97" customWidth="1"/>
    <col min="4622" max="4622" width="3.7109375" style="97" customWidth="1"/>
    <col min="4623" max="4629" width="3.42578125" style="97" customWidth="1"/>
    <col min="4630" max="4630" width="3.7109375" style="97" customWidth="1"/>
    <col min="4631" max="4636" width="3.42578125" style="97" customWidth="1"/>
    <col min="4637" max="4639" width="3.7109375" style="97" customWidth="1"/>
    <col min="4640" max="4864" width="9.140625" style="97"/>
    <col min="4865" max="4873" width="3.7109375" style="97" customWidth="1"/>
    <col min="4874" max="4877" width="3.42578125" style="97" customWidth="1"/>
    <col min="4878" max="4878" width="3.7109375" style="97" customWidth="1"/>
    <col min="4879" max="4885" width="3.42578125" style="97" customWidth="1"/>
    <col min="4886" max="4886" width="3.7109375" style="97" customWidth="1"/>
    <col min="4887" max="4892" width="3.42578125" style="97" customWidth="1"/>
    <col min="4893" max="4895" width="3.7109375" style="97" customWidth="1"/>
    <col min="4896" max="5120" width="9.140625" style="97"/>
    <col min="5121" max="5129" width="3.7109375" style="97" customWidth="1"/>
    <col min="5130" max="5133" width="3.42578125" style="97" customWidth="1"/>
    <col min="5134" max="5134" width="3.7109375" style="97" customWidth="1"/>
    <col min="5135" max="5141" width="3.42578125" style="97" customWidth="1"/>
    <col min="5142" max="5142" width="3.7109375" style="97" customWidth="1"/>
    <col min="5143" max="5148" width="3.42578125" style="97" customWidth="1"/>
    <col min="5149" max="5151" width="3.7109375" style="97" customWidth="1"/>
    <col min="5152" max="5376" width="9.140625" style="97"/>
    <col min="5377" max="5385" width="3.7109375" style="97" customWidth="1"/>
    <col min="5386" max="5389" width="3.42578125" style="97" customWidth="1"/>
    <col min="5390" max="5390" width="3.7109375" style="97" customWidth="1"/>
    <col min="5391" max="5397" width="3.42578125" style="97" customWidth="1"/>
    <col min="5398" max="5398" width="3.7109375" style="97" customWidth="1"/>
    <col min="5399" max="5404" width="3.42578125" style="97" customWidth="1"/>
    <col min="5405" max="5407" width="3.7109375" style="97" customWidth="1"/>
    <col min="5408" max="5632" width="9.140625" style="97"/>
    <col min="5633" max="5641" width="3.7109375" style="97" customWidth="1"/>
    <col min="5642" max="5645" width="3.42578125" style="97" customWidth="1"/>
    <col min="5646" max="5646" width="3.7109375" style="97" customWidth="1"/>
    <col min="5647" max="5653" width="3.42578125" style="97" customWidth="1"/>
    <col min="5654" max="5654" width="3.7109375" style="97" customWidth="1"/>
    <col min="5655" max="5660" width="3.42578125" style="97" customWidth="1"/>
    <col min="5661" max="5663" width="3.7109375" style="97" customWidth="1"/>
    <col min="5664" max="5888" width="9.140625" style="97"/>
    <col min="5889" max="5897" width="3.7109375" style="97" customWidth="1"/>
    <col min="5898" max="5901" width="3.42578125" style="97" customWidth="1"/>
    <col min="5902" max="5902" width="3.7109375" style="97" customWidth="1"/>
    <col min="5903" max="5909" width="3.42578125" style="97" customWidth="1"/>
    <col min="5910" max="5910" width="3.7109375" style="97" customWidth="1"/>
    <col min="5911" max="5916" width="3.42578125" style="97" customWidth="1"/>
    <col min="5917" max="5919" width="3.7109375" style="97" customWidth="1"/>
    <col min="5920" max="6144" width="9.140625" style="97"/>
    <col min="6145" max="6153" width="3.7109375" style="97" customWidth="1"/>
    <col min="6154" max="6157" width="3.42578125" style="97" customWidth="1"/>
    <col min="6158" max="6158" width="3.7109375" style="97" customWidth="1"/>
    <col min="6159" max="6165" width="3.42578125" style="97" customWidth="1"/>
    <col min="6166" max="6166" width="3.7109375" style="97" customWidth="1"/>
    <col min="6167" max="6172" width="3.42578125" style="97" customWidth="1"/>
    <col min="6173" max="6175" width="3.7109375" style="97" customWidth="1"/>
    <col min="6176" max="6400" width="9.140625" style="97"/>
    <col min="6401" max="6409" width="3.7109375" style="97" customWidth="1"/>
    <col min="6410" max="6413" width="3.42578125" style="97" customWidth="1"/>
    <col min="6414" max="6414" width="3.7109375" style="97" customWidth="1"/>
    <col min="6415" max="6421" width="3.42578125" style="97" customWidth="1"/>
    <col min="6422" max="6422" width="3.7109375" style="97" customWidth="1"/>
    <col min="6423" max="6428" width="3.42578125" style="97" customWidth="1"/>
    <col min="6429" max="6431" width="3.7109375" style="97" customWidth="1"/>
    <col min="6432" max="6656" width="9.140625" style="97"/>
    <col min="6657" max="6665" width="3.7109375" style="97" customWidth="1"/>
    <col min="6666" max="6669" width="3.42578125" style="97" customWidth="1"/>
    <col min="6670" max="6670" width="3.7109375" style="97" customWidth="1"/>
    <col min="6671" max="6677" width="3.42578125" style="97" customWidth="1"/>
    <col min="6678" max="6678" width="3.7109375" style="97" customWidth="1"/>
    <col min="6679" max="6684" width="3.42578125" style="97" customWidth="1"/>
    <col min="6685" max="6687" width="3.7109375" style="97" customWidth="1"/>
    <col min="6688" max="6912" width="9.140625" style="97"/>
    <col min="6913" max="6921" width="3.7109375" style="97" customWidth="1"/>
    <col min="6922" max="6925" width="3.42578125" style="97" customWidth="1"/>
    <col min="6926" max="6926" width="3.7109375" style="97" customWidth="1"/>
    <col min="6927" max="6933" width="3.42578125" style="97" customWidth="1"/>
    <col min="6934" max="6934" width="3.7109375" style="97" customWidth="1"/>
    <col min="6935" max="6940" width="3.42578125" style="97" customWidth="1"/>
    <col min="6941" max="6943" width="3.7109375" style="97" customWidth="1"/>
    <col min="6944" max="7168" width="9.140625" style="97"/>
    <col min="7169" max="7177" width="3.7109375" style="97" customWidth="1"/>
    <col min="7178" max="7181" width="3.42578125" style="97" customWidth="1"/>
    <col min="7182" max="7182" width="3.7109375" style="97" customWidth="1"/>
    <col min="7183" max="7189" width="3.42578125" style="97" customWidth="1"/>
    <col min="7190" max="7190" width="3.7109375" style="97" customWidth="1"/>
    <col min="7191" max="7196" width="3.42578125" style="97" customWidth="1"/>
    <col min="7197" max="7199" width="3.7109375" style="97" customWidth="1"/>
    <col min="7200" max="7424" width="9.140625" style="97"/>
    <col min="7425" max="7433" width="3.7109375" style="97" customWidth="1"/>
    <col min="7434" max="7437" width="3.42578125" style="97" customWidth="1"/>
    <col min="7438" max="7438" width="3.7109375" style="97" customWidth="1"/>
    <col min="7439" max="7445" width="3.42578125" style="97" customWidth="1"/>
    <col min="7446" max="7446" width="3.7109375" style="97" customWidth="1"/>
    <col min="7447" max="7452" width="3.42578125" style="97" customWidth="1"/>
    <col min="7453" max="7455" width="3.7109375" style="97" customWidth="1"/>
    <col min="7456" max="7680" width="9.140625" style="97"/>
    <col min="7681" max="7689" width="3.7109375" style="97" customWidth="1"/>
    <col min="7690" max="7693" width="3.42578125" style="97" customWidth="1"/>
    <col min="7694" max="7694" width="3.7109375" style="97" customWidth="1"/>
    <col min="7695" max="7701" width="3.42578125" style="97" customWidth="1"/>
    <col min="7702" max="7702" width="3.7109375" style="97" customWidth="1"/>
    <col min="7703" max="7708" width="3.42578125" style="97" customWidth="1"/>
    <col min="7709" max="7711" width="3.7109375" style="97" customWidth="1"/>
    <col min="7712" max="7936" width="9.140625" style="97"/>
    <col min="7937" max="7945" width="3.7109375" style="97" customWidth="1"/>
    <col min="7946" max="7949" width="3.42578125" style="97" customWidth="1"/>
    <col min="7950" max="7950" width="3.7109375" style="97" customWidth="1"/>
    <col min="7951" max="7957" width="3.42578125" style="97" customWidth="1"/>
    <col min="7958" max="7958" width="3.7109375" style="97" customWidth="1"/>
    <col min="7959" max="7964" width="3.42578125" style="97" customWidth="1"/>
    <col min="7965" max="7967" width="3.7109375" style="97" customWidth="1"/>
    <col min="7968" max="8192" width="9.140625" style="97"/>
    <col min="8193" max="8201" width="3.7109375" style="97" customWidth="1"/>
    <col min="8202" max="8205" width="3.42578125" style="97" customWidth="1"/>
    <col min="8206" max="8206" width="3.7109375" style="97" customWidth="1"/>
    <col min="8207" max="8213" width="3.42578125" style="97" customWidth="1"/>
    <col min="8214" max="8214" width="3.7109375" style="97" customWidth="1"/>
    <col min="8215" max="8220" width="3.42578125" style="97" customWidth="1"/>
    <col min="8221" max="8223" width="3.7109375" style="97" customWidth="1"/>
    <col min="8224" max="8448" width="9.140625" style="97"/>
    <col min="8449" max="8457" width="3.7109375" style="97" customWidth="1"/>
    <col min="8458" max="8461" width="3.42578125" style="97" customWidth="1"/>
    <col min="8462" max="8462" width="3.7109375" style="97" customWidth="1"/>
    <col min="8463" max="8469" width="3.42578125" style="97" customWidth="1"/>
    <col min="8470" max="8470" width="3.7109375" style="97" customWidth="1"/>
    <col min="8471" max="8476" width="3.42578125" style="97" customWidth="1"/>
    <col min="8477" max="8479" width="3.7109375" style="97" customWidth="1"/>
    <col min="8480" max="8704" width="9.140625" style="97"/>
    <col min="8705" max="8713" width="3.7109375" style="97" customWidth="1"/>
    <col min="8714" max="8717" width="3.42578125" style="97" customWidth="1"/>
    <col min="8718" max="8718" width="3.7109375" style="97" customWidth="1"/>
    <col min="8719" max="8725" width="3.42578125" style="97" customWidth="1"/>
    <col min="8726" max="8726" width="3.7109375" style="97" customWidth="1"/>
    <col min="8727" max="8732" width="3.42578125" style="97" customWidth="1"/>
    <col min="8733" max="8735" width="3.7109375" style="97" customWidth="1"/>
    <col min="8736" max="8960" width="9.140625" style="97"/>
    <col min="8961" max="8969" width="3.7109375" style="97" customWidth="1"/>
    <col min="8970" max="8973" width="3.42578125" style="97" customWidth="1"/>
    <col min="8974" max="8974" width="3.7109375" style="97" customWidth="1"/>
    <col min="8975" max="8981" width="3.42578125" style="97" customWidth="1"/>
    <col min="8982" max="8982" width="3.7109375" style="97" customWidth="1"/>
    <col min="8983" max="8988" width="3.42578125" style="97" customWidth="1"/>
    <col min="8989" max="8991" width="3.7109375" style="97" customWidth="1"/>
    <col min="8992" max="9216" width="9.140625" style="97"/>
    <col min="9217" max="9225" width="3.7109375" style="97" customWidth="1"/>
    <col min="9226" max="9229" width="3.42578125" style="97" customWidth="1"/>
    <col min="9230" max="9230" width="3.7109375" style="97" customWidth="1"/>
    <col min="9231" max="9237" width="3.42578125" style="97" customWidth="1"/>
    <col min="9238" max="9238" width="3.7109375" style="97" customWidth="1"/>
    <col min="9239" max="9244" width="3.42578125" style="97" customWidth="1"/>
    <col min="9245" max="9247" width="3.7109375" style="97" customWidth="1"/>
    <col min="9248" max="9472" width="9.140625" style="97"/>
    <col min="9473" max="9481" width="3.7109375" style="97" customWidth="1"/>
    <col min="9482" max="9485" width="3.42578125" style="97" customWidth="1"/>
    <col min="9486" max="9486" width="3.7109375" style="97" customWidth="1"/>
    <col min="9487" max="9493" width="3.42578125" style="97" customWidth="1"/>
    <col min="9494" max="9494" width="3.7109375" style="97" customWidth="1"/>
    <col min="9495" max="9500" width="3.42578125" style="97" customWidth="1"/>
    <col min="9501" max="9503" width="3.7109375" style="97" customWidth="1"/>
    <col min="9504" max="9728" width="9.140625" style="97"/>
    <col min="9729" max="9737" width="3.7109375" style="97" customWidth="1"/>
    <col min="9738" max="9741" width="3.42578125" style="97" customWidth="1"/>
    <col min="9742" max="9742" width="3.7109375" style="97" customWidth="1"/>
    <col min="9743" max="9749" width="3.42578125" style="97" customWidth="1"/>
    <col min="9750" max="9750" width="3.7109375" style="97" customWidth="1"/>
    <col min="9751" max="9756" width="3.42578125" style="97" customWidth="1"/>
    <col min="9757" max="9759" width="3.7109375" style="97" customWidth="1"/>
    <col min="9760" max="9984" width="9.140625" style="97"/>
    <col min="9985" max="9993" width="3.7109375" style="97" customWidth="1"/>
    <col min="9994" max="9997" width="3.42578125" style="97" customWidth="1"/>
    <col min="9998" max="9998" width="3.7109375" style="97" customWidth="1"/>
    <col min="9999" max="10005" width="3.42578125" style="97" customWidth="1"/>
    <col min="10006" max="10006" width="3.7109375" style="97" customWidth="1"/>
    <col min="10007" max="10012" width="3.42578125" style="97" customWidth="1"/>
    <col min="10013" max="10015" width="3.7109375" style="97" customWidth="1"/>
    <col min="10016" max="10240" width="9.140625" style="97"/>
    <col min="10241" max="10249" width="3.7109375" style="97" customWidth="1"/>
    <col min="10250" max="10253" width="3.42578125" style="97" customWidth="1"/>
    <col min="10254" max="10254" width="3.7109375" style="97" customWidth="1"/>
    <col min="10255" max="10261" width="3.42578125" style="97" customWidth="1"/>
    <col min="10262" max="10262" width="3.7109375" style="97" customWidth="1"/>
    <col min="10263" max="10268" width="3.42578125" style="97" customWidth="1"/>
    <col min="10269" max="10271" width="3.7109375" style="97" customWidth="1"/>
    <col min="10272" max="10496" width="9.140625" style="97"/>
    <col min="10497" max="10505" width="3.7109375" style="97" customWidth="1"/>
    <col min="10506" max="10509" width="3.42578125" style="97" customWidth="1"/>
    <col min="10510" max="10510" width="3.7109375" style="97" customWidth="1"/>
    <col min="10511" max="10517" width="3.42578125" style="97" customWidth="1"/>
    <col min="10518" max="10518" width="3.7109375" style="97" customWidth="1"/>
    <col min="10519" max="10524" width="3.42578125" style="97" customWidth="1"/>
    <col min="10525" max="10527" width="3.7109375" style="97" customWidth="1"/>
    <col min="10528" max="10752" width="9.140625" style="97"/>
    <col min="10753" max="10761" width="3.7109375" style="97" customWidth="1"/>
    <col min="10762" max="10765" width="3.42578125" style="97" customWidth="1"/>
    <col min="10766" max="10766" width="3.7109375" style="97" customWidth="1"/>
    <col min="10767" max="10773" width="3.42578125" style="97" customWidth="1"/>
    <col min="10774" max="10774" width="3.7109375" style="97" customWidth="1"/>
    <col min="10775" max="10780" width="3.42578125" style="97" customWidth="1"/>
    <col min="10781" max="10783" width="3.7109375" style="97" customWidth="1"/>
    <col min="10784" max="11008" width="9.140625" style="97"/>
    <col min="11009" max="11017" width="3.7109375" style="97" customWidth="1"/>
    <col min="11018" max="11021" width="3.42578125" style="97" customWidth="1"/>
    <col min="11022" max="11022" width="3.7109375" style="97" customWidth="1"/>
    <col min="11023" max="11029" width="3.42578125" style="97" customWidth="1"/>
    <col min="11030" max="11030" width="3.7109375" style="97" customWidth="1"/>
    <col min="11031" max="11036" width="3.42578125" style="97" customWidth="1"/>
    <col min="11037" max="11039" width="3.7109375" style="97" customWidth="1"/>
    <col min="11040" max="11264" width="9.140625" style="97"/>
    <col min="11265" max="11273" width="3.7109375" style="97" customWidth="1"/>
    <col min="11274" max="11277" width="3.42578125" style="97" customWidth="1"/>
    <col min="11278" max="11278" width="3.7109375" style="97" customWidth="1"/>
    <col min="11279" max="11285" width="3.42578125" style="97" customWidth="1"/>
    <col min="11286" max="11286" width="3.7109375" style="97" customWidth="1"/>
    <col min="11287" max="11292" width="3.42578125" style="97" customWidth="1"/>
    <col min="11293" max="11295" width="3.7109375" style="97" customWidth="1"/>
    <col min="11296" max="11520" width="9.140625" style="97"/>
    <col min="11521" max="11529" width="3.7109375" style="97" customWidth="1"/>
    <col min="11530" max="11533" width="3.42578125" style="97" customWidth="1"/>
    <col min="11534" max="11534" width="3.7109375" style="97" customWidth="1"/>
    <col min="11535" max="11541" width="3.42578125" style="97" customWidth="1"/>
    <col min="11542" max="11542" width="3.7109375" style="97" customWidth="1"/>
    <col min="11543" max="11548" width="3.42578125" style="97" customWidth="1"/>
    <col min="11549" max="11551" width="3.7109375" style="97" customWidth="1"/>
    <col min="11552" max="11776" width="9.140625" style="97"/>
    <col min="11777" max="11785" width="3.7109375" style="97" customWidth="1"/>
    <col min="11786" max="11789" width="3.42578125" style="97" customWidth="1"/>
    <col min="11790" max="11790" width="3.7109375" style="97" customWidth="1"/>
    <col min="11791" max="11797" width="3.42578125" style="97" customWidth="1"/>
    <col min="11798" max="11798" width="3.7109375" style="97" customWidth="1"/>
    <col min="11799" max="11804" width="3.42578125" style="97" customWidth="1"/>
    <col min="11805" max="11807" width="3.7109375" style="97" customWidth="1"/>
    <col min="11808" max="12032" width="9.140625" style="97"/>
    <col min="12033" max="12041" width="3.7109375" style="97" customWidth="1"/>
    <col min="12042" max="12045" width="3.42578125" style="97" customWidth="1"/>
    <col min="12046" max="12046" width="3.7109375" style="97" customWidth="1"/>
    <col min="12047" max="12053" width="3.42578125" style="97" customWidth="1"/>
    <col min="12054" max="12054" width="3.7109375" style="97" customWidth="1"/>
    <col min="12055" max="12060" width="3.42578125" style="97" customWidth="1"/>
    <col min="12061" max="12063" width="3.7109375" style="97" customWidth="1"/>
    <col min="12064" max="12288" width="9.140625" style="97"/>
    <col min="12289" max="12297" width="3.7109375" style="97" customWidth="1"/>
    <col min="12298" max="12301" width="3.42578125" style="97" customWidth="1"/>
    <col min="12302" max="12302" width="3.7109375" style="97" customWidth="1"/>
    <col min="12303" max="12309" width="3.42578125" style="97" customWidth="1"/>
    <col min="12310" max="12310" width="3.7109375" style="97" customWidth="1"/>
    <col min="12311" max="12316" width="3.42578125" style="97" customWidth="1"/>
    <col min="12317" max="12319" width="3.7109375" style="97" customWidth="1"/>
    <col min="12320" max="12544" width="9.140625" style="97"/>
    <col min="12545" max="12553" width="3.7109375" style="97" customWidth="1"/>
    <col min="12554" max="12557" width="3.42578125" style="97" customWidth="1"/>
    <col min="12558" max="12558" width="3.7109375" style="97" customWidth="1"/>
    <col min="12559" max="12565" width="3.42578125" style="97" customWidth="1"/>
    <col min="12566" max="12566" width="3.7109375" style="97" customWidth="1"/>
    <col min="12567" max="12572" width="3.42578125" style="97" customWidth="1"/>
    <col min="12573" max="12575" width="3.7109375" style="97" customWidth="1"/>
    <col min="12576" max="12800" width="9.140625" style="97"/>
    <col min="12801" max="12809" width="3.7109375" style="97" customWidth="1"/>
    <col min="12810" max="12813" width="3.42578125" style="97" customWidth="1"/>
    <col min="12814" max="12814" width="3.7109375" style="97" customWidth="1"/>
    <col min="12815" max="12821" width="3.42578125" style="97" customWidth="1"/>
    <col min="12822" max="12822" width="3.7109375" style="97" customWidth="1"/>
    <col min="12823" max="12828" width="3.42578125" style="97" customWidth="1"/>
    <col min="12829" max="12831" width="3.7109375" style="97" customWidth="1"/>
    <col min="12832" max="13056" width="9.140625" style="97"/>
    <col min="13057" max="13065" width="3.7109375" style="97" customWidth="1"/>
    <col min="13066" max="13069" width="3.42578125" style="97" customWidth="1"/>
    <col min="13070" max="13070" width="3.7109375" style="97" customWidth="1"/>
    <col min="13071" max="13077" width="3.42578125" style="97" customWidth="1"/>
    <col min="13078" max="13078" width="3.7109375" style="97" customWidth="1"/>
    <col min="13079" max="13084" width="3.42578125" style="97" customWidth="1"/>
    <col min="13085" max="13087" width="3.7109375" style="97" customWidth="1"/>
    <col min="13088" max="13312" width="9.140625" style="97"/>
    <col min="13313" max="13321" width="3.7109375" style="97" customWidth="1"/>
    <col min="13322" max="13325" width="3.42578125" style="97" customWidth="1"/>
    <col min="13326" max="13326" width="3.7109375" style="97" customWidth="1"/>
    <col min="13327" max="13333" width="3.42578125" style="97" customWidth="1"/>
    <col min="13334" max="13334" width="3.7109375" style="97" customWidth="1"/>
    <col min="13335" max="13340" width="3.42578125" style="97" customWidth="1"/>
    <col min="13341" max="13343" width="3.7109375" style="97" customWidth="1"/>
    <col min="13344" max="13568" width="9.140625" style="97"/>
    <col min="13569" max="13577" width="3.7109375" style="97" customWidth="1"/>
    <col min="13578" max="13581" width="3.42578125" style="97" customWidth="1"/>
    <col min="13582" max="13582" width="3.7109375" style="97" customWidth="1"/>
    <col min="13583" max="13589" width="3.42578125" style="97" customWidth="1"/>
    <col min="13590" max="13590" width="3.7109375" style="97" customWidth="1"/>
    <col min="13591" max="13596" width="3.42578125" style="97" customWidth="1"/>
    <col min="13597" max="13599" width="3.7109375" style="97" customWidth="1"/>
    <col min="13600" max="13824" width="9.140625" style="97"/>
    <col min="13825" max="13833" width="3.7109375" style="97" customWidth="1"/>
    <col min="13834" max="13837" width="3.42578125" style="97" customWidth="1"/>
    <col min="13838" max="13838" width="3.7109375" style="97" customWidth="1"/>
    <col min="13839" max="13845" width="3.42578125" style="97" customWidth="1"/>
    <col min="13846" max="13846" width="3.7109375" style="97" customWidth="1"/>
    <col min="13847" max="13852" width="3.42578125" style="97" customWidth="1"/>
    <col min="13853" max="13855" width="3.7109375" style="97" customWidth="1"/>
    <col min="13856" max="14080" width="9.140625" style="97"/>
    <col min="14081" max="14089" width="3.7109375" style="97" customWidth="1"/>
    <col min="14090" max="14093" width="3.42578125" style="97" customWidth="1"/>
    <col min="14094" max="14094" width="3.7109375" style="97" customWidth="1"/>
    <col min="14095" max="14101" width="3.42578125" style="97" customWidth="1"/>
    <col min="14102" max="14102" width="3.7109375" style="97" customWidth="1"/>
    <col min="14103" max="14108" width="3.42578125" style="97" customWidth="1"/>
    <col min="14109" max="14111" width="3.7109375" style="97" customWidth="1"/>
    <col min="14112" max="14336" width="9.140625" style="97"/>
    <col min="14337" max="14345" width="3.7109375" style="97" customWidth="1"/>
    <col min="14346" max="14349" width="3.42578125" style="97" customWidth="1"/>
    <col min="14350" max="14350" width="3.7109375" style="97" customWidth="1"/>
    <col min="14351" max="14357" width="3.42578125" style="97" customWidth="1"/>
    <col min="14358" max="14358" width="3.7109375" style="97" customWidth="1"/>
    <col min="14359" max="14364" width="3.42578125" style="97" customWidth="1"/>
    <col min="14365" max="14367" width="3.7109375" style="97" customWidth="1"/>
    <col min="14368" max="14592" width="9.140625" style="97"/>
    <col min="14593" max="14601" width="3.7109375" style="97" customWidth="1"/>
    <col min="14602" max="14605" width="3.42578125" style="97" customWidth="1"/>
    <col min="14606" max="14606" width="3.7109375" style="97" customWidth="1"/>
    <col min="14607" max="14613" width="3.42578125" style="97" customWidth="1"/>
    <col min="14614" max="14614" width="3.7109375" style="97" customWidth="1"/>
    <col min="14615" max="14620" width="3.42578125" style="97" customWidth="1"/>
    <col min="14621" max="14623" width="3.7109375" style="97" customWidth="1"/>
    <col min="14624" max="14848" width="9.140625" style="97"/>
    <col min="14849" max="14857" width="3.7109375" style="97" customWidth="1"/>
    <col min="14858" max="14861" width="3.42578125" style="97" customWidth="1"/>
    <col min="14862" max="14862" width="3.7109375" style="97" customWidth="1"/>
    <col min="14863" max="14869" width="3.42578125" style="97" customWidth="1"/>
    <col min="14870" max="14870" width="3.7109375" style="97" customWidth="1"/>
    <col min="14871" max="14876" width="3.42578125" style="97" customWidth="1"/>
    <col min="14877" max="14879" width="3.7109375" style="97" customWidth="1"/>
    <col min="14880" max="15104" width="9.140625" style="97"/>
    <col min="15105" max="15113" width="3.7109375" style="97" customWidth="1"/>
    <col min="15114" max="15117" width="3.42578125" style="97" customWidth="1"/>
    <col min="15118" max="15118" width="3.7109375" style="97" customWidth="1"/>
    <col min="15119" max="15125" width="3.42578125" style="97" customWidth="1"/>
    <col min="15126" max="15126" width="3.7109375" style="97" customWidth="1"/>
    <col min="15127" max="15132" width="3.42578125" style="97" customWidth="1"/>
    <col min="15133" max="15135" width="3.7109375" style="97" customWidth="1"/>
    <col min="15136" max="15360" width="9.140625" style="97"/>
    <col min="15361" max="15369" width="3.7109375" style="97" customWidth="1"/>
    <col min="15370" max="15373" width="3.42578125" style="97" customWidth="1"/>
    <col min="15374" max="15374" width="3.7109375" style="97" customWidth="1"/>
    <col min="15375" max="15381" width="3.42578125" style="97" customWidth="1"/>
    <col min="15382" max="15382" width="3.7109375" style="97" customWidth="1"/>
    <col min="15383" max="15388" width="3.42578125" style="97" customWidth="1"/>
    <col min="15389" max="15391" width="3.7109375" style="97" customWidth="1"/>
    <col min="15392" max="15616" width="9.140625" style="97"/>
    <col min="15617" max="15625" width="3.7109375" style="97" customWidth="1"/>
    <col min="15626" max="15629" width="3.42578125" style="97" customWidth="1"/>
    <col min="15630" max="15630" width="3.7109375" style="97" customWidth="1"/>
    <col min="15631" max="15637" width="3.42578125" style="97" customWidth="1"/>
    <col min="15638" max="15638" width="3.7109375" style="97" customWidth="1"/>
    <col min="15639" max="15644" width="3.42578125" style="97" customWidth="1"/>
    <col min="15645" max="15647" width="3.7109375" style="97" customWidth="1"/>
    <col min="15648" max="15872" width="9.140625" style="97"/>
    <col min="15873" max="15881" width="3.7109375" style="97" customWidth="1"/>
    <col min="15882" max="15885" width="3.42578125" style="97" customWidth="1"/>
    <col min="15886" max="15886" width="3.7109375" style="97" customWidth="1"/>
    <col min="15887" max="15893" width="3.42578125" style="97" customWidth="1"/>
    <col min="15894" max="15894" width="3.7109375" style="97" customWidth="1"/>
    <col min="15895" max="15900" width="3.42578125" style="97" customWidth="1"/>
    <col min="15901" max="15903" width="3.7109375" style="97" customWidth="1"/>
    <col min="15904" max="16128" width="9.140625" style="97"/>
    <col min="16129" max="16137" width="3.7109375" style="97" customWidth="1"/>
    <col min="16138" max="16141" width="3.42578125" style="97" customWidth="1"/>
    <col min="16142" max="16142" width="3.7109375" style="97" customWidth="1"/>
    <col min="16143" max="16149" width="3.42578125" style="97" customWidth="1"/>
    <col min="16150" max="16150" width="3.7109375" style="97" customWidth="1"/>
    <col min="16151" max="16156" width="3.42578125" style="97" customWidth="1"/>
    <col min="16157" max="16159" width="3.7109375" style="97" customWidth="1"/>
    <col min="16160" max="16384" width="9.140625" style="97"/>
  </cols>
  <sheetData>
    <row r="1" spans="1:30" ht="13.5" customHeight="1"/>
    <row r="2" spans="1:30" ht="14.1" customHeight="1"/>
    <row r="3" spans="1:30" ht="35.450000000000003" customHeight="1">
      <c r="A3" s="420" t="s">
        <v>65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</row>
    <row r="4" spans="1:30" s="99" customFormat="1" ht="20.100000000000001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30" s="99" customFormat="1" ht="24" customHeight="1">
      <c r="A5" s="100"/>
      <c r="B5" s="100"/>
      <c r="C5" s="226" t="s">
        <v>66</v>
      </c>
      <c r="D5" s="226"/>
      <c r="E5" s="227"/>
      <c r="F5" s="226"/>
      <c r="G5" s="227"/>
      <c r="H5" s="227"/>
      <c r="I5" s="228" t="s">
        <v>67</v>
      </c>
      <c r="J5" s="229" t="str">
        <f>'Data (Temp)'!Q1</f>
        <v>SPR</v>
      </c>
      <c r="K5" s="230"/>
      <c r="L5" s="230"/>
      <c r="M5" s="229"/>
      <c r="N5" s="229"/>
      <c r="O5" s="229"/>
      <c r="P5" s="229"/>
      <c r="Q5" s="229"/>
      <c r="R5" s="230"/>
      <c r="S5" s="230"/>
      <c r="T5" s="230"/>
      <c r="U5" s="230"/>
      <c r="V5" s="270"/>
      <c r="W5" s="230"/>
      <c r="Z5" s="271" t="s">
        <v>117</v>
      </c>
    </row>
    <row r="6" spans="1:30" s="99" customFormat="1" ht="24" customHeight="1">
      <c r="A6" s="100"/>
      <c r="B6" s="100"/>
      <c r="C6" s="227"/>
      <c r="D6" s="227"/>
      <c r="E6" s="227"/>
      <c r="F6" s="226"/>
      <c r="G6" s="231"/>
      <c r="H6" s="231"/>
      <c r="I6" s="226"/>
      <c r="J6" s="229"/>
      <c r="K6" s="230"/>
      <c r="L6" s="230"/>
      <c r="M6" s="229"/>
      <c r="N6" s="229"/>
      <c r="O6" s="229"/>
      <c r="P6" s="229"/>
      <c r="Q6" s="229"/>
      <c r="R6" s="230"/>
      <c r="S6" s="230"/>
      <c r="T6" s="230"/>
      <c r="U6" s="230"/>
      <c r="V6" s="230"/>
      <c r="W6" s="230"/>
      <c r="X6" s="230"/>
    </row>
    <row r="7" spans="1:30" s="99" customFormat="1" ht="24" customHeight="1">
      <c r="A7" s="100"/>
      <c r="B7" s="100"/>
      <c r="C7" s="232" t="s">
        <v>68</v>
      </c>
      <c r="D7" s="232"/>
      <c r="E7" s="227"/>
      <c r="F7" s="227"/>
      <c r="G7" s="227"/>
      <c r="H7" s="227"/>
      <c r="I7" s="228" t="s">
        <v>67</v>
      </c>
      <c r="J7" s="233" t="str">
        <f>'Data (Temp)'!G5</f>
        <v>SP</v>
      </c>
      <c r="K7" s="230"/>
      <c r="L7" s="230"/>
      <c r="M7" s="234"/>
      <c r="N7" s="234"/>
      <c r="O7" s="234"/>
      <c r="P7" s="234"/>
      <c r="Q7" s="234"/>
      <c r="R7" s="234"/>
      <c r="S7" s="234"/>
      <c r="T7" s="234"/>
      <c r="U7" s="234"/>
      <c r="V7" s="235"/>
      <c r="W7" s="235"/>
      <c r="X7" s="235"/>
      <c r="Y7" s="112"/>
      <c r="Z7" s="112"/>
      <c r="AA7" s="112"/>
    </row>
    <row r="8" spans="1:30" s="99" customFormat="1" ht="24" customHeight="1">
      <c r="A8" s="100"/>
      <c r="B8" s="100"/>
      <c r="C8" s="227"/>
      <c r="D8" s="232"/>
      <c r="E8" s="232"/>
      <c r="F8" s="227"/>
      <c r="G8" s="227"/>
      <c r="H8" s="227"/>
      <c r="I8" s="228"/>
      <c r="J8" s="236" t="str">
        <f>'Data (Temp)'!G6</f>
        <v>88/115</v>
      </c>
      <c r="K8" s="230"/>
      <c r="L8" s="233"/>
      <c r="M8" s="237"/>
      <c r="N8" s="237"/>
      <c r="O8" s="234"/>
      <c r="P8" s="234"/>
      <c r="Q8" s="234"/>
      <c r="R8" s="234"/>
      <c r="S8" s="234"/>
      <c r="T8" s="234"/>
      <c r="U8" s="234"/>
      <c r="V8" s="234"/>
      <c r="W8" s="235"/>
      <c r="X8" s="235"/>
      <c r="Y8" s="111"/>
      <c r="Z8" s="111"/>
      <c r="AA8" s="111"/>
    </row>
    <row r="9" spans="1:30" s="99" customFormat="1" ht="24" customHeight="1">
      <c r="A9" s="100"/>
      <c r="B9" s="100"/>
      <c r="C9" s="102"/>
      <c r="D9" s="107"/>
      <c r="E9" s="107"/>
      <c r="F9" s="102"/>
      <c r="G9" s="102"/>
      <c r="H9" s="102"/>
      <c r="I9" s="102"/>
      <c r="J9" s="108"/>
      <c r="L9" s="108"/>
      <c r="M9" s="114"/>
      <c r="N9" s="114"/>
      <c r="O9" s="109"/>
      <c r="P9" s="109"/>
      <c r="Q9" s="109"/>
      <c r="R9" s="109"/>
      <c r="S9" s="109"/>
      <c r="T9" s="109"/>
      <c r="U9" s="109"/>
      <c r="V9" s="109"/>
      <c r="W9" s="110"/>
      <c r="X9" s="111"/>
      <c r="Y9" s="111"/>
      <c r="Z9" s="111"/>
      <c r="AA9" s="111"/>
    </row>
    <row r="10" spans="1:30" s="112" customFormat="1" ht="15" customHeight="1">
      <c r="A10" s="115"/>
      <c r="B10" s="115"/>
      <c r="C10" s="116"/>
      <c r="D10" s="116"/>
      <c r="E10" s="116"/>
      <c r="F10" s="116"/>
      <c r="G10" s="116"/>
      <c r="H10" s="117"/>
      <c r="I10" s="116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9"/>
      <c r="V10" s="119"/>
      <c r="W10" s="118"/>
      <c r="X10" s="238"/>
      <c r="Y10" s="239"/>
      <c r="Z10" s="239"/>
      <c r="AA10" s="239"/>
      <c r="AB10" s="251"/>
      <c r="AC10" s="251"/>
    </row>
    <row r="11" spans="1:30" s="99" customFormat="1" ht="15" customHeight="1">
      <c r="A11" s="100"/>
      <c r="B11" s="100"/>
      <c r="C11" s="107"/>
      <c r="D11" s="107"/>
      <c r="E11" s="107"/>
      <c r="F11" s="107"/>
      <c r="G11" s="107"/>
      <c r="H11" s="121"/>
      <c r="I11" s="122"/>
      <c r="J11" s="110"/>
      <c r="K11" s="114"/>
      <c r="L11" s="109"/>
      <c r="M11" s="109"/>
      <c r="N11" s="109"/>
      <c r="O11" s="109"/>
      <c r="P11" s="109"/>
      <c r="Q11" s="109"/>
      <c r="R11" s="109"/>
      <c r="S11" s="109"/>
      <c r="T11" s="109"/>
      <c r="U11" s="110"/>
      <c r="V11" s="110"/>
      <c r="W11" s="105"/>
      <c r="Y11" s="123"/>
      <c r="Z11" s="123"/>
      <c r="AA11" s="123"/>
    </row>
    <row r="12" spans="1:30" s="99" customFormat="1" ht="24" customHeight="1">
      <c r="A12" s="100"/>
      <c r="B12" s="100"/>
      <c r="C12" s="232" t="s">
        <v>69</v>
      </c>
      <c r="D12" s="107"/>
      <c r="E12" s="107"/>
      <c r="F12" s="107"/>
      <c r="G12" s="102"/>
      <c r="H12" s="102"/>
      <c r="I12" s="121" t="s">
        <v>67</v>
      </c>
      <c r="J12" s="233" t="str">
        <f>'Data (Temp)'!G7</f>
        <v>Thermo Hygrometer</v>
      </c>
      <c r="K12" s="230"/>
      <c r="L12" s="233"/>
      <c r="M12" s="104"/>
      <c r="N12" s="104"/>
      <c r="P12" s="104"/>
      <c r="Q12" s="108"/>
      <c r="R12" s="108"/>
      <c r="S12" s="108"/>
      <c r="T12" s="108"/>
      <c r="U12" s="108"/>
      <c r="V12" s="108"/>
      <c r="W12" s="108"/>
      <c r="X12" s="124"/>
      <c r="Y12" s="124"/>
      <c r="Z12" s="124"/>
      <c r="AA12" s="124"/>
    </row>
    <row r="13" spans="1:30" s="99" customFormat="1" ht="24" customHeight="1">
      <c r="A13" s="100"/>
      <c r="B13" s="100"/>
      <c r="C13" s="240" t="s">
        <v>70</v>
      </c>
      <c r="D13" s="107"/>
      <c r="E13" s="107"/>
      <c r="F13" s="107"/>
      <c r="G13" s="102"/>
      <c r="H13" s="102"/>
      <c r="I13" s="121" t="s">
        <v>67</v>
      </c>
      <c r="J13" s="233" t="str">
        <f>'Data (Temp)'!V7</f>
        <v>Digicon</v>
      </c>
      <c r="K13" s="230"/>
      <c r="L13" s="233"/>
      <c r="M13" s="104"/>
      <c r="N13" s="104"/>
      <c r="P13" s="104"/>
      <c r="Q13" s="108"/>
      <c r="R13" s="108"/>
      <c r="S13" s="104"/>
      <c r="T13" s="104"/>
      <c r="U13" s="104"/>
      <c r="V13" s="104"/>
      <c r="W13" s="104"/>
    </row>
    <row r="14" spans="1:30" s="99" customFormat="1" ht="24" customHeight="1">
      <c r="A14" s="100"/>
      <c r="B14" s="100"/>
      <c r="C14" s="232" t="s">
        <v>71</v>
      </c>
      <c r="D14" s="107"/>
      <c r="E14" s="107"/>
      <c r="F14" s="107"/>
      <c r="G14" s="102"/>
      <c r="H14" s="102"/>
      <c r="I14" s="121" t="s">
        <v>67</v>
      </c>
      <c r="J14" s="241" t="str">
        <f>'Data (Temp)'!D8</f>
        <v>TH-02</v>
      </c>
      <c r="K14" s="233"/>
      <c r="L14" s="233"/>
      <c r="M14" s="104"/>
      <c r="N14" s="104"/>
      <c r="P14" s="104"/>
      <c r="Q14" s="108"/>
      <c r="R14" s="108"/>
      <c r="S14" s="108"/>
      <c r="T14" s="108"/>
      <c r="U14" s="108"/>
      <c r="V14" s="107"/>
      <c r="W14" s="104"/>
      <c r="X14" s="124"/>
    </row>
    <row r="15" spans="1:30" s="99" customFormat="1" ht="24" customHeight="1">
      <c r="A15" s="100"/>
      <c r="B15" s="100"/>
      <c r="C15" s="232" t="s">
        <v>72</v>
      </c>
      <c r="D15" s="107"/>
      <c r="E15" s="107"/>
      <c r="F15" s="107"/>
      <c r="G15" s="102"/>
      <c r="H15" s="102"/>
      <c r="I15" s="121" t="s">
        <v>67</v>
      </c>
      <c r="J15" s="424">
        <f>'Data (Temp)'!O8</f>
        <v>123456</v>
      </c>
      <c r="K15" s="424"/>
      <c r="L15" s="424"/>
      <c r="M15" s="242"/>
      <c r="N15" s="242"/>
      <c r="P15" s="104"/>
      <c r="Q15" s="104"/>
      <c r="R15" s="108"/>
      <c r="S15" s="104"/>
      <c r="T15" s="104"/>
      <c r="U15" s="104"/>
      <c r="V15" s="104"/>
      <c r="W15" s="104"/>
    </row>
    <row r="16" spans="1:30" s="99" customFormat="1" ht="24" customHeight="1">
      <c r="A16" s="100"/>
      <c r="B16" s="100"/>
      <c r="C16" s="232" t="s">
        <v>73</v>
      </c>
      <c r="D16" s="107"/>
      <c r="E16" s="107"/>
      <c r="F16" s="107"/>
      <c r="G16" s="102"/>
      <c r="H16" s="102"/>
      <c r="I16" s="121" t="s">
        <v>67</v>
      </c>
      <c r="J16" s="427">
        <f>'Data (Temp)'!Y8</f>
        <v>123</v>
      </c>
      <c r="K16" s="427"/>
      <c r="L16" s="427"/>
      <c r="M16" s="104"/>
      <c r="N16" s="104"/>
      <c r="P16" s="104"/>
      <c r="Q16" s="104"/>
      <c r="R16" s="108"/>
      <c r="S16" s="108"/>
      <c r="T16" s="108"/>
      <c r="U16" s="108"/>
      <c r="V16" s="126"/>
      <c r="W16" s="104"/>
      <c r="X16" s="124"/>
    </row>
    <row r="17" spans="1:36" s="99" customFormat="1" ht="18.95" customHeight="1">
      <c r="A17" s="100"/>
      <c r="B17" s="100"/>
      <c r="C17" s="107"/>
      <c r="D17" s="107"/>
      <c r="E17" s="107"/>
      <c r="F17" s="107"/>
      <c r="G17" s="102"/>
      <c r="H17" s="102"/>
      <c r="I17" s="126"/>
      <c r="J17" s="224"/>
      <c r="K17" s="104"/>
      <c r="L17" s="104"/>
      <c r="M17" s="108"/>
      <c r="N17" s="108"/>
      <c r="P17" s="104"/>
      <c r="Q17" s="108"/>
      <c r="R17" s="108"/>
      <c r="S17" s="108"/>
      <c r="T17" s="126"/>
      <c r="U17" s="104"/>
      <c r="V17" s="108"/>
      <c r="W17" s="104"/>
    </row>
    <row r="18" spans="1:36" s="99" customFormat="1" ht="24" customHeight="1">
      <c r="A18" s="100"/>
      <c r="B18" s="100"/>
      <c r="C18" s="232" t="s">
        <v>77</v>
      </c>
      <c r="D18" s="232"/>
      <c r="E18" s="107"/>
      <c r="F18" s="107"/>
      <c r="G18" s="107"/>
      <c r="H18" s="107"/>
      <c r="I18" s="222"/>
      <c r="J18" s="108"/>
      <c r="K18" s="108"/>
      <c r="L18" s="102"/>
      <c r="M18" s="243"/>
      <c r="N18" s="243"/>
      <c r="W18" s="104"/>
    </row>
    <row r="19" spans="1:36" s="99" customFormat="1" ht="24" customHeight="1">
      <c r="A19" s="100"/>
      <c r="B19" s="100"/>
      <c r="C19" s="232" t="s">
        <v>78</v>
      </c>
      <c r="D19" s="232"/>
      <c r="E19" s="107"/>
      <c r="F19" s="107"/>
      <c r="G19" s="102"/>
      <c r="H19" s="102"/>
      <c r="J19" s="103" t="s">
        <v>67</v>
      </c>
      <c r="K19" s="244" t="s">
        <v>118</v>
      </c>
      <c r="L19" s="230"/>
      <c r="M19" s="243"/>
      <c r="R19" s="240" t="s">
        <v>74</v>
      </c>
      <c r="S19" s="102"/>
      <c r="Z19" s="121" t="s">
        <v>67</v>
      </c>
      <c r="AA19" s="425">
        <f>'Data (Temp)'!Q2</f>
        <v>42801</v>
      </c>
      <c r="AB19" s="425"/>
      <c r="AC19" s="425"/>
      <c r="AD19" s="425"/>
    </row>
    <row r="20" spans="1:36" s="99" customFormat="1" ht="24" customHeight="1">
      <c r="A20" s="100"/>
      <c r="B20" s="100"/>
      <c r="C20" s="232" t="s">
        <v>79</v>
      </c>
      <c r="D20" s="226"/>
      <c r="E20" s="101"/>
      <c r="F20" s="101"/>
      <c r="G20" s="102"/>
      <c r="H20" s="102"/>
      <c r="J20" s="106" t="s">
        <v>67</v>
      </c>
      <c r="K20" s="245" t="s">
        <v>116</v>
      </c>
      <c r="L20" s="230"/>
      <c r="M20" s="246"/>
      <c r="R20" s="240" t="s">
        <v>75</v>
      </c>
      <c r="S20" s="102"/>
      <c r="Z20" s="121" t="s">
        <v>67</v>
      </c>
      <c r="AA20" s="425">
        <f>'Data (Temp)'!AB2</f>
        <v>42801</v>
      </c>
      <c r="AB20" s="425"/>
      <c r="AC20" s="425"/>
      <c r="AD20" s="425"/>
    </row>
    <row r="21" spans="1:36" s="99" customFormat="1" ht="24" customHeight="1">
      <c r="A21" s="100"/>
      <c r="B21" s="100"/>
      <c r="C21" s="232" t="s">
        <v>80</v>
      </c>
      <c r="D21" s="226"/>
      <c r="E21" s="101"/>
      <c r="F21" s="101"/>
      <c r="G21" s="102"/>
      <c r="H21" s="102"/>
      <c r="J21" s="106" t="s">
        <v>67</v>
      </c>
      <c r="K21" s="244" t="s">
        <v>81</v>
      </c>
      <c r="L21" s="230"/>
      <c r="M21" s="108"/>
      <c r="R21" s="226" t="s">
        <v>76</v>
      </c>
      <c r="S21" s="102"/>
      <c r="Z21" s="121" t="s">
        <v>67</v>
      </c>
      <c r="AA21" s="426">
        <f>AA20+365</f>
        <v>43166</v>
      </c>
      <c r="AB21" s="426"/>
      <c r="AC21" s="426"/>
      <c r="AD21" s="426"/>
    </row>
    <row r="22" spans="1:36" s="99" customFormat="1" ht="24" customHeight="1">
      <c r="A22" s="100"/>
      <c r="B22" s="100"/>
      <c r="C22" s="232" t="s">
        <v>119</v>
      </c>
      <c r="D22" s="230"/>
      <c r="J22" s="106" t="s">
        <v>67</v>
      </c>
      <c r="K22" s="230" t="s">
        <v>122</v>
      </c>
      <c r="L22" s="230"/>
      <c r="M22" s="104"/>
      <c r="N22" s="104"/>
      <c r="P22" s="104"/>
      <c r="Q22" s="129"/>
      <c r="R22" s="226" t="s">
        <v>120</v>
      </c>
      <c r="S22" s="230"/>
      <c r="T22" s="230"/>
      <c r="U22" s="230"/>
      <c r="X22" s="292"/>
      <c r="Y22" s="292"/>
      <c r="Z22" s="121" t="s">
        <v>67</v>
      </c>
      <c r="AA22" s="428">
        <f>AA20+1</f>
        <v>42802</v>
      </c>
      <c r="AB22" s="428"/>
      <c r="AC22" s="428"/>
      <c r="AD22" s="428"/>
    </row>
    <row r="23" spans="1:36" s="99" customFormat="1" ht="18.95" customHeight="1">
      <c r="A23" s="100"/>
      <c r="B23" s="100"/>
      <c r="M23" s="104"/>
      <c r="N23" s="104"/>
      <c r="P23" s="104"/>
      <c r="Q23" s="104"/>
      <c r="R23" s="104"/>
      <c r="S23" s="104"/>
      <c r="T23" s="104"/>
      <c r="U23" s="104"/>
      <c r="V23" s="104"/>
      <c r="W23" s="104"/>
    </row>
    <row r="24" spans="1:36" s="99" customFormat="1" ht="24" customHeight="1">
      <c r="A24" s="100"/>
      <c r="B24" s="100"/>
      <c r="C24" s="102" t="s">
        <v>82</v>
      </c>
      <c r="D24" s="130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131"/>
      <c r="X24" s="132"/>
      <c r="Y24" s="133"/>
      <c r="Z24" s="133"/>
      <c r="AA24" s="133"/>
    </row>
    <row r="25" spans="1:36" s="99" customFormat="1" ht="24" customHeight="1">
      <c r="A25" s="100"/>
      <c r="B25" s="100"/>
      <c r="C25" s="247" t="s">
        <v>109</v>
      </c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0"/>
    </row>
    <row r="26" spans="1:36" s="99" customFormat="1" ht="24" customHeight="1">
      <c r="A26" s="100"/>
      <c r="B26" s="100"/>
      <c r="C26" s="247" t="s">
        <v>114</v>
      </c>
      <c r="D26" s="104"/>
      <c r="E26" s="100"/>
      <c r="F26" s="100"/>
      <c r="G26" s="100"/>
      <c r="H26" s="223"/>
      <c r="I26" s="223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0"/>
    </row>
    <row r="27" spans="1:36" s="99" customFormat="1" ht="24" customHeight="1">
      <c r="A27" s="100"/>
      <c r="B27" s="100"/>
      <c r="C27" s="247" t="s">
        <v>115</v>
      </c>
      <c r="D27" s="104"/>
      <c r="E27" s="223"/>
      <c r="F27" s="223"/>
      <c r="G27" s="223"/>
      <c r="H27" s="223"/>
      <c r="I27" s="223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0"/>
    </row>
    <row r="28" spans="1:36" s="99" customFormat="1" ht="24" customHeight="1">
      <c r="A28" s="100"/>
      <c r="B28" s="100"/>
      <c r="C28" s="247" t="s">
        <v>110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0"/>
    </row>
    <row r="29" spans="1:36" s="99" customFormat="1" ht="24" customHeight="1">
      <c r="A29" s="100"/>
      <c r="B29" s="100"/>
      <c r="C29" s="247" t="s">
        <v>111</v>
      </c>
      <c r="D29" s="104"/>
    </row>
    <row r="30" spans="1:36" s="99" customFormat="1" ht="24" customHeight="1">
      <c r="A30" s="100"/>
      <c r="B30" s="100"/>
      <c r="C30" s="247" t="s">
        <v>112</v>
      </c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0"/>
    </row>
    <row r="31" spans="1:36" s="99" customFormat="1" ht="24" customHeight="1">
      <c r="A31" s="100"/>
      <c r="B31" s="100"/>
      <c r="C31" s="53"/>
      <c r="D31" s="5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0"/>
      <c r="V31" s="100"/>
      <c r="AE31" s="248"/>
      <c r="AF31" s="49"/>
      <c r="AG31" s="66"/>
      <c r="AH31" s="66"/>
      <c r="AI31" s="66"/>
      <c r="AJ31" s="66"/>
    </row>
    <row r="32" spans="1:36" s="99" customFormat="1" ht="24" customHeight="1">
      <c r="A32" s="100"/>
      <c r="B32" s="100"/>
      <c r="C32" s="53"/>
      <c r="D32" s="53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0"/>
      <c r="V32" s="100"/>
      <c r="AE32" s="248"/>
      <c r="AF32" s="49"/>
      <c r="AG32" s="66"/>
      <c r="AH32" s="66"/>
      <c r="AI32" s="66"/>
      <c r="AJ32" s="66"/>
    </row>
    <row r="33" spans="1:36" s="99" customFormat="1" ht="24" customHeight="1">
      <c r="A33" s="100"/>
      <c r="B33" s="100"/>
      <c r="C33" s="53"/>
      <c r="D33" s="5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0"/>
      <c r="V33" s="100"/>
      <c r="AE33" s="248"/>
      <c r="AF33" s="49"/>
      <c r="AG33" s="66"/>
      <c r="AH33" s="66"/>
      <c r="AI33" s="66"/>
      <c r="AJ33" s="66"/>
    </row>
    <row r="34" spans="1:36" s="99" customFormat="1" ht="24" customHeight="1">
      <c r="A34" s="100"/>
      <c r="B34" s="100"/>
      <c r="C34" s="53"/>
      <c r="D34" s="53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0"/>
      <c r="V34" s="100"/>
      <c r="AE34" s="248"/>
      <c r="AF34" s="49"/>
      <c r="AG34" s="66"/>
      <c r="AH34" s="66"/>
      <c r="AI34" s="66"/>
      <c r="AJ34" s="66"/>
    </row>
    <row r="35" spans="1:36" s="99" customFormat="1" ht="24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AE35" s="248"/>
      <c r="AF35" s="49"/>
      <c r="AG35" s="66"/>
      <c r="AH35" s="66"/>
      <c r="AI35" s="66"/>
      <c r="AJ35" s="66"/>
    </row>
    <row r="36" spans="1:36" s="99" customFormat="1" ht="24" customHeight="1">
      <c r="A36" s="100"/>
      <c r="B36" s="100"/>
      <c r="C36" s="226" t="s">
        <v>121</v>
      </c>
      <c r="D36" s="226"/>
      <c r="E36" s="226"/>
      <c r="F36" s="230"/>
      <c r="G36" s="121" t="s">
        <v>67</v>
      </c>
      <c r="H36" s="252" t="str">
        <f>'Data (Temp)'!F43</f>
        <v>Mr.Prayoon   Topart</v>
      </c>
      <c r="I36" s="230"/>
      <c r="J36" s="253"/>
      <c r="K36" s="230"/>
      <c r="M36" s="230"/>
      <c r="N36" s="226"/>
      <c r="P36" s="226"/>
      <c r="Q36" s="226" t="s">
        <v>83</v>
      </c>
      <c r="R36" s="230"/>
      <c r="S36" s="229"/>
      <c r="V36" s="251"/>
      <c r="W36" s="251"/>
      <c r="X36" s="250"/>
      <c r="Y36" s="250"/>
      <c r="Z36" s="250"/>
      <c r="AA36" s="250"/>
      <c r="AB36" s="250"/>
      <c r="AC36" s="251"/>
      <c r="AE36" s="248"/>
      <c r="AF36" s="49"/>
      <c r="AG36" s="66"/>
      <c r="AH36" s="66"/>
      <c r="AI36" s="66"/>
      <c r="AJ36" s="66"/>
    </row>
    <row r="37" spans="1:36" s="99" customFormat="1" ht="9.9499999999999993" customHeight="1">
      <c r="A37" s="100"/>
      <c r="B37" s="100"/>
      <c r="C37" s="226"/>
      <c r="D37" s="230"/>
      <c r="E37" s="230"/>
      <c r="F37" s="230"/>
      <c r="G37" s="121"/>
      <c r="H37" s="269"/>
      <c r="I37" s="269"/>
      <c r="J37" s="269"/>
      <c r="K37" s="249"/>
      <c r="L37" s="230"/>
      <c r="M37" s="230"/>
      <c r="N37" s="226"/>
      <c r="O37" s="226"/>
      <c r="P37" s="226"/>
      <c r="Q37" s="226"/>
      <c r="R37" s="230"/>
      <c r="S37" s="229"/>
      <c r="T37" s="229"/>
      <c r="U37" s="229"/>
      <c r="V37" s="229"/>
      <c r="W37" s="229"/>
      <c r="X37" s="229"/>
      <c r="Y37" s="112"/>
      <c r="AE37" s="248"/>
      <c r="AF37" s="49"/>
      <c r="AG37" s="66"/>
      <c r="AH37" s="66"/>
      <c r="AI37" s="66"/>
      <c r="AJ37" s="66"/>
    </row>
    <row r="38" spans="1:36" s="99" customFormat="1" ht="24" customHeight="1">
      <c r="A38" s="139"/>
      <c r="B38" s="139"/>
      <c r="H38" s="230" t="s">
        <v>144</v>
      </c>
      <c r="L38" s="230"/>
      <c r="M38" s="230"/>
      <c r="N38" s="230"/>
      <c r="O38" s="230"/>
      <c r="P38" s="254"/>
      <c r="Q38" s="255">
        <v>3</v>
      </c>
      <c r="R38" s="230"/>
      <c r="V38" s="421" t="s">
        <v>145</v>
      </c>
      <c r="W38" s="421"/>
      <c r="X38" s="421"/>
      <c r="Y38" s="421"/>
      <c r="Z38" s="421"/>
      <c r="AA38" s="421"/>
      <c r="AB38" s="421"/>
      <c r="AC38" s="421"/>
      <c r="AE38" s="248"/>
      <c r="AF38" s="49"/>
      <c r="AG38" s="66"/>
      <c r="AH38" s="66"/>
      <c r="AI38" s="66"/>
      <c r="AJ38" s="66"/>
    </row>
    <row r="39" spans="1:36" s="99" customFormat="1" ht="21" customHeight="1">
      <c r="A39" s="100"/>
      <c r="B39" s="100"/>
      <c r="C39" s="230"/>
      <c r="D39" s="230"/>
      <c r="E39" s="230"/>
      <c r="F39" s="230"/>
      <c r="G39" s="230"/>
      <c r="H39" s="249"/>
      <c r="I39" s="249"/>
      <c r="J39" s="249"/>
      <c r="K39" s="230"/>
      <c r="L39" s="230"/>
      <c r="M39" s="229"/>
      <c r="N39" s="229"/>
      <c r="O39" s="230"/>
      <c r="P39" s="230"/>
      <c r="Q39" s="230"/>
      <c r="R39" s="230"/>
      <c r="V39" s="422" t="s">
        <v>84</v>
      </c>
      <c r="W39" s="422"/>
      <c r="X39" s="422"/>
      <c r="Y39" s="422"/>
      <c r="Z39" s="422"/>
      <c r="AA39" s="422"/>
      <c r="AB39" s="422"/>
      <c r="AC39" s="422"/>
      <c r="AD39" s="257"/>
      <c r="AE39" s="258"/>
      <c r="AF39" s="258"/>
      <c r="AG39" s="258"/>
    </row>
    <row r="40" spans="1:36" s="99" customFormat="1" ht="20.100000000000001" customHeight="1">
      <c r="A40" s="100"/>
      <c r="B40" s="100"/>
      <c r="E40" s="105"/>
      <c r="F40" s="105"/>
      <c r="G40" s="105"/>
      <c r="H40" s="105"/>
      <c r="I40" s="105"/>
      <c r="L40" s="115"/>
      <c r="M40" s="100"/>
      <c r="N40" s="100"/>
      <c r="O40" s="100"/>
      <c r="P40" s="222"/>
      <c r="Q40" s="222"/>
      <c r="R40" s="222"/>
      <c r="S40" s="222"/>
      <c r="T40" s="222"/>
      <c r="U40" s="141"/>
      <c r="V40" s="140"/>
      <c r="W40" s="140"/>
      <c r="X40" s="140"/>
      <c r="Y40" s="140"/>
      <c r="Z40" s="140"/>
      <c r="AA40" s="140"/>
    </row>
    <row r="41" spans="1:36" s="99" customFormat="1" ht="16.5" customHeight="1">
      <c r="A41" s="42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142"/>
    </row>
    <row r="42" spans="1:36" ht="18.75" customHeight="1">
      <c r="C42" s="136"/>
      <c r="D42" s="256"/>
      <c r="T42" s="135"/>
      <c r="U42" s="259"/>
    </row>
    <row r="43" spans="1:36" ht="18.75" customHeight="1">
      <c r="C43" s="225"/>
      <c r="D43" s="256"/>
      <c r="T43" s="136"/>
      <c r="U43" s="256"/>
    </row>
    <row r="44" spans="1:36" ht="18.75" customHeight="1">
      <c r="T44" s="136"/>
      <c r="U44" s="256"/>
    </row>
    <row r="45" spans="1:36" ht="18.75" customHeight="1">
      <c r="T45" s="225"/>
      <c r="U45" s="256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10">
    <mergeCell ref="A3:AD3"/>
    <mergeCell ref="V38:AC38"/>
    <mergeCell ref="V39:AC39"/>
    <mergeCell ref="A41:V41"/>
    <mergeCell ref="J15:L15"/>
    <mergeCell ref="AA19:AD19"/>
    <mergeCell ref="AA20:AD20"/>
    <mergeCell ref="AA21:AD21"/>
    <mergeCell ref="J16:L16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2"/>
  <sheetViews>
    <sheetView view="pageBreakPreview" zoomScaleNormal="100" zoomScaleSheetLayoutView="100" workbookViewId="0">
      <selection activeCell="A3" sqref="A3:V3"/>
    </sheetView>
  </sheetViews>
  <sheetFormatPr defaultRowHeight="20.25"/>
  <cols>
    <col min="1" max="7" width="4.28515625" style="97" customWidth="1"/>
    <col min="8" max="8" width="3.42578125" style="97" customWidth="1"/>
    <col min="9" max="22" width="4.28515625" style="97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449" t="s">
        <v>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</row>
    <row r="4" spans="1:22" ht="18.7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9"/>
      <c r="V4" s="99"/>
    </row>
    <row r="5" spans="1:22" ht="17.25" customHeight="1">
      <c r="A5" s="100"/>
      <c r="B5" s="101" t="s">
        <v>66</v>
      </c>
      <c r="C5" s="101"/>
      <c r="D5" s="102"/>
      <c r="E5" s="101"/>
      <c r="G5" s="103" t="s">
        <v>67</v>
      </c>
      <c r="H5" s="105" t="str">
        <f>Certificate!J5</f>
        <v>SPR</v>
      </c>
      <c r="I5" s="104"/>
      <c r="J5" s="104"/>
      <c r="K5" s="104"/>
      <c r="L5" s="105"/>
      <c r="M5" s="105"/>
      <c r="N5" s="105"/>
      <c r="O5" s="105"/>
      <c r="P5" s="104"/>
      <c r="Q5" s="104"/>
      <c r="S5" s="104"/>
      <c r="T5" s="127" t="s">
        <v>86</v>
      </c>
      <c r="U5" s="99"/>
      <c r="V5" s="99"/>
    </row>
    <row r="6" spans="1:22" ht="18" customHeight="1">
      <c r="A6" s="100"/>
      <c r="B6" s="137"/>
      <c r="C6" s="143"/>
      <c r="D6" s="143"/>
      <c r="E6" s="141"/>
      <c r="F6" s="144"/>
      <c r="G6" s="144"/>
      <c r="H6" s="144"/>
      <c r="I6" s="145"/>
      <c r="J6" s="56"/>
      <c r="K6" s="53"/>
      <c r="L6" s="56"/>
      <c r="M6" s="56"/>
      <c r="N6" s="105"/>
      <c r="O6" s="105"/>
      <c r="P6" s="104"/>
      <c r="Q6" s="104"/>
      <c r="R6" s="104"/>
      <c r="S6" s="100"/>
      <c r="T6" s="100"/>
      <c r="U6" s="100"/>
      <c r="V6" s="99"/>
    </row>
    <row r="7" spans="1:22" ht="17.25" customHeight="1">
      <c r="A7" s="100"/>
      <c r="B7" s="146"/>
      <c r="C7" s="147"/>
      <c r="D7" s="143"/>
      <c r="E7" s="143"/>
      <c r="F7" s="143"/>
      <c r="G7" s="143"/>
      <c r="H7" s="143"/>
      <c r="I7" s="135"/>
      <c r="J7" s="148"/>
      <c r="K7" s="53"/>
      <c r="L7" s="149"/>
      <c r="M7" s="149"/>
      <c r="N7" s="109"/>
      <c r="O7" s="109"/>
      <c r="P7" s="109"/>
      <c r="Q7" s="109"/>
      <c r="R7" s="109"/>
      <c r="S7" s="109"/>
      <c r="T7" s="110"/>
      <c r="U7" s="110"/>
      <c r="V7" s="111"/>
    </row>
    <row r="8" spans="1:22" ht="13.5" customHeight="1">
      <c r="A8" s="100"/>
      <c r="B8" s="137"/>
      <c r="C8" s="147"/>
      <c r="D8" s="147"/>
      <c r="E8" s="143"/>
      <c r="F8" s="143"/>
      <c r="G8" s="453" t="s">
        <v>113</v>
      </c>
      <c r="H8" s="453"/>
      <c r="I8" s="453"/>
      <c r="J8" s="453"/>
      <c r="K8" s="453"/>
      <c r="L8" s="453"/>
      <c r="M8" s="453"/>
      <c r="N8" s="453"/>
      <c r="O8" s="453"/>
      <c r="P8" s="453"/>
      <c r="Q8" s="109"/>
      <c r="R8" s="109"/>
      <c r="S8" s="109"/>
      <c r="T8" s="109"/>
      <c r="U8" s="110"/>
      <c r="V8" s="111"/>
    </row>
    <row r="9" spans="1:22" ht="13.5" customHeight="1">
      <c r="A9" s="100"/>
      <c r="B9" s="137"/>
      <c r="C9" s="147"/>
      <c r="D9" s="147"/>
      <c r="E9" s="143"/>
      <c r="F9" s="143"/>
      <c r="G9" s="453"/>
      <c r="H9" s="453"/>
      <c r="I9" s="453"/>
      <c r="J9" s="453"/>
      <c r="K9" s="453"/>
      <c r="L9" s="453"/>
      <c r="M9" s="453"/>
      <c r="N9" s="453"/>
      <c r="O9" s="453"/>
      <c r="P9" s="453"/>
      <c r="Q9" s="109"/>
      <c r="R9" s="109"/>
      <c r="S9" s="109"/>
      <c r="T9" s="109"/>
      <c r="U9" s="110"/>
      <c r="V9" s="111"/>
    </row>
    <row r="10" spans="1:22" ht="18.75" customHeight="1">
      <c r="A10" s="115"/>
      <c r="B10" s="150"/>
      <c r="C10" s="151"/>
      <c r="D10" s="151"/>
      <c r="E10" s="151"/>
      <c r="F10" s="151"/>
      <c r="G10" s="152"/>
      <c r="H10" s="153"/>
      <c r="I10" s="154"/>
      <c r="J10" s="154"/>
      <c r="K10" s="154"/>
      <c r="L10" s="154"/>
      <c r="M10" s="154"/>
      <c r="N10" s="118"/>
      <c r="O10" s="118"/>
      <c r="P10" s="118"/>
      <c r="Q10" s="155"/>
      <c r="R10" s="115"/>
      <c r="S10" s="156"/>
      <c r="T10" s="111"/>
      <c r="U10" s="112"/>
      <c r="V10" s="120"/>
    </row>
    <row r="11" spans="1:22" ht="23.1" customHeight="1">
      <c r="A11" s="100"/>
      <c r="B11" s="450" t="s">
        <v>69</v>
      </c>
      <c r="C11" s="451"/>
      <c r="D11" s="451"/>
      <c r="E11" s="451"/>
      <c r="F11" s="451"/>
      <c r="G11" s="452"/>
      <c r="H11" s="450" t="s">
        <v>71</v>
      </c>
      <c r="I11" s="451"/>
      <c r="J11" s="452"/>
      <c r="K11" s="450" t="s">
        <v>87</v>
      </c>
      <c r="L11" s="451"/>
      <c r="M11" s="451"/>
      <c r="N11" s="450" t="s">
        <v>88</v>
      </c>
      <c r="O11" s="451"/>
      <c r="P11" s="451"/>
      <c r="Q11" s="452"/>
      <c r="R11" s="451" t="s">
        <v>89</v>
      </c>
      <c r="S11" s="451"/>
      <c r="T11" s="451"/>
      <c r="U11" s="452"/>
      <c r="V11" s="99"/>
    </row>
    <row r="12" spans="1:22" ht="23.1" customHeight="1">
      <c r="A12" s="100"/>
      <c r="B12" s="435" t="s">
        <v>146</v>
      </c>
      <c r="C12" s="436"/>
      <c r="D12" s="436"/>
      <c r="E12" s="436"/>
      <c r="F12" s="436"/>
      <c r="G12" s="436"/>
      <c r="H12" s="437" t="s">
        <v>147</v>
      </c>
      <c r="I12" s="438"/>
      <c r="J12" s="439"/>
      <c r="K12" s="437" t="s">
        <v>148</v>
      </c>
      <c r="L12" s="443"/>
      <c r="M12" s="443"/>
      <c r="N12" s="435" t="s">
        <v>149</v>
      </c>
      <c r="O12" s="438"/>
      <c r="P12" s="438"/>
      <c r="Q12" s="439"/>
      <c r="R12" s="440" t="s">
        <v>150</v>
      </c>
      <c r="S12" s="441"/>
      <c r="T12" s="441"/>
      <c r="U12" s="442"/>
      <c r="V12" s="124"/>
    </row>
    <row r="13" spans="1:22" ht="18.95" customHeight="1">
      <c r="A13" s="100"/>
      <c r="B13" s="444"/>
      <c r="C13" s="445"/>
      <c r="D13" s="445"/>
      <c r="E13" s="445"/>
      <c r="F13" s="445"/>
      <c r="G13" s="445"/>
      <c r="H13" s="446"/>
      <c r="I13" s="446"/>
      <c r="J13" s="446"/>
      <c r="K13" s="446"/>
      <c r="L13" s="446"/>
      <c r="M13" s="446"/>
      <c r="N13" s="446"/>
      <c r="O13" s="447"/>
      <c r="P13" s="447"/>
      <c r="Q13" s="447"/>
      <c r="R13" s="448"/>
      <c r="S13" s="448"/>
      <c r="T13" s="448"/>
      <c r="U13" s="448"/>
      <c r="V13" s="99"/>
    </row>
    <row r="14" spans="1:22" ht="16.5" customHeight="1">
      <c r="A14" s="100"/>
      <c r="B14" s="127" t="s">
        <v>90</v>
      </c>
      <c r="C14" s="128"/>
      <c r="D14" s="104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08"/>
      <c r="Q14" s="104"/>
      <c r="R14" s="104"/>
      <c r="S14" s="100"/>
      <c r="T14" s="100"/>
      <c r="U14" s="100"/>
      <c r="V14" s="99"/>
    </row>
    <row r="15" spans="1:22" ht="16.5" customHeight="1">
      <c r="A15" s="100"/>
      <c r="B15" s="104"/>
      <c r="C15" s="104" t="s">
        <v>91</v>
      </c>
      <c r="D15" s="13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8"/>
      <c r="Q15" s="108"/>
      <c r="R15" s="108"/>
      <c r="S15" s="158"/>
      <c r="T15" s="159"/>
      <c r="U15" s="100"/>
      <c r="V15" s="124"/>
    </row>
    <row r="16" spans="1:22" ht="16.5" customHeight="1">
      <c r="A16" s="100"/>
      <c r="B16" s="130" t="s">
        <v>92</v>
      </c>
      <c r="C16" s="134"/>
      <c r="D16" s="102"/>
      <c r="E16" s="134"/>
      <c r="F16" s="134"/>
      <c r="G16" s="134"/>
      <c r="H16" s="134"/>
      <c r="I16" s="104"/>
      <c r="J16" s="104"/>
      <c r="K16" s="104"/>
      <c r="L16" s="104"/>
      <c r="M16" s="104"/>
      <c r="N16" s="104"/>
      <c r="O16" s="104"/>
      <c r="P16" s="108"/>
      <c r="Q16" s="108"/>
      <c r="R16" s="126"/>
      <c r="S16" s="100"/>
      <c r="T16" s="158"/>
      <c r="U16" s="100"/>
      <c r="V16" s="99"/>
    </row>
    <row r="17" spans="1:22" ht="18.75" hidden="1" customHeight="1">
      <c r="A17" s="100"/>
      <c r="B17" s="130" t="s">
        <v>93</v>
      </c>
      <c r="E17" s="160"/>
      <c r="F17" s="143"/>
      <c r="G17" s="143"/>
      <c r="H17" s="143"/>
      <c r="I17" s="161"/>
      <c r="J17" s="162"/>
      <c r="K17" s="163"/>
      <c r="L17" s="163"/>
      <c r="M17" s="163"/>
      <c r="N17" s="99"/>
      <c r="O17" s="108"/>
      <c r="P17" s="108"/>
      <c r="Q17" s="108"/>
      <c r="R17" s="126"/>
      <c r="S17" s="100"/>
      <c r="T17" s="158"/>
      <c r="U17" s="100"/>
      <c r="V17" s="99"/>
    </row>
    <row r="18" spans="1:22" ht="16.5" customHeight="1">
      <c r="A18" s="100"/>
      <c r="B18" s="164"/>
      <c r="C18" s="165"/>
      <c r="D18" s="143"/>
      <c r="E18" s="166"/>
      <c r="F18" s="143"/>
      <c r="G18" s="143"/>
      <c r="H18" s="143"/>
      <c r="I18" s="161"/>
      <c r="J18" s="429"/>
      <c r="K18" s="430"/>
      <c r="L18" s="430"/>
      <c r="M18" s="430"/>
      <c r="N18" s="99"/>
      <c r="O18" s="108"/>
      <c r="P18" s="108"/>
      <c r="Q18" s="108"/>
      <c r="R18" s="126"/>
      <c r="S18" s="100"/>
      <c r="T18" s="158"/>
      <c r="U18" s="100"/>
      <c r="V18" s="99"/>
    </row>
    <row r="19" spans="1:22" ht="16.5" customHeight="1">
      <c r="A19" s="100"/>
      <c r="B19" s="167"/>
      <c r="C19" s="165"/>
      <c r="D19" s="143"/>
      <c r="E19" s="141"/>
      <c r="F19" s="143"/>
      <c r="G19" s="143"/>
      <c r="H19" s="143"/>
      <c r="I19" s="161"/>
      <c r="J19" s="430"/>
      <c r="K19" s="430"/>
      <c r="L19" s="430"/>
      <c r="M19" s="430"/>
      <c r="N19" s="99"/>
      <c r="O19" s="108"/>
      <c r="P19" s="108"/>
      <c r="Q19" s="108"/>
      <c r="R19" s="126"/>
      <c r="S19" s="100"/>
      <c r="T19" s="158"/>
      <c r="U19" s="100"/>
      <c r="V19" s="99"/>
    </row>
    <row r="20" spans="1:22" ht="16.5" customHeight="1">
      <c r="A20" s="100"/>
      <c r="B20" s="167"/>
      <c r="C20" s="165"/>
      <c r="D20" s="143"/>
      <c r="E20" s="141"/>
      <c r="F20" s="143"/>
      <c r="G20" s="165"/>
      <c r="H20" s="168"/>
      <c r="I20" s="169"/>
      <c r="J20" s="169"/>
      <c r="K20" s="169"/>
      <c r="L20" s="148"/>
      <c r="M20" s="148"/>
      <c r="N20" s="99"/>
      <c r="O20" s="108"/>
      <c r="P20" s="126"/>
      <c r="Q20" s="100"/>
      <c r="R20" s="158"/>
      <c r="S20" s="100"/>
      <c r="T20" s="99"/>
      <c r="U20" s="99"/>
      <c r="V20" s="99"/>
    </row>
    <row r="21" spans="1:22" ht="16.5" customHeight="1">
      <c r="A21" s="100"/>
      <c r="B21" s="146"/>
      <c r="C21" s="147"/>
      <c r="D21" s="147"/>
      <c r="E21" s="147"/>
      <c r="F21" s="147"/>
      <c r="G21" s="147"/>
      <c r="H21" s="170"/>
      <c r="I21" s="136"/>
      <c r="J21" s="148"/>
      <c r="K21" s="148"/>
      <c r="L21" s="171"/>
      <c r="M21" s="53"/>
      <c r="N21" s="99"/>
      <c r="O21" s="129"/>
      <c r="P21" s="129"/>
      <c r="Q21" s="100"/>
      <c r="R21" s="100"/>
      <c r="S21" s="100"/>
      <c r="T21" s="99"/>
      <c r="U21" s="99"/>
      <c r="V21" s="99"/>
    </row>
    <row r="22" spans="1:22" ht="16.5" customHeight="1">
      <c r="A22" s="100"/>
      <c r="B22" s="146"/>
      <c r="C22" s="147"/>
      <c r="D22" s="147"/>
      <c r="E22" s="147"/>
      <c r="F22" s="143"/>
      <c r="G22" s="143"/>
      <c r="H22" s="143"/>
      <c r="I22" s="135"/>
      <c r="J22" s="172"/>
      <c r="K22" s="53"/>
      <c r="L22" s="53"/>
      <c r="M22" s="53"/>
      <c r="N22" s="99"/>
      <c r="O22" s="104"/>
      <c r="P22" s="104"/>
      <c r="Q22" s="104"/>
      <c r="R22" s="104"/>
      <c r="S22" s="100"/>
      <c r="T22" s="100"/>
      <c r="U22" s="100"/>
      <c r="V22" s="99"/>
    </row>
    <row r="23" spans="1:22" ht="16.5" customHeight="1">
      <c r="A23" s="100"/>
      <c r="B23" s="146"/>
      <c r="C23" s="141"/>
      <c r="D23" s="141"/>
      <c r="E23" s="141"/>
      <c r="F23" s="143"/>
      <c r="G23" s="143"/>
      <c r="H23" s="143"/>
      <c r="I23" s="173"/>
      <c r="J23" s="172"/>
      <c r="K23" s="53"/>
      <c r="L23" s="53"/>
      <c r="M23" s="53"/>
      <c r="N23" s="99"/>
      <c r="O23" s="104"/>
      <c r="P23" s="104"/>
      <c r="Q23" s="104"/>
      <c r="R23" s="104"/>
      <c r="S23" s="100"/>
      <c r="T23" s="100"/>
      <c r="U23" s="100"/>
      <c r="V23" s="112"/>
    </row>
    <row r="24" spans="1:22" ht="16.5" customHeight="1">
      <c r="A24" s="100"/>
      <c r="B24" s="146"/>
      <c r="C24" s="141"/>
      <c r="D24" s="141"/>
      <c r="E24" s="141"/>
      <c r="F24" s="143"/>
      <c r="G24" s="143"/>
      <c r="H24" s="143"/>
      <c r="I24" s="173"/>
      <c r="J24" s="172"/>
      <c r="K24" s="53"/>
      <c r="L24" s="53"/>
      <c r="M24" s="53"/>
      <c r="N24" s="99"/>
      <c r="O24" s="104"/>
      <c r="P24" s="104"/>
      <c r="Q24" s="104"/>
      <c r="R24" s="104"/>
      <c r="S24" s="100"/>
      <c r="T24" s="100"/>
      <c r="U24" s="100"/>
      <c r="V24" s="112"/>
    </row>
    <row r="25" spans="1:22" ht="16.5" customHeight="1">
      <c r="A25" s="100"/>
      <c r="B25" s="137"/>
      <c r="C25" s="143"/>
      <c r="D25" s="141"/>
      <c r="E25" s="141"/>
      <c r="F25" s="141"/>
      <c r="G25" s="141"/>
      <c r="H25" s="144"/>
      <c r="I25" s="53"/>
      <c r="J25" s="53"/>
      <c r="K25" s="53"/>
      <c r="L25" s="53"/>
      <c r="M25" s="53"/>
      <c r="N25" s="158"/>
      <c r="O25" s="100"/>
      <c r="P25" s="100"/>
      <c r="Q25" s="100"/>
      <c r="R25" s="100"/>
      <c r="S25" s="100"/>
      <c r="T25" s="100"/>
      <c r="U25" s="112"/>
      <c r="V25" s="112"/>
    </row>
    <row r="26" spans="1:22" ht="16.5" customHeight="1">
      <c r="A26" s="115"/>
      <c r="B26" s="167"/>
      <c r="C26" s="143"/>
      <c r="D26" s="141"/>
      <c r="E26" s="141"/>
      <c r="F26" s="141"/>
      <c r="G26" s="141"/>
      <c r="H26" s="174"/>
      <c r="I26" s="175"/>
      <c r="J26" s="174"/>
      <c r="K26" s="174"/>
      <c r="L26" s="174"/>
      <c r="M26" s="175"/>
      <c r="N26" s="174"/>
      <c r="O26" s="174"/>
      <c r="P26" s="174"/>
      <c r="Q26" s="174"/>
      <c r="R26" s="174"/>
      <c r="S26" s="174"/>
      <c r="T26" s="175"/>
      <c r="U26" s="99"/>
      <c r="V26" s="99"/>
    </row>
    <row r="27" spans="1:22" ht="16.5" customHeight="1">
      <c r="A27" s="100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76"/>
    </row>
    <row r="28" spans="1:22" ht="16.5" customHeight="1">
      <c r="A28" s="100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76"/>
    </row>
    <row r="29" spans="1:22" ht="16.5" customHeight="1">
      <c r="A29" s="100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32"/>
    </row>
    <row r="30" spans="1:22" ht="16.5" customHeight="1">
      <c r="A30" s="100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57"/>
      <c r="Q30" s="157"/>
      <c r="R30" s="157"/>
      <c r="S30" s="157"/>
      <c r="T30" s="157"/>
      <c r="U30" s="132"/>
      <c r="V30" s="132"/>
    </row>
    <row r="31" spans="1:22" ht="16.5" customHeight="1">
      <c r="A31" s="100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4"/>
      <c r="Q31" s="104"/>
      <c r="R31" s="104"/>
      <c r="S31" s="104"/>
      <c r="T31" s="100"/>
      <c r="U31" s="99"/>
      <c r="V31" s="99"/>
    </row>
    <row r="32" spans="1:22" ht="16.5" customHeight="1">
      <c r="A32" s="100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4"/>
      <c r="Q32" s="104"/>
      <c r="R32" s="104"/>
      <c r="S32" s="104"/>
      <c r="T32" s="100"/>
      <c r="U32" s="99"/>
      <c r="V32" s="99"/>
    </row>
    <row r="33" spans="1:22" ht="16.5" customHeight="1">
      <c r="A33" s="100"/>
      <c r="B33" s="130"/>
      <c r="C33" s="134"/>
      <c r="D33" s="134"/>
      <c r="E33" s="134"/>
      <c r="F33" s="134"/>
      <c r="G33" s="134"/>
      <c r="H33" s="13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0"/>
      <c r="U33" s="99"/>
      <c r="V33" s="99"/>
    </row>
    <row r="34" spans="1:22" ht="16.5" customHeight="1">
      <c r="A34" s="100"/>
      <c r="B34" s="167"/>
      <c r="C34" s="177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15"/>
      <c r="U34" s="99"/>
      <c r="V34" s="99"/>
    </row>
    <row r="35" spans="1:22" ht="16.5" customHeight="1">
      <c r="A35" s="100"/>
      <c r="B35" s="56"/>
      <c r="C35" s="56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15"/>
      <c r="T35" s="115"/>
      <c r="U35" s="99"/>
      <c r="V35" s="99"/>
    </row>
    <row r="36" spans="1:22" ht="16.5" customHeight="1">
      <c r="A36" s="100"/>
      <c r="B36" s="178"/>
      <c r="C36" s="138"/>
      <c r="D36" s="134"/>
      <c r="E36" s="134"/>
      <c r="F36" s="134"/>
      <c r="G36" s="134"/>
      <c r="H36" s="134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15"/>
      <c r="T36" s="115"/>
      <c r="U36" s="99"/>
      <c r="V36" s="99"/>
    </row>
    <row r="37" spans="1:22" ht="16.5" customHeight="1">
      <c r="A37" s="100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99"/>
      <c r="V37" s="99"/>
    </row>
    <row r="38" spans="1:22" ht="16.5" customHeight="1">
      <c r="A38" s="100"/>
      <c r="B38" s="167"/>
      <c r="C38" s="112"/>
      <c r="D38" s="112"/>
      <c r="E38" s="112"/>
      <c r="F38" s="431"/>
      <c r="G38" s="431"/>
      <c r="H38" s="431"/>
      <c r="I38" s="431"/>
      <c r="J38" s="179"/>
      <c r="K38" s="112"/>
      <c r="L38" s="432"/>
      <c r="M38" s="432"/>
      <c r="N38" s="432"/>
      <c r="O38" s="432"/>
      <c r="P38" s="105"/>
      <c r="Q38" s="105"/>
      <c r="R38" s="105"/>
      <c r="S38" s="105"/>
      <c r="T38" s="105"/>
      <c r="U38" s="99"/>
      <c r="V38" s="99"/>
    </row>
    <row r="39" spans="1:22" ht="16.5" customHeight="1">
      <c r="A39" s="139"/>
      <c r="B39" s="112"/>
      <c r="C39" s="112"/>
      <c r="D39" s="112"/>
      <c r="E39" s="112"/>
      <c r="F39" s="56"/>
      <c r="G39" s="56"/>
      <c r="H39" s="56"/>
      <c r="I39" s="138"/>
      <c r="J39" s="115"/>
      <c r="K39" s="112"/>
      <c r="L39" s="115"/>
      <c r="M39" s="115"/>
      <c r="N39" s="180"/>
      <c r="O39" s="181"/>
      <c r="P39" s="138"/>
      <c r="Q39" s="138"/>
      <c r="R39" s="138"/>
      <c r="S39" s="138"/>
      <c r="T39" s="138"/>
      <c r="U39" s="140"/>
      <c r="V39" s="140"/>
    </row>
    <row r="40" spans="1:22" ht="16.5" customHeight="1">
      <c r="A40" s="100"/>
      <c r="B40" s="167"/>
      <c r="C40" s="141"/>
      <c r="D40" s="141"/>
      <c r="E40" s="112"/>
      <c r="F40" s="56"/>
      <c r="G40" s="182"/>
      <c r="H40" s="182"/>
      <c r="I40" s="182"/>
      <c r="J40" s="112"/>
      <c r="K40" s="112"/>
      <c r="L40" s="115"/>
      <c r="M40" s="115"/>
      <c r="N40" s="115"/>
      <c r="O40" s="115"/>
      <c r="P40" s="433"/>
      <c r="Q40" s="433"/>
      <c r="R40" s="433"/>
      <c r="S40" s="433"/>
      <c r="T40" s="433"/>
      <c r="U40" s="140"/>
      <c r="V40" s="140"/>
    </row>
    <row r="41" spans="1:22" ht="16.5" customHeight="1">
      <c r="A41" s="100"/>
      <c r="B41" s="99"/>
      <c r="C41" s="99"/>
      <c r="D41" s="434"/>
      <c r="E41" s="434"/>
      <c r="F41" s="434"/>
      <c r="G41" s="434"/>
      <c r="H41" s="434"/>
      <c r="I41" s="99"/>
      <c r="J41" s="99"/>
      <c r="K41" s="115"/>
      <c r="L41" s="100"/>
      <c r="M41" s="100"/>
      <c r="N41" s="128"/>
      <c r="O41" s="128"/>
      <c r="P41" s="128"/>
      <c r="Q41" s="128"/>
      <c r="R41" s="128"/>
      <c r="S41" s="141"/>
      <c r="T41" s="140"/>
      <c r="U41" s="140"/>
      <c r="V41" s="140"/>
    </row>
    <row r="42" spans="1:22" ht="15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142"/>
      <c r="V42" s="99"/>
    </row>
  </sheetData>
  <mergeCells count="24">
    <mergeCell ref="A3:V3"/>
    <mergeCell ref="B11:G11"/>
    <mergeCell ref="H11:J11"/>
    <mergeCell ref="R11:U11"/>
    <mergeCell ref="G8:P9"/>
    <mergeCell ref="K11:M11"/>
    <mergeCell ref="N11:Q11"/>
    <mergeCell ref="B13:G13"/>
    <mergeCell ref="H13:J13"/>
    <mergeCell ref="K13:N13"/>
    <mergeCell ref="O13:Q13"/>
    <mergeCell ref="R13:U13"/>
    <mergeCell ref="B12:G12"/>
    <mergeCell ref="H12:J12"/>
    <mergeCell ref="R12:U12"/>
    <mergeCell ref="K12:M12"/>
    <mergeCell ref="N12:Q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BF193"/>
  <sheetViews>
    <sheetView view="pageBreakPreview" zoomScaleNormal="100" zoomScaleSheetLayoutView="100" workbookViewId="0">
      <selection activeCell="N6" sqref="N6"/>
    </sheetView>
  </sheetViews>
  <sheetFormatPr defaultColWidth="9.140625" defaultRowHeight="12"/>
  <cols>
    <col min="1" max="25" width="3.85546875" style="186" customWidth="1"/>
    <col min="26" max="26" width="4.140625" style="186" customWidth="1"/>
    <col min="27" max="44" width="3.85546875" style="186" customWidth="1"/>
    <col min="45" max="16384" width="9.140625" style="186"/>
  </cols>
  <sheetData>
    <row r="1" spans="1:58" s="183" customFormat="1" ht="18" customHeight="1"/>
    <row r="2" spans="1:58" s="183" customFormat="1" ht="18" customHeight="1"/>
    <row r="3" spans="1:58" s="183" customFormat="1" ht="34.5" customHeight="1">
      <c r="A3" s="481" t="s">
        <v>94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1"/>
      <c r="Y3" s="481"/>
    </row>
    <row r="4" spans="1:58" s="183" customFormat="1" ht="21" customHeight="1"/>
    <row r="5" spans="1:58" ht="21" customHeight="1">
      <c r="B5" s="184"/>
      <c r="C5" s="185" t="s">
        <v>33</v>
      </c>
      <c r="D5" s="183"/>
      <c r="E5" s="183"/>
      <c r="H5" s="187" t="str">
        <f>Report!H5</f>
        <v>SPR</v>
      </c>
      <c r="I5" s="183"/>
      <c r="J5" s="183"/>
      <c r="K5" s="183"/>
      <c r="L5" s="183"/>
      <c r="M5" s="183"/>
      <c r="N5" s="183"/>
      <c r="P5" s="188"/>
      <c r="Q5" s="188"/>
      <c r="R5" s="188"/>
      <c r="T5" s="275"/>
      <c r="U5" s="275"/>
      <c r="V5" s="275" t="s">
        <v>95</v>
      </c>
      <c r="W5" s="189"/>
      <c r="AA5" s="190"/>
    </row>
    <row r="6" spans="1:58" ht="21" customHeight="1">
      <c r="B6" s="283"/>
      <c r="C6" s="185"/>
      <c r="D6" s="183"/>
      <c r="E6" s="183"/>
      <c r="G6" s="187"/>
      <c r="H6" s="183"/>
      <c r="I6" s="183"/>
      <c r="J6" s="183"/>
      <c r="K6" s="183"/>
      <c r="L6" s="183"/>
      <c r="M6" s="183"/>
      <c r="N6" s="183"/>
      <c r="P6" s="188"/>
      <c r="Q6" s="277"/>
      <c r="R6" s="188"/>
      <c r="S6" s="191"/>
      <c r="T6" s="191"/>
      <c r="U6" s="191"/>
      <c r="V6" s="191"/>
      <c r="W6" s="284"/>
      <c r="AA6" s="285"/>
    </row>
    <row r="7" spans="1:58" s="193" customFormat="1" ht="21" customHeight="1">
      <c r="B7" s="286"/>
      <c r="C7" s="278" t="s">
        <v>96</v>
      </c>
      <c r="D7" s="279"/>
      <c r="E7" s="280"/>
      <c r="F7" s="280"/>
      <c r="G7" s="278"/>
      <c r="H7" s="281"/>
      <c r="I7" s="282"/>
      <c r="J7" s="276"/>
      <c r="K7" s="276"/>
      <c r="L7" s="276"/>
      <c r="M7" s="276"/>
      <c r="N7" s="276"/>
      <c r="O7" s="276"/>
      <c r="P7" s="279"/>
      <c r="Q7" s="285"/>
      <c r="R7" s="285"/>
      <c r="S7" s="285"/>
      <c r="T7" s="480" t="s">
        <v>123</v>
      </c>
      <c r="U7" s="480"/>
      <c r="V7" s="108" t="s">
        <v>129</v>
      </c>
      <c r="W7" s="287"/>
      <c r="Z7" s="285"/>
      <c r="AA7" s="183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</row>
    <row r="8" spans="1:58" s="201" customFormat="1" ht="21" customHeight="1">
      <c r="B8" s="283"/>
      <c r="C8" s="199"/>
      <c r="D8" s="200"/>
      <c r="F8" s="459" t="s">
        <v>124</v>
      </c>
      <c r="G8" s="460"/>
      <c r="H8" s="460"/>
      <c r="I8" s="461"/>
      <c r="J8" s="459" t="s">
        <v>125</v>
      </c>
      <c r="K8" s="460"/>
      <c r="L8" s="461"/>
      <c r="M8" s="459" t="s">
        <v>127</v>
      </c>
      <c r="N8" s="467"/>
      <c r="O8" s="468"/>
      <c r="P8" s="466" t="s">
        <v>32</v>
      </c>
      <c r="Q8" s="467"/>
      <c r="R8" s="468"/>
      <c r="S8" s="459" t="s">
        <v>126</v>
      </c>
      <c r="T8" s="460"/>
      <c r="U8" s="460"/>
      <c r="V8" s="461"/>
      <c r="W8" s="283"/>
      <c r="AQ8" s="203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5"/>
      <c r="BC8" s="205"/>
      <c r="BD8" s="203"/>
      <c r="BE8" s="203"/>
      <c r="BF8" s="203"/>
    </row>
    <row r="9" spans="1:58" s="201" customFormat="1" ht="21" customHeight="1">
      <c r="B9" s="283"/>
      <c r="C9" s="199"/>
      <c r="D9" s="200"/>
      <c r="F9" s="462"/>
      <c r="G9" s="463"/>
      <c r="H9" s="463"/>
      <c r="I9" s="464"/>
      <c r="J9" s="462"/>
      <c r="K9" s="463"/>
      <c r="L9" s="464"/>
      <c r="M9" s="469"/>
      <c r="N9" s="470"/>
      <c r="O9" s="471"/>
      <c r="P9" s="469"/>
      <c r="Q9" s="470"/>
      <c r="R9" s="471"/>
      <c r="S9" s="462"/>
      <c r="T9" s="463"/>
      <c r="U9" s="463"/>
      <c r="V9" s="464"/>
      <c r="W9" s="288"/>
      <c r="AQ9" s="203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5"/>
      <c r="BC9" s="205"/>
      <c r="BD9" s="203"/>
      <c r="BE9" s="203"/>
      <c r="BF9" s="203"/>
    </row>
    <row r="10" spans="1:58" s="201" customFormat="1" ht="21" customHeight="1">
      <c r="B10" s="283"/>
      <c r="C10" s="199"/>
      <c r="D10" s="200"/>
      <c r="F10" s="475">
        <f>'Data (Temp)'!B19</f>
        <v>10</v>
      </c>
      <c r="G10" s="476"/>
      <c r="H10" s="476"/>
      <c r="I10" s="476"/>
      <c r="J10" s="454">
        <f>'Data (Temp)'!T19</f>
        <v>0</v>
      </c>
      <c r="K10" s="454"/>
      <c r="L10" s="454"/>
      <c r="M10" s="454">
        <f>'Data (Temp)'!W19</f>
        <v>0</v>
      </c>
      <c r="N10" s="454"/>
      <c r="O10" s="454"/>
      <c r="P10" s="454">
        <f>'Data (Temp)'!Z19</f>
        <v>0</v>
      </c>
      <c r="Q10" s="454"/>
      <c r="R10" s="454"/>
      <c r="S10" s="454">
        <f>'Uncertainty Budget(20 to 40C)'!S7</f>
        <v>0.60277137733417085</v>
      </c>
      <c r="T10" s="454"/>
      <c r="U10" s="454"/>
      <c r="V10" s="454"/>
      <c r="W10" s="288"/>
      <c r="AQ10" s="203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5"/>
      <c r="BC10" s="205"/>
      <c r="BD10" s="203"/>
      <c r="BE10" s="203"/>
      <c r="BF10" s="203"/>
    </row>
    <row r="11" spans="1:58" s="201" customFormat="1" ht="21" customHeight="1">
      <c r="B11" s="283"/>
      <c r="C11" s="199"/>
      <c r="D11" s="200"/>
      <c r="F11" s="457">
        <f>'Data (Temp)'!B23</f>
        <v>20</v>
      </c>
      <c r="G11" s="458"/>
      <c r="H11" s="458"/>
      <c r="I11" s="458"/>
      <c r="J11" s="455">
        <f>'Data (Temp)'!T23</f>
        <v>0</v>
      </c>
      <c r="K11" s="455"/>
      <c r="L11" s="455"/>
      <c r="M11" s="455">
        <f>'Data (Temp)'!W23</f>
        <v>0</v>
      </c>
      <c r="N11" s="455"/>
      <c r="O11" s="455"/>
      <c r="P11" s="455">
        <f>'Data (Temp)'!Z23</f>
        <v>0</v>
      </c>
      <c r="Q11" s="455"/>
      <c r="R11" s="455"/>
      <c r="S11" s="455">
        <f>'Uncertainty Budget(20 to 40C)'!S8</f>
        <v>0.60277137733417085</v>
      </c>
      <c r="T11" s="455"/>
      <c r="U11" s="455"/>
      <c r="V11" s="455"/>
      <c r="W11" s="288"/>
      <c r="AQ11" s="203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5"/>
      <c r="BC11" s="205"/>
      <c r="BD11" s="203"/>
      <c r="BE11" s="203"/>
      <c r="BF11" s="203"/>
    </row>
    <row r="12" spans="1:58" s="201" customFormat="1" ht="21" customHeight="1">
      <c r="B12" s="283"/>
      <c r="C12" s="199"/>
      <c r="D12" s="200"/>
      <c r="F12" s="457">
        <f>'Data (Temp)'!B27</f>
        <v>30</v>
      </c>
      <c r="G12" s="458"/>
      <c r="H12" s="458"/>
      <c r="I12" s="458"/>
      <c r="J12" s="455">
        <f>'Data (Temp)'!T27</f>
        <v>0</v>
      </c>
      <c r="K12" s="455"/>
      <c r="L12" s="455"/>
      <c r="M12" s="455">
        <f>'Data (Temp)'!W27</f>
        <v>0</v>
      </c>
      <c r="N12" s="455"/>
      <c r="O12" s="455"/>
      <c r="P12" s="455">
        <f>'Data (Temp)'!Z27</f>
        <v>0</v>
      </c>
      <c r="Q12" s="455"/>
      <c r="R12" s="455"/>
      <c r="S12" s="455">
        <f>'Uncertainty Budget(20 to 40C)'!S10</f>
        <v>0.60277137733417085</v>
      </c>
      <c r="T12" s="455"/>
      <c r="U12" s="455"/>
      <c r="V12" s="455"/>
      <c r="W12" s="288"/>
      <c r="AQ12" s="203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5"/>
      <c r="BC12" s="205"/>
      <c r="BD12" s="203"/>
      <c r="BE12" s="203"/>
      <c r="BF12" s="203"/>
    </row>
    <row r="13" spans="1:58" s="201" customFormat="1" ht="21" customHeight="1">
      <c r="B13" s="283"/>
      <c r="C13" s="199"/>
      <c r="D13" s="200"/>
      <c r="F13" s="477">
        <f>'Data (Temp)'!B31</f>
        <v>40</v>
      </c>
      <c r="G13" s="478"/>
      <c r="H13" s="478"/>
      <c r="I13" s="478"/>
      <c r="J13" s="456">
        <f>'Data (Temp)'!T31</f>
        <v>0</v>
      </c>
      <c r="K13" s="456"/>
      <c r="L13" s="456"/>
      <c r="M13" s="456">
        <f>'Data (Temp)'!W31</f>
        <v>0</v>
      </c>
      <c r="N13" s="456"/>
      <c r="O13" s="456"/>
      <c r="P13" s="456">
        <f>'Data (Temp)'!Z31</f>
        <v>0</v>
      </c>
      <c r="Q13" s="456"/>
      <c r="R13" s="456"/>
      <c r="S13" s="456">
        <f>'Uncertainty Budget(20 to 40C)'!S10</f>
        <v>0.60277137733417085</v>
      </c>
      <c r="T13" s="456"/>
      <c r="U13" s="456"/>
      <c r="V13" s="456"/>
      <c r="W13" s="288"/>
      <c r="AQ13" s="203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5"/>
      <c r="BC13" s="205"/>
      <c r="BD13" s="203"/>
      <c r="BE13" s="203"/>
      <c r="BF13" s="203"/>
    </row>
    <row r="14" spans="1:58" s="201" customFormat="1" ht="21" customHeight="1">
      <c r="B14" s="202"/>
      <c r="C14" s="202"/>
      <c r="D14" s="202"/>
      <c r="Y14" s="203"/>
      <c r="Z14" s="203"/>
      <c r="AA14" s="203"/>
      <c r="AB14" s="203"/>
      <c r="AC14" s="203"/>
      <c r="AD14" s="205"/>
      <c r="AE14" s="205"/>
      <c r="AF14" s="203"/>
      <c r="AG14" s="203"/>
      <c r="AH14" s="203"/>
      <c r="AI14" s="203"/>
      <c r="AJ14" s="203"/>
      <c r="AK14" s="204"/>
      <c r="AL14" s="204"/>
      <c r="AM14" s="204"/>
      <c r="AN14" s="205"/>
      <c r="AO14" s="203"/>
      <c r="AP14" s="203"/>
      <c r="AQ14" s="203"/>
      <c r="AR14" s="203"/>
      <c r="AS14" s="203"/>
      <c r="AT14" s="204"/>
      <c r="AU14" s="204"/>
      <c r="AV14" s="204"/>
      <c r="AW14" s="204"/>
      <c r="AX14" s="204"/>
      <c r="AY14" s="204"/>
      <c r="AZ14" s="204"/>
      <c r="BA14" s="203"/>
      <c r="BB14" s="203"/>
      <c r="BC14" s="203"/>
      <c r="BD14" s="204"/>
      <c r="BE14" s="204"/>
      <c r="BF14" s="204"/>
    </row>
    <row r="15" spans="1:58" s="193" customFormat="1" ht="21" customHeight="1">
      <c r="B15" s="286"/>
      <c r="C15" s="113" t="s">
        <v>103</v>
      </c>
      <c r="D15" s="125"/>
      <c r="E15" s="194"/>
      <c r="F15" s="194"/>
      <c r="G15" s="113"/>
      <c r="H15" s="195"/>
      <c r="I15" s="196"/>
      <c r="J15" s="198"/>
      <c r="K15" s="198"/>
      <c r="L15" s="198"/>
      <c r="M15" s="198"/>
      <c r="N15" s="198"/>
      <c r="O15" s="198"/>
      <c r="P15" s="125"/>
      <c r="Q15" s="198"/>
      <c r="T15" s="482" t="s">
        <v>123</v>
      </c>
      <c r="U15" s="482"/>
      <c r="V15" s="276" t="s">
        <v>27</v>
      </c>
      <c r="W15" s="286"/>
      <c r="Z15" s="285"/>
      <c r="AA15" s="183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</row>
    <row r="16" spans="1:58" s="201" customFormat="1" ht="21" customHeight="1">
      <c r="B16" s="283"/>
      <c r="C16" s="199"/>
      <c r="D16" s="200"/>
      <c r="F16" s="459" t="s">
        <v>128</v>
      </c>
      <c r="G16" s="460"/>
      <c r="H16" s="460"/>
      <c r="I16" s="461"/>
      <c r="J16" s="459" t="s">
        <v>125</v>
      </c>
      <c r="K16" s="460"/>
      <c r="L16" s="461"/>
      <c r="M16" s="459" t="s">
        <v>127</v>
      </c>
      <c r="N16" s="467"/>
      <c r="O16" s="468"/>
      <c r="P16" s="466" t="s">
        <v>32</v>
      </c>
      <c r="Q16" s="467"/>
      <c r="R16" s="468"/>
      <c r="S16" s="472" t="s">
        <v>97</v>
      </c>
      <c r="T16" s="473"/>
      <c r="U16" s="473"/>
      <c r="V16" s="474"/>
      <c r="W16" s="283"/>
      <c r="AQ16" s="203"/>
      <c r="AR16" s="204"/>
      <c r="AS16" s="204"/>
      <c r="AT16" s="204"/>
      <c r="AU16" s="204"/>
      <c r="AV16" s="204"/>
      <c r="AW16" s="204"/>
      <c r="AX16" s="204"/>
      <c r="AY16" s="204"/>
      <c r="AZ16" s="204"/>
      <c r="BA16" s="204"/>
      <c r="BB16" s="205"/>
      <c r="BC16" s="205"/>
      <c r="BD16" s="203"/>
      <c r="BE16" s="203"/>
      <c r="BF16" s="203"/>
    </row>
    <row r="17" spans="1:58" s="201" customFormat="1" ht="21" customHeight="1">
      <c r="B17" s="283"/>
      <c r="C17" s="199"/>
      <c r="D17" s="200"/>
      <c r="F17" s="462"/>
      <c r="G17" s="463"/>
      <c r="H17" s="463"/>
      <c r="I17" s="464"/>
      <c r="J17" s="462"/>
      <c r="K17" s="463"/>
      <c r="L17" s="464"/>
      <c r="M17" s="469"/>
      <c r="N17" s="470"/>
      <c r="O17" s="471"/>
      <c r="P17" s="469"/>
      <c r="Q17" s="470"/>
      <c r="R17" s="471"/>
      <c r="S17" s="469" t="s">
        <v>98</v>
      </c>
      <c r="T17" s="470"/>
      <c r="U17" s="470"/>
      <c r="V17" s="471"/>
      <c r="W17" s="288"/>
      <c r="AQ17" s="203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5"/>
      <c r="BC17" s="205"/>
      <c r="BD17" s="203"/>
      <c r="BE17" s="203"/>
      <c r="BF17" s="203"/>
    </row>
    <row r="18" spans="1:58" s="201" customFormat="1" ht="21" customHeight="1">
      <c r="B18" s="283"/>
      <c r="C18" s="199"/>
      <c r="D18" s="200"/>
      <c r="F18" s="475">
        <f>'Data (Humid)'!B19</f>
        <v>30</v>
      </c>
      <c r="G18" s="476"/>
      <c r="H18" s="476"/>
      <c r="I18" s="476"/>
      <c r="J18" s="454">
        <f>'Data (Humid)'!T19</f>
        <v>0</v>
      </c>
      <c r="K18" s="454"/>
      <c r="L18" s="454"/>
      <c r="M18" s="454">
        <f>'Data (Humid)'!W19</f>
        <v>0</v>
      </c>
      <c r="N18" s="454"/>
      <c r="O18" s="454"/>
      <c r="P18" s="454">
        <f>'Data (Humid)'!Z19</f>
        <v>0</v>
      </c>
      <c r="Q18" s="454"/>
      <c r="R18" s="454"/>
      <c r="S18" s="454">
        <f>'Uncertainty Budget(30 to 70%RH)'!S7</f>
        <v>3.2005207909547058</v>
      </c>
      <c r="T18" s="454"/>
      <c r="U18" s="454"/>
      <c r="V18" s="454"/>
      <c r="W18" s="288"/>
      <c r="AQ18" s="203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5"/>
      <c r="BC18" s="205"/>
      <c r="BD18" s="203"/>
      <c r="BE18" s="203"/>
      <c r="BF18" s="203"/>
    </row>
    <row r="19" spans="1:58" s="201" customFormat="1" ht="21" customHeight="1">
      <c r="B19" s="283"/>
      <c r="C19" s="199"/>
      <c r="D19" s="200"/>
      <c r="F19" s="457">
        <f>'Data (Humid)'!B23</f>
        <v>50</v>
      </c>
      <c r="G19" s="458"/>
      <c r="H19" s="458"/>
      <c r="I19" s="458"/>
      <c r="J19" s="455">
        <f>'Data (Humid)'!T23</f>
        <v>0</v>
      </c>
      <c r="K19" s="455"/>
      <c r="L19" s="455"/>
      <c r="M19" s="455">
        <f>'Data (Humid)'!W23</f>
        <v>0</v>
      </c>
      <c r="N19" s="455"/>
      <c r="O19" s="455"/>
      <c r="P19" s="455">
        <f>'Data (Humid)'!Z23</f>
        <v>0</v>
      </c>
      <c r="Q19" s="455"/>
      <c r="R19" s="455"/>
      <c r="S19" s="455">
        <f>'Uncertainty Budget(30 to 70%RH)'!S8</f>
        <v>3.2005207909547058</v>
      </c>
      <c r="T19" s="455"/>
      <c r="U19" s="455"/>
      <c r="V19" s="455"/>
      <c r="W19" s="288"/>
      <c r="AQ19" s="203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5"/>
      <c r="BC19" s="205"/>
      <c r="BD19" s="203"/>
      <c r="BE19" s="203"/>
      <c r="BF19" s="203"/>
    </row>
    <row r="20" spans="1:58" s="201" customFormat="1" ht="21" customHeight="1">
      <c r="B20" s="283"/>
      <c r="C20" s="199"/>
      <c r="D20" s="200"/>
      <c r="F20" s="477">
        <f>'Data (Humid)'!B27</f>
        <v>70</v>
      </c>
      <c r="G20" s="478"/>
      <c r="H20" s="478"/>
      <c r="I20" s="478"/>
      <c r="J20" s="456">
        <f>'Data (Humid)'!T27</f>
        <v>0</v>
      </c>
      <c r="K20" s="456"/>
      <c r="L20" s="456"/>
      <c r="M20" s="456">
        <f>'Data (Humid)'!W27</f>
        <v>0</v>
      </c>
      <c r="N20" s="456"/>
      <c r="O20" s="456"/>
      <c r="P20" s="456">
        <f>'Data (Humid)'!Z27</f>
        <v>0</v>
      </c>
      <c r="Q20" s="456"/>
      <c r="R20" s="456"/>
      <c r="S20" s="456">
        <f>'Uncertainty Budget(30 to 70%RH)'!S9</f>
        <v>3.2005207909547058</v>
      </c>
      <c r="T20" s="456"/>
      <c r="U20" s="456"/>
      <c r="V20" s="456"/>
      <c r="W20" s="288"/>
      <c r="AQ20" s="203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5"/>
      <c r="BC20" s="205"/>
      <c r="BD20" s="203"/>
      <c r="BE20" s="203"/>
      <c r="BF20" s="203"/>
    </row>
    <row r="21" spans="1:58" s="193" customFormat="1" ht="21" customHeight="1">
      <c r="AB21" s="289"/>
      <c r="AC21" s="289"/>
      <c r="AD21" s="289"/>
      <c r="AE21" s="289"/>
    </row>
    <row r="22" spans="1:58" s="193" customFormat="1" ht="21" customHeight="1">
      <c r="C22" s="107" t="s">
        <v>99</v>
      </c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AB22" s="289"/>
      <c r="AC22" s="289"/>
      <c r="AD22" s="289"/>
      <c r="AE22" s="289"/>
    </row>
    <row r="23" spans="1:58" s="193" customFormat="1" ht="21" customHeight="1">
      <c r="A23" s="479" t="s">
        <v>100</v>
      </c>
      <c r="B23" s="479"/>
      <c r="C23" s="479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79"/>
      <c r="P23" s="479"/>
      <c r="Q23" s="479"/>
      <c r="R23" s="479"/>
      <c r="S23" s="479"/>
      <c r="T23" s="479"/>
      <c r="U23" s="479"/>
      <c r="V23" s="479"/>
      <c r="W23" s="479"/>
      <c r="X23" s="479"/>
      <c r="Y23" s="479"/>
      <c r="AB23" s="289"/>
      <c r="AC23" s="289"/>
      <c r="AD23" s="289"/>
      <c r="AE23" s="289"/>
    </row>
    <row r="24" spans="1:58" s="193" customFormat="1" ht="21" customHeight="1">
      <c r="A24" s="479" t="s">
        <v>101</v>
      </c>
      <c r="B24" s="479"/>
      <c r="C24" s="479"/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79"/>
      <c r="X24" s="479"/>
      <c r="Y24" s="479"/>
      <c r="AB24" s="289"/>
      <c r="AC24" s="289"/>
      <c r="AD24" s="289"/>
      <c r="AE24" s="289"/>
    </row>
    <row r="25" spans="1:58" s="193" customFormat="1" ht="21" customHeight="1">
      <c r="A25" s="465" t="s">
        <v>102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5"/>
      <c r="Y25" s="465"/>
    </row>
    <row r="26" spans="1:58" s="192" customFormat="1" ht="21" customHeight="1">
      <c r="A26" s="193"/>
      <c r="B26" s="197"/>
      <c r="C26" s="197"/>
      <c r="D26" s="197"/>
      <c r="E26" s="207"/>
      <c r="F26" s="207"/>
      <c r="G26" s="207"/>
      <c r="H26" s="207"/>
      <c r="I26" s="207"/>
      <c r="J26" s="207"/>
      <c r="K26" s="209"/>
      <c r="L26" s="209"/>
      <c r="M26" s="209"/>
      <c r="N26" s="209"/>
      <c r="O26" s="209"/>
      <c r="P26" s="209"/>
      <c r="Q26" s="198"/>
      <c r="R26" s="198"/>
      <c r="S26" s="198"/>
      <c r="T26" s="198"/>
      <c r="U26" s="198"/>
      <c r="V26" s="198"/>
      <c r="W26" s="198"/>
      <c r="X26" s="193"/>
    </row>
    <row r="27" spans="1:58" s="192" customFormat="1" ht="21" customHeight="1">
      <c r="A27" s="193"/>
      <c r="B27" s="197"/>
      <c r="C27" s="197"/>
      <c r="D27" s="197"/>
      <c r="E27" s="207"/>
      <c r="F27" s="207"/>
      <c r="G27" s="207"/>
      <c r="H27" s="207"/>
      <c r="I27" s="207"/>
      <c r="J27" s="207"/>
      <c r="K27" s="209"/>
      <c r="L27" s="209"/>
      <c r="M27" s="209"/>
      <c r="N27" s="209"/>
      <c r="O27" s="209"/>
      <c r="P27" s="209"/>
      <c r="Q27" s="198"/>
      <c r="R27" s="198"/>
      <c r="S27" s="198"/>
      <c r="T27" s="198"/>
      <c r="U27" s="198"/>
      <c r="V27" s="198"/>
      <c r="W27" s="198"/>
      <c r="X27" s="193"/>
    </row>
    <row r="28" spans="1:58" s="192" customFormat="1" ht="21" customHeight="1">
      <c r="A28" s="193"/>
      <c r="B28" s="197"/>
      <c r="C28" s="197"/>
      <c r="D28" s="197"/>
      <c r="E28" s="207"/>
      <c r="F28" s="207"/>
      <c r="G28" s="207"/>
      <c r="H28" s="207"/>
      <c r="I28" s="207"/>
      <c r="J28" s="207"/>
      <c r="K28" s="209"/>
      <c r="L28" s="209"/>
      <c r="M28" s="209"/>
      <c r="N28" s="209"/>
      <c r="O28" s="209"/>
      <c r="P28" s="209"/>
      <c r="Q28" s="198"/>
      <c r="R28" s="198"/>
      <c r="S28" s="198"/>
      <c r="T28" s="198"/>
      <c r="U28" s="198"/>
      <c r="V28" s="198"/>
      <c r="W28" s="198"/>
      <c r="X28" s="193"/>
    </row>
    <row r="29" spans="1:58" s="192" customFormat="1" ht="21" customHeight="1">
      <c r="A29" s="193"/>
      <c r="B29" s="197"/>
      <c r="C29" s="197"/>
      <c r="D29" s="197"/>
      <c r="E29" s="210"/>
      <c r="F29" s="210"/>
      <c r="G29" s="210"/>
      <c r="H29" s="210"/>
      <c r="I29" s="210"/>
      <c r="J29" s="210"/>
      <c r="K29" s="209"/>
      <c r="L29" s="209"/>
      <c r="M29" s="209"/>
      <c r="N29" s="209"/>
      <c r="O29" s="209"/>
      <c r="P29" s="209"/>
      <c r="Q29" s="198"/>
      <c r="R29" s="198"/>
      <c r="S29" s="198"/>
      <c r="T29" s="198"/>
      <c r="U29" s="198"/>
      <c r="V29" s="198"/>
      <c r="W29" s="198"/>
      <c r="X29" s="193"/>
    </row>
    <row r="30" spans="1:58" s="192" customFormat="1" ht="21" customHeight="1">
      <c r="A30" s="193"/>
      <c r="B30" s="197"/>
      <c r="C30" s="197"/>
      <c r="D30" s="197"/>
      <c r="E30" s="210"/>
      <c r="F30" s="210"/>
      <c r="G30" s="210"/>
      <c r="H30" s="210"/>
      <c r="I30" s="210"/>
      <c r="J30" s="210"/>
      <c r="K30" s="209"/>
      <c r="L30" s="209"/>
      <c r="M30" s="209"/>
      <c r="N30" s="209"/>
      <c r="O30" s="209"/>
      <c r="P30" s="209"/>
      <c r="Q30" s="198"/>
      <c r="R30" s="198"/>
      <c r="S30" s="198"/>
      <c r="T30" s="198"/>
      <c r="U30" s="198"/>
      <c r="V30" s="198"/>
      <c r="W30" s="198"/>
      <c r="X30" s="193"/>
    </row>
    <row r="31" spans="1:58" s="192" customFormat="1" ht="21" customHeight="1">
      <c r="A31" s="193"/>
      <c r="B31" s="197"/>
      <c r="C31" s="197"/>
      <c r="D31" s="197"/>
      <c r="E31" s="210"/>
      <c r="F31" s="210"/>
      <c r="G31" s="210"/>
      <c r="H31" s="210"/>
      <c r="I31" s="210"/>
      <c r="J31" s="210"/>
      <c r="K31" s="209"/>
      <c r="L31" s="209"/>
      <c r="M31" s="209"/>
      <c r="N31" s="209"/>
      <c r="O31" s="209"/>
      <c r="P31" s="209"/>
      <c r="Q31" s="198"/>
      <c r="R31" s="198"/>
      <c r="S31" s="198"/>
      <c r="T31" s="198"/>
      <c r="U31" s="198"/>
      <c r="V31" s="198"/>
      <c r="W31" s="198"/>
      <c r="X31" s="193"/>
    </row>
    <row r="32" spans="1:58" s="192" customFormat="1" ht="21" customHeight="1">
      <c r="A32" s="193"/>
      <c r="B32" s="197"/>
      <c r="C32" s="197"/>
      <c r="D32" s="197"/>
      <c r="E32" s="210"/>
      <c r="F32" s="210"/>
      <c r="G32" s="210"/>
      <c r="H32" s="210"/>
      <c r="I32" s="210"/>
      <c r="J32" s="210"/>
      <c r="K32" s="209"/>
      <c r="L32" s="209"/>
      <c r="M32" s="209"/>
      <c r="N32" s="209"/>
      <c r="O32" s="209"/>
      <c r="P32" s="209"/>
      <c r="Q32" s="198"/>
      <c r="R32" s="198"/>
      <c r="S32" s="198"/>
      <c r="T32" s="198"/>
      <c r="U32" s="198"/>
      <c r="V32" s="198"/>
      <c r="W32" s="198"/>
      <c r="X32" s="193"/>
    </row>
    <row r="33" spans="1:26" s="192" customFormat="1" ht="21" customHeight="1">
      <c r="A33" s="193"/>
      <c r="B33" s="197"/>
      <c r="C33" s="197"/>
      <c r="D33" s="197"/>
      <c r="E33" s="210"/>
      <c r="F33" s="210"/>
      <c r="G33" s="210"/>
      <c r="H33" s="210"/>
      <c r="I33" s="210"/>
      <c r="J33" s="210"/>
      <c r="K33" s="209"/>
      <c r="L33" s="209"/>
      <c r="M33" s="209"/>
      <c r="N33" s="209"/>
      <c r="O33" s="209"/>
      <c r="P33" s="209"/>
      <c r="Q33" s="198"/>
      <c r="R33" s="198"/>
      <c r="S33" s="198"/>
      <c r="T33" s="198"/>
      <c r="U33" s="198"/>
      <c r="V33" s="198"/>
      <c r="W33" s="198"/>
      <c r="X33" s="193"/>
    </row>
    <row r="34" spans="1:26" s="192" customFormat="1" ht="21" customHeight="1">
      <c r="A34" s="193"/>
      <c r="B34" s="197"/>
      <c r="C34" s="197"/>
      <c r="D34" s="197"/>
      <c r="E34" s="210"/>
      <c r="F34" s="210"/>
      <c r="G34" s="210"/>
      <c r="H34" s="210"/>
      <c r="I34" s="210"/>
      <c r="J34" s="210"/>
      <c r="K34" s="209"/>
      <c r="L34" s="209"/>
      <c r="M34" s="209"/>
      <c r="N34" s="209"/>
      <c r="O34" s="209"/>
      <c r="P34" s="209"/>
      <c r="Q34" s="198"/>
      <c r="R34" s="198"/>
      <c r="S34" s="198"/>
      <c r="T34" s="198"/>
      <c r="U34" s="198"/>
      <c r="V34" s="198"/>
      <c r="W34" s="198"/>
      <c r="X34" s="193"/>
    </row>
    <row r="35" spans="1:26" s="192" customFormat="1" ht="21" customHeight="1">
      <c r="A35" s="193"/>
      <c r="B35" s="211"/>
      <c r="C35" s="210"/>
      <c r="D35" s="210"/>
      <c r="E35" s="210"/>
      <c r="F35" s="210"/>
      <c r="G35" s="210"/>
      <c r="H35" s="210"/>
      <c r="I35" s="210"/>
      <c r="J35" s="193"/>
      <c r="K35" s="193"/>
      <c r="L35" s="210"/>
      <c r="M35" s="210"/>
      <c r="N35" s="209"/>
      <c r="O35" s="209"/>
      <c r="P35" s="209"/>
      <c r="Q35" s="209"/>
      <c r="R35" s="208"/>
      <c r="S35" s="208"/>
      <c r="T35" s="208"/>
      <c r="U35" s="208"/>
      <c r="V35" s="208"/>
      <c r="W35" s="193"/>
      <c r="X35" s="193"/>
    </row>
    <row r="36" spans="1:26" s="192" customFormat="1" ht="21" customHeight="1"/>
    <row r="37" spans="1:26" s="192" customFormat="1" ht="21" customHeight="1"/>
    <row r="38" spans="1:26" s="192" customFormat="1" ht="21" customHeight="1"/>
    <row r="39" spans="1:26" s="192" customFormat="1" ht="21" customHeight="1"/>
    <row r="40" spans="1:26" s="192" customFormat="1" ht="21" customHeight="1"/>
    <row r="41" spans="1:26" ht="21" customHeight="1">
      <c r="Y41" s="183"/>
      <c r="Z41" s="183"/>
    </row>
    <row r="42" spans="1:26" ht="21" customHeight="1"/>
    <row r="43" spans="1:26" ht="21" customHeight="1"/>
    <row r="44" spans="1:26" ht="21" customHeight="1"/>
    <row r="45" spans="1:26" ht="21" customHeight="1"/>
    <row r="46" spans="1:26" ht="21" customHeight="1"/>
    <row r="47" spans="1:26" ht="21" customHeight="1"/>
    <row r="48" spans="1:26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</sheetData>
  <mergeCells count="52">
    <mergeCell ref="J20:L20"/>
    <mergeCell ref="M20:O20"/>
    <mergeCell ref="T15:U15"/>
    <mergeCell ref="M13:O13"/>
    <mergeCell ref="P13:R13"/>
    <mergeCell ref="M16:O17"/>
    <mergeCell ref="T7:U7"/>
    <mergeCell ref="A3:Y3"/>
    <mergeCell ref="F13:I13"/>
    <mergeCell ref="J10:L10"/>
    <mergeCell ref="J11:L11"/>
    <mergeCell ref="F12:I12"/>
    <mergeCell ref="J12:L12"/>
    <mergeCell ref="M12:O12"/>
    <mergeCell ref="P12:R12"/>
    <mergeCell ref="S12:V12"/>
    <mergeCell ref="F8:I9"/>
    <mergeCell ref="S8:V9"/>
    <mergeCell ref="M8:O9"/>
    <mergeCell ref="J8:L9"/>
    <mergeCell ref="P8:R9"/>
    <mergeCell ref="F10:I10"/>
    <mergeCell ref="A25:Y25"/>
    <mergeCell ref="P16:R17"/>
    <mergeCell ref="S16:V16"/>
    <mergeCell ref="S17:V17"/>
    <mergeCell ref="F18:I18"/>
    <mergeCell ref="J18:L18"/>
    <mergeCell ref="M18:O18"/>
    <mergeCell ref="P18:R18"/>
    <mergeCell ref="S18:V18"/>
    <mergeCell ref="P19:R19"/>
    <mergeCell ref="S19:V19"/>
    <mergeCell ref="F20:I20"/>
    <mergeCell ref="P20:R20"/>
    <mergeCell ref="S20:V20"/>
    <mergeCell ref="A23:Y23"/>
    <mergeCell ref="A24:Y24"/>
    <mergeCell ref="F11:I11"/>
    <mergeCell ref="F19:I19"/>
    <mergeCell ref="J19:L19"/>
    <mergeCell ref="M19:O19"/>
    <mergeCell ref="J13:L13"/>
    <mergeCell ref="J16:L17"/>
    <mergeCell ref="F16:I17"/>
    <mergeCell ref="S10:V10"/>
    <mergeCell ref="S11:V11"/>
    <mergeCell ref="S13:V13"/>
    <mergeCell ref="M10:O10"/>
    <mergeCell ref="P10:R10"/>
    <mergeCell ref="M11:O11"/>
    <mergeCell ref="P11:R11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zoomScaleNormal="100" workbookViewId="0">
      <selection activeCell="R7" sqref="R7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483" t="s">
        <v>31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</row>
    <row r="3" spans="1:29" ht="9.75" customHeight="1">
      <c r="B3" s="4"/>
      <c r="C3" s="4"/>
      <c r="D3" s="4"/>
      <c r="E3" s="5"/>
      <c r="F3" s="5"/>
      <c r="G3" s="5"/>
      <c r="H3" s="5"/>
      <c r="I3" s="6"/>
      <c r="J3" s="6"/>
      <c r="K3" s="6"/>
      <c r="L3" s="6"/>
      <c r="M3" s="3"/>
      <c r="N3" s="7"/>
      <c r="O3" s="3"/>
      <c r="P3" s="3"/>
      <c r="T3" s="8"/>
    </row>
    <row r="4" spans="1:29" ht="18" customHeight="1">
      <c r="B4" s="484"/>
      <c r="C4" s="484"/>
      <c r="D4" s="484"/>
      <c r="E4" s="3"/>
      <c r="F4" s="3"/>
      <c r="G4" s="3"/>
      <c r="H4" s="3"/>
      <c r="S4" s="3" t="s">
        <v>0</v>
      </c>
    </row>
    <row r="5" spans="1:29" ht="23.1" customHeight="1">
      <c r="B5" s="9" t="s">
        <v>1</v>
      </c>
      <c r="C5" s="485" t="s">
        <v>2</v>
      </c>
      <c r="D5" s="486"/>
      <c r="E5" s="487" t="s">
        <v>3</v>
      </c>
      <c r="F5" s="488"/>
      <c r="G5" s="485" t="s">
        <v>4</v>
      </c>
      <c r="H5" s="486"/>
      <c r="I5" s="485" t="s">
        <v>5</v>
      </c>
      <c r="J5" s="486"/>
      <c r="K5" s="485" t="s">
        <v>6</v>
      </c>
      <c r="L5" s="486"/>
      <c r="M5" s="485" t="s">
        <v>7</v>
      </c>
      <c r="N5" s="486"/>
      <c r="O5" s="10" t="s">
        <v>8</v>
      </c>
      <c r="P5" s="11" t="s">
        <v>9</v>
      </c>
      <c r="Q5" s="11" t="s">
        <v>10</v>
      </c>
      <c r="R5" s="11" t="s">
        <v>11</v>
      </c>
      <c r="S5" s="12" t="s">
        <v>12</v>
      </c>
      <c r="AA5" s="13"/>
      <c r="AB5" s="13"/>
      <c r="AC5" s="13"/>
    </row>
    <row r="6" spans="1:29" ht="23.1" customHeight="1">
      <c r="B6" s="14" t="s">
        <v>13</v>
      </c>
      <c r="C6" s="15" t="s">
        <v>14</v>
      </c>
      <c r="D6" s="16" t="s">
        <v>9</v>
      </c>
      <c r="E6" s="15" t="s">
        <v>14</v>
      </c>
      <c r="F6" s="16" t="s">
        <v>9</v>
      </c>
      <c r="G6" s="15" t="s">
        <v>14</v>
      </c>
      <c r="H6" s="16" t="s">
        <v>9</v>
      </c>
      <c r="I6" s="15" t="s">
        <v>14</v>
      </c>
      <c r="J6" s="16" t="s">
        <v>9</v>
      </c>
      <c r="K6" s="15" t="s">
        <v>14</v>
      </c>
      <c r="L6" s="16" t="s">
        <v>9</v>
      </c>
      <c r="M6" s="15" t="s">
        <v>14</v>
      </c>
      <c r="N6" s="16" t="s">
        <v>9</v>
      </c>
      <c r="O6" s="15" t="s">
        <v>14</v>
      </c>
      <c r="P6" s="15" t="s">
        <v>14</v>
      </c>
      <c r="Q6" s="15" t="s">
        <v>14</v>
      </c>
      <c r="R6" s="17" t="s">
        <v>14</v>
      </c>
      <c r="S6" s="15" t="s">
        <v>14</v>
      </c>
      <c r="T6" s="18"/>
      <c r="AA6" s="13"/>
      <c r="AB6" s="13"/>
      <c r="AC6" s="13"/>
    </row>
    <row r="7" spans="1:29" ht="23.1" customHeight="1">
      <c r="A7" s="13"/>
      <c r="B7" s="28">
        <f>'Data (Temp)'!B19</f>
        <v>10</v>
      </c>
      <c r="C7" s="29">
        <f>'Cert of STD'!D8</f>
        <v>0.6</v>
      </c>
      <c r="D7" s="20">
        <f t="shared" ref="D7:D10" si="0">C7/2</f>
        <v>0.3</v>
      </c>
      <c r="E7" s="30">
        <f>'Data (Temp)'!U39/2</f>
        <v>0</v>
      </c>
      <c r="F7" s="23">
        <f t="shared" ref="F7:F10" si="1">E7/SQRT(3)</f>
        <v>0</v>
      </c>
      <c r="G7" s="23">
        <f>0.1/2</f>
        <v>0.05</v>
      </c>
      <c r="H7" s="23">
        <f t="shared" ref="H7:H10" si="2">G7/SQRT(3)</f>
        <v>2.8867513459481291E-2</v>
      </c>
      <c r="I7" s="21">
        <f>'Data (Humid)'!N9/2</f>
        <v>0</v>
      </c>
      <c r="J7" s="20">
        <f t="shared" ref="J7:J10" si="3">(I7/SQRT(3))</f>
        <v>0</v>
      </c>
      <c r="K7" s="23">
        <f>'Data (Temp)'!AC19</f>
        <v>0</v>
      </c>
      <c r="L7" s="23">
        <f t="shared" ref="L7:L10" si="4">K7/1</f>
        <v>0</v>
      </c>
      <c r="M7" s="30">
        <f>'Data (Temp)'!AF19</f>
        <v>0</v>
      </c>
      <c r="N7" s="23">
        <f t="shared" ref="N7:N10" si="5">M7/1</f>
        <v>0</v>
      </c>
      <c r="O7" s="22">
        <f>SQRT(D7^2+F7^2+H7^2+J7^2+L7^2+N7^2)</f>
        <v>0.30138568866708543</v>
      </c>
      <c r="P7" s="24">
        <f t="shared" ref="P7:P10" si="6">N7/1</f>
        <v>0</v>
      </c>
      <c r="Q7" s="25" t="str">
        <f>IF(AND(N7=0,L7=0),"∞",(O7^4/(N7^4/3+L7^4/3)))</f>
        <v>∞</v>
      </c>
      <c r="R7" s="19">
        <f>IF(Q7="∞",2,_xlfn.T.INV.2T(0.0455,Q7))</f>
        <v>2</v>
      </c>
      <c r="S7" s="64">
        <f>O7*R7</f>
        <v>0.60277137733417085</v>
      </c>
      <c r="T7" s="18"/>
      <c r="AA7" s="13"/>
      <c r="AB7" s="13"/>
      <c r="AC7" s="13"/>
    </row>
    <row r="8" spans="1:29" s="13" customFormat="1" ht="23.1" customHeight="1">
      <c r="B8" s="28">
        <f>'Data (Temp)'!B23</f>
        <v>20</v>
      </c>
      <c r="C8" s="29">
        <f>'Cert of STD'!D9</f>
        <v>0.6</v>
      </c>
      <c r="D8" s="20">
        <f t="shared" si="0"/>
        <v>0.3</v>
      </c>
      <c r="E8" s="30">
        <f>E7</f>
        <v>0</v>
      </c>
      <c r="F8" s="23">
        <f t="shared" si="1"/>
        <v>0</v>
      </c>
      <c r="G8" s="23">
        <f t="shared" ref="G8:G10" si="7">0.1/2</f>
        <v>0.05</v>
      </c>
      <c r="H8" s="23">
        <f t="shared" si="2"/>
        <v>2.8867513459481291E-2</v>
      </c>
      <c r="I8" s="21">
        <f t="shared" ref="I8:I9" si="8">I7</f>
        <v>0</v>
      </c>
      <c r="J8" s="20">
        <f t="shared" si="3"/>
        <v>0</v>
      </c>
      <c r="K8" s="23">
        <f>'Data (Temp)'!AC23</f>
        <v>0</v>
      </c>
      <c r="L8" s="23">
        <f t="shared" si="4"/>
        <v>0</v>
      </c>
      <c r="M8" s="30">
        <f>'Data (Temp)'!AF23</f>
        <v>0</v>
      </c>
      <c r="N8" s="23">
        <f t="shared" si="5"/>
        <v>0</v>
      </c>
      <c r="O8" s="22">
        <f t="shared" ref="O8:O10" si="9">SQRT(D8^2+F8^2+H8^2+J8^2+L8^2+N8^2)</f>
        <v>0.30138568866708543</v>
      </c>
      <c r="P8" s="24">
        <f t="shared" si="6"/>
        <v>0</v>
      </c>
      <c r="Q8" s="25" t="str">
        <f t="shared" ref="Q8:Q10" si="10">IF(AND(N8=0,L8=0),"∞",(O8^4/(N8^4/3+L8^4/3)))</f>
        <v>∞</v>
      </c>
      <c r="R8" s="19">
        <f t="shared" ref="R8:R10" si="11">IF(Q8="∞",2,_xlfn.T.INV.2T(0.0455,Q8))</f>
        <v>2</v>
      </c>
      <c r="S8" s="64">
        <f t="shared" ref="S8:S10" si="12">O8*R8</f>
        <v>0.60277137733417085</v>
      </c>
      <c r="T8" s="32"/>
    </row>
    <row r="9" spans="1:29" s="13" customFormat="1" ht="23.1" customHeight="1">
      <c r="B9" s="28">
        <f>'Data (Temp)'!B27</f>
        <v>30</v>
      </c>
      <c r="C9" s="29">
        <f>'Cert of STD'!D10</f>
        <v>0.6</v>
      </c>
      <c r="D9" s="20">
        <f t="shared" ref="D9" si="13">C9/2</f>
        <v>0.3</v>
      </c>
      <c r="E9" s="30">
        <f>E8</f>
        <v>0</v>
      </c>
      <c r="F9" s="23">
        <f t="shared" ref="F9" si="14">E9/SQRT(3)</f>
        <v>0</v>
      </c>
      <c r="G9" s="23">
        <f t="shared" si="7"/>
        <v>0.05</v>
      </c>
      <c r="H9" s="23">
        <f t="shared" ref="H9" si="15">G9/SQRT(3)</f>
        <v>2.8867513459481291E-2</v>
      </c>
      <c r="I9" s="21">
        <f t="shared" si="8"/>
        <v>0</v>
      </c>
      <c r="J9" s="20">
        <f t="shared" ref="J9" si="16">(I9/SQRT(3))</f>
        <v>0</v>
      </c>
      <c r="K9" s="23">
        <f>'Data (Temp)'!AC24</f>
        <v>0</v>
      </c>
      <c r="L9" s="23">
        <f t="shared" ref="L9" si="17">K9/1</f>
        <v>0</v>
      </c>
      <c r="M9" s="30">
        <f>'Data (Temp)'!AF24</f>
        <v>0</v>
      </c>
      <c r="N9" s="23">
        <f t="shared" ref="N9" si="18">M9/1</f>
        <v>0</v>
      </c>
      <c r="O9" s="22">
        <f t="shared" ref="O9" si="19">SQRT(D9^2+F9^2+H9^2+J9^2+L9^2+N9^2)</f>
        <v>0.30138568866708543</v>
      </c>
      <c r="P9" s="24">
        <f t="shared" ref="P9" si="20">N9/1</f>
        <v>0</v>
      </c>
      <c r="Q9" s="25" t="str">
        <f t="shared" si="10"/>
        <v>∞</v>
      </c>
      <c r="R9" s="19">
        <f t="shared" si="11"/>
        <v>2</v>
      </c>
      <c r="S9" s="64">
        <f t="shared" ref="S9" si="21">O9*R9</f>
        <v>0.60277137733417085</v>
      </c>
      <c r="T9" s="32"/>
    </row>
    <row r="10" spans="1:29" s="13" customFormat="1" ht="23.1" customHeight="1">
      <c r="B10" s="28">
        <f>'Data (Temp)'!B31</f>
        <v>40</v>
      </c>
      <c r="C10" s="29">
        <f>'Cert of STD'!D9</f>
        <v>0.6</v>
      </c>
      <c r="D10" s="20">
        <f t="shared" si="0"/>
        <v>0.3</v>
      </c>
      <c r="E10" s="30">
        <f t="shared" ref="E10" si="22">E8</f>
        <v>0</v>
      </c>
      <c r="F10" s="23">
        <f t="shared" si="1"/>
        <v>0</v>
      </c>
      <c r="G10" s="23">
        <f t="shared" si="7"/>
        <v>0.05</v>
      </c>
      <c r="H10" s="23">
        <f t="shared" si="2"/>
        <v>2.8867513459481291E-2</v>
      </c>
      <c r="I10" s="21">
        <f>I8</f>
        <v>0</v>
      </c>
      <c r="J10" s="20">
        <f t="shared" si="3"/>
        <v>0</v>
      </c>
      <c r="K10" s="23">
        <f>'Data (Temp)'!AC31</f>
        <v>0</v>
      </c>
      <c r="L10" s="23">
        <f t="shared" si="4"/>
        <v>0</v>
      </c>
      <c r="M10" s="30">
        <f>'Data (Temp)'!AF31</f>
        <v>0</v>
      </c>
      <c r="N10" s="23">
        <f t="shared" si="5"/>
        <v>0</v>
      </c>
      <c r="O10" s="22">
        <f t="shared" si="9"/>
        <v>0.30138568866708543</v>
      </c>
      <c r="P10" s="24">
        <f t="shared" si="6"/>
        <v>0</v>
      </c>
      <c r="Q10" s="25" t="str">
        <f t="shared" si="10"/>
        <v>∞</v>
      </c>
      <c r="R10" s="19">
        <f t="shared" si="11"/>
        <v>2</v>
      </c>
      <c r="S10" s="64">
        <f t="shared" si="12"/>
        <v>0.60277137733417085</v>
      </c>
      <c r="T10" s="32"/>
    </row>
    <row r="11" spans="1:29" s="34" customFormat="1" ht="18" customHeight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9" s="34" customFormat="1" ht="18" customHeight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9" s="34" customFormat="1" ht="18" customHeight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9" s="34" customFormat="1" ht="18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9" s="34" customFormat="1" ht="18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9" s="34" customFormat="1" ht="18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2:19" s="34" customFormat="1" ht="18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2:19" s="34" customFormat="1" ht="18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2:19" s="34" customFormat="1" ht="18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2:19" s="34" customFormat="1" ht="18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pans="2:19" s="34" customFormat="1" ht="18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2:19" s="34" customFormat="1" ht="18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2:19" s="34" customFormat="1" ht="18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2:19" s="34" customFormat="1" ht="18" customHeight="1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pans="2:19" s="34" customFormat="1" ht="18" customHeight="1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2:19" s="34" customFormat="1" ht="18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 spans="2:19" s="34" customFormat="1" ht="18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2:19" s="34" customFormat="1" ht="18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2:19" s="34" customFormat="1" ht="18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 spans="2:19" s="34" customFormat="1" ht="18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2:19" s="34" customFormat="1" ht="18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spans="2:19" s="34" customFormat="1" ht="18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spans="2:19" s="34" customFormat="1" ht="18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2:19" s="34" customFormat="1" ht="18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2:19" s="34" customFormat="1" ht="18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spans="2:19" s="34" customFormat="1" ht="18" customHeight="1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s="34" customFormat="1" ht="18" customHeight="1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s="34" customFormat="1" ht="1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spans="2:19" s="34" customFormat="1" ht="1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2:19" s="34" customFormat="1" ht="1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spans="2:19" s="34" customFormat="1" ht="1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2:19" s="34" customFormat="1" ht="1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2:19" s="34" customFormat="1" ht="1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2:19" s="34" customFormat="1" ht="1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2:19" s="34" customFormat="1" ht="1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2:19" s="34" customFormat="1" ht="1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spans="2:19" s="34" customFormat="1" ht="1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spans="2:19" s="34" customFormat="1" ht="1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 spans="2:19" s="34" customFormat="1" ht="1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 spans="2:19" s="34" customFormat="1" ht="1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spans="2:19" s="34" customFormat="1" ht="1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spans="2:19" s="34" customFormat="1" ht="1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2:19" s="34" customFormat="1" ht="1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2:19" s="34" customFormat="1" ht="1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spans="2:19" s="34" customFormat="1" ht="1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2:19" s="34" customFormat="1" ht="1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2:19" s="34" customFormat="1" ht="1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spans="2:19" s="34" customFormat="1" ht="1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2:19" s="34" customFormat="1" ht="1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spans="2:19" s="34" customFormat="1" ht="1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spans="2:19" s="34" customFormat="1" ht="1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 spans="2:19" s="34" customFormat="1" ht="1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 spans="2:19" s="34" customFormat="1" ht="1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spans="2:19" s="34" customFormat="1" ht="1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 spans="2:19" s="34" customFormat="1" ht="1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spans="2:19" s="34" customFormat="1" ht="1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2:19" s="34" customFormat="1" ht="1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2:19" s="34" customFormat="1" ht="1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2:19" s="34" customFormat="1" ht="1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2:19" s="34" customFormat="1" ht="1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spans="2:19" s="34" customFormat="1" ht="12">
      <c r="B71" s="35"/>
      <c r="C71" s="36"/>
      <c r="D71" s="37"/>
      <c r="E71" s="38"/>
      <c r="F71" s="39"/>
      <c r="G71" s="39"/>
      <c r="H71" s="39"/>
      <c r="I71" s="39"/>
      <c r="J71" s="40"/>
      <c r="K71" s="40"/>
      <c r="L71" s="40"/>
      <c r="M71" s="39"/>
      <c r="N71" s="35"/>
      <c r="O71" s="36"/>
      <c r="P71" s="37"/>
      <c r="Q71" s="41"/>
      <c r="R71" s="42"/>
      <c r="S71" s="43"/>
    </row>
    <row r="72" spans="2:19" s="34" customFormat="1" ht="12">
      <c r="B72" s="35"/>
      <c r="C72" s="36"/>
      <c r="D72" s="37"/>
      <c r="E72" s="38"/>
      <c r="F72" s="39"/>
      <c r="G72" s="39"/>
      <c r="H72" s="39"/>
      <c r="I72" s="39"/>
      <c r="J72" s="40"/>
      <c r="K72" s="40"/>
      <c r="L72" s="40"/>
      <c r="M72" s="39"/>
      <c r="N72" s="35"/>
      <c r="O72" s="36"/>
      <c r="P72" s="37"/>
      <c r="Q72" s="41"/>
      <c r="R72" s="42"/>
      <c r="S72" s="43"/>
    </row>
    <row r="73" spans="2:19" s="34" customFormat="1" ht="12">
      <c r="B73" s="35"/>
      <c r="C73" s="36"/>
      <c r="D73" s="37"/>
      <c r="E73" s="38"/>
      <c r="F73" s="39"/>
      <c r="G73" s="39"/>
      <c r="H73" s="39"/>
      <c r="I73" s="39"/>
      <c r="J73" s="40"/>
      <c r="K73" s="40"/>
      <c r="L73" s="40"/>
      <c r="M73" s="39"/>
      <c r="N73" s="35"/>
      <c r="O73" s="36"/>
      <c r="P73" s="37"/>
      <c r="Q73" s="41"/>
      <c r="R73" s="42"/>
      <c r="S73" s="43"/>
    </row>
    <row r="74" spans="2:19" s="34" customFormat="1" ht="12">
      <c r="B74" s="35"/>
      <c r="C74" s="36"/>
      <c r="D74" s="37"/>
      <c r="E74" s="38"/>
      <c r="F74" s="39"/>
      <c r="G74" s="39"/>
      <c r="H74" s="39"/>
      <c r="I74" s="39"/>
      <c r="J74" s="40"/>
      <c r="K74" s="40"/>
      <c r="L74" s="40"/>
      <c r="M74" s="39"/>
      <c r="N74" s="35"/>
      <c r="O74" s="36"/>
      <c r="P74" s="37"/>
      <c r="Q74" s="41"/>
      <c r="R74" s="42"/>
      <c r="S74" s="43"/>
    </row>
    <row r="75" spans="2:19" s="34" customFormat="1" ht="12">
      <c r="B75" s="35"/>
      <c r="C75" s="36"/>
      <c r="D75" s="37"/>
      <c r="E75" s="38"/>
      <c r="F75" s="39"/>
      <c r="G75" s="39"/>
      <c r="H75" s="39"/>
      <c r="I75" s="39"/>
      <c r="J75" s="40"/>
      <c r="K75" s="40"/>
      <c r="L75" s="40"/>
      <c r="M75" s="39"/>
      <c r="N75" s="35"/>
      <c r="O75" s="36"/>
      <c r="P75" s="37"/>
      <c r="Q75" s="41"/>
      <c r="R75" s="42"/>
      <c r="S75" s="43"/>
    </row>
    <row r="76" spans="2:19" s="34" customFormat="1" ht="12">
      <c r="B76" s="35"/>
      <c r="C76" s="36"/>
      <c r="D76" s="37"/>
      <c r="E76" s="38"/>
      <c r="F76" s="39"/>
      <c r="G76" s="39"/>
      <c r="H76" s="39"/>
      <c r="I76" s="39"/>
      <c r="J76" s="40"/>
      <c r="K76" s="40"/>
      <c r="L76" s="40"/>
      <c r="M76" s="39"/>
      <c r="N76" s="35"/>
      <c r="O76" s="36"/>
      <c r="P76" s="37"/>
      <c r="Q76" s="41"/>
      <c r="R76" s="42"/>
      <c r="S76" s="43"/>
    </row>
    <row r="77" spans="2:19" s="34" customFormat="1" ht="12">
      <c r="B77" s="35"/>
      <c r="C77" s="36"/>
      <c r="D77" s="37"/>
      <c r="E77" s="38"/>
      <c r="F77" s="39"/>
      <c r="G77" s="39"/>
      <c r="H77" s="39"/>
      <c r="I77" s="39"/>
      <c r="J77" s="40"/>
      <c r="K77" s="40"/>
      <c r="L77" s="40"/>
      <c r="M77" s="39"/>
      <c r="N77" s="35"/>
      <c r="O77" s="36"/>
      <c r="P77" s="37"/>
      <c r="Q77" s="41"/>
      <c r="R77" s="42"/>
      <c r="S77" s="43"/>
    </row>
    <row r="78" spans="2:19" s="34" customFormat="1" ht="12">
      <c r="B78" s="35"/>
      <c r="C78" s="36"/>
      <c r="D78" s="37"/>
      <c r="E78" s="38"/>
      <c r="F78" s="39"/>
      <c r="G78" s="39"/>
      <c r="H78" s="39"/>
      <c r="I78" s="39"/>
      <c r="J78" s="40"/>
      <c r="K78" s="40"/>
      <c r="L78" s="40"/>
      <c r="M78" s="39"/>
      <c r="N78" s="35"/>
      <c r="O78" s="36"/>
      <c r="P78" s="37"/>
      <c r="Q78" s="41"/>
      <c r="R78" s="42"/>
      <c r="S78" s="43"/>
    </row>
    <row r="79" spans="2:19" s="34" customFormat="1" ht="12">
      <c r="B79" s="35"/>
      <c r="C79" s="36"/>
      <c r="D79" s="37"/>
      <c r="E79" s="38"/>
      <c r="F79" s="39"/>
      <c r="G79" s="39"/>
      <c r="H79" s="39"/>
      <c r="I79" s="39"/>
      <c r="J79" s="40"/>
      <c r="K79" s="40"/>
      <c r="L79" s="40"/>
      <c r="M79" s="39"/>
      <c r="N79" s="35"/>
      <c r="O79" s="36"/>
      <c r="P79" s="37"/>
      <c r="Q79" s="41"/>
      <c r="R79" s="42"/>
      <c r="S79" s="43"/>
    </row>
    <row r="80" spans="2:19" s="34" customFormat="1" ht="12">
      <c r="B80" s="35"/>
      <c r="C80" s="36"/>
      <c r="D80" s="37"/>
      <c r="E80" s="38"/>
      <c r="F80" s="39"/>
      <c r="G80" s="39"/>
      <c r="H80" s="39"/>
      <c r="I80" s="39"/>
      <c r="J80" s="40"/>
      <c r="K80" s="40"/>
      <c r="L80" s="40"/>
      <c r="M80" s="39"/>
      <c r="N80" s="35"/>
      <c r="O80" s="36"/>
      <c r="P80" s="37"/>
      <c r="Q80" s="41"/>
      <c r="R80" s="42"/>
      <c r="S80" s="43"/>
    </row>
    <row r="81" spans="2:19" s="34" customFormat="1" ht="12">
      <c r="B81" s="35"/>
      <c r="C81" s="36"/>
      <c r="D81" s="37"/>
      <c r="E81" s="38"/>
      <c r="F81" s="39"/>
      <c r="G81" s="39"/>
      <c r="H81" s="39"/>
      <c r="I81" s="39"/>
      <c r="J81" s="40"/>
      <c r="K81" s="40"/>
      <c r="L81" s="40"/>
      <c r="M81" s="39"/>
      <c r="N81" s="35"/>
      <c r="O81" s="36"/>
      <c r="P81" s="37"/>
      <c r="Q81" s="41"/>
      <c r="R81" s="42"/>
      <c r="S81" s="43"/>
    </row>
    <row r="82" spans="2:19" s="34" customFormat="1" ht="12">
      <c r="B82" s="35"/>
      <c r="C82" s="36"/>
      <c r="D82" s="37"/>
      <c r="E82" s="38"/>
      <c r="F82" s="39"/>
      <c r="G82" s="39"/>
      <c r="H82" s="39"/>
      <c r="I82" s="39"/>
      <c r="J82" s="40"/>
      <c r="K82" s="40"/>
      <c r="L82" s="40"/>
      <c r="M82" s="39"/>
      <c r="N82" s="35"/>
      <c r="O82" s="36"/>
      <c r="P82" s="37"/>
      <c r="Q82" s="41"/>
      <c r="R82" s="42"/>
      <c r="S82" s="43"/>
    </row>
    <row r="83" spans="2:19" s="34" customFormat="1" ht="12">
      <c r="B83" s="35"/>
      <c r="C83" s="36"/>
      <c r="D83" s="37"/>
      <c r="E83" s="38"/>
      <c r="F83" s="39"/>
      <c r="G83" s="39"/>
      <c r="H83" s="39"/>
      <c r="I83" s="39"/>
      <c r="J83" s="40"/>
      <c r="K83" s="40"/>
      <c r="L83" s="40"/>
      <c r="M83" s="39"/>
      <c r="N83" s="35"/>
      <c r="O83" s="36"/>
      <c r="P83" s="37"/>
      <c r="Q83" s="41"/>
      <c r="R83" s="42"/>
      <c r="S83" s="43"/>
    </row>
    <row r="84" spans="2:19" s="34" customFormat="1" ht="12">
      <c r="B84" s="35"/>
      <c r="C84" s="36"/>
      <c r="D84" s="37"/>
      <c r="E84" s="38"/>
      <c r="F84" s="39"/>
      <c r="G84" s="39"/>
      <c r="H84" s="39"/>
      <c r="I84" s="39"/>
      <c r="J84" s="40"/>
      <c r="K84" s="40"/>
      <c r="L84" s="40"/>
      <c r="M84" s="39"/>
      <c r="N84" s="35"/>
      <c r="O84" s="36"/>
      <c r="P84" s="37"/>
      <c r="Q84" s="41"/>
      <c r="R84" s="42"/>
      <c r="S84" s="43"/>
    </row>
    <row r="85" spans="2:19" s="34" customFormat="1" ht="12">
      <c r="B85" s="35"/>
      <c r="C85" s="36"/>
      <c r="D85" s="37"/>
      <c r="E85" s="38"/>
      <c r="F85" s="39"/>
      <c r="G85" s="39"/>
      <c r="H85" s="39"/>
      <c r="I85" s="39"/>
      <c r="J85" s="40"/>
      <c r="K85" s="40"/>
      <c r="L85" s="40"/>
      <c r="M85" s="39"/>
      <c r="N85" s="35"/>
      <c r="O85" s="36"/>
      <c r="P85" s="37"/>
      <c r="Q85" s="41"/>
      <c r="R85" s="42"/>
      <c r="S85" s="43"/>
    </row>
    <row r="86" spans="2:19" s="34" customFormat="1" ht="12">
      <c r="B86" s="35"/>
      <c r="C86" s="36"/>
      <c r="D86" s="37"/>
      <c r="E86" s="38"/>
      <c r="F86" s="39"/>
      <c r="G86" s="39"/>
      <c r="H86" s="39"/>
      <c r="I86" s="39"/>
      <c r="J86" s="40"/>
      <c r="K86" s="40"/>
      <c r="L86" s="40"/>
      <c r="M86" s="39"/>
      <c r="N86" s="35"/>
      <c r="O86" s="36"/>
      <c r="P86" s="37"/>
      <c r="Q86" s="41"/>
      <c r="R86" s="42"/>
      <c r="S86" s="43"/>
    </row>
    <row r="87" spans="2:19" s="34" customFormat="1" ht="12">
      <c r="B87" s="44"/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39"/>
      <c r="N87" s="44"/>
      <c r="O87" s="45"/>
      <c r="P87" s="45"/>
      <c r="Q87" s="41"/>
      <c r="R87" s="42"/>
      <c r="S87" s="43"/>
    </row>
    <row r="88" spans="2:19" s="34" customFormat="1" ht="12">
      <c r="B88" s="35"/>
      <c r="C88" s="36"/>
      <c r="D88" s="40"/>
      <c r="E88" s="38"/>
      <c r="F88" s="38"/>
      <c r="G88" s="38"/>
      <c r="H88" s="38"/>
      <c r="I88" s="38"/>
      <c r="J88" s="40"/>
      <c r="K88" s="40"/>
      <c r="L88" s="40"/>
      <c r="M88" s="39"/>
      <c r="N88" s="35"/>
      <c r="O88" s="38"/>
      <c r="P88" s="40"/>
      <c r="Q88" s="41"/>
      <c r="R88" s="42"/>
      <c r="S88" s="43"/>
    </row>
    <row r="89" spans="2:19" s="34" customFormat="1" ht="12">
      <c r="B89" s="44"/>
      <c r="C89" s="44"/>
      <c r="D89" s="45"/>
      <c r="E89" s="45"/>
      <c r="F89" s="45"/>
      <c r="G89" s="45"/>
      <c r="H89" s="45"/>
      <c r="I89" s="45"/>
      <c r="J89" s="45"/>
      <c r="K89" s="45"/>
      <c r="L89" s="45"/>
      <c r="M89" s="39"/>
      <c r="N89" s="44"/>
      <c r="O89" s="45"/>
      <c r="P89" s="45"/>
      <c r="Q89" s="41"/>
      <c r="R89" s="42"/>
      <c r="S89" s="43"/>
    </row>
    <row r="90" spans="2:19" s="34" customFormat="1" ht="12">
      <c r="B90" s="35"/>
      <c r="C90" s="36"/>
      <c r="D90" s="40"/>
      <c r="E90" s="38"/>
      <c r="F90" s="39"/>
      <c r="G90" s="39"/>
      <c r="H90" s="39"/>
      <c r="I90" s="39"/>
      <c r="J90" s="40"/>
      <c r="K90" s="40"/>
      <c r="L90" s="40"/>
      <c r="M90" s="39"/>
      <c r="N90" s="35"/>
      <c r="O90" s="36"/>
      <c r="P90" s="37"/>
      <c r="Q90" s="41"/>
      <c r="R90" s="42"/>
      <c r="S90" s="43"/>
    </row>
    <row r="91" spans="2:19" s="34" customFormat="1" ht="12">
      <c r="B91" s="35"/>
      <c r="C91" s="36"/>
      <c r="D91" s="37"/>
      <c r="E91" s="38"/>
      <c r="F91" s="39"/>
      <c r="G91" s="39"/>
      <c r="H91" s="39"/>
      <c r="I91" s="39"/>
      <c r="J91" s="40"/>
      <c r="K91" s="40"/>
      <c r="L91" s="40"/>
      <c r="M91" s="39"/>
      <c r="N91" s="35"/>
      <c r="O91" s="36"/>
      <c r="P91" s="37"/>
      <c r="Q91" s="41"/>
      <c r="R91" s="42"/>
      <c r="S91" s="43"/>
    </row>
    <row r="92" spans="2:19" s="34" customFormat="1" ht="12">
      <c r="B92" s="35"/>
      <c r="C92" s="36"/>
      <c r="D92" s="46"/>
      <c r="E92" s="36"/>
      <c r="F92" s="36"/>
      <c r="G92" s="36"/>
      <c r="H92" s="36"/>
      <c r="I92" s="39"/>
      <c r="J92" s="40"/>
      <c r="K92" s="40"/>
      <c r="L92" s="40"/>
      <c r="M92" s="39"/>
      <c r="N92" s="35"/>
      <c r="O92" s="36"/>
      <c r="P92" s="46"/>
      <c r="Q92" s="41"/>
      <c r="R92" s="42"/>
      <c r="S92" s="43"/>
    </row>
    <row r="93" spans="2:19" s="34" customFormat="1" ht="12">
      <c r="B93" s="35"/>
      <c r="C93" s="36"/>
      <c r="D93" s="46"/>
      <c r="E93" s="36"/>
      <c r="F93" s="36"/>
      <c r="G93" s="36"/>
      <c r="H93" s="36"/>
      <c r="I93" s="39"/>
      <c r="J93" s="40"/>
      <c r="K93" s="40"/>
      <c r="L93" s="40"/>
      <c r="M93" s="39"/>
      <c r="N93" s="35"/>
      <c r="O93" s="36"/>
      <c r="P93" s="46"/>
      <c r="Q93" s="41"/>
      <c r="R93" s="42"/>
      <c r="S93" s="43"/>
    </row>
    <row r="94" spans="2:19" s="34" customFormat="1" ht="12">
      <c r="B94" s="35"/>
      <c r="C94" s="36"/>
      <c r="D94" s="46"/>
      <c r="E94" s="36"/>
      <c r="F94" s="36"/>
      <c r="G94" s="36"/>
      <c r="H94" s="36"/>
      <c r="I94" s="39"/>
      <c r="J94" s="40"/>
      <c r="K94" s="40"/>
      <c r="L94" s="40"/>
      <c r="M94" s="39"/>
      <c r="N94" s="35"/>
      <c r="O94" s="36"/>
      <c r="P94" s="46"/>
      <c r="Q94" s="41"/>
      <c r="R94" s="42"/>
      <c r="S94" s="43"/>
    </row>
    <row r="95" spans="2:19" s="34" customFormat="1" ht="12">
      <c r="B95" s="35"/>
      <c r="C95" s="36"/>
      <c r="D95" s="46"/>
      <c r="E95" s="36"/>
      <c r="F95" s="36"/>
      <c r="G95" s="36"/>
      <c r="H95" s="36"/>
      <c r="I95" s="39"/>
      <c r="J95" s="40"/>
      <c r="K95" s="40"/>
      <c r="L95" s="40"/>
      <c r="M95" s="39"/>
      <c r="N95" s="35"/>
      <c r="O95" s="36"/>
      <c r="P95" s="46"/>
      <c r="Q95" s="41"/>
      <c r="R95" s="42"/>
      <c r="S95" s="43"/>
    </row>
    <row r="96" spans="2:19" s="34" customFormat="1" ht="12">
      <c r="B96" s="35"/>
      <c r="C96" s="36"/>
      <c r="D96" s="46"/>
      <c r="E96" s="36"/>
      <c r="F96" s="36"/>
      <c r="G96" s="36"/>
      <c r="H96" s="36"/>
      <c r="I96" s="39"/>
      <c r="J96" s="40"/>
      <c r="K96" s="40"/>
      <c r="L96" s="40"/>
      <c r="M96" s="39"/>
      <c r="N96" s="35"/>
      <c r="O96" s="36"/>
      <c r="P96" s="46"/>
      <c r="Q96" s="41"/>
      <c r="R96" s="42"/>
      <c r="S96" s="43"/>
    </row>
    <row r="97" spans="2:19" s="34" customFormat="1" ht="12">
      <c r="B97" s="35"/>
      <c r="C97" s="36"/>
      <c r="D97" s="46"/>
      <c r="E97" s="36"/>
      <c r="F97" s="36"/>
      <c r="G97" s="36"/>
      <c r="H97" s="36"/>
      <c r="I97" s="39"/>
      <c r="J97" s="40"/>
      <c r="K97" s="40"/>
      <c r="L97" s="40"/>
      <c r="M97" s="39"/>
      <c r="N97" s="35"/>
      <c r="O97" s="36"/>
      <c r="P97" s="46"/>
      <c r="Q97" s="41"/>
      <c r="R97" s="42"/>
      <c r="S97" s="43"/>
    </row>
    <row r="98" spans="2:19" s="34" customFormat="1" ht="12">
      <c r="B98" s="35"/>
      <c r="C98" s="36"/>
      <c r="D98" s="46"/>
      <c r="E98" s="36"/>
      <c r="F98" s="36"/>
      <c r="G98" s="36"/>
      <c r="H98" s="36"/>
      <c r="I98" s="39"/>
      <c r="J98" s="40"/>
      <c r="K98" s="40"/>
      <c r="L98" s="40"/>
      <c r="M98" s="39"/>
      <c r="N98" s="35"/>
      <c r="O98" s="36"/>
      <c r="P98" s="46"/>
      <c r="Q98" s="41"/>
      <c r="R98" s="42"/>
      <c r="S98" s="43"/>
    </row>
    <row r="99" spans="2:19" s="34" customFormat="1" ht="12">
      <c r="B99" s="35"/>
      <c r="C99" s="36"/>
      <c r="D99" s="46"/>
      <c r="E99" s="36"/>
      <c r="F99" s="36"/>
      <c r="G99" s="36"/>
      <c r="H99" s="36"/>
      <c r="I99" s="39"/>
      <c r="J99" s="40"/>
      <c r="K99" s="40"/>
      <c r="L99" s="40"/>
      <c r="M99" s="39"/>
      <c r="N99" s="35"/>
      <c r="O99" s="36"/>
      <c r="P99" s="46"/>
      <c r="Q99" s="41"/>
      <c r="R99" s="42"/>
      <c r="S99" s="43"/>
    </row>
    <row r="100" spans="2:19" s="34" customFormat="1" ht="12">
      <c r="B100" s="35"/>
      <c r="C100" s="36"/>
      <c r="D100" s="46"/>
      <c r="E100" s="36"/>
      <c r="F100" s="36"/>
      <c r="G100" s="36"/>
      <c r="H100" s="36"/>
      <c r="I100" s="39"/>
      <c r="J100" s="40"/>
      <c r="K100" s="40"/>
      <c r="L100" s="40"/>
      <c r="M100" s="39"/>
      <c r="N100" s="35"/>
      <c r="O100" s="36"/>
      <c r="P100" s="46"/>
      <c r="Q100" s="41"/>
      <c r="R100" s="42"/>
      <c r="S100" s="43"/>
    </row>
    <row r="101" spans="2:19" s="34" customFormat="1" ht="12">
      <c r="B101" s="35"/>
      <c r="C101" s="36"/>
      <c r="D101" s="46"/>
      <c r="E101" s="36"/>
      <c r="F101" s="36"/>
      <c r="G101" s="36"/>
      <c r="H101" s="36"/>
      <c r="I101" s="39"/>
      <c r="J101" s="40"/>
      <c r="K101" s="40"/>
      <c r="L101" s="40"/>
      <c r="M101" s="39"/>
      <c r="N101" s="35"/>
      <c r="O101" s="36"/>
      <c r="P101" s="46"/>
      <c r="Q101" s="41"/>
      <c r="R101" s="42"/>
      <c r="S101" s="43"/>
    </row>
    <row r="102" spans="2:19" s="34" customFormat="1" ht="12">
      <c r="B102" s="35"/>
      <c r="C102" s="36"/>
      <c r="D102" s="46"/>
      <c r="E102" s="36"/>
      <c r="F102" s="36"/>
      <c r="G102" s="36"/>
      <c r="H102" s="36"/>
      <c r="I102" s="39"/>
      <c r="J102" s="40"/>
      <c r="K102" s="40"/>
      <c r="L102" s="40"/>
      <c r="M102" s="39"/>
      <c r="N102" s="35"/>
      <c r="O102" s="36"/>
      <c r="P102" s="46"/>
      <c r="Q102" s="41"/>
      <c r="R102" s="42"/>
      <c r="S102" s="43"/>
    </row>
    <row r="103" spans="2:19" s="34" customFormat="1" ht="12">
      <c r="B103" s="35"/>
      <c r="C103" s="36"/>
      <c r="D103" s="46"/>
      <c r="E103" s="36"/>
      <c r="F103" s="36"/>
      <c r="G103" s="36"/>
      <c r="H103" s="36"/>
      <c r="I103" s="39"/>
      <c r="J103" s="40"/>
      <c r="K103" s="40"/>
      <c r="L103" s="40"/>
      <c r="M103" s="44"/>
      <c r="N103" s="35"/>
      <c r="O103" s="36"/>
      <c r="P103" s="46"/>
      <c r="Q103" s="41"/>
      <c r="R103" s="42"/>
      <c r="S103" s="43"/>
    </row>
    <row r="104" spans="2:19" s="34" customFormat="1" ht="12">
      <c r="B104" s="35"/>
      <c r="C104" s="36"/>
      <c r="D104" s="46"/>
      <c r="E104" s="36"/>
      <c r="F104" s="36"/>
      <c r="G104" s="36"/>
      <c r="H104" s="36"/>
      <c r="I104" s="39"/>
      <c r="J104" s="40"/>
      <c r="K104" s="40"/>
      <c r="L104" s="40"/>
      <c r="M104" s="44"/>
      <c r="N104" s="35"/>
      <c r="O104" s="36"/>
      <c r="P104" s="46"/>
      <c r="Q104" s="41"/>
      <c r="R104" s="42"/>
      <c r="S104" s="43"/>
    </row>
    <row r="105" spans="2:19" s="34" customFormat="1" ht="12">
      <c r="B105" s="47"/>
      <c r="C105" s="45"/>
      <c r="D105" s="43"/>
      <c r="E105" s="48"/>
      <c r="F105" s="43"/>
      <c r="G105" s="43"/>
      <c r="H105" s="43"/>
      <c r="I105" s="48"/>
      <c r="J105" s="43"/>
      <c r="K105" s="43"/>
      <c r="L105" s="43"/>
      <c r="M105" s="48"/>
      <c r="N105" s="43"/>
      <c r="O105" s="43"/>
      <c r="P105" s="43"/>
      <c r="Q105" s="41"/>
      <c r="R105" s="42"/>
      <c r="S105" s="43"/>
    </row>
    <row r="106" spans="2:19" s="34" customFormat="1" ht="12">
      <c r="B106" s="47"/>
      <c r="C106" s="45"/>
      <c r="D106" s="43"/>
      <c r="E106" s="48"/>
      <c r="F106" s="43"/>
      <c r="G106" s="43"/>
      <c r="H106" s="43"/>
      <c r="I106" s="48"/>
      <c r="J106" s="43"/>
      <c r="K106" s="43"/>
      <c r="L106" s="43"/>
      <c r="M106" s="48"/>
      <c r="N106" s="43"/>
      <c r="O106" s="43"/>
      <c r="P106" s="43"/>
      <c r="Q106" s="41"/>
      <c r="R106" s="42"/>
      <c r="S106" s="43"/>
    </row>
    <row r="107" spans="2:19" s="34" customFormat="1" ht="12">
      <c r="B107" s="47"/>
      <c r="C107" s="45"/>
      <c r="D107" s="43"/>
      <c r="E107" s="48"/>
      <c r="F107" s="43"/>
      <c r="G107" s="43"/>
      <c r="H107" s="43"/>
      <c r="I107" s="48"/>
      <c r="J107" s="43"/>
      <c r="K107" s="43"/>
      <c r="L107" s="43"/>
      <c r="M107" s="48"/>
      <c r="N107" s="43"/>
      <c r="O107" s="43"/>
      <c r="P107" s="43"/>
      <c r="Q107" s="41"/>
      <c r="R107" s="42"/>
      <c r="S107" s="43"/>
    </row>
    <row r="108" spans="2:19" s="34" customFormat="1" ht="12">
      <c r="B108" s="47"/>
      <c r="C108" s="45"/>
      <c r="D108" s="43"/>
      <c r="E108" s="48"/>
      <c r="F108" s="43"/>
      <c r="G108" s="43"/>
      <c r="H108" s="43"/>
      <c r="I108" s="48"/>
      <c r="J108" s="43"/>
      <c r="K108" s="43"/>
      <c r="L108" s="43"/>
      <c r="M108" s="48"/>
      <c r="N108" s="43"/>
      <c r="O108" s="43"/>
      <c r="P108" s="43"/>
      <c r="Q108" s="41"/>
      <c r="R108" s="42"/>
      <c r="S108" s="43"/>
    </row>
    <row r="109" spans="2:19" s="34" customFormat="1" ht="12">
      <c r="B109" s="47"/>
      <c r="C109" s="45"/>
      <c r="D109" s="43"/>
      <c r="E109" s="48"/>
      <c r="F109" s="43"/>
      <c r="G109" s="43"/>
      <c r="H109" s="43"/>
      <c r="I109" s="48"/>
      <c r="J109" s="43"/>
      <c r="K109" s="43"/>
      <c r="L109" s="43"/>
      <c r="M109" s="48"/>
      <c r="N109" s="43"/>
      <c r="O109" s="43"/>
      <c r="P109" s="43"/>
      <c r="Q109" s="41"/>
      <c r="R109" s="42"/>
      <c r="S109" s="43"/>
    </row>
    <row r="110" spans="2:19" s="34" customFormat="1" ht="12">
      <c r="B110" s="47"/>
      <c r="C110" s="45"/>
      <c r="D110" s="43"/>
      <c r="E110" s="48"/>
      <c r="F110" s="43"/>
      <c r="G110" s="43"/>
      <c r="H110" s="43"/>
      <c r="I110" s="48"/>
      <c r="J110" s="43"/>
      <c r="K110" s="43"/>
      <c r="L110" s="43"/>
      <c r="M110" s="48"/>
      <c r="N110" s="43"/>
      <c r="O110" s="43"/>
      <c r="P110" s="43"/>
      <c r="Q110" s="41"/>
      <c r="R110" s="42"/>
      <c r="S110" s="43"/>
    </row>
    <row r="111" spans="2:19" s="34" customFormat="1" ht="12">
      <c r="B111" s="47"/>
      <c r="C111" s="45"/>
      <c r="D111" s="43"/>
      <c r="E111" s="48"/>
      <c r="F111" s="43"/>
      <c r="G111" s="43"/>
      <c r="H111" s="43"/>
      <c r="I111" s="48"/>
      <c r="J111" s="43"/>
      <c r="K111" s="43"/>
      <c r="L111" s="43"/>
      <c r="M111" s="48"/>
      <c r="N111" s="43"/>
      <c r="O111" s="43"/>
      <c r="P111" s="43"/>
      <c r="Q111" s="41"/>
      <c r="R111" s="42"/>
      <c r="S111" s="43"/>
    </row>
    <row r="112" spans="2:19" s="34" customFormat="1" ht="12">
      <c r="B112" s="47"/>
      <c r="C112" s="45"/>
      <c r="D112" s="43"/>
      <c r="E112" s="48"/>
      <c r="F112" s="43"/>
      <c r="G112" s="43"/>
      <c r="H112" s="43"/>
      <c r="I112" s="48"/>
      <c r="J112" s="43"/>
      <c r="K112" s="43"/>
      <c r="L112" s="43"/>
      <c r="M112" s="48"/>
      <c r="N112" s="43"/>
      <c r="O112" s="43"/>
      <c r="P112" s="43"/>
      <c r="Q112" s="41"/>
      <c r="R112" s="42"/>
      <c r="S112" s="43"/>
    </row>
    <row r="113" spans="2:19" s="34" customFormat="1" ht="12">
      <c r="B113" s="47"/>
      <c r="C113" s="45"/>
      <c r="D113" s="43"/>
      <c r="E113" s="48"/>
      <c r="F113" s="43"/>
      <c r="G113" s="43"/>
      <c r="H113" s="43"/>
      <c r="I113" s="48"/>
      <c r="J113" s="43"/>
      <c r="K113" s="43"/>
      <c r="L113" s="43"/>
      <c r="M113" s="48"/>
      <c r="N113" s="43"/>
      <c r="O113" s="43"/>
      <c r="P113" s="43"/>
      <c r="Q113" s="41"/>
      <c r="R113" s="42"/>
      <c r="S113" s="43"/>
    </row>
  </sheetData>
  <mergeCells count="8">
    <mergeCell ref="B2:S2"/>
    <mergeCell ref="B4:D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zoomScaleNormal="100" workbookViewId="0">
      <selection activeCell="R7" sqref="R7:R9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483" t="s">
        <v>30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</row>
    <row r="3" spans="1:29" ht="9.75" customHeight="1">
      <c r="B3" s="59"/>
      <c r="C3" s="59"/>
      <c r="D3" s="59"/>
      <c r="E3" s="5"/>
      <c r="F3" s="5"/>
      <c r="G3" s="5"/>
      <c r="H3" s="5"/>
      <c r="I3" s="6"/>
      <c r="J3" s="6"/>
      <c r="K3" s="6"/>
      <c r="L3" s="6"/>
      <c r="M3" s="6"/>
      <c r="N3" s="6"/>
      <c r="O3" s="3"/>
      <c r="P3" s="3"/>
      <c r="T3" s="8"/>
    </row>
    <row r="4" spans="1:29" ht="18" customHeight="1">
      <c r="B4" s="484"/>
      <c r="C4" s="484"/>
      <c r="D4" s="484"/>
      <c r="E4" s="3"/>
      <c r="F4" s="3"/>
      <c r="G4" s="3"/>
      <c r="H4" s="3"/>
      <c r="S4" s="3" t="s">
        <v>28</v>
      </c>
    </row>
    <row r="5" spans="1:29" ht="23.1" customHeight="1">
      <c r="B5" s="9" t="s">
        <v>1</v>
      </c>
      <c r="C5" s="485" t="s">
        <v>2</v>
      </c>
      <c r="D5" s="486"/>
      <c r="E5" s="487" t="s">
        <v>3</v>
      </c>
      <c r="F5" s="488"/>
      <c r="G5" s="485" t="s">
        <v>4</v>
      </c>
      <c r="H5" s="486"/>
      <c r="I5" s="485" t="s">
        <v>5</v>
      </c>
      <c r="J5" s="486"/>
      <c r="K5" s="485" t="s">
        <v>6</v>
      </c>
      <c r="L5" s="486"/>
      <c r="M5" s="485" t="s">
        <v>7</v>
      </c>
      <c r="N5" s="486"/>
      <c r="O5" s="10" t="s">
        <v>8</v>
      </c>
      <c r="P5" s="11" t="s">
        <v>9</v>
      </c>
      <c r="Q5" s="11" t="s">
        <v>10</v>
      </c>
      <c r="R5" s="11" t="s">
        <v>11</v>
      </c>
      <c r="S5" s="12" t="s">
        <v>12</v>
      </c>
      <c r="AA5" s="13"/>
      <c r="AB5" s="13"/>
      <c r="AC5" s="13"/>
    </row>
    <row r="6" spans="1:29" ht="23.1" customHeight="1">
      <c r="B6" s="65" t="s">
        <v>27</v>
      </c>
      <c r="C6" s="15" t="s">
        <v>14</v>
      </c>
      <c r="D6" s="16" t="s">
        <v>9</v>
      </c>
      <c r="E6" s="15" t="s">
        <v>14</v>
      </c>
      <c r="F6" s="16" t="s">
        <v>9</v>
      </c>
      <c r="G6" s="15" t="s">
        <v>14</v>
      </c>
      <c r="H6" s="16" t="s">
        <v>9</v>
      </c>
      <c r="I6" s="15" t="s">
        <v>14</v>
      </c>
      <c r="J6" s="16" t="s">
        <v>9</v>
      </c>
      <c r="K6" s="15" t="s">
        <v>14</v>
      </c>
      <c r="L6" s="16" t="s">
        <v>9</v>
      </c>
      <c r="M6" s="15" t="s">
        <v>14</v>
      </c>
      <c r="N6" s="16" t="s">
        <v>9</v>
      </c>
      <c r="O6" s="15" t="s">
        <v>14</v>
      </c>
      <c r="P6" s="15" t="s">
        <v>14</v>
      </c>
      <c r="Q6" s="15" t="s">
        <v>14</v>
      </c>
      <c r="R6" s="17" t="s">
        <v>14</v>
      </c>
      <c r="S6" s="15" t="s">
        <v>14</v>
      </c>
      <c r="T6" s="18"/>
      <c r="AA6" s="13"/>
      <c r="AB6" s="13"/>
      <c r="AC6" s="13"/>
    </row>
    <row r="7" spans="1:29" ht="23.1" customHeight="1">
      <c r="A7" s="13"/>
      <c r="B7" s="28">
        <f>'Data (Humid)'!B19</f>
        <v>30</v>
      </c>
      <c r="C7" s="29">
        <f>'Cert of STD'!H8</f>
        <v>3.2</v>
      </c>
      <c r="D7" s="20">
        <f t="shared" ref="D7:D9" si="0">C7/2</f>
        <v>1.6</v>
      </c>
      <c r="E7" s="30">
        <f>'Data (Humid)'!U35/2</f>
        <v>0</v>
      </c>
      <c r="F7" s="23">
        <f t="shared" ref="F7:F9" si="1">E7/SQRT(3)</f>
        <v>0</v>
      </c>
      <c r="G7" s="23">
        <f>0.1/2</f>
        <v>0.05</v>
      </c>
      <c r="H7" s="23">
        <f t="shared" ref="H7:H9" si="2">G7/SQRT(3)</f>
        <v>2.8867513459481291E-2</v>
      </c>
      <c r="I7" s="21">
        <f>'Data (Humid)'!AE9/2</f>
        <v>0</v>
      </c>
      <c r="J7" s="20">
        <f t="shared" ref="J7:J9" si="3">(I7/SQRT(3))</f>
        <v>0</v>
      </c>
      <c r="K7" s="23">
        <f>'Data (Humid)'!AC19</f>
        <v>0</v>
      </c>
      <c r="L7" s="23">
        <f t="shared" ref="L7:L9" si="4">K7/1</f>
        <v>0</v>
      </c>
      <c r="M7" s="30">
        <f>'Data (Humid)'!AF19</f>
        <v>0</v>
      </c>
      <c r="N7" s="23">
        <f>M7/1</f>
        <v>0</v>
      </c>
      <c r="O7" s="22">
        <f>SQRT(D7^2+F7^2+H7^2+J7^2+L7^2+N7^2)</f>
        <v>1.6002603954773529</v>
      </c>
      <c r="P7" s="24">
        <f>N7/1</f>
        <v>0</v>
      </c>
      <c r="Q7" s="25" t="str">
        <f>IF(AND(N7=0,L7=0),"∞",(O7^4/(N7^4/3+L7^4/3)))</f>
        <v>∞</v>
      </c>
      <c r="R7" s="19">
        <f>IF(Q7="∞",2,_xlfn.T.INV.2T(0.0455,Q7))</f>
        <v>2</v>
      </c>
      <c r="S7" s="64">
        <f>O7*R7</f>
        <v>3.2005207909547058</v>
      </c>
      <c r="T7" s="18"/>
      <c r="AA7" s="13"/>
      <c r="AB7" s="13"/>
      <c r="AC7" s="13"/>
    </row>
    <row r="8" spans="1:29" s="13" customFormat="1" ht="23.1" customHeight="1">
      <c r="B8" s="28">
        <f>'Data (Humid)'!B23</f>
        <v>50</v>
      </c>
      <c r="C8" s="29">
        <f>'Cert of STD'!H9</f>
        <v>3.2</v>
      </c>
      <c r="D8" s="20">
        <f t="shared" si="0"/>
        <v>1.6</v>
      </c>
      <c r="E8" s="30">
        <f>E7</f>
        <v>0</v>
      </c>
      <c r="F8" s="23">
        <f t="shared" si="1"/>
        <v>0</v>
      </c>
      <c r="G8" s="23">
        <f>G7</f>
        <v>0.05</v>
      </c>
      <c r="H8" s="23">
        <f t="shared" si="2"/>
        <v>2.8867513459481291E-2</v>
      </c>
      <c r="I8" s="21">
        <f t="shared" ref="I8:I9" si="5">I7</f>
        <v>0</v>
      </c>
      <c r="J8" s="20">
        <f t="shared" si="3"/>
        <v>0</v>
      </c>
      <c r="K8" s="23">
        <f>'Data (Humid)'!AC23</f>
        <v>0</v>
      </c>
      <c r="L8" s="23">
        <f t="shared" si="4"/>
        <v>0</v>
      </c>
      <c r="M8" s="30">
        <f>'Data (Humid)'!AF23</f>
        <v>0</v>
      </c>
      <c r="N8" s="23">
        <f>M8/1</f>
        <v>0</v>
      </c>
      <c r="O8" s="22">
        <f>SQRT(D8^2+F8^2+H8^2+J8^2+N8^2)</f>
        <v>1.6002603954773529</v>
      </c>
      <c r="P8" s="24">
        <f>N8/1</f>
        <v>0</v>
      </c>
      <c r="Q8" s="25" t="str">
        <f t="shared" ref="Q8:Q9" si="6">IF(AND(N8=0,L8=0),"∞",(O8^4/(N8^4/3+L8^4/3)))</f>
        <v>∞</v>
      </c>
      <c r="R8" s="19">
        <f t="shared" ref="R8:R9" si="7">IF(Q8="∞",2,_xlfn.T.INV.2T(0.0455,Q8))</f>
        <v>2</v>
      </c>
      <c r="S8" s="64">
        <f t="shared" ref="S8:S9" si="8">O8*R8</f>
        <v>3.2005207909547058</v>
      </c>
      <c r="T8" s="32"/>
    </row>
    <row r="9" spans="1:29" s="13" customFormat="1" ht="23.1" customHeight="1">
      <c r="B9" s="28">
        <f>'Data (Humid)'!B27</f>
        <v>70</v>
      </c>
      <c r="C9" s="29">
        <f>'Cert of STD'!H10</f>
        <v>3.2</v>
      </c>
      <c r="D9" s="20">
        <f t="shared" si="0"/>
        <v>1.6</v>
      </c>
      <c r="E9" s="30">
        <f>E8</f>
        <v>0</v>
      </c>
      <c r="F9" s="23">
        <f t="shared" si="1"/>
        <v>0</v>
      </c>
      <c r="G9" s="23">
        <f>G8</f>
        <v>0.05</v>
      </c>
      <c r="H9" s="23">
        <f t="shared" si="2"/>
        <v>2.8867513459481291E-2</v>
      </c>
      <c r="I9" s="21">
        <f t="shared" si="5"/>
        <v>0</v>
      </c>
      <c r="J9" s="20">
        <f t="shared" si="3"/>
        <v>0</v>
      </c>
      <c r="K9" s="23">
        <f>'Data (Humid)'!AC27</f>
        <v>0</v>
      </c>
      <c r="L9" s="23">
        <f t="shared" si="4"/>
        <v>0</v>
      </c>
      <c r="M9" s="30">
        <f>'Data (Humid)'!AF27</f>
        <v>0</v>
      </c>
      <c r="N9" s="23">
        <f>M9/1</f>
        <v>0</v>
      </c>
      <c r="O9" s="22">
        <f>SQRT(D9^2+F9^2+H9^2+J9^2+N9^2)</f>
        <v>1.6002603954773529</v>
      </c>
      <c r="P9" s="24">
        <f>N9/1</f>
        <v>0</v>
      </c>
      <c r="Q9" s="25" t="str">
        <f t="shared" si="6"/>
        <v>∞</v>
      </c>
      <c r="R9" s="19">
        <f t="shared" si="7"/>
        <v>2</v>
      </c>
      <c r="S9" s="64">
        <f t="shared" si="8"/>
        <v>3.2005207909547058</v>
      </c>
      <c r="T9" s="32"/>
    </row>
    <row r="10" spans="1:29" s="34" customFormat="1" ht="18" customHeight="1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9" s="34" customFormat="1" ht="18" customHeight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9" s="34" customFormat="1" ht="18" customHeight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9" s="34" customFormat="1" ht="18" customHeight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9" s="34" customFormat="1" ht="18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9" s="34" customFormat="1" ht="18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9" s="34" customFormat="1" ht="18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2:19" s="34" customFormat="1" ht="18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2:19" s="34" customFormat="1" ht="18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2:19" s="34" customFormat="1" ht="18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2:19" s="34" customFormat="1" ht="18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pans="2:19" s="34" customFormat="1" ht="18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2:19" s="34" customFormat="1" ht="18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2:19" s="34" customFormat="1" ht="18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2:19" s="34" customFormat="1" ht="18" customHeight="1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pans="2:19" s="34" customFormat="1" ht="18" customHeight="1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2:19" s="34" customFormat="1" ht="18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 spans="2:19" s="34" customFormat="1" ht="18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2:19" s="34" customFormat="1" ht="18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2:19" s="34" customFormat="1" ht="18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 spans="2:19" s="34" customFormat="1" ht="18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2:19" s="34" customFormat="1" ht="18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spans="2:19" s="34" customFormat="1" ht="18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spans="2:19" s="34" customFormat="1" ht="18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2:19" s="34" customFormat="1" ht="18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2:19" s="34" customFormat="1" ht="18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spans="2:19" s="34" customFormat="1" ht="18" customHeight="1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s="34" customFormat="1" ht="18" customHeight="1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s="34" customFormat="1" ht="1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spans="2:19" s="34" customFormat="1" ht="1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2:19" s="34" customFormat="1" ht="1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spans="2:19" s="34" customFormat="1" ht="1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2:19" s="34" customFormat="1" ht="1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2:19" s="34" customFormat="1" ht="1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2:19" s="34" customFormat="1" ht="1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2:19" s="34" customFormat="1" ht="1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2:19" s="34" customFormat="1" ht="1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spans="2:19" s="34" customFormat="1" ht="1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spans="2:19" s="34" customFormat="1" ht="1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 spans="2:19" s="34" customFormat="1" ht="1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 spans="2:19" s="34" customFormat="1" ht="1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spans="2:19" s="34" customFormat="1" ht="1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spans="2:19" s="34" customFormat="1" ht="1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2:19" s="34" customFormat="1" ht="1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2:19" s="34" customFormat="1" ht="1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spans="2:19" s="34" customFormat="1" ht="1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2:19" s="34" customFormat="1" ht="1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2:19" s="34" customFormat="1" ht="1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spans="2:19" s="34" customFormat="1" ht="1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2:19" s="34" customFormat="1" ht="1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spans="2:19" s="34" customFormat="1" ht="1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spans="2:19" s="34" customFormat="1" ht="1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 spans="2:19" s="34" customFormat="1" ht="1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 spans="2:19" s="34" customFormat="1" ht="1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spans="2:19" s="34" customFormat="1" ht="1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 spans="2:19" s="34" customFormat="1" ht="1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spans="2:19" s="34" customFormat="1" ht="1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2:19" s="34" customFormat="1" ht="1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2:19" s="34" customFormat="1" ht="1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2:19" s="34" customFormat="1" ht="1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2:19" s="34" customFormat="1" ht="1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spans="2:19" s="34" customFormat="1" ht="12">
      <c r="B71" s="35"/>
      <c r="C71" s="36"/>
      <c r="D71" s="37"/>
      <c r="E71" s="38"/>
      <c r="F71" s="39"/>
      <c r="G71" s="39"/>
      <c r="H71" s="39"/>
      <c r="I71" s="39"/>
      <c r="J71" s="40"/>
      <c r="K71" s="40"/>
      <c r="L71" s="40"/>
      <c r="M71" s="40"/>
      <c r="N71" s="40"/>
      <c r="O71" s="36"/>
      <c r="P71" s="37"/>
      <c r="Q71" s="41"/>
      <c r="R71" s="42"/>
      <c r="S71" s="43"/>
    </row>
    <row r="72" spans="2:19" s="34" customFormat="1" ht="12">
      <c r="B72" s="35"/>
      <c r="C72" s="36"/>
      <c r="D72" s="37"/>
      <c r="E72" s="38"/>
      <c r="F72" s="39"/>
      <c r="G72" s="39"/>
      <c r="H72" s="39"/>
      <c r="I72" s="39"/>
      <c r="J72" s="40"/>
      <c r="K72" s="40"/>
      <c r="L72" s="40"/>
      <c r="M72" s="40"/>
      <c r="N72" s="40"/>
      <c r="O72" s="36"/>
      <c r="P72" s="37"/>
      <c r="Q72" s="41"/>
      <c r="R72" s="42"/>
      <c r="S72" s="43"/>
    </row>
    <row r="73" spans="2:19" s="34" customFormat="1" ht="12">
      <c r="B73" s="35"/>
      <c r="C73" s="36"/>
      <c r="D73" s="37"/>
      <c r="E73" s="38"/>
      <c r="F73" s="39"/>
      <c r="G73" s="39"/>
      <c r="H73" s="39"/>
      <c r="I73" s="39"/>
      <c r="J73" s="40"/>
      <c r="K73" s="40"/>
      <c r="L73" s="40"/>
      <c r="M73" s="40"/>
      <c r="N73" s="40"/>
      <c r="O73" s="36"/>
      <c r="P73" s="37"/>
      <c r="Q73" s="41"/>
      <c r="R73" s="42"/>
      <c r="S73" s="43"/>
    </row>
    <row r="74" spans="2:19" s="34" customFormat="1" ht="12">
      <c r="B74" s="35"/>
      <c r="C74" s="36"/>
      <c r="D74" s="37"/>
      <c r="E74" s="38"/>
      <c r="F74" s="39"/>
      <c r="G74" s="39"/>
      <c r="H74" s="39"/>
      <c r="I74" s="39"/>
      <c r="J74" s="40"/>
      <c r="K74" s="40"/>
      <c r="L74" s="40"/>
      <c r="M74" s="40"/>
      <c r="N74" s="40"/>
      <c r="O74" s="36"/>
      <c r="P74" s="37"/>
      <c r="Q74" s="41"/>
      <c r="R74" s="42"/>
      <c r="S74" s="43"/>
    </row>
    <row r="75" spans="2:19" s="34" customFormat="1" ht="12">
      <c r="B75" s="35"/>
      <c r="C75" s="36"/>
      <c r="D75" s="37"/>
      <c r="E75" s="38"/>
      <c r="F75" s="39"/>
      <c r="G75" s="39"/>
      <c r="H75" s="39"/>
      <c r="I75" s="39"/>
      <c r="J75" s="40"/>
      <c r="K75" s="40"/>
      <c r="L75" s="40"/>
      <c r="M75" s="40"/>
      <c r="N75" s="40"/>
      <c r="O75" s="36"/>
      <c r="P75" s="37"/>
      <c r="Q75" s="41"/>
      <c r="R75" s="42"/>
      <c r="S75" s="43"/>
    </row>
    <row r="76" spans="2:19" s="34" customFormat="1" ht="12">
      <c r="B76" s="35"/>
      <c r="C76" s="36"/>
      <c r="D76" s="37"/>
      <c r="E76" s="38"/>
      <c r="F76" s="39"/>
      <c r="G76" s="39"/>
      <c r="H76" s="39"/>
      <c r="I76" s="39"/>
      <c r="J76" s="40"/>
      <c r="K76" s="40"/>
      <c r="L76" s="40"/>
      <c r="M76" s="40"/>
      <c r="N76" s="40"/>
      <c r="O76" s="36"/>
      <c r="P76" s="37"/>
      <c r="Q76" s="41"/>
      <c r="R76" s="42"/>
      <c r="S76" s="43"/>
    </row>
    <row r="77" spans="2:19" s="34" customFormat="1" ht="12">
      <c r="B77" s="35"/>
      <c r="C77" s="36"/>
      <c r="D77" s="37"/>
      <c r="E77" s="38"/>
      <c r="F77" s="39"/>
      <c r="G77" s="39"/>
      <c r="H77" s="39"/>
      <c r="I77" s="39"/>
      <c r="J77" s="40"/>
      <c r="K77" s="40"/>
      <c r="L77" s="40"/>
      <c r="M77" s="40"/>
      <c r="N77" s="40"/>
      <c r="O77" s="36"/>
      <c r="P77" s="37"/>
      <c r="Q77" s="41"/>
      <c r="R77" s="42"/>
      <c r="S77" s="43"/>
    </row>
    <row r="78" spans="2:19" s="34" customFormat="1" ht="12">
      <c r="B78" s="35"/>
      <c r="C78" s="36"/>
      <c r="D78" s="37"/>
      <c r="E78" s="38"/>
      <c r="F78" s="39"/>
      <c r="G78" s="39"/>
      <c r="H78" s="39"/>
      <c r="I78" s="39"/>
      <c r="J78" s="40"/>
      <c r="K78" s="40"/>
      <c r="L78" s="40"/>
      <c r="M78" s="40"/>
      <c r="N78" s="40"/>
      <c r="O78" s="36"/>
      <c r="P78" s="37"/>
      <c r="Q78" s="41"/>
      <c r="R78" s="42"/>
      <c r="S78" s="43"/>
    </row>
    <row r="79" spans="2:19" s="34" customFormat="1" ht="12">
      <c r="B79" s="35"/>
      <c r="C79" s="36"/>
      <c r="D79" s="37"/>
      <c r="E79" s="38"/>
      <c r="F79" s="39"/>
      <c r="G79" s="39"/>
      <c r="H79" s="39"/>
      <c r="I79" s="39"/>
      <c r="J79" s="40"/>
      <c r="K79" s="40"/>
      <c r="L79" s="40"/>
      <c r="M79" s="40"/>
      <c r="N79" s="40"/>
      <c r="O79" s="36"/>
      <c r="P79" s="37"/>
      <c r="Q79" s="41"/>
      <c r="R79" s="42"/>
      <c r="S79" s="43"/>
    </row>
    <row r="80" spans="2:19" s="34" customFormat="1" ht="12">
      <c r="B80" s="35"/>
      <c r="C80" s="36"/>
      <c r="D80" s="37"/>
      <c r="E80" s="38"/>
      <c r="F80" s="39"/>
      <c r="G80" s="39"/>
      <c r="H80" s="39"/>
      <c r="I80" s="39"/>
      <c r="J80" s="40"/>
      <c r="K80" s="40"/>
      <c r="L80" s="40"/>
      <c r="M80" s="40"/>
      <c r="N80" s="40"/>
      <c r="O80" s="36"/>
      <c r="P80" s="37"/>
      <c r="Q80" s="41"/>
      <c r="R80" s="42"/>
      <c r="S80" s="43"/>
    </row>
    <row r="81" spans="2:19" s="34" customFormat="1" ht="12">
      <c r="B81" s="35"/>
      <c r="C81" s="36"/>
      <c r="D81" s="37"/>
      <c r="E81" s="38"/>
      <c r="F81" s="39"/>
      <c r="G81" s="39"/>
      <c r="H81" s="39"/>
      <c r="I81" s="39"/>
      <c r="J81" s="40"/>
      <c r="K81" s="40"/>
      <c r="L81" s="40"/>
      <c r="M81" s="40"/>
      <c r="N81" s="40"/>
      <c r="O81" s="36"/>
      <c r="P81" s="37"/>
      <c r="Q81" s="41"/>
      <c r="R81" s="42"/>
      <c r="S81" s="43"/>
    </row>
    <row r="82" spans="2:19" s="34" customFormat="1" ht="12">
      <c r="B82" s="35"/>
      <c r="C82" s="36"/>
      <c r="D82" s="37"/>
      <c r="E82" s="38"/>
      <c r="F82" s="39"/>
      <c r="G82" s="39"/>
      <c r="H82" s="39"/>
      <c r="I82" s="39"/>
      <c r="J82" s="40"/>
      <c r="K82" s="40"/>
      <c r="L82" s="40"/>
      <c r="M82" s="40"/>
      <c r="N82" s="40"/>
      <c r="O82" s="36"/>
      <c r="P82" s="37"/>
      <c r="Q82" s="41"/>
      <c r="R82" s="42"/>
      <c r="S82" s="43"/>
    </row>
    <row r="83" spans="2:19" s="34" customFormat="1" ht="12">
      <c r="B83" s="35"/>
      <c r="C83" s="36"/>
      <c r="D83" s="37"/>
      <c r="E83" s="38"/>
      <c r="F83" s="39"/>
      <c r="G83" s="39"/>
      <c r="H83" s="39"/>
      <c r="I83" s="39"/>
      <c r="J83" s="40"/>
      <c r="K83" s="40"/>
      <c r="L83" s="40"/>
      <c r="M83" s="40"/>
      <c r="N83" s="40"/>
      <c r="O83" s="36"/>
      <c r="P83" s="37"/>
      <c r="Q83" s="41"/>
      <c r="R83" s="42"/>
      <c r="S83" s="43"/>
    </row>
    <row r="84" spans="2:19" s="34" customFormat="1" ht="12">
      <c r="B84" s="35"/>
      <c r="C84" s="36"/>
      <c r="D84" s="37"/>
      <c r="E84" s="38"/>
      <c r="F84" s="39"/>
      <c r="G84" s="39"/>
      <c r="H84" s="39"/>
      <c r="I84" s="39"/>
      <c r="J84" s="40"/>
      <c r="K84" s="40"/>
      <c r="L84" s="40"/>
      <c r="M84" s="40"/>
      <c r="N84" s="40"/>
      <c r="O84" s="36"/>
      <c r="P84" s="37"/>
      <c r="Q84" s="41"/>
      <c r="R84" s="42"/>
      <c r="S84" s="43"/>
    </row>
    <row r="85" spans="2:19" s="34" customFormat="1" ht="12">
      <c r="B85" s="35"/>
      <c r="C85" s="36"/>
      <c r="D85" s="37"/>
      <c r="E85" s="38"/>
      <c r="F85" s="39"/>
      <c r="G85" s="39"/>
      <c r="H85" s="39"/>
      <c r="I85" s="39"/>
      <c r="J85" s="40"/>
      <c r="K85" s="40"/>
      <c r="L85" s="40"/>
      <c r="M85" s="40"/>
      <c r="N85" s="40"/>
      <c r="O85" s="36"/>
      <c r="P85" s="37"/>
      <c r="Q85" s="41"/>
      <c r="R85" s="42"/>
      <c r="S85" s="43"/>
    </row>
    <row r="86" spans="2:19" s="34" customFormat="1" ht="12">
      <c r="B86" s="35"/>
      <c r="C86" s="36"/>
      <c r="D86" s="37"/>
      <c r="E86" s="38"/>
      <c r="F86" s="39"/>
      <c r="G86" s="39"/>
      <c r="H86" s="39"/>
      <c r="I86" s="39"/>
      <c r="J86" s="40"/>
      <c r="K86" s="40"/>
      <c r="L86" s="40"/>
      <c r="M86" s="40"/>
      <c r="N86" s="40"/>
      <c r="O86" s="36"/>
      <c r="P86" s="37"/>
      <c r="Q86" s="41"/>
      <c r="R86" s="42"/>
      <c r="S86" s="43"/>
    </row>
    <row r="87" spans="2:19" s="34" customFormat="1" ht="12">
      <c r="B87" s="44"/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1"/>
      <c r="R87" s="42"/>
      <c r="S87" s="43"/>
    </row>
    <row r="88" spans="2:19" s="34" customFormat="1" ht="12">
      <c r="B88" s="35"/>
      <c r="C88" s="36"/>
      <c r="D88" s="40"/>
      <c r="E88" s="38"/>
      <c r="F88" s="38"/>
      <c r="G88" s="38"/>
      <c r="H88" s="38"/>
      <c r="I88" s="38"/>
      <c r="J88" s="40"/>
      <c r="K88" s="40"/>
      <c r="L88" s="40"/>
      <c r="M88" s="40"/>
      <c r="N88" s="40"/>
      <c r="O88" s="38"/>
      <c r="P88" s="40"/>
      <c r="Q88" s="41"/>
      <c r="R88" s="42"/>
      <c r="S88" s="43"/>
    </row>
    <row r="89" spans="2:19" s="34" customFormat="1" ht="12">
      <c r="B89" s="44"/>
      <c r="C89" s="44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1"/>
      <c r="R89" s="42"/>
      <c r="S89" s="43"/>
    </row>
    <row r="90" spans="2:19" s="34" customFormat="1" ht="12">
      <c r="B90" s="35"/>
      <c r="C90" s="36"/>
      <c r="D90" s="40"/>
      <c r="E90" s="38"/>
      <c r="F90" s="39"/>
      <c r="G90" s="39"/>
      <c r="H90" s="39"/>
      <c r="I90" s="39"/>
      <c r="J90" s="40"/>
      <c r="K90" s="40"/>
      <c r="L90" s="40"/>
      <c r="M90" s="40"/>
      <c r="N90" s="40"/>
      <c r="O90" s="36"/>
      <c r="P90" s="37"/>
      <c r="Q90" s="41"/>
      <c r="R90" s="42"/>
      <c r="S90" s="43"/>
    </row>
    <row r="91" spans="2:19" s="34" customFormat="1" ht="12">
      <c r="B91" s="35"/>
      <c r="C91" s="36"/>
      <c r="D91" s="37"/>
      <c r="E91" s="38"/>
      <c r="F91" s="39"/>
      <c r="G91" s="39"/>
      <c r="H91" s="39"/>
      <c r="I91" s="39"/>
      <c r="J91" s="40"/>
      <c r="K91" s="40"/>
      <c r="L91" s="40"/>
      <c r="M91" s="40"/>
      <c r="N91" s="40"/>
      <c r="O91" s="36"/>
      <c r="P91" s="37"/>
      <c r="Q91" s="41"/>
      <c r="R91" s="42"/>
      <c r="S91" s="43"/>
    </row>
    <row r="92" spans="2:19" s="34" customFormat="1" ht="12">
      <c r="B92" s="35"/>
      <c r="C92" s="36"/>
      <c r="D92" s="46"/>
      <c r="E92" s="36"/>
      <c r="F92" s="36"/>
      <c r="G92" s="36"/>
      <c r="H92" s="36"/>
      <c r="I92" s="39"/>
      <c r="J92" s="40"/>
      <c r="K92" s="40"/>
      <c r="L92" s="40"/>
      <c r="M92" s="40"/>
      <c r="N92" s="40"/>
      <c r="O92" s="36"/>
      <c r="P92" s="46"/>
      <c r="Q92" s="41"/>
      <c r="R92" s="42"/>
      <c r="S92" s="43"/>
    </row>
    <row r="93" spans="2:19" s="34" customFormat="1" ht="12">
      <c r="B93" s="35"/>
      <c r="C93" s="36"/>
      <c r="D93" s="46"/>
      <c r="E93" s="36"/>
      <c r="F93" s="36"/>
      <c r="G93" s="36"/>
      <c r="H93" s="36"/>
      <c r="I93" s="39"/>
      <c r="J93" s="40"/>
      <c r="K93" s="40"/>
      <c r="L93" s="40"/>
      <c r="M93" s="40"/>
      <c r="N93" s="40"/>
      <c r="O93" s="36"/>
      <c r="P93" s="46"/>
      <c r="Q93" s="41"/>
      <c r="R93" s="42"/>
      <c r="S93" s="43"/>
    </row>
    <row r="94" spans="2:19" s="34" customFormat="1" ht="12">
      <c r="B94" s="35"/>
      <c r="C94" s="36"/>
      <c r="D94" s="46"/>
      <c r="E94" s="36"/>
      <c r="F94" s="36"/>
      <c r="G94" s="36"/>
      <c r="H94" s="36"/>
      <c r="I94" s="39"/>
      <c r="J94" s="40"/>
      <c r="K94" s="40"/>
      <c r="L94" s="40"/>
      <c r="M94" s="40"/>
      <c r="N94" s="40"/>
      <c r="O94" s="36"/>
      <c r="P94" s="46"/>
      <c r="Q94" s="41"/>
      <c r="R94" s="42"/>
      <c r="S94" s="43"/>
    </row>
    <row r="95" spans="2:19" s="34" customFormat="1" ht="12">
      <c r="B95" s="35"/>
      <c r="C95" s="36"/>
      <c r="D95" s="46"/>
      <c r="E95" s="36"/>
      <c r="F95" s="36"/>
      <c r="G95" s="36"/>
      <c r="H95" s="36"/>
      <c r="I95" s="39"/>
      <c r="J95" s="40"/>
      <c r="K95" s="40"/>
      <c r="L95" s="40"/>
      <c r="M95" s="40"/>
      <c r="N95" s="40"/>
      <c r="O95" s="36"/>
      <c r="P95" s="46"/>
      <c r="Q95" s="41"/>
      <c r="R95" s="42"/>
      <c r="S95" s="43"/>
    </row>
    <row r="96" spans="2:19" s="34" customFormat="1" ht="12">
      <c r="B96" s="35"/>
      <c r="C96" s="36"/>
      <c r="D96" s="46"/>
      <c r="E96" s="36"/>
      <c r="F96" s="36"/>
      <c r="G96" s="36"/>
      <c r="H96" s="36"/>
      <c r="I96" s="39"/>
      <c r="J96" s="40"/>
      <c r="K96" s="40"/>
      <c r="L96" s="40"/>
      <c r="M96" s="40"/>
      <c r="N96" s="40"/>
      <c r="O96" s="36"/>
      <c r="P96" s="46"/>
      <c r="Q96" s="41"/>
      <c r="R96" s="42"/>
      <c r="S96" s="43"/>
    </row>
    <row r="97" spans="2:19" s="34" customFormat="1" ht="12">
      <c r="B97" s="35"/>
      <c r="C97" s="36"/>
      <c r="D97" s="46"/>
      <c r="E97" s="36"/>
      <c r="F97" s="36"/>
      <c r="G97" s="36"/>
      <c r="H97" s="36"/>
      <c r="I97" s="39"/>
      <c r="J97" s="40"/>
      <c r="K97" s="40"/>
      <c r="L97" s="40"/>
      <c r="M97" s="40"/>
      <c r="N97" s="40"/>
      <c r="O97" s="36"/>
      <c r="P97" s="46"/>
      <c r="Q97" s="41"/>
      <c r="R97" s="42"/>
      <c r="S97" s="43"/>
    </row>
    <row r="98" spans="2:19" s="34" customFormat="1" ht="12">
      <c r="B98" s="35"/>
      <c r="C98" s="36"/>
      <c r="D98" s="46"/>
      <c r="E98" s="36"/>
      <c r="F98" s="36"/>
      <c r="G98" s="36"/>
      <c r="H98" s="36"/>
      <c r="I98" s="39"/>
      <c r="J98" s="40"/>
      <c r="K98" s="40"/>
      <c r="L98" s="40"/>
      <c r="M98" s="40"/>
      <c r="N98" s="40"/>
      <c r="O98" s="36"/>
      <c r="P98" s="46"/>
      <c r="Q98" s="41"/>
      <c r="R98" s="42"/>
      <c r="S98" s="43"/>
    </row>
    <row r="99" spans="2:19" s="34" customFormat="1" ht="12">
      <c r="B99" s="35"/>
      <c r="C99" s="36"/>
      <c r="D99" s="46"/>
      <c r="E99" s="36"/>
      <c r="F99" s="36"/>
      <c r="G99" s="36"/>
      <c r="H99" s="36"/>
      <c r="I99" s="39"/>
      <c r="J99" s="40"/>
      <c r="K99" s="40"/>
      <c r="L99" s="40"/>
      <c r="M99" s="40"/>
      <c r="N99" s="40"/>
      <c r="O99" s="36"/>
      <c r="P99" s="46"/>
      <c r="Q99" s="41"/>
      <c r="R99" s="42"/>
      <c r="S99" s="43"/>
    </row>
    <row r="100" spans="2:19" s="34" customFormat="1" ht="12">
      <c r="B100" s="35"/>
      <c r="C100" s="36"/>
      <c r="D100" s="46"/>
      <c r="E100" s="36"/>
      <c r="F100" s="36"/>
      <c r="G100" s="36"/>
      <c r="H100" s="36"/>
      <c r="I100" s="39"/>
      <c r="J100" s="40"/>
      <c r="K100" s="40"/>
      <c r="L100" s="40"/>
      <c r="M100" s="40"/>
      <c r="N100" s="40"/>
      <c r="O100" s="36"/>
      <c r="P100" s="46"/>
      <c r="Q100" s="41"/>
      <c r="R100" s="42"/>
      <c r="S100" s="43"/>
    </row>
    <row r="101" spans="2:19" s="34" customFormat="1" ht="12">
      <c r="B101" s="35"/>
      <c r="C101" s="36"/>
      <c r="D101" s="46"/>
      <c r="E101" s="36"/>
      <c r="F101" s="36"/>
      <c r="G101" s="36"/>
      <c r="H101" s="36"/>
      <c r="I101" s="39"/>
      <c r="J101" s="40"/>
      <c r="K101" s="40"/>
      <c r="L101" s="40"/>
      <c r="M101" s="40"/>
      <c r="N101" s="40"/>
      <c r="O101" s="36"/>
      <c r="P101" s="46"/>
      <c r="Q101" s="41"/>
      <c r="R101" s="42"/>
      <c r="S101" s="43"/>
    </row>
    <row r="102" spans="2:19" s="34" customFormat="1" ht="12">
      <c r="B102" s="35"/>
      <c r="C102" s="36"/>
      <c r="D102" s="46"/>
      <c r="E102" s="36"/>
      <c r="F102" s="36"/>
      <c r="G102" s="36"/>
      <c r="H102" s="36"/>
      <c r="I102" s="39"/>
      <c r="J102" s="40"/>
      <c r="K102" s="40"/>
      <c r="L102" s="40"/>
      <c r="M102" s="40"/>
      <c r="N102" s="40"/>
      <c r="O102" s="36"/>
      <c r="P102" s="46"/>
      <c r="Q102" s="41"/>
      <c r="R102" s="42"/>
      <c r="S102" s="43"/>
    </row>
    <row r="103" spans="2:19" s="34" customFormat="1" ht="12">
      <c r="B103" s="35"/>
      <c r="C103" s="36"/>
      <c r="D103" s="46"/>
      <c r="E103" s="36"/>
      <c r="F103" s="36"/>
      <c r="G103" s="36"/>
      <c r="H103" s="36"/>
      <c r="I103" s="39"/>
      <c r="J103" s="40"/>
      <c r="K103" s="40"/>
      <c r="L103" s="40"/>
      <c r="M103" s="40"/>
      <c r="N103" s="40"/>
      <c r="O103" s="36"/>
      <c r="P103" s="46"/>
      <c r="Q103" s="41"/>
      <c r="R103" s="42"/>
      <c r="S103" s="43"/>
    </row>
    <row r="104" spans="2:19" s="34" customFormat="1" ht="12">
      <c r="B104" s="35"/>
      <c r="C104" s="36"/>
      <c r="D104" s="46"/>
      <c r="E104" s="36"/>
      <c r="F104" s="36"/>
      <c r="G104" s="36"/>
      <c r="H104" s="36"/>
      <c r="I104" s="39"/>
      <c r="J104" s="40"/>
      <c r="K104" s="40"/>
      <c r="L104" s="40"/>
      <c r="M104" s="40"/>
      <c r="N104" s="40"/>
      <c r="O104" s="36"/>
      <c r="P104" s="46"/>
      <c r="Q104" s="41"/>
      <c r="R104" s="42"/>
      <c r="S104" s="43"/>
    </row>
    <row r="105" spans="2:19" s="34" customFormat="1" ht="12">
      <c r="B105" s="47"/>
      <c r="C105" s="45"/>
      <c r="D105" s="43"/>
      <c r="E105" s="48"/>
      <c r="F105" s="43"/>
      <c r="G105" s="43"/>
      <c r="H105" s="43"/>
      <c r="I105" s="48"/>
      <c r="J105" s="43"/>
      <c r="K105" s="43"/>
      <c r="L105" s="43"/>
      <c r="M105" s="43"/>
      <c r="N105" s="43"/>
      <c r="O105" s="43"/>
      <c r="P105" s="43"/>
      <c r="Q105" s="41"/>
      <c r="R105" s="42"/>
      <c r="S105" s="43"/>
    </row>
    <row r="106" spans="2:19" s="34" customFormat="1" ht="12">
      <c r="B106" s="47"/>
      <c r="C106" s="45"/>
      <c r="D106" s="43"/>
      <c r="E106" s="48"/>
      <c r="F106" s="43"/>
      <c r="G106" s="43"/>
      <c r="H106" s="43"/>
      <c r="I106" s="48"/>
      <c r="J106" s="43"/>
      <c r="K106" s="43"/>
      <c r="L106" s="43"/>
      <c r="M106" s="43"/>
      <c r="N106" s="43"/>
      <c r="O106" s="43"/>
      <c r="P106" s="43"/>
      <c r="Q106" s="41"/>
      <c r="R106" s="42"/>
      <c r="S106" s="43"/>
    </row>
    <row r="107" spans="2:19" s="34" customFormat="1" ht="12">
      <c r="B107" s="47"/>
      <c r="C107" s="45"/>
      <c r="D107" s="43"/>
      <c r="E107" s="48"/>
      <c r="F107" s="43"/>
      <c r="G107" s="43"/>
      <c r="H107" s="43"/>
      <c r="I107" s="48"/>
      <c r="J107" s="43"/>
      <c r="K107" s="43"/>
      <c r="L107" s="43"/>
      <c r="M107" s="43"/>
      <c r="N107" s="43"/>
      <c r="O107" s="43"/>
      <c r="P107" s="43"/>
      <c r="Q107" s="41"/>
      <c r="R107" s="42"/>
      <c r="S107" s="43"/>
    </row>
    <row r="108" spans="2:19" s="34" customFormat="1" ht="12">
      <c r="B108" s="47"/>
      <c r="C108" s="45"/>
      <c r="D108" s="43"/>
      <c r="E108" s="48"/>
      <c r="F108" s="43"/>
      <c r="G108" s="43"/>
      <c r="H108" s="43"/>
      <c r="I108" s="48"/>
      <c r="J108" s="43"/>
      <c r="K108" s="43"/>
      <c r="L108" s="43"/>
      <c r="M108" s="43"/>
      <c r="N108" s="43"/>
      <c r="O108" s="43"/>
      <c r="P108" s="43"/>
      <c r="Q108" s="41"/>
      <c r="R108" s="42"/>
      <c r="S108" s="43"/>
    </row>
    <row r="109" spans="2:19" s="34" customFormat="1" ht="12">
      <c r="B109" s="47"/>
      <c r="C109" s="45"/>
      <c r="D109" s="43"/>
      <c r="E109" s="48"/>
      <c r="F109" s="43"/>
      <c r="G109" s="43"/>
      <c r="H109" s="43"/>
      <c r="I109" s="48"/>
      <c r="J109" s="43"/>
      <c r="K109" s="43"/>
      <c r="L109" s="43"/>
      <c r="M109" s="43"/>
      <c r="N109" s="43"/>
      <c r="O109" s="43"/>
      <c r="P109" s="43"/>
      <c r="Q109" s="41"/>
      <c r="R109" s="42"/>
      <c r="S109" s="43"/>
    </row>
    <row r="110" spans="2:19" s="34" customFormat="1" ht="12">
      <c r="B110" s="47"/>
      <c r="C110" s="45"/>
      <c r="D110" s="43"/>
      <c r="E110" s="48"/>
      <c r="F110" s="43"/>
      <c r="G110" s="43"/>
      <c r="H110" s="43"/>
      <c r="I110" s="48"/>
      <c r="J110" s="43"/>
      <c r="K110" s="43"/>
      <c r="L110" s="43"/>
      <c r="M110" s="43"/>
      <c r="N110" s="43"/>
      <c r="O110" s="43"/>
      <c r="P110" s="43"/>
      <c r="Q110" s="41"/>
      <c r="R110" s="42"/>
      <c r="S110" s="43"/>
    </row>
    <row r="111" spans="2:19" s="34" customFormat="1" ht="12">
      <c r="B111" s="47"/>
      <c r="C111" s="45"/>
      <c r="D111" s="43"/>
      <c r="E111" s="48"/>
      <c r="F111" s="43"/>
      <c r="G111" s="43"/>
      <c r="H111" s="43"/>
      <c r="I111" s="48"/>
      <c r="J111" s="43"/>
      <c r="K111" s="43"/>
      <c r="L111" s="43"/>
      <c r="M111" s="43"/>
      <c r="N111" s="43"/>
      <c r="O111" s="43"/>
      <c r="P111" s="43"/>
      <c r="Q111" s="41"/>
      <c r="R111" s="42"/>
      <c r="S111" s="43"/>
    </row>
    <row r="112" spans="2:19" s="34" customFormat="1" ht="12">
      <c r="B112" s="47"/>
      <c r="C112" s="45"/>
      <c r="D112" s="43"/>
      <c r="E112" s="48"/>
      <c r="F112" s="43"/>
      <c r="G112" s="43"/>
      <c r="H112" s="43"/>
      <c r="I112" s="48"/>
      <c r="J112" s="43"/>
      <c r="K112" s="43"/>
      <c r="L112" s="43"/>
      <c r="M112" s="43"/>
      <c r="N112" s="43"/>
      <c r="O112" s="43"/>
      <c r="P112" s="43"/>
      <c r="Q112" s="41"/>
      <c r="R112" s="42"/>
      <c r="S112" s="43"/>
    </row>
    <row r="113" spans="2:19" s="34" customFormat="1" ht="12">
      <c r="B113" s="47"/>
      <c r="C113" s="45"/>
      <c r="D113" s="43"/>
      <c r="E113" s="48"/>
      <c r="F113" s="43"/>
      <c r="G113" s="43"/>
      <c r="H113" s="43"/>
      <c r="I113" s="48"/>
      <c r="J113" s="43"/>
      <c r="K113" s="43"/>
      <c r="L113" s="43"/>
      <c r="M113" s="43"/>
      <c r="N113" s="43"/>
      <c r="O113" s="43"/>
      <c r="P113" s="43"/>
      <c r="Q113" s="41"/>
      <c r="R113" s="42"/>
      <c r="S113" s="43"/>
    </row>
  </sheetData>
  <mergeCells count="8">
    <mergeCell ref="B2:S2"/>
    <mergeCell ref="B4:D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I10"/>
  <sheetViews>
    <sheetView workbookViewId="0">
      <selection activeCell="D10" sqref="D10"/>
    </sheetView>
  </sheetViews>
  <sheetFormatPr defaultRowHeight="15"/>
  <cols>
    <col min="1" max="1" width="3.5703125" customWidth="1"/>
    <col min="2" max="3" width="7.7109375" customWidth="1"/>
    <col min="4" max="4" width="4.5703125" customWidth="1"/>
    <col min="5" max="5" width="2.85546875" bestFit="1" customWidth="1"/>
    <col min="6" max="7" width="7.7109375" customWidth="1"/>
    <col min="8" max="8" width="4.5703125" customWidth="1"/>
    <col min="9" max="9" width="4.28515625" bestFit="1" customWidth="1"/>
  </cols>
  <sheetData>
    <row r="3" spans="2:9" ht="23.25" customHeight="1">
      <c r="B3" s="493" t="s">
        <v>25</v>
      </c>
      <c r="C3" s="494"/>
      <c r="D3" s="495"/>
      <c r="E3" s="495"/>
      <c r="F3" s="495"/>
      <c r="G3" s="495"/>
      <c r="H3" s="495"/>
      <c r="I3" s="496"/>
    </row>
    <row r="4" spans="2:9" ht="26.25">
      <c r="B4" s="497" t="s">
        <v>26</v>
      </c>
      <c r="C4" s="498"/>
      <c r="D4" s="498"/>
      <c r="E4" s="498"/>
      <c r="F4" s="498"/>
      <c r="G4" s="498"/>
      <c r="H4" s="498"/>
      <c r="I4" s="499"/>
    </row>
    <row r="5" spans="2:9" ht="26.25">
      <c r="B5" s="500" t="s">
        <v>15</v>
      </c>
      <c r="C5" s="501"/>
      <c r="D5" s="501"/>
      <c r="E5" s="501"/>
      <c r="F5" s="502">
        <v>42518</v>
      </c>
      <c r="G5" s="503"/>
      <c r="H5" s="503"/>
      <c r="I5" s="504"/>
    </row>
    <row r="6" spans="2:9" ht="26.25">
      <c r="B6" s="26" t="s">
        <v>20</v>
      </c>
      <c r="C6" s="26" t="s">
        <v>21</v>
      </c>
      <c r="D6" s="505" t="s">
        <v>16</v>
      </c>
      <c r="E6" s="506"/>
      <c r="F6" s="27" t="s">
        <v>20</v>
      </c>
      <c r="G6" s="26" t="s">
        <v>21</v>
      </c>
      <c r="H6" s="505" t="s">
        <v>16</v>
      </c>
      <c r="I6" s="506"/>
    </row>
    <row r="7" spans="2:9" ht="26.25">
      <c r="B7" s="489" t="s">
        <v>13</v>
      </c>
      <c r="C7" s="490"/>
      <c r="D7" s="491"/>
      <c r="E7" s="492"/>
      <c r="F7" s="489" t="s">
        <v>27</v>
      </c>
      <c r="G7" s="490"/>
      <c r="H7" s="491"/>
      <c r="I7" s="492"/>
    </row>
    <row r="8" spans="2:9" ht="23.25">
      <c r="B8" s="60">
        <v>19.829999999999998</v>
      </c>
      <c r="C8" s="61">
        <v>19.899999999999999</v>
      </c>
      <c r="D8" s="62">
        <v>0.6</v>
      </c>
      <c r="E8" s="31" t="s">
        <v>17</v>
      </c>
      <c r="F8" s="61">
        <v>30.5</v>
      </c>
      <c r="G8" s="61">
        <v>29.2</v>
      </c>
      <c r="H8" s="62">
        <v>3.2</v>
      </c>
      <c r="I8" s="63" t="s">
        <v>27</v>
      </c>
    </row>
    <row r="9" spans="2:9" ht="23.25">
      <c r="B9" s="60">
        <v>29.73</v>
      </c>
      <c r="C9" s="61">
        <v>29.7</v>
      </c>
      <c r="D9" s="62">
        <v>0.6</v>
      </c>
      <c r="E9" s="31" t="s">
        <v>17</v>
      </c>
      <c r="F9" s="61">
        <v>51.1</v>
      </c>
      <c r="G9" s="61">
        <v>49.7</v>
      </c>
      <c r="H9" s="62">
        <v>3.2</v>
      </c>
      <c r="I9" s="63" t="s">
        <v>27</v>
      </c>
    </row>
    <row r="10" spans="2:9" ht="23.25">
      <c r="B10" s="60">
        <v>39.950000000000003</v>
      </c>
      <c r="C10" s="61">
        <v>39.9</v>
      </c>
      <c r="D10" s="62">
        <v>0.6</v>
      </c>
      <c r="E10" s="31" t="s">
        <v>17</v>
      </c>
      <c r="F10" s="61">
        <v>70.7</v>
      </c>
      <c r="G10" s="61">
        <v>70.2</v>
      </c>
      <c r="H10" s="62">
        <v>3.2</v>
      </c>
      <c r="I10" s="63" t="s">
        <v>27</v>
      </c>
    </row>
  </sheetData>
  <mergeCells count="10">
    <mergeCell ref="B7:C7"/>
    <mergeCell ref="D7:E7"/>
    <mergeCell ref="F7:G7"/>
    <mergeCell ref="H7:I7"/>
    <mergeCell ref="B3:I3"/>
    <mergeCell ref="B4:I4"/>
    <mergeCell ref="B5:E5"/>
    <mergeCell ref="F5:I5"/>
    <mergeCell ref="D6:E6"/>
    <mergeCell ref="H6:I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Data (Temp)</vt:lpstr>
      <vt:lpstr>Data (Humid)</vt:lpstr>
      <vt:lpstr>Certificate</vt:lpstr>
      <vt:lpstr>Report</vt:lpstr>
      <vt:lpstr>Result</vt:lpstr>
      <vt:lpstr>Uncertainty Budget(20 to 40C)</vt:lpstr>
      <vt:lpstr>Uncertainty Budget(30 to 70%RH)</vt:lpstr>
      <vt:lpstr>Cert of STD</vt:lpstr>
      <vt:lpstr>Certificate!Print_Area</vt:lpstr>
      <vt:lpstr>'Data (Humid)'!Print_Area</vt:lpstr>
      <vt:lpstr>'Data (Temp)'!Print_Area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2017-03-18T03:30:12Z</cp:lastPrinted>
  <dcterms:created xsi:type="dcterms:W3CDTF">2015-10-03T04:51:17Z</dcterms:created>
  <dcterms:modified xsi:type="dcterms:W3CDTF">2017-09-23T08:58:53Z</dcterms:modified>
</cp:coreProperties>
</file>