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195" windowWidth="20115" windowHeight="7875" tabRatio="568"/>
  </bookViews>
  <sheets>
    <sheet name="Data Record(50)" sheetId="11" r:id="rId1"/>
    <sheet name="Data Record(100)" sheetId="18" r:id="rId2"/>
    <sheet name="Data Record(150)" sheetId="19" r:id="rId3"/>
    <sheet name="Certificate" sheetId="21" r:id="rId4"/>
    <sheet name="Report" sheetId="9" r:id="rId5"/>
    <sheet name="Result" sheetId="10" r:id="rId6"/>
    <sheet name="Uncertainty Budget 0 to 200 C" sheetId="1" r:id="rId7"/>
    <sheet name="Uncert of STD" sheetId="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AAA">[1]Eq.List!$A$2:$I$188</definedName>
    <definedName name="ACCTORQUE">[2]Torque!$A$16:$J$19</definedName>
    <definedName name="ASSET" localSheetId="1">[3]E4402B!#REF!</definedName>
    <definedName name="ASSET" localSheetId="2">[3]E4402B!#REF!</definedName>
    <definedName name="ASSET">[3]E4402B!#REF!</definedName>
    <definedName name="BBB">[4]Eq.List!$A$2:$H$210</definedName>
    <definedName name="bfbdd" localSheetId="1">#REF!</definedName>
    <definedName name="bfbdd" localSheetId="2">#REF!</definedName>
    <definedName name="bfbdd">#REF!</definedName>
    <definedName name="calibration_by">[5]MAR05!$BH$39:$BH$43</definedName>
    <definedName name="CAP" localSheetId="1">[3]E4402B!#REF!</definedName>
    <definedName name="CAP" localSheetId="2">[3]E4402B!#REF!</definedName>
    <definedName name="CAP">[3]E4402B!#REF!</definedName>
    <definedName name="CCC">[6]Eq.List!$A$2:$H$210</definedName>
    <definedName name="Cet.no" localSheetId="1">'[7]Cert.'!#REF!</definedName>
    <definedName name="Cet.no" localSheetId="2">'[7]Cert.'!#REF!</definedName>
    <definedName name="Cet.no">'[7]Cert.'!#REF!</definedName>
    <definedName name="da">#REF!</definedName>
    <definedName name="data" localSheetId="1">#REF!</definedName>
    <definedName name="data" localSheetId="2">#REF!</definedName>
    <definedName name="data">#REF!</definedName>
    <definedName name="data1" localSheetId="1">#REF!</definedName>
    <definedName name="data1" localSheetId="2">#REF!</definedName>
    <definedName name="data1">#REF!</definedName>
    <definedName name="DATE" localSheetId="1">[3]E4402B!#REF!</definedName>
    <definedName name="DATE" localSheetId="2">[3]E4402B!#REF!</definedName>
    <definedName name="DATE">[3]E4402B!#REF!</definedName>
    <definedName name="DDD" localSheetId="1">#REF!</definedName>
    <definedName name="DDD" localSheetId="2">#REF!</definedName>
    <definedName name="DDD">#REF!</definedName>
    <definedName name="DDDE">[8]Equip.List!$A$2:$I$188</definedName>
    <definedName name="dsvg" localSheetId="1">#REF!</definedName>
    <definedName name="dsvg" localSheetId="2">#REF!</definedName>
    <definedName name="dsvg">#REF!</definedName>
    <definedName name="dttaff" localSheetId="1">#REF!</definedName>
    <definedName name="dttaff" localSheetId="2">#REF!</definedName>
    <definedName name="dttaff">#REF!</definedName>
    <definedName name="efrfg" localSheetId="1">#REF!</definedName>
    <definedName name="efrfg" localSheetId="2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 localSheetId="1">#REF!</definedName>
    <definedName name="fkop" localSheetId="2">#REF!</definedName>
    <definedName name="fkop">#REF!</definedName>
    <definedName name="GGG" localSheetId="1">#REF!</definedName>
    <definedName name="GGG" localSheetId="2">#REF!</definedName>
    <definedName name="GGG">#REF!</definedName>
    <definedName name="hgjky8uoytjgkjhlili">#REF!</definedName>
    <definedName name="HHH">[13]Eq.List!$A$2:$H$210</definedName>
    <definedName name="HHJ" localSheetId="1">#REF!</definedName>
    <definedName name="HHJ" localSheetId="2">#REF!</definedName>
    <definedName name="HHJ">#REF!</definedName>
    <definedName name="HHN" localSheetId="1">#REF!</definedName>
    <definedName name="HHN" localSheetId="2">#REF!</definedName>
    <definedName name="HHN">#REF!</definedName>
    <definedName name="JOB" localSheetId="1">[3]E4402B!#REF!</definedName>
    <definedName name="JOB" localSheetId="2">[3]E4402B!#REF!</definedName>
    <definedName name="JOB">[3]E4402B!#REF!</definedName>
    <definedName name="kds" localSheetId="1">#REF!</definedName>
    <definedName name="kds" localSheetId="2">#REF!</definedName>
    <definedName name="kds">#REF!</definedName>
    <definedName name="KKKM" localSheetId="1">#REF!</definedName>
    <definedName name="KKKM" localSheetId="2">#REF!</definedName>
    <definedName name="KKKM">#REF!</definedName>
    <definedName name="LCR">[14]Eq.List!$A$2:$H$211</definedName>
    <definedName name="LIST" localSheetId="1">#REF!</definedName>
    <definedName name="LIST" localSheetId="2">#REF!</definedName>
    <definedName name="LIST">#REF!</definedName>
    <definedName name="list.temp" localSheetId="1">#REF!</definedName>
    <definedName name="list.temp" localSheetId="2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 localSheetId="1">#REF!</definedName>
    <definedName name="listunit" localSheetId="2">#REF!</definedName>
    <definedName name="listunit">#REF!</definedName>
    <definedName name="LLCCRR" localSheetId="1">#REF!</definedName>
    <definedName name="LLCCRR" localSheetId="2">#REF!</definedName>
    <definedName name="LLCCRR">#REF!</definedName>
    <definedName name="lmcblfgmop" localSheetId="1">#REF!</definedName>
    <definedName name="lmcblfgmop" localSheetId="2">#REF!</definedName>
    <definedName name="lmcblfgmop">#REF!</definedName>
    <definedName name="lookuparea" localSheetId="1">#REF!</definedName>
    <definedName name="lookuparea" localSheetId="2">#REF!</definedName>
    <definedName name="lookuparea">#REF!</definedName>
    <definedName name="Mass" localSheetId="1">#REF!</definedName>
    <definedName name="Mass" localSheetId="2">#REF!</definedName>
    <definedName name="Mass">#REF!</definedName>
    <definedName name="Mclass" localSheetId="1">#REF!</definedName>
    <definedName name="Mclass" localSheetId="2">#REF!</definedName>
    <definedName name="Mclass">#REF!</definedName>
    <definedName name="MFG" localSheetId="1">[3]E4402B!#REF!</definedName>
    <definedName name="MFG" localSheetId="2">[3]E4402B!#REF!</definedName>
    <definedName name="MFG">[3]E4402B!#REF!</definedName>
    <definedName name="NNN" localSheetId="1">#REF!</definedName>
    <definedName name="NNN" localSheetId="2">#REF!</definedName>
    <definedName name="NNN">#REF!</definedName>
    <definedName name="OOO" localSheetId="1">#REF!</definedName>
    <definedName name="OOO" localSheetId="2">#REF!</definedName>
    <definedName name="OOO">#REF!</definedName>
    <definedName name="op" localSheetId="1">#REF!</definedName>
    <definedName name="op" localSheetId="2">#REF!</definedName>
    <definedName name="op">#REF!</definedName>
    <definedName name="optic" localSheetId="1">#REF!</definedName>
    <definedName name="optic" localSheetId="2">#REF!</definedName>
    <definedName name="optic">#REF!</definedName>
    <definedName name="opticstandard" localSheetId="1">#REF!</definedName>
    <definedName name="opticstandard" localSheetId="2">#REF!</definedName>
    <definedName name="opticstandard">#REF!</definedName>
    <definedName name="opticstd" localSheetId="1">#REF!</definedName>
    <definedName name="opticstd" localSheetId="2">#REF!</definedName>
    <definedName name="opticstd">#REF!</definedName>
    <definedName name="PartName">[15]Onsite!$C$5:$C$7</definedName>
    <definedName name="Pinij" localSheetId="1">#REF!</definedName>
    <definedName name="Pinij" localSheetId="2">#REF!</definedName>
    <definedName name="Pinij">#REF!</definedName>
    <definedName name="Plate" localSheetId="1">#REF!</definedName>
    <definedName name="Plate" localSheetId="2">#REF!</definedName>
    <definedName name="Plate">#REF!</definedName>
    <definedName name="post" localSheetId="1">[16]CERT!#REF!</definedName>
    <definedName name="post" localSheetId="2">[16]CERT!#REF!</definedName>
    <definedName name="post">[16]CERT!#REF!</definedName>
    <definedName name="PPPL">[17]Eq.List!$A$2:$H$216</definedName>
    <definedName name="_xlnm.Print_Area" localSheetId="3">Certificate!$A$1:$AD$37</definedName>
    <definedName name="_xlnm.Print_Area" localSheetId="1">'Data Record(100)'!$A$1:$AE$97</definedName>
    <definedName name="_xlnm.Print_Area" localSheetId="2">'Data Record(150)'!$A$1:$AE$97</definedName>
    <definedName name="_xlnm.Print_Area" localSheetId="0">'Data Record(50)'!$A$1:$AE$97</definedName>
    <definedName name="_xlnm.Print_Area" localSheetId="4">Report!$A$1:$V$19</definedName>
    <definedName name="_xlnm.Print_Area" localSheetId="5">Result!$A$1:$Y$37</definedName>
    <definedName name="pui" localSheetId="1">#REF!</definedName>
    <definedName name="pui" localSheetId="2">#REF!</definedName>
    <definedName name="pui">#REF!</definedName>
    <definedName name="QWE">[18]Eq.List!$A$2:$H$210</definedName>
    <definedName name="sfrg" localSheetId="1">#REF!</definedName>
    <definedName name="sfrg" localSheetId="2">#REF!</definedName>
    <definedName name="sfrg">#REF!</definedName>
    <definedName name="SM_99014" localSheetId="1">#REF!</definedName>
    <definedName name="SM_99014" localSheetId="2">#REF!</definedName>
    <definedName name="SM_99014">#REF!</definedName>
    <definedName name="SN" localSheetId="1">[3]E4402B!#REF!</definedName>
    <definedName name="SN" localSheetId="2">[3]E4402B!#REF!</definedName>
    <definedName name="SN">[3]E4402B!#REF!</definedName>
    <definedName name="standard">[10]Equip.List!$A$2:$A$182</definedName>
    <definedName name="std">[19]Equip.List!$A$2:$H$188</definedName>
    <definedName name="std.">[20]Equip.List!$A$2:$A$184</definedName>
    <definedName name="std.list" localSheetId="1">#REF!</definedName>
    <definedName name="std.list" localSheetId="2">#REF!</definedName>
    <definedName name="std.list">#REF!</definedName>
    <definedName name="STD.TABLE">[12]Sheet2!$A$2:$H$182</definedName>
    <definedName name="std_list" localSheetId="1">#REF!</definedName>
    <definedName name="std_list" localSheetId="2">#REF!</definedName>
    <definedName name="std_list">#REF!</definedName>
    <definedName name="stds" localSheetId="1">#REF!</definedName>
    <definedName name="stds" localSheetId="2">#REF!</definedName>
    <definedName name="stds">#REF!</definedName>
    <definedName name="uilfykukf">#REF!</definedName>
    <definedName name="UIO">[21]Eq.List!$A$2:$H$210</definedName>
    <definedName name="unit" localSheetId="1">#REF!</definedName>
    <definedName name="unit" localSheetId="2">#REF!</definedName>
    <definedName name="unit">#REF!</definedName>
    <definedName name="UUU" localSheetId="1">#REF!</definedName>
    <definedName name="UUU" localSheetId="2">#REF!</definedName>
    <definedName name="UUU">#REF!</definedName>
    <definedName name="vbtb">#REF!</definedName>
    <definedName name="vjsoj" localSheetId="1">'[7]Cert.'!#REF!</definedName>
    <definedName name="vjsoj" localSheetId="2">'[7]Cert.'!#REF!</definedName>
    <definedName name="vjsoj">'[7]Cert.'!#REF!</definedName>
    <definedName name="XXX" localSheetId="1">#REF!</definedName>
    <definedName name="XXX" localSheetId="2">#REF!</definedName>
    <definedName name="XXX">#REF!</definedName>
    <definedName name="ZXC" localSheetId="1">#REF!</definedName>
    <definedName name="ZXC" localSheetId="2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X51" i="11" l="1"/>
  <c r="P8" i="1" l="1"/>
  <c r="P9" i="1"/>
  <c r="P10" i="1"/>
  <c r="P7" i="1"/>
  <c r="O8" i="1"/>
  <c r="O9" i="1"/>
  <c r="O10" i="1"/>
  <c r="O7" i="1"/>
  <c r="K8" i="1" l="1"/>
  <c r="E48" i="19"/>
  <c r="E48" i="18"/>
  <c r="C47" i="18"/>
  <c r="C47" i="11"/>
  <c r="E48" i="11"/>
  <c r="AC57" i="11" l="1"/>
  <c r="AC47" i="11" l="1"/>
  <c r="E47" i="11"/>
  <c r="Z2" i="18" l="1"/>
  <c r="P2" i="18"/>
  <c r="U3" i="18"/>
  <c r="U3" i="19" s="1"/>
  <c r="R3" i="18"/>
  <c r="R3" i="19" s="1"/>
  <c r="Q1" i="18"/>
  <c r="Q1" i="19" s="1"/>
  <c r="AA20" i="21" l="1"/>
  <c r="AA21" i="21" s="1"/>
  <c r="AA19" i="21"/>
  <c r="J16" i="21"/>
  <c r="J15" i="21"/>
  <c r="J14" i="21"/>
  <c r="J13" i="21"/>
  <c r="J12" i="21"/>
  <c r="J5" i="21"/>
  <c r="H5" i="9" s="1"/>
  <c r="H5" i="10" s="1"/>
  <c r="S36" i="21"/>
  <c r="H36" i="21"/>
  <c r="H35" i="21"/>
  <c r="K10" i="1" l="1"/>
  <c r="K9" i="1"/>
  <c r="B25" i="10" l="1"/>
  <c r="B32" i="10" s="1"/>
  <c r="B24" i="10"/>
  <c r="B31" i="10" s="1"/>
  <c r="B23" i="10"/>
  <c r="B30" i="10" s="1"/>
  <c r="O8" i="19"/>
  <c r="Y7" i="19"/>
  <c r="O7" i="19"/>
  <c r="T6" i="19"/>
  <c r="G8" i="19"/>
  <c r="D8" i="19"/>
  <c r="D7" i="19"/>
  <c r="F6" i="19"/>
  <c r="F5" i="19"/>
  <c r="Z2" i="19"/>
  <c r="P2" i="19"/>
  <c r="O8" i="18"/>
  <c r="Y7" i="18"/>
  <c r="O7" i="18"/>
  <c r="T6" i="18"/>
  <c r="G8" i="18"/>
  <c r="D8" i="18"/>
  <c r="D7" i="18"/>
  <c r="F6" i="18"/>
  <c r="F5" i="18"/>
  <c r="F96" i="19"/>
  <c r="F96" i="18"/>
  <c r="AA94" i="19"/>
  <c r="X94" i="19"/>
  <c r="U94" i="19"/>
  <c r="R94" i="19"/>
  <c r="O94" i="19"/>
  <c r="L94" i="19"/>
  <c r="I94" i="19"/>
  <c r="F94" i="19"/>
  <c r="AA93" i="19"/>
  <c r="X93" i="19"/>
  <c r="U93" i="19"/>
  <c r="R93" i="19"/>
  <c r="O93" i="19"/>
  <c r="L93" i="19"/>
  <c r="I93" i="19"/>
  <c r="F93" i="19"/>
  <c r="AA92" i="19"/>
  <c r="X92" i="19"/>
  <c r="U92" i="19"/>
  <c r="R92" i="19"/>
  <c r="O92" i="19"/>
  <c r="L92" i="19"/>
  <c r="I92" i="19"/>
  <c r="F92" i="19"/>
  <c r="AA91" i="19"/>
  <c r="X91" i="19"/>
  <c r="U91" i="19"/>
  <c r="R91" i="19"/>
  <c r="O91" i="19"/>
  <c r="L91" i="19"/>
  <c r="I91" i="19"/>
  <c r="F91" i="19"/>
  <c r="AA90" i="19"/>
  <c r="X90" i="19"/>
  <c r="U90" i="19"/>
  <c r="R90" i="19"/>
  <c r="O90" i="19"/>
  <c r="L90" i="19"/>
  <c r="I90" i="19"/>
  <c r="F90" i="19"/>
  <c r="AA89" i="19"/>
  <c r="X89" i="19"/>
  <c r="U89" i="19"/>
  <c r="R89" i="19"/>
  <c r="O89" i="19"/>
  <c r="L89" i="19"/>
  <c r="I89" i="19"/>
  <c r="F89" i="19"/>
  <c r="AA88" i="19"/>
  <c r="X88" i="19"/>
  <c r="U88" i="19"/>
  <c r="R88" i="19"/>
  <c r="O88" i="19"/>
  <c r="L88" i="19"/>
  <c r="I88" i="19"/>
  <c r="F88" i="19"/>
  <c r="AA87" i="19"/>
  <c r="X87" i="19"/>
  <c r="U87" i="19"/>
  <c r="R87" i="19"/>
  <c r="O87" i="19"/>
  <c r="L87" i="19"/>
  <c r="I87" i="19"/>
  <c r="F87" i="19"/>
  <c r="AA86" i="19"/>
  <c r="X86" i="19"/>
  <c r="U86" i="19"/>
  <c r="R86" i="19"/>
  <c r="O86" i="19"/>
  <c r="L86" i="19"/>
  <c r="I86" i="19"/>
  <c r="F86" i="19"/>
  <c r="AA85" i="19"/>
  <c r="X85" i="19"/>
  <c r="U85" i="19"/>
  <c r="R85" i="19"/>
  <c r="O85" i="19"/>
  <c r="L85" i="19"/>
  <c r="I85" i="19"/>
  <c r="F85" i="19"/>
  <c r="AA84" i="19"/>
  <c r="X84" i="19"/>
  <c r="U84" i="19"/>
  <c r="R84" i="19"/>
  <c r="O84" i="19"/>
  <c r="L84" i="19"/>
  <c r="I84" i="19"/>
  <c r="F84" i="19"/>
  <c r="AA83" i="19"/>
  <c r="X83" i="19"/>
  <c r="U83" i="19"/>
  <c r="R83" i="19"/>
  <c r="O83" i="19"/>
  <c r="L83" i="19"/>
  <c r="I83" i="19"/>
  <c r="F83" i="19"/>
  <c r="AA82" i="19"/>
  <c r="X82" i="19"/>
  <c r="U82" i="19"/>
  <c r="R82" i="19"/>
  <c r="O82" i="19"/>
  <c r="L82" i="19"/>
  <c r="I82" i="19"/>
  <c r="F82" i="19"/>
  <c r="AA81" i="19"/>
  <c r="X81" i="19"/>
  <c r="U81" i="19"/>
  <c r="R81" i="19"/>
  <c r="O81" i="19"/>
  <c r="L81" i="19"/>
  <c r="I81" i="19"/>
  <c r="F81" i="19"/>
  <c r="AA80" i="19"/>
  <c r="X80" i="19"/>
  <c r="U80" i="19"/>
  <c r="R80" i="19"/>
  <c r="O80" i="19"/>
  <c r="L80" i="19"/>
  <c r="I80" i="19"/>
  <c r="F80" i="19"/>
  <c r="AA79" i="19"/>
  <c r="X79" i="19"/>
  <c r="U79" i="19"/>
  <c r="R79" i="19"/>
  <c r="O79" i="19"/>
  <c r="L79" i="19"/>
  <c r="I79" i="19"/>
  <c r="F79" i="19"/>
  <c r="AA78" i="19"/>
  <c r="X78" i="19"/>
  <c r="U78" i="19"/>
  <c r="R78" i="19"/>
  <c r="O78" i="19"/>
  <c r="L78" i="19"/>
  <c r="I78" i="19"/>
  <c r="F78" i="19"/>
  <c r="AA77" i="19"/>
  <c r="X77" i="19"/>
  <c r="U77" i="19"/>
  <c r="R77" i="19"/>
  <c r="O77" i="19"/>
  <c r="L77" i="19"/>
  <c r="I77" i="19"/>
  <c r="F77" i="19"/>
  <c r="AA76" i="19"/>
  <c r="X76" i="19"/>
  <c r="U76" i="19"/>
  <c r="R76" i="19"/>
  <c r="O76" i="19"/>
  <c r="L76" i="19"/>
  <c r="I76" i="19"/>
  <c r="F76" i="19"/>
  <c r="AA75" i="19"/>
  <c r="X75" i="19"/>
  <c r="U75" i="19"/>
  <c r="R75" i="19"/>
  <c r="O75" i="19"/>
  <c r="L75" i="19"/>
  <c r="I75" i="19"/>
  <c r="F75" i="19"/>
  <c r="AA74" i="19"/>
  <c r="X74" i="19"/>
  <c r="U74" i="19"/>
  <c r="R74" i="19"/>
  <c r="O74" i="19"/>
  <c r="L74" i="19"/>
  <c r="I74" i="19"/>
  <c r="F74" i="19"/>
  <c r="AA73" i="19"/>
  <c r="X73" i="19"/>
  <c r="U73" i="19"/>
  <c r="R73" i="19"/>
  <c r="O73" i="19"/>
  <c r="L73" i="19"/>
  <c r="I73" i="19"/>
  <c r="F73" i="19"/>
  <c r="AA72" i="19"/>
  <c r="X72" i="19"/>
  <c r="U72" i="19"/>
  <c r="R72" i="19"/>
  <c r="O72" i="19"/>
  <c r="L72" i="19"/>
  <c r="I72" i="19"/>
  <c r="F72" i="19"/>
  <c r="AA71" i="19"/>
  <c r="X71" i="19"/>
  <c r="U71" i="19"/>
  <c r="R71" i="19"/>
  <c r="O71" i="19"/>
  <c r="L71" i="19"/>
  <c r="I71" i="19"/>
  <c r="F71" i="19"/>
  <c r="AA70" i="19"/>
  <c r="X70" i="19"/>
  <c r="U70" i="19"/>
  <c r="R70" i="19"/>
  <c r="O70" i="19"/>
  <c r="L70" i="19"/>
  <c r="I70" i="19"/>
  <c r="F70" i="19"/>
  <c r="AA69" i="19"/>
  <c r="X69" i="19"/>
  <c r="U69" i="19"/>
  <c r="R69" i="19"/>
  <c r="O69" i="19"/>
  <c r="L69" i="19"/>
  <c r="I69" i="19"/>
  <c r="F69" i="19"/>
  <c r="AA68" i="19"/>
  <c r="X68" i="19"/>
  <c r="U68" i="19"/>
  <c r="R68" i="19"/>
  <c r="O68" i="19"/>
  <c r="L68" i="19"/>
  <c r="I68" i="19"/>
  <c r="F68" i="19"/>
  <c r="AA67" i="19"/>
  <c r="X67" i="19"/>
  <c r="U67" i="19"/>
  <c r="R67" i="19"/>
  <c r="O67" i="19"/>
  <c r="L67" i="19"/>
  <c r="I67" i="19"/>
  <c r="F67" i="19"/>
  <c r="AA66" i="19"/>
  <c r="X66" i="19"/>
  <c r="U66" i="19"/>
  <c r="R66" i="19"/>
  <c r="O66" i="19"/>
  <c r="L66" i="19"/>
  <c r="I66" i="19"/>
  <c r="F66" i="19"/>
  <c r="AA65" i="19"/>
  <c r="X65" i="19"/>
  <c r="U65" i="19"/>
  <c r="R65" i="19"/>
  <c r="O65" i="19"/>
  <c r="L65" i="19"/>
  <c r="I65" i="19"/>
  <c r="F65" i="19"/>
  <c r="C65" i="19"/>
  <c r="AC58" i="19"/>
  <c r="Z58" i="19"/>
  <c r="W58" i="19"/>
  <c r="T58" i="19"/>
  <c r="Q58" i="19"/>
  <c r="N58" i="19"/>
  <c r="K58" i="19"/>
  <c r="H58" i="19"/>
  <c r="E58" i="19"/>
  <c r="AC57" i="19"/>
  <c r="Z57" i="19"/>
  <c r="W57" i="19"/>
  <c r="T57" i="19"/>
  <c r="Q57" i="19"/>
  <c r="N57" i="19"/>
  <c r="K57" i="19"/>
  <c r="H57" i="19"/>
  <c r="E57" i="19"/>
  <c r="AC47" i="19"/>
  <c r="T25" i="10" s="1"/>
  <c r="Z47" i="19"/>
  <c r="P25" i="10" s="1"/>
  <c r="W47" i="19"/>
  <c r="T47" i="19"/>
  <c r="N25" i="10" s="1"/>
  <c r="Q47" i="19"/>
  <c r="L25" i="10" s="1"/>
  <c r="N47" i="19"/>
  <c r="J25" i="10" s="1"/>
  <c r="K47" i="19"/>
  <c r="H25" i="10" s="1"/>
  <c r="H47" i="19"/>
  <c r="F25" i="10" s="1"/>
  <c r="E47" i="19"/>
  <c r="D25" i="10" s="1"/>
  <c r="C18" i="19"/>
  <c r="C19" i="19" s="1"/>
  <c r="C67" i="19" s="1"/>
  <c r="A18" i="19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H57" i="18"/>
  <c r="AA94" i="18"/>
  <c r="X94" i="18"/>
  <c r="U94" i="18"/>
  <c r="R94" i="18"/>
  <c r="O94" i="18"/>
  <c r="L94" i="18"/>
  <c r="I94" i="18"/>
  <c r="F94" i="18"/>
  <c r="AA93" i="18"/>
  <c r="X93" i="18"/>
  <c r="U93" i="18"/>
  <c r="R93" i="18"/>
  <c r="O93" i="18"/>
  <c r="L93" i="18"/>
  <c r="I93" i="18"/>
  <c r="F93" i="18"/>
  <c r="AA92" i="18"/>
  <c r="X92" i="18"/>
  <c r="U92" i="18"/>
  <c r="R92" i="18"/>
  <c r="O92" i="18"/>
  <c r="L92" i="18"/>
  <c r="I92" i="18"/>
  <c r="F92" i="18"/>
  <c r="AA91" i="18"/>
  <c r="X91" i="18"/>
  <c r="U91" i="18"/>
  <c r="R91" i="18"/>
  <c r="O91" i="18"/>
  <c r="L91" i="18"/>
  <c r="I91" i="18"/>
  <c r="F91" i="18"/>
  <c r="AA90" i="18"/>
  <c r="X90" i="18"/>
  <c r="U90" i="18"/>
  <c r="R90" i="18"/>
  <c r="O90" i="18"/>
  <c r="L90" i="18"/>
  <c r="I90" i="18"/>
  <c r="F90" i="18"/>
  <c r="AA89" i="18"/>
  <c r="X89" i="18"/>
  <c r="U89" i="18"/>
  <c r="R89" i="18"/>
  <c r="O89" i="18"/>
  <c r="L89" i="18"/>
  <c r="I89" i="18"/>
  <c r="F89" i="18"/>
  <c r="AA88" i="18"/>
  <c r="X88" i="18"/>
  <c r="U88" i="18"/>
  <c r="R88" i="18"/>
  <c r="O88" i="18"/>
  <c r="L88" i="18"/>
  <c r="I88" i="18"/>
  <c r="F88" i="18"/>
  <c r="AA87" i="18"/>
  <c r="X87" i="18"/>
  <c r="U87" i="18"/>
  <c r="R87" i="18"/>
  <c r="O87" i="18"/>
  <c r="L87" i="18"/>
  <c r="I87" i="18"/>
  <c r="F87" i="18"/>
  <c r="AA86" i="18"/>
  <c r="X86" i="18"/>
  <c r="U86" i="18"/>
  <c r="R86" i="18"/>
  <c r="O86" i="18"/>
  <c r="L86" i="18"/>
  <c r="I86" i="18"/>
  <c r="F86" i="18"/>
  <c r="AA85" i="18"/>
  <c r="X85" i="18"/>
  <c r="U85" i="18"/>
  <c r="R85" i="18"/>
  <c r="O85" i="18"/>
  <c r="L85" i="18"/>
  <c r="I85" i="18"/>
  <c r="F85" i="18"/>
  <c r="AA84" i="18"/>
  <c r="X84" i="18"/>
  <c r="U84" i="18"/>
  <c r="R84" i="18"/>
  <c r="O84" i="18"/>
  <c r="L84" i="18"/>
  <c r="I84" i="18"/>
  <c r="F84" i="18"/>
  <c r="AA83" i="18"/>
  <c r="X83" i="18"/>
  <c r="U83" i="18"/>
  <c r="R83" i="18"/>
  <c r="O83" i="18"/>
  <c r="L83" i="18"/>
  <c r="I83" i="18"/>
  <c r="F83" i="18"/>
  <c r="AA82" i="18"/>
  <c r="X82" i="18"/>
  <c r="U82" i="18"/>
  <c r="R82" i="18"/>
  <c r="O82" i="18"/>
  <c r="L82" i="18"/>
  <c r="I82" i="18"/>
  <c r="F82" i="18"/>
  <c r="AA81" i="18"/>
  <c r="X81" i="18"/>
  <c r="U81" i="18"/>
  <c r="R81" i="18"/>
  <c r="O81" i="18"/>
  <c r="L81" i="18"/>
  <c r="I81" i="18"/>
  <c r="F81" i="18"/>
  <c r="AA80" i="18"/>
  <c r="X80" i="18"/>
  <c r="U80" i="18"/>
  <c r="R80" i="18"/>
  <c r="O80" i="18"/>
  <c r="L80" i="18"/>
  <c r="I80" i="18"/>
  <c r="F80" i="18"/>
  <c r="AA79" i="18"/>
  <c r="X79" i="18"/>
  <c r="U79" i="18"/>
  <c r="R79" i="18"/>
  <c r="O79" i="18"/>
  <c r="L79" i="18"/>
  <c r="I79" i="18"/>
  <c r="F79" i="18"/>
  <c r="AA78" i="18"/>
  <c r="X78" i="18"/>
  <c r="U78" i="18"/>
  <c r="R78" i="18"/>
  <c r="O78" i="18"/>
  <c r="L78" i="18"/>
  <c r="I78" i="18"/>
  <c r="F78" i="18"/>
  <c r="AA77" i="18"/>
  <c r="X77" i="18"/>
  <c r="U77" i="18"/>
  <c r="R77" i="18"/>
  <c r="O77" i="18"/>
  <c r="L77" i="18"/>
  <c r="I77" i="18"/>
  <c r="F77" i="18"/>
  <c r="AA76" i="18"/>
  <c r="X76" i="18"/>
  <c r="U76" i="18"/>
  <c r="R76" i="18"/>
  <c r="O76" i="18"/>
  <c r="L76" i="18"/>
  <c r="I76" i="18"/>
  <c r="F76" i="18"/>
  <c r="AA75" i="18"/>
  <c r="X75" i="18"/>
  <c r="U75" i="18"/>
  <c r="R75" i="18"/>
  <c r="O75" i="18"/>
  <c r="L75" i="18"/>
  <c r="I75" i="18"/>
  <c r="F75" i="18"/>
  <c r="AA74" i="18"/>
  <c r="X74" i="18"/>
  <c r="U74" i="18"/>
  <c r="R74" i="18"/>
  <c r="O74" i="18"/>
  <c r="L74" i="18"/>
  <c r="I74" i="18"/>
  <c r="F74" i="18"/>
  <c r="AA73" i="18"/>
  <c r="X73" i="18"/>
  <c r="U73" i="18"/>
  <c r="R73" i="18"/>
  <c r="O73" i="18"/>
  <c r="L73" i="18"/>
  <c r="I73" i="18"/>
  <c r="F73" i="18"/>
  <c r="AA72" i="18"/>
  <c r="X72" i="18"/>
  <c r="U72" i="18"/>
  <c r="R72" i="18"/>
  <c r="O72" i="18"/>
  <c r="L72" i="18"/>
  <c r="I72" i="18"/>
  <c r="F72" i="18"/>
  <c r="AA71" i="18"/>
  <c r="X71" i="18"/>
  <c r="U71" i="18"/>
  <c r="R71" i="18"/>
  <c r="O71" i="18"/>
  <c r="L71" i="18"/>
  <c r="I71" i="18"/>
  <c r="F71" i="18"/>
  <c r="AA70" i="18"/>
  <c r="X70" i="18"/>
  <c r="U70" i="18"/>
  <c r="R70" i="18"/>
  <c r="O70" i="18"/>
  <c r="L70" i="18"/>
  <c r="I70" i="18"/>
  <c r="F70" i="18"/>
  <c r="AA69" i="18"/>
  <c r="X69" i="18"/>
  <c r="U69" i="18"/>
  <c r="R69" i="18"/>
  <c r="O69" i="18"/>
  <c r="L69" i="18"/>
  <c r="I69" i="18"/>
  <c r="F69" i="18"/>
  <c r="AA68" i="18"/>
  <c r="X68" i="18"/>
  <c r="U68" i="18"/>
  <c r="R68" i="18"/>
  <c r="O68" i="18"/>
  <c r="L68" i="18"/>
  <c r="I68" i="18"/>
  <c r="F68" i="18"/>
  <c r="AA67" i="18"/>
  <c r="X67" i="18"/>
  <c r="U67" i="18"/>
  <c r="R67" i="18"/>
  <c r="O67" i="18"/>
  <c r="L67" i="18"/>
  <c r="I67" i="18"/>
  <c r="F67" i="18"/>
  <c r="AA66" i="18"/>
  <c r="X66" i="18"/>
  <c r="U66" i="18"/>
  <c r="R66" i="18"/>
  <c r="O66" i="18"/>
  <c r="L66" i="18"/>
  <c r="I66" i="18"/>
  <c r="F66" i="18"/>
  <c r="AA65" i="18"/>
  <c r="X65" i="18"/>
  <c r="U65" i="18"/>
  <c r="R65" i="18"/>
  <c r="O65" i="18"/>
  <c r="L65" i="18"/>
  <c r="I65" i="18"/>
  <c r="F65" i="18"/>
  <c r="C65" i="18"/>
  <c r="AC58" i="18"/>
  <c r="Z58" i="18"/>
  <c r="W58" i="18"/>
  <c r="T58" i="18"/>
  <c r="Q58" i="18"/>
  <c r="N58" i="18"/>
  <c r="K58" i="18"/>
  <c r="H58" i="18"/>
  <c r="E58" i="18"/>
  <c r="AC57" i="18"/>
  <c r="Z57" i="18"/>
  <c r="W57" i="18"/>
  <c r="T57" i="18"/>
  <c r="Q57" i="18"/>
  <c r="N57" i="18"/>
  <c r="K57" i="18"/>
  <c r="E57" i="18"/>
  <c r="E59" i="18" s="1"/>
  <c r="AC47" i="18"/>
  <c r="T24" i="10" s="1"/>
  <c r="Z47" i="18"/>
  <c r="R24" i="10" s="1"/>
  <c r="W47" i="18"/>
  <c r="P24" i="10" s="1"/>
  <c r="T47" i="18"/>
  <c r="N24" i="10" s="1"/>
  <c r="Q47" i="18"/>
  <c r="L24" i="10" s="1"/>
  <c r="N47" i="18"/>
  <c r="J24" i="10" s="1"/>
  <c r="K47" i="18"/>
  <c r="H24" i="10" s="1"/>
  <c r="H47" i="18"/>
  <c r="F24" i="10" s="1"/>
  <c r="E47" i="18"/>
  <c r="D24" i="10" s="1"/>
  <c r="C18" i="18"/>
  <c r="C66" i="18" s="1"/>
  <c r="A18" i="18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C58" i="11"/>
  <c r="Z58" i="11"/>
  <c r="Z57" i="11"/>
  <c r="W58" i="11"/>
  <c r="W57" i="11"/>
  <c r="T58" i="11"/>
  <c r="T57" i="11"/>
  <c r="Q58" i="11"/>
  <c r="Q57" i="11"/>
  <c r="N58" i="11"/>
  <c r="N57" i="11"/>
  <c r="K58" i="11"/>
  <c r="K57" i="11"/>
  <c r="H58" i="11"/>
  <c r="H57" i="11"/>
  <c r="E58" i="11"/>
  <c r="E57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65" i="11"/>
  <c r="L30" i="10" l="1"/>
  <c r="X53" i="11"/>
  <c r="E59" i="11"/>
  <c r="R25" i="10"/>
  <c r="AC59" i="19"/>
  <c r="AC60" i="19" s="1"/>
  <c r="H59" i="19"/>
  <c r="H60" i="19" s="1"/>
  <c r="N59" i="19"/>
  <c r="N60" i="19" s="1"/>
  <c r="T59" i="19"/>
  <c r="T60" i="19" s="1"/>
  <c r="X53" i="19"/>
  <c r="Z59" i="19"/>
  <c r="Z60" i="19" s="1"/>
  <c r="W59" i="19"/>
  <c r="W60" i="19" s="1"/>
  <c r="Q59" i="19"/>
  <c r="Q60" i="19" s="1"/>
  <c r="K59" i="19"/>
  <c r="K60" i="19" s="1"/>
  <c r="E59" i="19"/>
  <c r="E60" i="19" s="1"/>
  <c r="X51" i="19"/>
  <c r="L32" i="10" s="1"/>
  <c r="C66" i="19"/>
  <c r="C20" i="19"/>
  <c r="E60" i="18"/>
  <c r="Q59" i="18"/>
  <c r="Q60" i="18" s="1"/>
  <c r="W59" i="18"/>
  <c r="W60" i="18" s="1"/>
  <c r="AC59" i="18"/>
  <c r="AC60" i="18" s="1"/>
  <c r="X51" i="18"/>
  <c r="L31" i="10" s="1"/>
  <c r="Z59" i="18"/>
  <c r="Z60" i="18" s="1"/>
  <c r="T59" i="18"/>
  <c r="T60" i="18" s="1"/>
  <c r="N59" i="18"/>
  <c r="N60" i="18" s="1"/>
  <c r="K59" i="18"/>
  <c r="K60" i="18" s="1"/>
  <c r="X53" i="18"/>
  <c r="H59" i="18"/>
  <c r="H60" i="18" s="1"/>
  <c r="C19" i="18"/>
  <c r="T23" i="10"/>
  <c r="Z47" i="11"/>
  <c r="R23" i="10" s="1"/>
  <c r="W47" i="11"/>
  <c r="P23" i="10" s="1"/>
  <c r="T47" i="11"/>
  <c r="N23" i="10" s="1"/>
  <c r="Q47" i="11"/>
  <c r="L23" i="10" s="1"/>
  <c r="N47" i="11"/>
  <c r="J23" i="10" s="1"/>
  <c r="K47" i="11"/>
  <c r="H23" i="10" s="1"/>
  <c r="H47" i="11"/>
  <c r="F23" i="10" s="1"/>
  <c r="D23" i="10"/>
  <c r="C18" i="1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A18" i="1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C65" i="11"/>
  <c r="C66" i="11" l="1"/>
  <c r="X52" i="19"/>
  <c r="C68" i="19"/>
  <c r="C21" i="19"/>
  <c r="X52" i="18"/>
  <c r="C20" i="18"/>
  <c r="C67" i="18"/>
  <c r="E60" i="11"/>
  <c r="H59" i="11"/>
  <c r="H60" i="11" s="1"/>
  <c r="C36" i="1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E30" i="10" s="1"/>
  <c r="Z59" i="11"/>
  <c r="Z60" i="11" s="1"/>
  <c r="AC59" i="11"/>
  <c r="AC60" i="11" s="1"/>
  <c r="K59" i="11"/>
  <c r="K60" i="11" s="1"/>
  <c r="W59" i="11"/>
  <c r="W60" i="11" s="1"/>
  <c r="H31" i="10" l="1"/>
  <c r="E9" i="1"/>
  <c r="E10" i="1"/>
  <c r="H32" i="10"/>
  <c r="C69" i="19"/>
  <c r="C22" i="19"/>
  <c r="C68" i="18"/>
  <c r="C21" i="18"/>
  <c r="C67" i="11"/>
  <c r="T59" i="11"/>
  <c r="T60" i="11" s="1"/>
  <c r="N59" i="11"/>
  <c r="N60" i="11" s="1"/>
  <c r="Q59" i="11"/>
  <c r="Q60" i="11" s="1"/>
  <c r="X52" i="11" l="1"/>
  <c r="E8" i="1" s="1"/>
  <c r="C70" i="19"/>
  <c r="C23" i="19"/>
  <c r="C22" i="18"/>
  <c r="C69" i="18"/>
  <c r="C68" i="11"/>
  <c r="H30" i="10" l="1"/>
  <c r="C71" i="19"/>
  <c r="C24" i="19"/>
  <c r="C70" i="18"/>
  <c r="C23" i="18"/>
  <c r="C69" i="11"/>
  <c r="C72" i="19" l="1"/>
  <c r="C25" i="19"/>
  <c r="C24" i="18"/>
  <c r="C71" i="18"/>
  <c r="C70" i="11"/>
  <c r="C73" i="19" l="1"/>
  <c r="C26" i="19"/>
  <c r="C72" i="18"/>
  <c r="C25" i="18"/>
  <c r="C71" i="11"/>
  <c r="C74" i="19" l="1"/>
  <c r="C27" i="19"/>
  <c r="C26" i="18"/>
  <c r="C73" i="18"/>
  <c r="C72" i="11"/>
  <c r="C75" i="19" l="1"/>
  <c r="C28" i="19"/>
  <c r="C74" i="18"/>
  <c r="C27" i="18"/>
  <c r="C73" i="11"/>
  <c r="C76" i="19" l="1"/>
  <c r="C29" i="19"/>
  <c r="C28" i="18"/>
  <c r="C75" i="18"/>
  <c r="C74" i="11"/>
  <c r="C77" i="19" l="1"/>
  <c r="C30" i="19"/>
  <c r="C76" i="18"/>
  <c r="C29" i="18"/>
  <c r="C75" i="11"/>
  <c r="C78" i="19" l="1"/>
  <c r="C31" i="19"/>
  <c r="C30" i="18"/>
  <c r="C77" i="18"/>
  <c r="C76" i="11"/>
  <c r="C79" i="19" l="1"/>
  <c r="C32" i="19"/>
  <c r="C78" i="18"/>
  <c r="C31" i="18"/>
  <c r="C77" i="11"/>
  <c r="C80" i="19" l="1"/>
  <c r="C33" i="19"/>
  <c r="C32" i="18"/>
  <c r="C79" i="18"/>
  <c r="C78" i="11"/>
  <c r="C81" i="19" l="1"/>
  <c r="C34" i="19"/>
  <c r="C80" i="18"/>
  <c r="C33" i="18"/>
  <c r="C79" i="11"/>
  <c r="C82" i="19" l="1"/>
  <c r="C35" i="19"/>
  <c r="C34" i="18"/>
  <c r="C81" i="18"/>
  <c r="C80" i="11"/>
  <c r="C83" i="19" l="1"/>
  <c r="C36" i="19"/>
  <c r="C82" i="18"/>
  <c r="C35" i="18"/>
  <c r="C81" i="11"/>
  <c r="C84" i="19" l="1"/>
  <c r="C37" i="19"/>
  <c r="C36" i="18"/>
  <c r="C83" i="18"/>
  <c r="C82" i="11"/>
  <c r="C85" i="19" l="1"/>
  <c r="C38" i="19"/>
  <c r="C84" i="18"/>
  <c r="C37" i="18"/>
  <c r="C83" i="11"/>
  <c r="C86" i="19" l="1"/>
  <c r="C39" i="19"/>
  <c r="C38" i="18"/>
  <c r="C85" i="18"/>
  <c r="C84" i="11"/>
  <c r="C87" i="19" l="1"/>
  <c r="C40" i="19"/>
  <c r="C86" i="18"/>
  <c r="C39" i="18"/>
  <c r="C85" i="11"/>
  <c r="C88" i="19" l="1"/>
  <c r="C41" i="19"/>
  <c r="C40" i="18"/>
  <c r="C87" i="18"/>
  <c r="C86" i="11"/>
  <c r="C89" i="19" l="1"/>
  <c r="C42" i="19"/>
  <c r="C88" i="18"/>
  <c r="C41" i="18"/>
  <c r="C87" i="11"/>
  <c r="C90" i="19" l="1"/>
  <c r="C43" i="19"/>
  <c r="C42" i="18"/>
  <c r="C89" i="18"/>
  <c r="C88" i="11"/>
  <c r="C91" i="19" l="1"/>
  <c r="C44" i="19"/>
  <c r="C90" i="18"/>
  <c r="C43" i="18"/>
  <c r="C89" i="11"/>
  <c r="C92" i="19" l="1"/>
  <c r="C45" i="19"/>
  <c r="C44" i="18"/>
  <c r="C91" i="18"/>
  <c r="C90" i="11"/>
  <c r="C93" i="19" l="1"/>
  <c r="C46" i="19"/>
  <c r="C92" i="18"/>
  <c r="C45" i="18"/>
  <c r="C91" i="11"/>
  <c r="C94" i="19" l="1"/>
  <c r="C47" i="19"/>
  <c r="E32" i="10" s="1"/>
  <c r="C46" i="18"/>
  <c r="C93" i="18"/>
  <c r="C92" i="11"/>
  <c r="C94" i="18" l="1"/>
  <c r="E31" i="10"/>
  <c r="C93" i="11"/>
  <c r="C94" i="11" l="1"/>
  <c r="C10" i="1" l="1"/>
  <c r="C9" i="1"/>
  <c r="C8" i="1"/>
  <c r="C7" i="1"/>
  <c r="L10" i="1" l="1"/>
  <c r="N10" i="1" s="1"/>
  <c r="F10" i="1"/>
  <c r="D10" i="1"/>
  <c r="L9" i="1"/>
  <c r="N9" i="1" s="1"/>
  <c r="F9" i="1"/>
  <c r="D9" i="1"/>
  <c r="L8" i="1"/>
  <c r="N8" i="1" s="1"/>
  <c r="F8" i="1"/>
  <c r="D8" i="1"/>
  <c r="K7" i="1"/>
  <c r="L7" i="1" s="1"/>
  <c r="N7" i="1" s="1"/>
  <c r="I7" i="1"/>
  <c r="J7" i="1" s="1"/>
  <c r="G7" i="1"/>
  <c r="G8" i="1" s="1"/>
  <c r="G9" i="1" s="1"/>
  <c r="F7" i="1"/>
  <c r="D7" i="1"/>
  <c r="I8" i="1" l="1"/>
  <c r="I9" i="1" s="1"/>
  <c r="H7" i="1"/>
  <c r="M7" i="1" s="1"/>
  <c r="G10" i="1"/>
  <c r="H9" i="1"/>
  <c r="I10" i="1"/>
  <c r="J9" i="1"/>
  <c r="H8" i="1"/>
  <c r="J8" i="1"/>
  <c r="M9" i="1" l="1"/>
  <c r="Q9" i="1" s="1"/>
  <c r="V24" i="10" s="1"/>
  <c r="M8" i="1"/>
  <c r="Q8" i="1" s="1"/>
  <c r="V23" i="10" s="1"/>
  <c r="Q7" i="1"/>
  <c r="H10" i="1"/>
  <c r="J10" i="1"/>
  <c r="M10" i="1" l="1"/>
  <c r="Q10" i="1" l="1"/>
  <c r="V25" i="10" s="1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
STD = 0.1 C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</commentList>
</comments>
</file>

<file path=xl/sharedStrings.xml><?xml version="1.0" encoding="utf-8"?>
<sst xmlns="http://schemas.openxmlformats.org/spreadsheetml/2006/main" count="424" uniqueCount="189">
  <si>
    <t>Nominal Value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</si>
  <si>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</si>
  <si>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</si>
  <si>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</si>
  <si>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</si>
  <si>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Value</t>
  </si>
  <si>
    <t>Due Date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</si>
  <si>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</si>
  <si>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</si>
  <si>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</si>
  <si>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</si>
  <si>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</si>
  <si>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</si>
  <si>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</si>
  <si>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</si>
  <si>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</si>
  <si>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</si>
  <si>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</si>
  <si>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</si>
  <si>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</si>
  <si>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</si>
  <si>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</si>
  <si>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</si>
  <si>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</si>
  <si>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</si>
  <si>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</si>
  <si>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</si>
  <si>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</si>
  <si>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</si>
  <si>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</si>
  <si>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</si>
  <si>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</si>
  <si>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</si>
  <si>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</si>
  <si>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SP METROLOGY SYSTEM THAILAND</t>
  </si>
  <si>
    <t>Location</t>
  </si>
  <si>
    <t>Model :</t>
  </si>
  <si>
    <t>ID No :</t>
  </si>
  <si>
    <t>Resolution :</t>
  </si>
  <si>
    <t>Referance Standard :</t>
  </si>
  <si>
    <t>Certificate No. :</t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</si>
  <si>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</si>
  <si>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Measurement Uncertainty</t>
  </si>
  <si>
    <t>- End of Certificate -</t>
  </si>
  <si>
    <t>to</t>
  </si>
  <si>
    <r>
      <t xml:space="preserve">Unit: </t>
    </r>
    <r>
      <rPr>
        <b/>
        <sz val="9"/>
        <rFont val="Calibri"/>
        <family val="2"/>
      </rPr>
      <t>°C</t>
    </r>
  </si>
  <si>
    <t>Uncertainty of  STD</t>
  </si>
  <si>
    <t>Resolution of STD</t>
  </si>
  <si>
    <t>Resolution of UUC</t>
  </si>
  <si>
    <t>°C</t>
  </si>
  <si>
    <t>Point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</si>
  <si>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</si>
  <si>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r>
      <t>Uncertainty Budget Oven / Chamber (0 to 200</t>
    </r>
    <r>
      <rPr>
        <b/>
        <sz val="18"/>
        <rFont val="Calibri"/>
        <family val="2"/>
      </rPr>
      <t>°</t>
    </r>
    <r>
      <rPr>
        <b/>
        <sz val="18"/>
        <rFont val="Arial"/>
        <family val="2"/>
      </rPr>
      <t>C)</t>
    </r>
  </si>
  <si>
    <t>UUC Stability</t>
  </si>
  <si>
    <t>Repeatability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</si>
  <si>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</si>
  <si>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</si>
  <si>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</si>
  <si>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</si>
  <si>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</si>
  <si>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</si>
  <si>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</si>
  <si>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</si>
  <si>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</si>
  <si>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</si>
  <si>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</si>
  <si>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</si>
  <si>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Mr.Chainarong  Matchayamat</t>
  </si>
  <si>
    <t>Range :</t>
  </si>
  <si>
    <t>Ms. Arunkamon Raramanus</t>
  </si>
  <si>
    <t>Overall Inspection</t>
  </si>
  <si>
    <t>Good</t>
  </si>
  <si>
    <t>Not Good</t>
  </si>
  <si>
    <t>Due Date :</t>
  </si>
  <si>
    <t>Digital Thermometer 
with TC K</t>
  </si>
  <si>
    <t>SP-ST-001</t>
  </si>
  <si>
    <t>Uncerttainty of Chanel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</si>
  <si>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</si>
  <si>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</si>
  <si>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</si>
  <si>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</si>
  <si>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</si>
  <si>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</si>
  <si>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</si>
  <si>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</si>
  <si>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</si>
  <si>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Temperature</t>
  </si>
  <si>
    <t>Calibrated By</t>
  </si>
  <si>
    <t>SP METROLOGY SYSTEM (THAILAND) CO.,LTD.</t>
  </si>
  <si>
    <t>Mr.Sombut Srikampa</t>
  </si>
  <si>
    <t>Mr. Natthaphol Boonmee</t>
  </si>
  <si>
    <t>TT-1</t>
  </si>
  <si>
    <t>TE-01</t>
  </si>
  <si>
    <t>Chamber</t>
  </si>
  <si>
    <t>OKOKOK</t>
  </si>
  <si>
    <t>SP</t>
  </si>
  <si>
    <r>
      <t>Page :</t>
    </r>
    <r>
      <rPr>
        <sz val="10"/>
        <rFont val="Gulim"/>
        <family val="2"/>
      </rPr>
      <t xml:space="preserve"> 2 of 3</t>
    </r>
  </si>
  <si>
    <t>a x b x c = 5 cm x 5 cm x 5 cm</t>
  </si>
  <si>
    <t>Stability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</si>
  <si>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</si>
  <si>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</si>
  <si>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No.</t>
  </si>
  <si>
    <t>Measured Temperature (°C) @ Probe No. (Probe No. 9 is REF.)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</si>
  <si>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</si>
  <si>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</si>
  <si>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</si>
  <si>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</si>
  <si>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</si>
  <si>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</si>
  <si>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</si>
  <si>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</si>
  <si>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</si>
  <si>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UUC Setting</t>
  </si>
  <si>
    <t>Calibration and Data Record</t>
  </si>
  <si>
    <t>Record</t>
  </si>
  <si>
    <t>#1</t>
  </si>
  <si>
    <t>#2</t>
  </si>
  <si>
    <t>#3</t>
  </si>
  <si>
    <t>#4</t>
  </si>
  <si>
    <t>#5</t>
  </si>
  <si>
    <t>#6</t>
  </si>
  <si>
    <t>#7</t>
  </si>
  <si>
    <t>#8</t>
  </si>
  <si>
    <t>#9 (Ref)</t>
  </si>
  <si>
    <t>Summary of Calibration Results</t>
  </si>
  <si>
    <r>
      <t>Chamber Uniformity:</t>
    </r>
    <r>
      <rPr>
        <sz val="10"/>
        <rFont val="Arial Narrow"/>
        <family val="2"/>
        <charset val="222"/>
      </rPr>
      <t xml:space="preserve"> Maximum difference of measured temp. between any probes and reference probe</t>
    </r>
  </si>
  <si>
    <t>=</t>
  </si>
  <si>
    <r>
      <t>o</t>
    </r>
    <r>
      <rPr>
        <sz val="10"/>
        <rFont val="Arial Narrow"/>
        <family val="2"/>
        <charset val="222"/>
      </rPr>
      <t>C</t>
    </r>
  </si>
  <si>
    <r>
      <t xml:space="preserve">Temperature Stability: </t>
    </r>
    <r>
      <rPr>
        <sz val="10"/>
        <rFont val="Arial Narrow"/>
        <family val="2"/>
        <charset val="222"/>
      </rPr>
      <t>One-half of greatest maximum diff. of measured temp. at any probes</t>
    </r>
  </si>
  <si>
    <r>
      <t xml:space="preserve">Overall Variation: </t>
    </r>
    <r>
      <rPr>
        <sz val="10"/>
        <rFont val="Arial Narrow"/>
        <family val="2"/>
        <charset val="222"/>
      </rPr>
      <t>Difference of maximum and minimum measured temperatures</t>
    </r>
  </si>
  <si>
    <t>Min. Temp.</t>
  </si>
  <si>
    <t>Max. Temp.</t>
  </si>
  <si>
    <t>Diff. Temp.</t>
  </si>
  <si>
    <t>Difference Temperature Between Any Probes and Ref.</t>
  </si>
  <si>
    <t>#1-Ref.</t>
  </si>
  <si>
    <t>#2-Ref.</t>
  </si>
  <si>
    <t>#3-Ref.</t>
  </si>
  <si>
    <t>#4-Ref.</t>
  </si>
  <si>
    <t>#5-Ref.</t>
  </si>
  <si>
    <t>#6-Ref.</t>
  </si>
  <si>
    <t>#7-Ref.</t>
  </si>
  <si>
    <t>#8-Ref.</t>
  </si>
  <si>
    <t>Indicator</t>
  </si>
  <si>
    <r>
      <t>Standard Reading (</t>
    </r>
    <r>
      <rPr>
        <vertAlign val="superscript"/>
        <sz val="10"/>
        <rFont val="Gulim"/>
        <family val="2"/>
      </rPr>
      <t>o</t>
    </r>
    <r>
      <rPr>
        <sz val="10"/>
        <rFont val="Gulim"/>
        <family val="2"/>
      </rPr>
      <t>C) @ Probe Number</t>
    </r>
  </si>
  <si>
    <t>Repeat</t>
  </si>
  <si>
    <t>Averg</t>
  </si>
  <si>
    <r>
      <t>Diff. Temperature Between Any Probe and Ref. Probe (</t>
    </r>
    <r>
      <rPr>
        <vertAlign val="superscript"/>
        <sz val="9"/>
        <rFont val="Gulim"/>
        <family val="2"/>
      </rPr>
      <t>o</t>
    </r>
    <r>
      <rPr>
        <sz val="9"/>
        <rFont val="Gulim"/>
        <family val="2"/>
      </rPr>
      <t>C) @ Probe Number-Ref.</t>
    </r>
  </si>
  <si>
    <r>
      <t>Standard Reading (</t>
    </r>
    <r>
      <rPr>
        <vertAlign val="superscript"/>
        <sz val="9"/>
        <rFont val="Gulim"/>
        <family val="2"/>
      </rPr>
      <t>o</t>
    </r>
    <r>
      <rPr>
        <sz val="9"/>
        <rFont val="Gulim"/>
        <family val="2"/>
      </rPr>
      <t>C) @ Probe Number</t>
    </r>
  </si>
  <si>
    <t>34970A</t>
  </si>
  <si>
    <t>MY44010293</t>
  </si>
  <si>
    <t>TC/150327</t>
  </si>
  <si>
    <t>-Thailand Institute of Scientific And Technological Research (TISTR)</t>
  </si>
  <si>
    <t>-National Institute of Metrology (Thailand) (NIMT)</t>
  </si>
  <si>
    <t>Sensor Type: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</si>
  <si>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</si>
  <si>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</si>
  <si>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</si>
  <si>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</si>
  <si>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Reference Standards</t>
  </si>
  <si>
    <t>50% ± 15 %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</si>
  <si>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</si>
  <si>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</si>
  <si>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</si>
  <si>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88/115, Moo 3, T. Klongsam A. Klongluang, Pathumthani 12120</t>
  </si>
  <si>
    <t>23 °C ± 2 °C</t>
  </si>
  <si>
    <t>Calibration Procedure</t>
  </si>
  <si>
    <t xml:space="preserve">Date of Issue </t>
  </si>
  <si>
    <t xml:space="preserve">Calibrated by </t>
  </si>
  <si>
    <t>SP-CPT-04-01</t>
  </si>
  <si>
    <t>Data Acquisition Switch/
Unit</t>
  </si>
  <si>
    <t>SPR16060068-1</t>
  </si>
  <si>
    <t>Mr.Natthaphol Boonmee</t>
  </si>
  <si>
    <t>Unit :</t>
  </si>
  <si>
    <t>Temperature Accuracy in the Measurement Zone.</t>
  </si>
  <si>
    <t>Temperature Uniformity, Stability</t>
  </si>
  <si>
    <t xml:space="preserve">Uncertainty
(±)
</t>
  </si>
  <si>
    <t>UUC 
Setting</t>
  </si>
  <si>
    <t>UUC 
Reading</t>
  </si>
  <si>
    <t>Temperature 
Stability</t>
  </si>
  <si>
    <t>Temperature 
Uniformity</t>
  </si>
  <si>
    <r>
      <t>Page :</t>
    </r>
    <r>
      <rPr>
        <sz val="11"/>
        <color theme="1"/>
        <rFont val="Calibri"/>
        <family val="2"/>
        <scheme val="minor"/>
      </rPr>
      <t xml:space="preserve"> 3 of 3</t>
    </r>
  </si>
  <si>
    <r>
      <rPr>
        <sz val="11"/>
        <color theme="1"/>
        <rFont val="Calibri"/>
        <family val="2"/>
        <scheme val="minor"/>
      </rPr>
      <t>°</t>
    </r>
    <r>
      <rPr>
        <sz val="10"/>
        <color theme="1"/>
        <rFont val="Calibri"/>
        <family val="2"/>
        <scheme val="minor"/>
      </rPr>
      <t>C</t>
    </r>
  </si>
  <si>
    <r>
      <rPr>
        <vertAlign val="superscript"/>
        <sz val="11"/>
        <color indexed="8"/>
        <rFont val="Calibri"/>
        <family val="2"/>
        <scheme val="minor"/>
      </rPr>
      <t>o</t>
    </r>
    <r>
      <rPr>
        <sz val="11"/>
        <color indexed="8"/>
        <rFont val="Calibri"/>
        <family val="2"/>
        <scheme val="minor"/>
      </rPr>
      <t>C</t>
    </r>
  </si>
  <si>
    <r>
      <t>Standard Reading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 @ Probe Number</t>
    </r>
  </si>
  <si>
    <r>
      <t>Chamber Uniformity:</t>
    </r>
    <r>
      <rPr>
        <sz val="11"/>
        <color theme="1"/>
        <rFont val="Calibri"/>
        <family val="2"/>
        <charset val="222"/>
        <scheme val="minor"/>
      </rPr>
      <t xml:space="preserve"> Maximum difference of measured temp. between any probes and reference probe</t>
    </r>
  </si>
  <si>
    <r>
      <t>o</t>
    </r>
    <r>
      <rPr>
        <sz val="11"/>
        <color theme="1"/>
        <rFont val="Calibri"/>
        <family val="2"/>
        <charset val="222"/>
        <scheme val="minor"/>
      </rPr>
      <t>C</t>
    </r>
  </si>
  <si>
    <r>
      <t xml:space="preserve">Temperature Stability: </t>
    </r>
    <r>
      <rPr>
        <sz val="11"/>
        <color theme="1"/>
        <rFont val="Calibri"/>
        <family val="2"/>
        <charset val="222"/>
        <scheme val="minor"/>
      </rPr>
      <t>One-half of greatest maximum diff. of measured temp. at any probes</t>
    </r>
  </si>
  <si>
    <r>
      <t xml:space="preserve">Overall Variation: </t>
    </r>
    <r>
      <rPr>
        <sz val="11"/>
        <color theme="1"/>
        <rFont val="Calibri"/>
        <family val="2"/>
        <charset val="222"/>
        <scheme val="minor"/>
      </rPr>
      <t>Difference of maximum and minimum measured temperatures</t>
    </r>
  </si>
  <si>
    <r>
      <t>Diff. Temperature Between Any Probe and Ref. Probe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 @ Probe Number-Ref.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</si>
</sst>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E+00"/>
    <numFmt numFmtId="169" formatCode="[$-409]d\-mmm\-yyyy;@"/>
    <numFmt numFmtId="170" formatCode="0.0"/>
    <numFmt numFmtId="171" formatCode="[$-809]dd\ mmmm\ yyyy;@"/>
    <numFmt numFmtId="172" formatCode="dd\ mmmm\ yyyy"/>
    <numFmt numFmtId="173" formatCode="[$-1010409]d\ mmmm\ yyyy;@"/>
    <numFmt numFmtId="174" formatCode="B1d\-mmm\-yy"/>
    <numFmt numFmtId="175" formatCode="[$-409]dd\-mmm\-yy;@"/>
    <numFmt numFmtId="176" formatCode="_-[$€]* #,##0.00_-;\-[$€]* #,##0.00_-;_-[$€]* &quot;-&quot;??_-;_-@_-"/>
    <numFmt numFmtId="177" formatCode="_(* #,##0_);_(* \(#,##0\);_(* &quot;-&quot;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[$-409]d\-mmm\-yy;@"/>
  </numFmts>
  <fonts count="13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9"/>
      <color indexed="10"/>
      <name val="Arial"/>
      <family val="2"/>
    </font>
    <font>
      <sz val="16"/>
      <name val="Angsana New"/>
      <family val="1"/>
    </font>
    <font>
      <sz val="10"/>
      <name val="Cordia New"/>
      <family val="2"/>
    </font>
    <font>
      <sz val="12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vertAlign val="superscript"/>
      <sz val="9"/>
      <name val="Gulim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Calibri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b/>
      <sz val="16"/>
      <color rgb="FF002060"/>
      <name val="Cordia New"/>
      <family val="2"/>
    </font>
    <font>
      <b/>
      <sz val="26"/>
      <name val="Gulim"/>
      <family val="2"/>
    </font>
    <font>
      <sz val="16"/>
      <name val="Calibri"/>
      <family val="2"/>
    </font>
    <font>
      <vertAlign val="superscript"/>
      <sz val="10"/>
      <name val="Gulim"/>
      <family val="2"/>
    </font>
    <font>
      <b/>
      <sz val="18"/>
      <name val="Calibri"/>
      <family val="2"/>
    </font>
    <font>
      <sz val="6"/>
      <name val="Arial"/>
      <family val="2"/>
    </font>
    <font>
      <sz val="12"/>
      <name val="Calibri"/>
      <family val="2"/>
    </font>
    <font>
      <b/>
      <sz val="12"/>
      <name val="Cordia New"/>
      <family val="2"/>
    </font>
    <font>
      <b/>
      <sz val="18"/>
      <name val="Angsana New"/>
      <family val="1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2" tint="-0.249977111117893"/>
      <name val="Cordia New"/>
      <family val="2"/>
    </font>
    <font>
      <sz val="14"/>
      <color theme="1"/>
      <name val="Calibri"/>
      <family val="2"/>
      <scheme val="minor"/>
    </font>
    <font>
      <b/>
      <sz val="16"/>
      <name val="Angsana New"/>
      <family val="1"/>
    </font>
    <font>
      <sz val="18"/>
      <color rgb="FFFF0000"/>
      <name val="Angsana New"/>
      <family val="1"/>
    </font>
    <font>
      <sz val="10"/>
      <color rgb="FF00B0F0"/>
      <name val="Gulim"/>
      <family val="2"/>
    </font>
    <font>
      <sz val="10"/>
      <color theme="7" tint="-0.249977111117893"/>
      <name val="Gulim"/>
      <family val="2"/>
    </font>
    <font>
      <b/>
      <sz val="18"/>
      <name val="Gulim"/>
      <family val="2"/>
    </font>
    <font>
      <sz val="10"/>
      <name val="Arial Narrow"/>
      <family val="2"/>
      <charset val="222"/>
    </font>
    <font>
      <b/>
      <sz val="10"/>
      <name val="Arial Narrow"/>
      <family val="2"/>
      <charset val="222"/>
    </font>
    <font>
      <vertAlign val="superscript"/>
      <sz val="10"/>
      <name val="Arial Narrow"/>
      <family val="2"/>
      <charset val="222"/>
    </font>
    <font>
      <sz val="10"/>
      <color indexed="12"/>
      <name val="Arial Narrow"/>
      <family val="2"/>
      <charset val="222"/>
    </font>
    <font>
      <b/>
      <sz val="12"/>
      <name val="Arial"/>
      <family val="2"/>
    </font>
    <font>
      <b/>
      <sz val="10"/>
      <color indexed="12"/>
      <name val="Arial Narrow"/>
      <family val="2"/>
    </font>
    <font>
      <sz val="10"/>
      <color rgb="FFFF3399"/>
      <name val="Arial Narrow"/>
      <family val="2"/>
      <charset val="22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10"/>
      <color theme="1"/>
      <name val="Calibri"/>
      <family val="2"/>
      <scheme val="minor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3" tint="-0.249977111117893"/>
      <name val="Cordia New"/>
      <family val="2"/>
    </font>
    <font>
      <sz val="9"/>
      <name val="Gulim"/>
      <family val="2"/>
    </font>
    <font>
      <sz val="10"/>
      <name val="Gulim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vertAlign val="superscript"/>
      <sz val="11"/>
      <color theme="1"/>
      <name val="Calibri"/>
      <family val="2"/>
      <scheme val="minor"/>
    </font>
    <font>
      <sz val="10"/>
      <color rgb="FFFF3399"/>
      <name val="Arial Narrow"/>
      <family val="2"/>
      <charset val="222"/>
    </font>
    <font>
      <sz val="10"/>
      <color indexed="12"/>
      <name val="Arial Narrow"/>
      <family val="2"/>
      <charset val="222"/>
    </font>
    <font>
      <b/>
      <sz val="10"/>
      <color indexed="12"/>
      <name val="Arial Narrow"/>
      <family val="2"/>
    </font>
    <font>
      <sz val="10"/>
      <color rgb="FF00B0F0"/>
      <name val="Gulim"/>
      <family val="2"/>
    </font>
    <font>
      <sz val="10"/>
      <color theme="7" tint="-0.249977111117893"/>
      <name val="Gulim"/>
      <family val="2"/>
    </font>
    <font>
      <sz val="10"/>
      <color rgb="FFFF0000"/>
      <name val="Gulim"/>
      <family val="2"/>
    </font>
    <font>
      <vertAlign val="superscript"/>
      <sz val="10"/>
      <name val="Arial Narrow"/>
      <family val="2"/>
      <charset val="22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4"/>
      <color theme="2" tint="-0.249977111117893"/>
      <name val="Cordia New"/>
      <family val="2"/>
    </font>
    <font>
      <sz val="9"/>
      <name val="Gulim"/>
      <family val="2"/>
    </font>
    <font>
      <sz val="10"/>
      <name val="Gulim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color rgb="FFFF3399"/>
      <name val="Arial Narrow"/>
      <family val="2"/>
      <charset val="222"/>
    </font>
    <font>
      <sz val="10"/>
      <color indexed="12"/>
      <name val="Arial Narrow"/>
      <family val="2"/>
      <charset val="222"/>
    </font>
    <font>
      <b/>
      <sz val="10"/>
      <color indexed="12"/>
      <name val="Arial Narrow"/>
      <family val="2"/>
    </font>
    <font>
      <sz val="10"/>
      <color rgb="FF00B0F0"/>
      <name val="Gulim"/>
      <family val="2"/>
    </font>
    <font>
      <sz val="10"/>
      <color theme="7" tint="-0.249977111117893"/>
      <name val="Gulim"/>
      <family val="2"/>
    </font>
    <font>
      <sz val="10"/>
      <color rgb="FFFF0000"/>
      <name val="Gulim"/>
      <family val="2"/>
    </font>
    <font>
      <vertAlign val="superscript"/>
      <sz val="10"/>
      <name val="Arial Narrow"/>
      <family val="2"/>
      <charset val="22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sz val="10"/>
      <name val="Gulim"/>
      <family val="2"/>
    </font>
    <font>
      <b/>
      <sz val="26"/>
      <name val="Gulim"/>
      <family val="2"/>
    </font>
    <font>
      <sz val="14"/>
      <name val="Cordia New"/>
      <family val="2"/>
    </font>
    <font>
      <b/>
      <sz val="10"/>
      <name val="Gulim"/>
      <family val="2"/>
    </font>
    <font>
      <b/>
      <i/>
      <sz val="10"/>
      <name val="Gulim"/>
      <family val="2"/>
    </font>
    <font>
      <b/>
      <sz val="14"/>
      <name val="Cordia New"/>
      <family val="2"/>
    </font>
    <font>
      <sz val="12"/>
      <name val="Gulim"/>
      <family val="2"/>
    </font>
    <font>
      <sz val="10"/>
      <name val="Giulim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9"/>
      <name val="Gulim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Gulim"/>
      <family val="2"/>
    </font>
    <font>
      <sz val="9"/>
      <color rgb="FF0000CC"/>
      <name val="Arial"/>
      <family val="2"/>
    </font>
    <font>
      <b/>
      <sz val="12"/>
      <name val="Gulim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FF66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4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45" fillId="0" borderId="0"/>
    <xf numFmtId="0" fontId="3" fillId="0" borderId="0"/>
    <xf numFmtId="0" fontId="20" fillId="0" borderId="0"/>
    <xf numFmtId="0" fontId="11" fillId="0" borderId="0" applyNumberFormat="0" applyAlignment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38" fontId="11" fillId="2" borderId="0" applyNumberFormat="0" applyBorder="0" applyAlignment="0" applyProtection="0"/>
    <xf numFmtId="0" fontId="71" fillId="0" borderId="15" applyNumberFormat="0" applyAlignment="0" applyProtection="0">
      <alignment horizontal="left" vertical="center"/>
    </xf>
    <xf numFmtId="0" fontId="71" fillId="0" borderId="6">
      <alignment horizontal="left" vertical="center"/>
    </xf>
    <xf numFmtId="10" fontId="11" fillId="2" borderId="1" applyNumberFormat="0" applyBorder="0" applyAlignment="0" applyProtection="0"/>
    <xf numFmtId="0" fontId="3" fillId="0" borderId="0"/>
    <xf numFmtId="0" fontId="3" fillId="0" borderId="0"/>
    <xf numFmtId="0" fontId="20" fillId="15" borderId="16" applyNumberFormat="0" applyFont="0" applyAlignment="0" applyProtection="0"/>
    <xf numFmtId="0" fontId="20" fillId="15" borderId="16" applyNumberFormat="0" applyFont="0" applyAlignment="0" applyProtection="0"/>
    <xf numFmtId="0" fontId="20" fillId="15" borderId="16" applyNumberFormat="0" applyFont="0" applyAlignment="0" applyProtection="0"/>
    <xf numFmtId="0" fontId="20" fillId="15" borderId="16" applyNumberFormat="0" applyFont="0" applyAlignment="0" applyProtection="0"/>
    <xf numFmtId="0" fontId="20" fillId="15" borderId="16" applyNumberFormat="0" applyFont="0" applyAlignment="0" applyProtection="0"/>
    <xf numFmtId="0" fontId="20" fillId="15" borderId="16" applyNumberFormat="0" applyFont="0" applyAlignment="0" applyProtection="0"/>
    <xf numFmtId="0" fontId="20" fillId="15" borderId="16" applyNumberFormat="0" applyFont="0" applyAlignment="0" applyProtection="0"/>
    <xf numFmtId="0" fontId="20" fillId="15" borderId="16" applyNumberFormat="0" applyFont="0" applyAlignment="0" applyProtection="0"/>
    <xf numFmtId="10" fontId="3" fillId="0" borderId="0" applyFont="0" applyFill="0" applyBorder="0" applyAlignment="0" applyProtection="0"/>
    <xf numFmtId="177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20" fillId="0" borderId="0"/>
    <xf numFmtId="179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21" fillId="0" borderId="0"/>
  </cellStyleXfs>
  <cellXfs count="80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/>
    </xf>
    <xf numFmtId="166" fontId="8" fillId="8" borderId="1" xfId="0" applyNumberFormat="1" applyFont="1" applyFill="1" applyBorder="1" applyAlignment="1">
      <alignment horizontal="center" vertical="center"/>
    </xf>
    <xf numFmtId="167" fontId="8" fillId="8" borderId="5" xfId="0" applyNumberFormat="1" applyFont="1" applyFill="1" applyBorder="1" applyAlignment="1">
      <alignment horizontal="center" vertical="center"/>
    </xf>
    <xf numFmtId="168" fontId="8" fillId="8" borderId="5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2" fontId="11" fillId="8" borderId="0" xfId="0" applyNumberFormat="1" applyFont="1" applyFill="1" applyBorder="1" applyAlignment="1">
      <alignment horizontal="center" vertical="center"/>
    </xf>
    <xf numFmtId="165" fontId="1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25" fillId="0" borderId="0" xfId="9" applyFont="1" applyAlignment="1">
      <alignment vertical="center"/>
    </xf>
    <xf numFmtId="0" fontId="26" fillId="0" borderId="0" xfId="9" applyFont="1" applyAlignment="1">
      <alignment horizontal="center" vertical="center"/>
    </xf>
    <xf numFmtId="0" fontId="27" fillId="0" borderId="0" xfId="9" applyFont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Border="1" applyAlignment="1">
      <alignment vertical="center"/>
    </xf>
    <xf numFmtId="0" fontId="30" fillId="0" borderId="0" xfId="9" applyFont="1" applyBorder="1" applyAlignment="1">
      <alignment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29" fillId="0" borderId="0" xfId="9" applyFont="1" applyAlignment="1">
      <alignment vertical="center"/>
    </xf>
    <xf numFmtId="0" fontId="30" fillId="0" borderId="0" xfId="9" applyFont="1" applyBorder="1" applyAlignment="1">
      <alignment horizontal="center" vertical="center"/>
    </xf>
    <xf numFmtId="0" fontId="31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29" fillId="0" borderId="0" xfId="4" applyFont="1" applyBorder="1" applyAlignment="1">
      <alignment vertical="center"/>
    </xf>
    <xf numFmtId="0" fontId="30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2" fillId="0" borderId="0" xfId="17" applyFont="1" applyBorder="1" applyAlignment="1">
      <alignment horizontal="left" vertical="center"/>
    </xf>
    <xf numFmtId="0" fontId="33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27" fillId="0" borderId="0" xfId="17" applyFont="1" applyBorder="1" applyAlignment="1">
      <alignment horizontal="left" vertical="center"/>
    </xf>
    <xf numFmtId="0" fontId="28" fillId="0" borderId="0" xfId="9" applyFont="1" applyBorder="1" applyAlignment="1">
      <alignment vertical="center"/>
    </xf>
    <xf numFmtId="0" fontId="29" fillId="0" borderId="9" xfId="9" applyFont="1" applyBorder="1" applyAlignment="1">
      <alignment vertical="center"/>
    </xf>
    <xf numFmtId="0" fontId="30" fillId="0" borderId="9" xfId="9" applyFont="1" applyBorder="1" applyAlignment="1">
      <alignment vertical="center"/>
    </xf>
    <xf numFmtId="0" fontId="30" fillId="0" borderId="9" xfId="9" applyFont="1" applyBorder="1" applyAlignment="1">
      <alignment horizontal="center" vertical="center"/>
    </xf>
    <xf numFmtId="0" fontId="34" fillId="0" borderId="9" xfId="9" applyFont="1" applyBorder="1" applyAlignment="1">
      <alignment vertical="center"/>
    </xf>
    <xf numFmtId="0" fontId="20" fillId="0" borderId="9" xfId="9" applyFont="1" applyBorder="1" applyAlignment="1">
      <alignment vertical="center"/>
    </xf>
    <xf numFmtId="0" fontId="15" fillId="0" borderId="9" xfId="9" applyFont="1" applyBorder="1" applyAlignment="1">
      <alignment vertical="center"/>
    </xf>
    <xf numFmtId="0" fontId="28" fillId="0" borderId="9" xfId="9" applyFont="1" applyBorder="1" applyAlignment="1">
      <alignment vertical="center"/>
    </xf>
    <xf numFmtId="0" fontId="27" fillId="0" borderId="0" xfId="9" applyFont="1" applyBorder="1" applyAlignment="1">
      <alignment vertical="center"/>
    </xf>
    <xf numFmtId="164" fontId="27" fillId="0" borderId="0" xfId="3" applyFont="1" applyFill="1" applyBorder="1" applyAlignment="1" applyProtection="1">
      <alignment vertical="center"/>
      <protection locked="0"/>
    </xf>
    <xf numFmtId="0" fontId="30" fillId="0" borderId="0" xfId="4" applyFont="1" applyBorder="1" applyAlignment="1">
      <alignment horizontal="center" vertical="center"/>
    </xf>
    <xf numFmtId="0" fontId="28" fillId="0" borderId="0" xfId="17" applyFont="1" applyBorder="1" applyAlignment="1">
      <alignment horizontal="left" vertical="center"/>
    </xf>
    <xf numFmtId="0" fontId="31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28" fillId="0" borderId="0" xfId="4" applyFont="1" applyBorder="1" applyAlignment="1">
      <alignment vertical="center"/>
    </xf>
    <xf numFmtId="0" fontId="27" fillId="0" borderId="0" xfId="4" applyFont="1" applyBorder="1" applyAlignment="1">
      <alignment vertical="center"/>
    </xf>
    <xf numFmtId="0" fontId="29" fillId="0" borderId="0" xfId="4" applyFont="1" applyBorder="1" applyAlignment="1">
      <alignment horizontal="left" vertical="center"/>
    </xf>
    <xf numFmtId="1" fontId="30" fillId="0" borderId="0" xfId="4" applyNumberFormat="1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0" fontId="30" fillId="0" borderId="0" xfId="9" applyFont="1" applyAlignment="1">
      <alignment horizontal="left" vertical="center"/>
    </xf>
    <xf numFmtId="0" fontId="30" fillId="0" borderId="0" xfId="4" applyFont="1" applyBorder="1" applyAlignment="1">
      <alignment horizontal="left" vertical="center"/>
    </xf>
    <xf numFmtId="0" fontId="34" fillId="0" borderId="0" xfId="9" applyFont="1" applyAlignment="1">
      <alignment vertical="center"/>
    </xf>
    <xf numFmtId="172" fontId="20" fillId="0" borderId="0" xfId="4" applyNumberFormat="1" applyFont="1" applyBorder="1" applyAlignment="1">
      <alignment horizontal="left" vertical="center"/>
    </xf>
    <xf numFmtId="0" fontId="34" fillId="0" borderId="0" xfId="4" applyFont="1" applyBorder="1" applyAlignment="1">
      <alignment vertical="center"/>
    </xf>
    <xf numFmtId="0" fontId="31" fillId="0" borderId="0" xfId="9" applyFont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4" applyFont="1" applyBorder="1" applyAlignment="1">
      <alignment horizontal="left" vertical="center"/>
    </xf>
    <xf numFmtId="0" fontId="31" fillId="0" borderId="0" xfId="9" applyFont="1" applyBorder="1" applyAlignment="1">
      <alignment horizontal="center" vertical="center"/>
    </xf>
    <xf numFmtId="0" fontId="38" fillId="0" borderId="0" xfId="9" applyFont="1" applyAlignment="1">
      <alignment vertical="center"/>
    </xf>
    <xf numFmtId="0" fontId="38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28" fillId="0" borderId="0" xfId="9" applyFont="1" applyAlignment="1">
      <alignment horizontal="center" vertical="center"/>
    </xf>
    <xf numFmtId="0" fontId="27" fillId="0" borderId="0" xfId="5" applyFont="1" applyBorder="1" applyAlignment="1">
      <alignment vertical="center"/>
    </xf>
    <xf numFmtId="0" fontId="28" fillId="0" borderId="0" xfId="9" applyFont="1" applyAlignment="1">
      <alignment horizontal="right" vertical="center"/>
    </xf>
    <xf numFmtId="2" fontId="28" fillId="0" borderId="0" xfId="4" applyNumberFormat="1" applyFont="1" applyBorder="1" applyAlignment="1">
      <alignment vertical="center"/>
    </xf>
    <xf numFmtId="0" fontId="40" fillId="0" borderId="0" xfId="9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27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2" fontId="28" fillId="0" borderId="0" xfId="9" applyNumberFormat="1" applyFont="1" applyBorder="1" applyAlignment="1">
      <alignment vertical="center"/>
    </xf>
    <xf numFmtId="1" fontId="28" fillId="0" borderId="0" xfId="4" applyNumberFormat="1" applyFont="1" applyBorder="1" applyAlignment="1">
      <alignment vertical="center"/>
    </xf>
    <xf numFmtId="172" fontId="20" fillId="0" borderId="0" xfId="9" applyNumberFormat="1" applyFont="1" applyBorder="1" applyAlignment="1">
      <alignment vertical="center"/>
    </xf>
    <xf numFmtId="0" fontId="27" fillId="0" borderId="0" xfId="9" quotePrefix="1" applyFont="1" applyBorder="1" applyAlignment="1">
      <alignment vertical="center" shrinkToFit="1"/>
    </xf>
    <xf numFmtId="0" fontId="36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1" fontId="8" fillId="8" borderId="1" xfId="0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 applyProtection="1">
      <alignment vertical="center"/>
      <protection locked="0"/>
    </xf>
    <xf numFmtId="165" fontId="8" fillId="8" borderId="1" xfId="0" applyNumberFormat="1" applyFont="1" applyFill="1" applyBorder="1" applyAlignment="1">
      <alignment horizontal="center" vertical="center"/>
    </xf>
    <xf numFmtId="165" fontId="13" fillId="8" borderId="1" xfId="0" applyNumberFormat="1" applyFont="1" applyFill="1" applyBorder="1" applyAlignment="1">
      <alignment horizontal="center" vertical="center"/>
    </xf>
    <xf numFmtId="167" fontId="8" fillId="8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4" fillId="2" borderId="0" xfId="0" applyFont="1" applyFill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165" fontId="12" fillId="8" borderId="1" xfId="0" applyNumberFormat="1" applyFont="1" applyFill="1" applyBorder="1" applyAlignment="1">
      <alignment horizontal="center" vertical="center"/>
    </xf>
    <xf numFmtId="167" fontId="13" fillId="8" borderId="1" xfId="0" applyNumberFormat="1" applyFont="1" applyFill="1" applyBorder="1" applyAlignment="1">
      <alignment horizontal="center" vertical="center"/>
    </xf>
    <xf numFmtId="2" fontId="56" fillId="4" borderId="1" xfId="0" applyNumberFormat="1" applyFont="1" applyFill="1" applyBorder="1" applyAlignment="1">
      <alignment horizontal="center" vertical="center"/>
    </xf>
    <xf numFmtId="165" fontId="1" fillId="8" borderId="8" xfId="0" applyNumberFormat="1" applyFont="1" applyFill="1" applyBorder="1" applyAlignment="1">
      <alignment vertical="center"/>
    </xf>
    <xf numFmtId="0" fontId="49" fillId="0" borderId="0" xfId="1" applyFont="1" applyFill="1" applyBorder="1" applyAlignment="1" applyProtection="1">
      <alignment vertical="center"/>
      <protection locked="0"/>
    </xf>
    <xf numFmtId="0" fontId="6" fillId="5" borderId="3" xfId="22" applyFont="1" applyFill="1" applyBorder="1" applyAlignment="1">
      <alignment horizontal="left" vertical="center"/>
    </xf>
    <xf numFmtId="0" fontId="6" fillId="0" borderId="8" xfId="22" applyFont="1" applyFill="1" applyBorder="1" applyAlignment="1">
      <alignment horizontal="left" vertical="center"/>
    </xf>
    <xf numFmtId="0" fontId="6" fillId="0" borderId="0" xfId="22" applyFont="1" applyFill="1" applyBorder="1" applyAlignment="1">
      <alignment horizontal="left" vertical="center"/>
    </xf>
    <xf numFmtId="0" fontId="6" fillId="0" borderId="0" xfId="22" applyFont="1" applyFill="1" applyBorder="1" applyAlignment="1">
      <alignment horizontal="right" vertical="center"/>
    </xf>
    <xf numFmtId="0" fontId="36" fillId="0" borderId="0" xfId="0" applyFont="1" applyFill="1" applyAlignment="1">
      <alignment horizontal="left" vertical="center"/>
    </xf>
    <xf numFmtId="0" fontId="2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69" fontId="57" fillId="9" borderId="12" xfId="1" applyNumberFormat="1" applyFont="1" applyFill="1" applyBorder="1" applyAlignment="1" applyProtection="1">
      <alignment horizontal="center" vertical="center"/>
      <protection locked="0"/>
    </xf>
    <xf numFmtId="0" fontId="36" fillId="0" borderId="0" xfId="18" applyFont="1" applyFill="1" applyAlignment="1">
      <alignment vertical="center"/>
    </xf>
    <xf numFmtId="0" fontId="42" fillId="0" borderId="0" xfId="18" applyFont="1" applyFill="1" applyAlignment="1"/>
    <xf numFmtId="0" fontId="42" fillId="0" borderId="0" xfId="18" applyFont="1" applyFill="1" applyBorder="1" applyAlignment="1"/>
    <xf numFmtId="172" fontId="37" fillId="0" borderId="0" xfId="18" applyNumberFormat="1" applyFont="1" applyFill="1" applyBorder="1" applyAlignment="1">
      <alignment vertical="center"/>
    </xf>
    <xf numFmtId="0" fontId="37" fillId="0" borderId="0" xfId="18" applyFont="1" applyFill="1" applyAlignment="1">
      <alignment vertical="center"/>
    </xf>
    <xf numFmtId="172" fontId="42" fillId="0" borderId="0" xfId="18" applyNumberFormat="1" applyFont="1" applyFill="1" applyBorder="1" applyAlignment="1"/>
    <xf numFmtId="0" fontId="42" fillId="0" borderId="0" xfId="18" applyFont="1" applyFill="1" applyAlignment="1">
      <alignment horizontal="center"/>
    </xf>
    <xf numFmtId="0" fontId="42" fillId="0" borderId="0" xfId="18" applyFont="1" applyFill="1" applyAlignment="1">
      <alignment horizontal="left"/>
    </xf>
    <xf numFmtId="0" fontId="42" fillId="0" borderId="0" xfId="0" applyFont="1" applyFill="1" applyBorder="1" applyAlignment="1"/>
    <xf numFmtId="0" fontId="42" fillId="0" borderId="0" xfId="0" applyFont="1" applyFill="1" applyBorder="1" applyAlignment="1">
      <alignment vertical="center"/>
    </xf>
    <xf numFmtId="0" fontId="42" fillId="0" borderId="9" xfId="0" applyFont="1" applyFill="1" applyBorder="1" applyAlignment="1">
      <alignment vertical="center"/>
    </xf>
    <xf numFmtId="0" fontId="42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61" fillId="0" borderId="0" xfId="0" applyFont="1"/>
    <xf numFmtId="0" fontId="36" fillId="0" borderId="0" xfId="13" applyFont="1" applyFill="1" applyAlignment="1">
      <alignment vertical="center"/>
    </xf>
    <xf numFmtId="0" fontId="42" fillId="0" borderId="8" xfId="0" applyFont="1" applyFill="1" applyBorder="1" applyAlignment="1"/>
    <xf numFmtId="0" fontId="42" fillId="0" borderId="8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right" vertical="center"/>
    </xf>
    <xf numFmtId="0" fontId="42" fillId="0" borderId="0" xfId="0" applyFont="1" applyFill="1" applyAlignment="1"/>
    <xf numFmtId="0" fontId="42" fillId="0" borderId="0" xfId="0" applyFont="1" applyFill="1" applyAlignment="1">
      <alignment horizontal="right"/>
    </xf>
    <xf numFmtId="0" fontId="42" fillId="0" borderId="0" xfId="0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41" fillId="0" borderId="0" xfId="0" applyFont="1" applyBorder="1" applyAlignment="1">
      <alignment horizont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22" applyFont="1" applyFill="1" applyAlignment="1">
      <alignment horizontal="center" vertical="center"/>
    </xf>
    <xf numFmtId="169" fontId="57" fillId="9" borderId="7" xfId="1" applyNumberFormat="1" applyFont="1" applyFill="1" applyBorder="1" applyAlignment="1" applyProtection="1">
      <alignment vertical="center"/>
      <protection locked="0"/>
    </xf>
    <xf numFmtId="169" fontId="23" fillId="9" borderId="8" xfId="1" applyNumberFormat="1" applyFont="1" applyFill="1" applyBorder="1" applyAlignment="1" applyProtection="1">
      <alignment vertical="center"/>
      <protection locked="0"/>
    </xf>
    <xf numFmtId="169" fontId="23" fillId="9" borderId="10" xfId="1" applyNumberFormat="1" applyFont="1" applyFill="1" applyBorder="1" applyAlignment="1" applyProtection="1">
      <alignment vertical="center"/>
      <protection locked="0"/>
    </xf>
    <xf numFmtId="169" fontId="23" fillId="9" borderId="11" xfId="1" applyNumberFormat="1" applyFont="1" applyFill="1" applyBorder="1" applyAlignment="1" applyProtection="1">
      <alignment vertical="center"/>
      <protection locked="0"/>
    </xf>
    <xf numFmtId="169" fontId="62" fillId="9" borderId="2" xfId="1" quotePrefix="1" applyNumberFormat="1" applyFont="1" applyFill="1" applyBorder="1" applyAlignment="1" applyProtection="1">
      <alignment horizontal="center" vertical="center"/>
      <protection locked="0"/>
    </xf>
    <xf numFmtId="169" fontId="62" fillId="9" borderId="1" xfId="1" quotePrefix="1" applyNumberFormat="1" applyFont="1" applyFill="1" applyBorder="1" applyAlignment="1" applyProtection="1">
      <alignment horizontal="center" vertical="center"/>
      <protection locked="0"/>
    </xf>
    <xf numFmtId="0" fontId="24" fillId="0" borderId="2" xfId="22" applyFont="1" applyFill="1" applyBorder="1" applyAlignment="1">
      <alignment horizontal="right" vertical="center"/>
    </xf>
    <xf numFmtId="0" fontId="6" fillId="0" borderId="6" xfId="22" applyFont="1" applyFill="1" applyBorder="1" applyAlignment="1">
      <alignment horizontal="left" vertical="center"/>
    </xf>
    <xf numFmtId="0" fontId="24" fillId="5" borderId="1" xfId="22" applyFont="1" applyFill="1" applyBorder="1" applyAlignment="1">
      <alignment horizontal="center" vertical="center"/>
    </xf>
    <xf numFmtId="0" fontId="6" fillId="0" borderId="8" xfId="22" applyFont="1" applyFill="1" applyBorder="1" applyAlignment="1">
      <alignment horizontal="right" vertical="center"/>
    </xf>
    <xf numFmtId="0" fontId="36" fillId="0" borderId="0" xfId="13" applyFont="1" applyFill="1" applyBorder="1" applyAlignment="1">
      <alignment vertical="center"/>
    </xf>
    <xf numFmtId="167" fontId="36" fillId="0" borderId="0" xfId="13" applyNumberFormat="1" applyFont="1" applyFill="1" applyBorder="1" applyAlignment="1">
      <alignment vertical="center"/>
    </xf>
    <xf numFmtId="0" fontId="41" fillId="0" borderId="0" xfId="0" applyFont="1" applyBorder="1" applyAlignment="1">
      <alignment horizontal="left"/>
    </xf>
    <xf numFmtId="0" fontId="41" fillId="0" borderId="6" xfId="0" applyFont="1" applyBorder="1" applyAlignment="1">
      <alignment horizontal="left"/>
    </xf>
    <xf numFmtId="0" fontId="36" fillId="0" borderId="9" xfId="18" applyFont="1" applyFill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5" fillId="0" borderId="0" xfId="9" applyFont="1" applyAlignment="1">
      <alignment horizontal="center" vertical="center"/>
    </xf>
    <xf numFmtId="0" fontId="35" fillId="0" borderId="0" xfId="9" applyFont="1" applyBorder="1" applyAlignment="1">
      <alignment horizontal="center" vertical="center"/>
    </xf>
    <xf numFmtId="0" fontId="35" fillId="0" borderId="0" xfId="4" applyFont="1" applyBorder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35" fillId="0" borderId="9" xfId="9" applyFont="1" applyBorder="1" applyAlignment="1">
      <alignment vertical="center"/>
    </xf>
    <xf numFmtId="0" fontId="35" fillId="0" borderId="9" xfId="9" applyFont="1" applyBorder="1" applyAlignment="1">
      <alignment horizontal="center" vertical="center"/>
    </xf>
    <xf numFmtId="0" fontId="15" fillId="0" borderId="9" xfId="17" applyFont="1" applyBorder="1" applyAlignment="1">
      <alignment horizontal="left" vertical="center"/>
    </xf>
    <xf numFmtId="0" fontId="35" fillId="0" borderId="0" xfId="4" applyFont="1" applyBorder="1" applyAlignment="1">
      <alignment horizontal="center" vertical="center"/>
    </xf>
    <xf numFmtId="0" fontId="35" fillId="0" borderId="0" xfId="17" applyFont="1" applyFill="1" applyBorder="1" applyAlignment="1">
      <alignment horizontal="left"/>
    </xf>
    <xf numFmtId="0" fontId="27" fillId="0" borderId="0" xfId="9" applyFont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27" fillId="0" borderId="0" xfId="9" applyFont="1" applyBorder="1" applyAlignment="1">
      <alignment horizontal="center" vertical="center"/>
    </xf>
    <xf numFmtId="171" fontId="20" fillId="0" borderId="0" xfId="4" quotePrefix="1" applyNumberFormat="1" applyFont="1" applyBorder="1" applyAlignment="1">
      <alignment vertical="center"/>
    </xf>
    <xf numFmtId="171" fontId="20" fillId="0" borderId="0" xfId="4" applyNumberFormat="1" applyFont="1" applyBorder="1" applyAlignment="1">
      <alignment vertical="center"/>
    </xf>
    <xf numFmtId="0" fontId="68" fillId="2" borderId="0" xfId="5" applyFont="1" applyFill="1" applyBorder="1"/>
    <xf numFmtId="0" fontId="67" fillId="2" borderId="0" xfId="5" applyFont="1" applyFill="1" applyBorder="1"/>
    <xf numFmtId="0" fontId="68" fillId="2" borderId="0" xfId="5" applyFont="1" applyFill="1" applyBorder="1" applyAlignment="1">
      <alignment horizontal="left"/>
    </xf>
    <xf numFmtId="165" fontId="68" fillId="2" borderId="0" xfId="5" applyNumberFormat="1" applyFont="1" applyFill="1" applyBorder="1" applyAlignment="1">
      <alignment horizontal="center"/>
    </xf>
    <xf numFmtId="0" fontId="67" fillId="2" borderId="0" xfId="5" applyFont="1" applyFill="1" applyBorder="1" applyAlignment="1">
      <alignment horizontal="right"/>
    </xf>
    <xf numFmtId="170" fontId="67" fillId="2" borderId="0" xfId="5" applyNumberFormat="1" applyFont="1" applyFill="1" applyBorder="1" applyAlignment="1">
      <alignment horizontal="center"/>
    </xf>
    <xf numFmtId="0" fontId="36" fillId="0" borderId="9" xfId="13" applyFont="1" applyFill="1" applyBorder="1" applyAlignment="1">
      <alignment vertical="center" wrapText="1"/>
    </xf>
    <xf numFmtId="170" fontId="15" fillId="0" borderId="0" xfId="13" applyNumberFormat="1" applyFont="1" applyBorder="1" applyAlignment="1">
      <alignment vertical="center"/>
    </xf>
    <xf numFmtId="170" fontId="64" fillId="0" borderId="0" xfId="13" applyNumberFormat="1" applyFont="1" applyFill="1" applyBorder="1" applyAlignment="1">
      <alignment vertical="center"/>
    </xf>
    <xf numFmtId="170" fontId="14" fillId="0" borderId="0" xfId="13" applyNumberFormat="1" applyFont="1" applyFill="1" applyBorder="1" applyAlignment="1">
      <alignment vertical="center"/>
    </xf>
    <xf numFmtId="166" fontId="65" fillId="0" borderId="0" xfId="13" applyNumberFormat="1" applyFont="1" applyFill="1" applyBorder="1" applyAlignment="1">
      <alignment vertical="center"/>
    </xf>
    <xf numFmtId="0" fontId="15" fillId="0" borderId="9" xfId="13" applyFont="1" applyBorder="1" applyAlignment="1">
      <alignment vertical="center"/>
    </xf>
    <xf numFmtId="166" fontId="36" fillId="0" borderId="0" xfId="13" applyNumberFormat="1" applyFont="1" applyFill="1" applyBorder="1" applyAlignment="1">
      <alignment vertical="center"/>
    </xf>
    <xf numFmtId="0" fontId="67" fillId="2" borderId="0" xfId="5" applyFont="1" applyFill="1" applyBorder="1" applyAlignment="1"/>
    <xf numFmtId="165" fontId="68" fillId="8" borderId="0" xfId="5" applyNumberFormat="1" applyFont="1" applyFill="1" applyBorder="1" applyAlignment="1">
      <alignment horizontal="center"/>
    </xf>
    <xf numFmtId="0" fontId="36" fillId="8" borderId="0" xfId="18" applyFont="1" applyFill="1" applyBorder="1" applyAlignment="1">
      <alignment vertical="center"/>
    </xf>
    <xf numFmtId="170" fontId="15" fillId="8" borderId="0" xfId="13" applyNumberFormat="1" applyFont="1" applyFill="1" applyBorder="1" applyAlignment="1">
      <alignment vertical="center"/>
    </xf>
    <xf numFmtId="170" fontId="64" fillId="8" borderId="0" xfId="13" applyNumberFormat="1" applyFont="1" applyFill="1" applyBorder="1" applyAlignment="1">
      <alignment vertical="center"/>
    </xf>
    <xf numFmtId="167" fontId="36" fillId="8" borderId="0" xfId="13" applyNumberFormat="1" applyFont="1" applyFill="1" applyBorder="1" applyAlignment="1">
      <alignment vertical="center"/>
    </xf>
    <xf numFmtId="166" fontId="65" fillId="8" borderId="0" xfId="13" applyNumberFormat="1" applyFont="1" applyFill="1" applyBorder="1" applyAlignment="1">
      <alignment vertical="center"/>
    </xf>
    <xf numFmtId="170" fontId="14" fillId="8" borderId="0" xfId="13" applyNumberFormat="1" applyFont="1" applyFill="1" applyBorder="1" applyAlignment="1">
      <alignment vertical="center"/>
    </xf>
    <xf numFmtId="0" fontId="36" fillId="0" borderId="0" xfId="18" applyFont="1" applyFill="1" applyAlignment="1"/>
    <xf numFmtId="0" fontId="36" fillId="0" borderId="9" xfId="18" applyFont="1" applyFill="1" applyBorder="1" applyAlignment="1"/>
    <xf numFmtId="0" fontId="41" fillId="2" borderId="0" xfId="5" applyFont="1" applyFill="1" applyBorder="1" applyAlignment="1"/>
    <xf numFmtId="165" fontId="68" fillId="8" borderId="0" xfId="5" applyNumberFormat="1" applyFont="1" applyFill="1" applyBorder="1" applyAlignment="1">
      <alignment horizontal="center" vertical="center"/>
    </xf>
    <xf numFmtId="0" fontId="42" fillId="0" borderId="9" xfId="0" applyFont="1" applyFill="1" applyBorder="1" applyAlignment="1">
      <alignment horizontal="left"/>
    </xf>
    <xf numFmtId="0" fontId="69" fillId="7" borderId="0" xfId="5" applyFont="1" applyFill="1" applyBorder="1"/>
    <xf numFmtId="0" fontId="36" fillId="0" borderId="8" xfId="18" applyFont="1" applyFill="1" applyBorder="1" applyAlignment="1">
      <alignment vertical="center"/>
    </xf>
    <xf numFmtId="1" fontId="15" fillId="0" borderId="0" xfId="4" quotePrefix="1" applyNumberFormat="1" applyFont="1" applyBorder="1" applyAlignment="1">
      <alignment horizontal="left"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75" fillId="0" borderId="0" xfId="9" applyFont="1" applyBorder="1" applyAlignment="1">
      <alignment vertical="center"/>
    </xf>
    <xf numFmtId="0" fontId="75" fillId="0" borderId="0" xfId="9" applyFont="1" applyAlignment="1">
      <alignment vertical="center"/>
    </xf>
    <xf numFmtId="0" fontId="75" fillId="0" borderId="0" xfId="9" applyFont="1" applyAlignment="1">
      <alignment horizontal="center" vertical="center"/>
    </xf>
    <xf numFmtId="0" fontId="76" fillId="0" borderId="0" xfId="9" applyFont="1" applyBorder="1" applyAlignment="1">
      <alignment vertical="center"/>
    </xf>
    <xf numFmtId="0" fontId="76" fillId="0" borderId="0" xfId="9" applyFont="1" applyAlignment="1">
      <alignment vertical="center"/>
    </xf>
    <xf numFmtId="0" fontId="75" fillId="0" borderId="0" xfId="9" applyFont="1" applyBorder="1" applyAlignment="1">
      <alignment horizontal="center" vertical="center"/>
    </xf>
    <xf numFmtId="0" fontId="75" fillId="0" borderId="0" xfId="4" applyFont="1" applyBorder="1" applyAlignment="1">
      <alignment vertical="center"/>
    </xf>
    <xf numFmtId="0" fontId="76" fillId="0" borderId="0" xfId="4" applyFont="1" applyBorder="1" applyAlignment="1">
      <alignment vertical="center"/>
    </xf>
    <xf numFmtId="0" fontId="77" fillId="0" borderId="0" xfId="17" applyFont="1" applyBorder="1" applyAlignment="1">
      <alignment horizontal="left" vertical="center"/>
    </xf>
    <xf numFmtId="0" fontId="76" fillId="0" borderId="0" xfId="17" applyFont="1" applyBorder="1" applyAlignment="1">
      <alignment horizontal="left" vertical="center"/>
    </xf>
    <xf numFmtId="0" fontId="76" fillId="0" borderId="0" xfId="4" applyFont="1" applyBorder="1" applyAlignment="1">
      <alignment horizontal="left" vertical="center"/>
    </xf>
    <xf numFmtId="0" fontId="76" fillId="0" borderId="0" xfId="17" applyFont="1" applyFill="1" applyBorder="1" applyAlignment="1">
      <alignment horizontal="left" vertical="center"/>
    </xf>
    <xf numFmtId="164" fontId="27" fillId="0" borderId="9" xfId="3" applyFont="1" applyFill="1" applyBorder="1" applyAlignment="1" applyProtection="1">
      <alignment vertical="center"/>
      <protection locked="0"/>
    </xf>
    <xf numFmtId="0" fontId="27" fillId="0" borderId="9" xfId="9" applyFont="1" applyBorder="1" applyAlignment="1">
      <alignment horizontal="left" vertical="center"/>
    </xf>
    <xf numFmtId="0" fontId="75" fillId="0" borderId="0" xfId="4" applyFont="1" applyBorder="1" applyAlignment="1">
      <alignment horizontal="left" vertical="center"/>
    </xf>
    <xf numFmtId="0" fontId="76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76" fillId="0" borderId="0" xfId="4" applyNumberFormat="1" applyFont="1" applyBorder="1" applyAlignment="1">
      <alignment horizontal="left" vertical="center"/>
    </xf>
    <xf numFmtId="1" fontId="76" fillId="0" borderId="0" xfId="4" quotePrefix="1" applyNumberFormat="1" applyFont="1" applyBorder="1" applyAlignment="1">
      <alignment horizontal="left" vertical="center"/>
    </xf>
    <xf numFmtId="171" fontId="15" fillId="0" borderId="0" xfId="4" quotePrefix="1" applyNumberFormat="1" applyFont="1" applyBorder="1" applyAlignment="1">
      <alignment vertical="center"/>
    </xf>
    <xf numFmtId="0" fontId="78" fillId="0" borderId="0" xfId="4" applyFont="1" applyBorder="1" applyAlignment="1">
      <alignment horizontal="left" vertical="center"/>
    </xf>
    <xf numFmtId="9" fontId="78" fillId="0" borderId="0" xfId="4" applyNumberFormat="1" applyFont="1" applyBorder="1" applyAlignment="1">
      <alignment horizontal="left" vertical="center"/>
    </xf>
    <xf numFmtId="171" fontId="15" fillId="0" borderId="0" xfId="4" applyNumberFormat="1" applyFont="1" applyBorder="1" applyAlignment="1">
      <alignment vertical="center"/>
    </xf>
    <xf numFmtId="0" fontId="15" fillId="0" borderId="0" xfId="9" applyFont="1" applyAlignment="1">
      <alignment horizontal="left" vertical="center"/>
    </xf>
    <xf numFmtId="0" fontId="61" fillId="0" borderId="0" xfId="32" applyFont="1"/>
    <xf numFmtId="172" fontId="76" fillId="0" borderId="0" xfId="9" applyNumberFormat="1" applyFont="1" applyAlignment="1">
      <alignment vertical="center"/>
    </xf>
    <xf numFmtId="0" fontId="76" fillId="0" borderId="9" xfId="9" applyFont="1" applyBorder="1" applyAlignment="1">
      <alignment vertical="center"/>
    </xf>
    <xf numFmtId="0" fontId="27" fillId="0" borderId="9" xfId="9" applyFont="1" applyBorder="1" applyAlignment="1">
      <alignment vertical="center"/>
    </xf>
    <xf numFmtId="0" fontId="76" fillId="0" borderId="0" xfId="9" applyFont="1" applyBorder="1" applyAlignment="1">
      <alignment horizontal="left" vertical="center"/>
    </xf>
    <xf numFmtId="0" fontId="76" fillId="0" borderId="0" xfId="9" applyFont="1" applyAlignment="1">
      <alignment horizontal="center" vertical="center"/>
    </xf>
    <xf numFmtId="2" fontId="76" fillId="0" borderId="0" xfId="4" applyNumberFormat="1" applyFont="1" applyBorder="1" applyAlignment="1">
      <alignment vertical="center"/>
    </xf>
    <xf numFmtId="0" fontId="79" fillId="0" borderId="0" xfId="32" applyFont="1" applyFill="1" applyBorder="1" applyAlignment="1">
      <alignment vertical="center"/>
    </xf>
    <xf numFmtId="0" fontId="20" fillId="0" borderId="0" xfId="32" applyFont="1" applyAlignment="1">
      <alignment vertical="center"/>
    </xf>
    <xf numFmtId="0" fontId="3" fillId="0" borderId="0" xfId="32"/>
    <xf numFmtId="0" fontId="36" fillId="0" borderId="0" xfId="32" applyFont="1" applyFill="1" applyAlignment="1">
      <alignment vertical="center"/>
    </xf>
    <xf numFmtId="0" fontId="37" fillId="0" borderId="0" xfId="32" applyFont="1" applyAlignment="1">
      <alignment vertical="center"/>
    </xf>
    <xf numFmtId="0" fontId="15" fillId="0" borderId="0" xfId="9" applyFont="1" applyBorder="1" applyAlignment="1">
      <alignment horizontal="center" vertical="center"/>
    </xf>
    <xf numFmtId="0" fontId="75" fillId="0" borderId="0" xfId="9" applyFont="1" applyAlignment="1">
      <alignment horizontal="left" vertical="center"/>
    </xf>
    <xf numFmtId="0" fontId="15" fillId="0" borderId="0" xfId="0" quotePrefix="1" applyFont="1" applyFill="1" applyBorder="1" applyAlignment="1">
      <alignment vertical="center"/>
    </xf>
    <xf numFmtId="0" fontId="36" fillId="8" borderId="0" xfId="0" applyFont="1" applyFill="1" applyBorder="1" applyAlignment="1"/>
    <xf numFmtId="174" fontId="15" fillId="0" borderId="0" xfId="0" quotePrefix="1" applyNumberFormat="1" applyFont="1" applyFill="1" applyBorder="1" applyAlignment="1"/>
    <xf numFmtId="0" fontId="36" fillId="0" borderId="0" xfId="18" applyFont="1" applyFill="1" applyBorder="1" applyAlignment="1">
      <alignment vertical="center"/>
    </xf>
    <xf numFmtId="0" fontId="36" fillId="0" borderId="14" xfId="18" applyFont="1" applyFill="1" applyBorder="1" applyAlignment="1">
      <alignment vertical="center"/>
    </xf>
    <xf numFmtId="0" fontId="42" fillId="0" borderId="0" xfId="18" applyFont="1" applyFill="1" applyBorder="1" applyAlignment="1">
      <alignment vertical="center"/>
    </xf>
    <xf numFmtId="0" fontId="82" fillId="0" borderId="0" xfId="18" applyFont="1" applyFill="1" applyAlignment="1"/>
    <xf numFmtId="0" fontId="83" fillId="0" borderId="0" xfId="18" applyFont="1" applyFill="1" applyBorder="1" applyAlignment="1">
      <alignment vertical="center"/>
    </xf>
    <xf numFmtId="0" fontId="82" fillId="0" borderId="0" xfId="18" applyFont="1" applyFill="1" applyBorder="1" applyAlignment="1"/>
    <xf numFmtId="172" fontId="84" fillId="0" borderId="0" xfId="18" applyNumberFormat="1" applyFont="1" applyFill="1" applyBorder="1" applyAlignment="1">
      <alignment vertical="center"/>
    </xf>
    <xf numFmtId="0" fontId="83" fillId="0" borderId="0" xfId="18" applyFont="1" applyFill="1" applyAlignment="1">
      <alignment vertical="center"/>
    </xf>
    <xf numFmtId="172" fontId="82" fillId="0" borderId="0" xfId="18" applyNumberFormat="1" applyFont="1" applyFill="1" applyBorder="1" applyAlignment="1"/>
    <xf numFmtId="175" fontId="82" fillId="0" borderId="0" xfId="18" applyNumberFormat="1" applyFont="1" applyFill="1" applyBorder="1" applyAlignment="1"/>
    <xf numFmtId="0" fontId="82" fillId="0" borderId="0" xfId="18" applyFont="1" applyFill="1" applyAlignment="1">
      <alignment horizontal="center"/>
    </xf>
    <xf numFmtId="0" fontId="82" fillId="0" borderId="0" xfId="18" applyFont="1" applyFill="1" applyAlignment="1">
      <alignment horizontal="left"/>
    </xf>
    <xf numFmtId="0" fontId="84" fillId="0" borderId="0" xfId="18" applyFont="1" applyFill="1" applyAlignment="1">
      <alignment vertical="center"/>
    </xf>
    <xf numFmtId="0" fontId="82" fillId="0" borderId="0" xfId="0" applyFont="1" applyFill="1" applyBorder="1" applyAlignment="1"/>
    <xf numFmtId="0" fontId="82" fillId="0" borderId="0" xfId="0" applyFont="1" applyFill="1" applyBorder="1" applyAlignment="1">
      <alignment vertical="center"/>
    </xf>
    <xf numFmtId="0" fontId="82" fillId="0" borderId="0" xfId="0" applyFont="1" applyFill="1" applyAlignment="1">
      <alignment vertical="center"/>
    </xf>
    <xf numFmtId="0" fontId="83" fillId="0" borderId="0" xfId="0" applyFont="1" applyFill="1" applyAlignment="1">
      <alignment vertical="center"/>
    </xf>
    <xf numFmtId="0" fontId="83" fillId="0" borderId="0" xfId="0" applyFont="1" applyFill="1" applyBorder="1" applyAlignment="1">
      <alignment horizontal="right" vertical="center"/>
    </xf>
    <xf numFmtId="0" fontId="82" fillId="0" borderId="0" xfId="0" applyFont="1" applyFill="1" applyAlignment="1"/>
    <xf numFmtId="0" fontId="82" fillId="0" borderId="8" xfId="0" applyFont="1" applyFill="1" applyBorder="1" applyAlignment="1"/>
    <xf numFmtId="0" fontId="82" fillId="0" borderId="0" xfId="0" applyFont="1" applyFill="1" applyAlignment="1">
      <alignment horizontal="right"/>
    </xf>
    <xf numFmtId="0" fontId="82" fillId="0" borderId="0" xfId="0" applyFont="1" applyFill="1" applyBorder="1" applyAlignment="1">
      <alignment horizontal="right"/>
    </xf>
    <xf numFmtId="0" fontId="82" fillId="0" borderId="0" xfId="0" applyFont="1" applyFill="1" applyAlignment="1">
      <alignment horizontal="left"/>
    </xf>
    <xf numFmtId="0" fontId="88" fillId="0" borderId="0" xfId="0" applyFont="1" applyBorder="1" applyAlignment="1">
      <alignment horizontal="center"/>
    </xf>
    <xf numFmtId="0" fontId="82" fillId="0" borderId="0" xfId="0" applyFont="1" applyFill="1" applyBorder="1" applyAlignment="1">
      <alignment horizontal="left" vertical="center"/>
    </xf>
    <xf numFmtId="0" fontId="82" fillId="0" borderId="0" xfId="0" applyFont="1" applyFill="1" applyBorder="1" applyAlignment="1">
      <alignment horizontal="center" vertical="center"/>
    </xf>
    <xf numFmtId="0" fontId="88" fillId="0" borderId="0" xfId="0" applyFont="1" applyBorder="1" applyAlignment="1">
      <alignment horizontal="left"/>
    </xf>
    <xf numFmtId="0" fontId="82" fillId="0" borderId="9" xfId="0" applyFont="1" applyFill="1" applyBorder="1" applyAlignment="1">
      <alignment vertical="center"/>
    </xf>
    <xf numFmtId="0" fontId="82" fillId="0" borderId="0" xfId="0" applyFont="1" applyFill="1" applyBorder="1" applyAlignment="1">
      <alignment horizontal="center"/>
    </xf>
    <xf numFmtId="0" fontId="82" fillId="0" borderId="9" xfId="0" applyFont="1" applyFill="1" applyBorder="1" applyAlignment="1">
      <alignment horizontal="left"/>
    </xf>
    <xf numFmtId="0" fontId="83" fillId="0" borderId="0" xfId="0" applyFont="1" applyFill="1" applyAlignment="1">
      <alignment horizontal="left" vertical="center"/>
    </xf>
    <xf numFmtId="0" fontId="88" fillId="0" borderId="6" xfId="0" applyFont="1" applyBorder="1" applyAlignment="1">
      <alignment horizontal="left"/>
    </xf>
    <xf numFmtId="0" fontId="83" fillId="0" borderId="0" xfId="0" applyFont="1" applyFill="1" applyAlignment="1">
      <alignment horizontal="center" vertical="center"/>
    </xf>
    <xf numFmtId="0" fontId="89" fillId="0" borderId="0" xfId="0" applyFont="1" applyBorder="1" applyAlignment="1">
      <alignment horizontal="center" vertical="center"/>
    </xf>
    <xf numFmtId="0" fontId="90" fillId="2" borderId="0" xfId="5" applyFont="1" applyFill="1" applyBorder="1"/>
    <xf numFmtId="0" fontId="91" fillId="2" borderId="0" xfId="5" applyFont="1" applyFill="1" applyBorder="1"/>
    <xf numFmtId="0" fontId="89" fillId="0" borderId="9" xfId="13" applyFont="1" applyBorder="1" applyAlignment="1">
      <alignment vertical="center"/>
    </xf>
    <xf numFmtId="0" fontId="83" fillId="0" borderId="9" xfId="13" applyFont="1" applyFill="1" applyBorder="1" applyAlignment="1">
      <alignment vertical="center" wrapText="1"/>
    </xf>
    <xf numFmtId="0" fontId="83" fillId="0" borderId="0" xfId="13" applyFont="1" applyFill="1" applyBorder="1" applyAlignment="1">
      <alignment vertical="center"/>
    </xf>
    <xf numFmtId="0" fontId="83" fillId="0" borderId="0" xfId="13" applyFont="1" applyFill="1" applyAlignment="1">
      <alignment vertical="center"/>
    </xf>
    <xf numFmtId="0" fontId="83" fillId="0" borderId="8" xfId="18" applyFont="1" applyFill="1" applyBorder="1" applyAlignment="1">
      <alignment vertical="center"/>
    </xf>
    <xf numFmtId="165" fontId="90" fillId="8" borderId="0" xfId="5" applyNumberFormat="1" applyFont="1" applyFill="1" applyBorder="1" applyAlignment="1">
      <alignment horizontal="center" vertical="center"/>
    </xf>
    <xf numFmtId="0" fontId="83" fillId="8" borderId="0" xfId="18" applyFont="1" applyFill="1" applyBorder="1" applyAlignment="1">
      <alignment vertical="center"/>
    </xf>
    <xf numFmtId="170" fontId="89" fillId="8" borderId="0" xfId="13" applyNumberFormat="1" applyFont="1" applyFill="1" applyBorder="1" applyAlignment="1">
      <alignment vertical="center"/>
    </xf>
    <xf numFmtId="170" fontId="96" fillId="8" borderId="0" xfId="13" applyNumberFormat="1" applyFont="1" applyFill="1" applyBorder="1" applyAlignment="1">
      <alignment vertical="center"/>
    </xf>
    <xf numFmtId="167" fontId="83" fillId="8" borderId="0" xfId="13" applyNumberFormat="1" applyFont="1" applyFill="1" applyBorder="1" applyAlignment="1">
      <alignment vertical="center"/>
    </xf>
    <xf numFmtId="166" fontId="97" fillId="8" borderId="0" xfId="13" applyNumberFormat="1" applyFont="1" applyFill="1" applyBorder="1" applyAlignment="1">
      <alignment vertical="center"/>
    </xf>
    <xf numFmtId="166" fontId="97" fillId="0" borderId="0" xfId="13" applyNumberFormat="1" applyFont="1" applyFill="1" applyBorder="1" applyAlignment="1">
      <alignment vertical="center"/>
    </xf>
    <xf numFmtId="166" fontId="83" fillId="0" borderId="0" xfId="13" applyNumberFormat="1" applyFont="1" applyFill="1" applyBorder="1" applyAlignment="1">
      <alignment vertical="center"/>
    </xf>
    <xf numFmtId="0" fontId="90" fillId="2" borderId="0" xfId="5" applyFont="1" applyFill="1" applyBorder="1" applyAlignment="1">
      <alignment horizontal="left"/>
    </xf>
    <xf numFmtId="165" fontId="90" fillId="2" borderId="0" xfId="5" applyNumberFormat="1" applyFont="1" applyFill="1" applyBorder="1" applyAlignment="1">
      <alignment horizontal="center"/>
    </xf>
    <xf numFmtId="165" fontId="90" fillId="8" borderId="0" xfId="5" applyNumberFormat="1" applyFont="1" applyFill="1" applyBorder="1" applyAlignment="1">
      <alignment horizontal="center"/>
    </xf>
    <xf numFmtId="170" fontId="98" fillId="8" borderId="0" xfId="13" applyNumberFormat="1" applyFont="1" applyFill="1" applyBorder="1" applyAlignment="1">
      <alignment vertical="center"/>
    </xf>
    <xf numFmtId="170" fontId="89" fillId="0" borderId="0" xfId="13" applyNumberFormat="1" applyFont="1" applyBorder="1" applyAlignment="1">
      <alignment vertical="center"/>
    </xf>
    <xf numFmtId="170" fontId="96" fillId="0" borderId="0" xfId="13" applyNumberFormat="1" applyFont="1" applyFill="1" applyBorder="1" applyAlignment="1">
      <alignment vertical="center"/>
    </xf>
    <xf numFmtId="170" fontId="98" fillId="0" borderId="0" xfId="13" applyNumberFormat="1" applyFont="1" applyFill="1" applyBorder="1" applyAlignment="1">
      <alignment vertical="center"/>
    </xf>
    <xf numFmtId="167" fontId="83" fillId="0" borderId="0" xfId="13" applyNumberFormat="1" applyFont="1" applyFill="1" applyBorder="1" applyAlignment="1">
      <alignment vertical="center"/>
    </xf>
    <xf numFmtId="0" fontId="91" fillId="2" borderId="0" xfId="5" applyFont="1" applyFill="1" applyBorder="1" applyAlignment="1">
      <alignment horizontal="right"/>
    </xf>
    <xf numFmtId="0" fontId="99" fillId="7" borderId="0" xfId="5" applyFont="1" applyFill="1" applyBorder="1"/>
    <xf numFmtId="0" fontId="88" fillId="2" borderId="0" xfId="5" applyFont="1" applyFill="1" applyBorder="1" applyAlignment="1"/>
    <xf numFmtId="0" fontId="82" fillId="0" borderId="0" xfId="18" applyFont="1" applyFill="1" applyBorder="1" applyAlignment="1">
      <alignment vertical="center"/>
    </xf>
    <xf numFmtId="0" fontId="83" fillId="0" borderId="14" xfId="18" applyFont="1" applyFill="1" applyBorder="1" applyAlignment="1">
      <alignment vertical="center"/>
    </xf>
    <xf numFmtId="0" fontId="91" fillId="2" borderId="0" xfId="5" applyFont="1" applyFill="1" applyBorder="1" applyAlignment="1"/>
    <xf numFmtId="170" fontId="91" fillId="2" borderId="0" xfId="5" applyNumberFormat="1" applyFont="1" applyFill="1" applyBorder="1" applyAlignment="1">
      <alignment horizontal="center"/>
    </xf>
    <xf numFmtId="0" fontId="83" fillId="0" borderId="0" xfId="18" applyFont="1" applyFill="1" applyAlignment="1"/>
    <xf numFmtId="0" fontId="83" fillId="0" borderId="9" xfId="18" applyFont="1" applyFill="1" applyBorder="1" applyAlignment="1"/>
    <xf numFmtId="0" fontId="83" fillId="0" borderId="9" xfId="18" applyFont="1" applyFill="1" applyBorder="1" applyAlignment="1">
      <alignment vertical="center"/>
    </xf>
    <xf numFmtId="0" fontId="100" fillId="0" borderId="0" xfId="9" applyFont="1" applyAlignment="1">
      <alignment vertical="center"/>
    </xf>
    <xf numFmtId="0" fontId="100" fillId="0" borderId="0" xfId="0" applyFont="1" applyAlignment="1">
      <alignment vertical="center"/>
    </xf>
    <xf numFmtId="0" fontId="101" fillId="0" borderId="0" xfId="0" applyFont="1"/>
    <xf numFmtId="0" fontId="100" fillId="0" borderId="0" xfId="9" applyFont="1" applyBorder="1" applyAlignment="1">
      <alignment vertical="center"/>
    </xf>
    <xf numFmtId="0" fontId="103" fillId="0" borderId="0" xfId="18" applyFont="1" applyFill="1" applyAlignment="1"/>
    <xf numFmtId="0" fontId="104" fillId="0" borderId="0" xfId="18" applyFont="1" applyFill="1" applyBorder="1" applyAlignment="1">
      <alignment vertical="center"/>
    </xf>
    <xf numFmtId="0" fontId="104" fillId="0" borderId="0" xfId="18" applyFont="1" applyFill="1" applyAlignment="1">
      <alignment vertical="center"/>
    </xf>
    <xf numFmtId="0" fontId="103" fillId="0" borderId="0" xfId="18" applyFont="1" applyFill="1" applyBorder="1" applyAlignment="1"/>
    <xf numFmtId="172" fontId="105" fillId="0" borderId="0" xfId="18" applyNumberFormat="1" applyFont="1" applyFill="1" applyBorder="1" applyAlignment="1">
      <alignment vertical="center"/>
    </xf>
    <xf numFmtId="172" fontId="103" fillId="0" borderId="0" xfId="18" applyNumberFormat="1" applyFont="1" applyFill="1" applyBorder="1" applyAlignment="1"/>
    <xf numFmtId="0" fontId="103" fillId="0" borderId="0" xfId="18" applyFont="1" applyFill="1" applyAlignment="1">
      <alignment horizontal="center"/>
    </xf>
    <xf numFmtId="0" fontId="103" fillId="0" borderId="0" xfId="18" applyFont="1" applyFill="1" applyAlignment="1">
      <alignment horizontal="left"/>
    </xf>
    <xf numFmtId="0" fontId="105" fillId="0" borderId="0" xfId="18" applyFont="1" applyFill="1" applyAlignment="1">
      <alignment vertical="center"/>
    </xf>
    <xf numFmtId="0" fontId="103" fillId="0" borderId="0" xfId="0" applyFont="1" applyFill="1" applyBorder="1" applyAlignment="1"/>
    <xf numFmtId="0" fontId="103" fillId="0" borderId="0" xfId="0" applyFont="1" applyFill="1" applyBorder="1" applyAlignment="1">
      <alignment vertical="center"/>
    </xf>
    <xf numFmtId="0" fontId="103" fillId="0" borderId="0" xfId="0" applyFont="1" applyFill="1" applyAlignment="1">
      <alignment vertical="center"/>
    </xf>
    <xf numFmtId="0" fontId="104" fillId="0" borderId="0" xfId="0" applyFont="1" applyFill="1" applyAlignment="1">
      <alignment vertical="center"/>
    </xf>
    <xf numFmtId="0" fontId="103" fillId="0" borderId="8" xfId="0" applyFont="1" applyFill="1" applyBorder="1" applyAlignment="1"/>
    <xf numFmtId="0" fontId="103" fillId="0" borderId="8" xfId="0" applyFont="1" applyFill="1" applyBorder="1" applyAlignment="1">
      <alignment vertical="center"/>
    </xf>
    <xf numFmtId="0" fontId="104" fillId="0" borderId="0" xfId="0" applyFont="1" applyFill="1" applyBorder="1" applyAlignment="1">
      <alignment horizontal="right" vertical="center"/>
    </xf>
    <xf numFmtId="0" fontId="103" fillId="0" borderId="0" xfId="0" applyFont="1" applyFill="1" applyAlignment="1"/>
    <xf numFmtId="0" fontId="103" fillId="0" borderId="0" xfId="0" applyFont="1" applyFill="1" applyAlignment="1">
      <alignment horizontal="right"/>
    </xf>
    <xf numFmtId="0" fontId="103" fillId="0" borderId="0" xfId="0" applyFont="1" applyFill="1" applyBorder="1" applyAlignment="1">
      <alignment horizontal="right"/>
    </xf>
    <xf numFmtId="0" fontId="103" fillId="0" borderId="0" xfId="0" applyFont="1" applyFill="1" applyAlignment="1">
      <alignment horizontal="left"/>
    </xf>
    <xf numFmtId="0" fontId="107" fillId="0" borderId="0" xfId="0" applyFont="1" applyBorder="1" applyAlignment="1">
      <alignment horizontal="center"/>
    </xf>
    <xf numFmtId="0" fontId="103" fillId="0" borderId="0" xfId="0" applyFont="1" applyFill="1" applyBorder="1" applyAlignment="1">
      <alignment horizontal="left" vertical="center"/>
    </xf>
    <xf numFmtId="0" fontId="103" fillId="0" borderId="0" xfId="0" applyFont="1" applyFill="1" applyBorder="1" applyAlignment="1">
      <alignment horizontal="center" vertical="center"/>
    </xf>
    <xf numFmtId="0" fontId="107" fillId="0" borderId="0" xfId="0" applyFont="1" applyBorder="1" applyAlignment="1">
      <alignment horizontal="left"/>
    </xf>
    <xf numFmtId="0" fontId="103" fillId="0" borderId="9" xfId="0" applyFont="1" applyFill="1" applyBorder="1" applyAlignment="1">
      <alignment vertical="center"/>
    </xf>
    <xf numFmtId="0" fontId="103" fillId="0" borderId="0" xfId="0" applyFont="1" applyFill="1" applyBorder="1" applyAlignment="1">
      <alignment horizontal="center"/>
    </xf>
    <xf numFmtId="0" fontId="103" fillId="0" borderId="9" xfId="0" applyFont="1" applyFill="1" applyBorder="1" applyAlignment="1">
      <alignment horizontal="left"/>
    </xf>
    <xf numFmtId="0" fontId="104" fillId="0" borderId="0" xfId="0" applyFont="1" applyFill="1" applyAlignment="1">
      <alignment horizontal="left" vertical="center"/>
    </xf>
    <xf numFmtId="0" fontId="107" fillId="0" borderId="6" xfId="0" applyFont="1" applyBorder="1" applyAlignment="1">
      <alignment horizontal="left"/>
    </xf>
    <xf numFmtId="0" fontId="104" fillId="0" borderId="0" xfId="0" applyFont="1" applyFill="1" applyAlignment="1">
      <alignment horizontal="center" vertical="center"/>
    </xf>
    <xf numFmtId="0" fontId="108" fillId="0" borderId="0" xfId="0" applyFont="1" applyBorder="1" applyAlignment="1">
      <alignment horizontal="center" vertical="center"/>
    </xf>
    <xf numFmtId="0" fontId="109" fillId="2" borderId="0" xfId="5" applyFont="1" applyFill="1" applyBorder="1"/>
    <xf numFmtId="0" fontId="110" fillId="2" borderId="0" xfId="5" applyFont="1" applyFill="1" applyBorder="1"/>
    <xf numFmtId="0" fontId="108" fillId="0" borderId="9" xfId="13" applyFont="1" applyBorder="1" applyAlignment="1">
      <alignment vertical="center"/>
    </xf>
    <xf numFmtId="0" fontId="104" fillId="0" borderId="9" xfId="13" applyFont="1" applyFill="1" applyBorder="1" applyAlignment="1">
      <alignment vertical="center" wrapText="1"/>
    </xf>
    <xf numFmtId="0" fontId="104" fillId="0" borderId="0" xfId="13" applyFont="1" applyFill="1" applyBorder="1" applyAlignment="1">
      <alignment vertical="center"/>
    </xf>
    <xf numFmtId="0" fontId="104" fillId="0" borderId="0" xfId="13" applyFont="1" applyFill="1" applyAlignment="1">
      <alignment vertical="center"/>
    </xf>
    <xf numFmtId="0" fontId="104" fillId="0" borderId="8" xfId="18" applyFont="1" applyFill="1" applyBorder="1" applyAlignment="1">
      <alignment vertical="center"/>
    </xf>
    <xf numFmtId="165" fontId="109" fillId="8" borderId="0" xfId="5" applyNumberFormat="1" applyFont="1" applyFill="1" applyBorder="1" applyAlignment="1">
      <alignment horizontal="center" vertical="center"/>
    </xf>
    <xf numFmtId="0" fontId="104" fillId="8" borderId="0" xfId="18" applyFont="1" applyFill="1" applyBorder="1" applyAlignment="1">
      <alignment vertical="center"/>
    </xf>
    <xf numFmtId="170" fontId="108" fillId="8" borderId="0" xfId="13" applyNumberFormat="1" applyFont="1" applyFill="1" applyBorder="1" applyAlignment="1">
      <alignment vertical="center"/>
    </xf>
    <xf numFmtId="170" fontId="114" fillId="8" borderId="0" xfId="13" applyNumberFormat="1" applyFont="1" applyFill="1" applyBorder="1" applyAlignment="1">
      <alignment vertical="center"/>
    </xf>
    <xf numFmtId="167" fontId="104" fillId="8" borderId="0" xfId="13" applyNumberFormat="1" applyFont="1" applyFill="1" applyBorder="1" applyAlignment="1">
      <alignment vertical="center"/>
    </xf>
    <xf numFmtId="166" fontId="115" fillId="8" borderId="0" xfId="13" applyNumberFormat="1" applyFont="1" applyFill="1" applyBorder="1" applyAlignment="1">
      <alignment vertical="center"/>
    </xf>
    <xf numFmtId="166" fontId="115" fillId="0" borderId="0" xfId="13" applyNumberFormat="1" applyFont="1" applyFill="1" applyBorder="1" applyAlignment="1">
      <alignment vertical="center"/>
    </xf>
    <xf numFmtId="166" fontId="104" fillId="0" borderId="0" xfId="13" applyNumberFormat="1" applyFont="1" applyFill="1" applyBorder="1" applyAlignment="1">
      <alignment vertical="center"/>
    </xf>
    <xf numFmtId="0" fontId="109" fillId="2" borderId="0" xfId="5" applyFont="1" applyFill="1" applyBorder="1" applyAlignment="1">
      <alignment horizontal="left"/>
    </xf>
    <xf numFmtId="165" fontId="109" fillId="2" borderId="0" xfId="5" applyNumberFormat="1" applyFont="1" applyFill="1" applyBorder="1" applyAlignment="1">
      <alignment horizontal="center"/>
    </xf>
    <xf numFmtId="165" fontId="109" fillId="8" borderId="0" xfId="5" applyNumberFormat="1" applyFont="1" applyFill="1" applyBorder="1" applyAlignment="1">
      <alignment horizontal="center"/>
    </xf>
    <xf numFmtId="170" fontId="116" fillId="8" borderId="0" xfId="13" applyNumberFormat="1" applyFont="1" applyFill="1" applyBorder="1" applyAlignment="1">
      <alignment vertical="center"/>
    </xf>
    <xf numFmtId="170" fontId="108" fillId="0" borderId="0" xfId="13" applyNumberFormat="1" applyFont="1" applyBorder="1" applyAlignment="1">
      <alignment vertical="center"/>
    </xf>
    <xf numFmtId="170" fontId="114" fillId="0" borderId="0" xfId="13" applyNumberFormat="1" applyFont="1" applyFill="1" applyBorder="1" applyAlignment="1">
      <alignment vertical="center"/>
    </xf>
    <xf numFmtId="170" fontId="116" fillId="0" borderId="0" xfId="13" applyNumberFormat="1" applyFont="1" applyFill="1" applyBorder="1" applyAlignment="1">
      <alignment vertical="center"/>
    </xf>
    <xf numFmtId="167" fontId="104" fillId="0" borderId="0" xfId="13" applyNumberFormat="1" applyFont="1" applyFill="1" applyBorder="1" applyAlignment="1">
      <alignment vertical="center"/>
    </xf>
    <xf numFmtId="0" fontId="110" fillId="2" borderId="0" xfId="5" applyFont="1" applyFill="1" applyBorder="1" applyAlignment="1">
      <alignment horizontal="right"/>
    </xf>
    <xf numFmtId="0" fontId="117" fillId="7" borderId="0" xfId="5" applyFont="1" applyFill="1" applyBorder="1"/>
    <xf numFmtId="0" fontId="107" fillId="2" borderId="0" xfId="5" applyFont="1" applyFill="1" applyBorder="1" applyAlignment="1"/>
    <xf numFmtId="0" fontId="103" fillId="0" borderId="0" xfId="18" applyFont="1" applyFill="1" applyBorder="1" applyAlignment="1">
      <alignment vertical="center"/>
    </xf>
    <xf numFmtId="0" fontId="110" fillId="2" borderId="0" xfId="5" applyFont="1" applyFill="1" applyBorder="1" applyAlignment="1"/>
    <xf numFmtId="170" fontId="110" fillId="2" borderId="0" xfId="5" applyNumberFormat="1" applyFont="1" applyFill="1" applyBorder="1" applyAlignment="1">
      <alignment horizontal="center"/>
    </xf>
    <xf numFmtId="0" fontId="104" fillId="0" borderId="0" xfId="18" applyFont="1" applyFill="1" applyAlignment="1"/>
    <xf numFmtId="0" fontId="104" fillId="0" borderId="9" xfId="18" applyFont="1" applyFill="1" applyBorder="1" applyAlignment="1"/>
    <xf numFmtId="0" fontId="104" fillId="0" borderId="9" xfId="18" applyFont="1" applyFill="1" applyBorder="1" applyAlignment="1">
      <alignment vertical="center"/>
    </xf>
    <xf numFmtId="0" fontId="118" fillId="0" borderId="0" xfId="9" applyFont="1" applyAlignment="1">
      <alignment vertical="center"/>
    </xf>
    <xf numFmtId="0" fontId="118" fillId="0" borderId="0" xfId="0" applyFont="1" applyAlignment="1">
      <alignment vertical="center"/>
    </xf>
    <xf numFmtId="0" fontId="119" fillId="0" borderId="0" xfId="0" applyFont="1"/>
    <xf numFmtId="0" fontId="118" fillId="0" borderId="0" xfId="9" applyFont="1" applyBorder="1" applyAlignment="1">
      <alignment vertical="center"/>
    </xf>
    <xf numFmtId="0" fontId="94" fillId="2" borderId="0" xfId="5" applyNumberFormat="1" applyFont="1" applyFill="1" applyBorder="1" applyAlignment="1" applyProtection="1">
      <alignment horizontal="center" vertical="center"/>
      <protection locked="0"/>
    </xf>
    <xf numFmtId="0" fontId="94" fillId="2" borderId="13" xfId="5" applyNumberFormat="1" applyFont="1" applyFill="1" applyBorder="1" applyAlignment="1" applyProtection="1">
      <alignment horizontal="center" vertical="center"/>
      <protection locked="0"/>
    </xf>
    <xf numFmtId="0" fontId="94" fillId="2" borderId="14" xfId="5" applyNumberFormat="1" applyFont="1" applyFill="1" applyBorder="1" applyAlignment="1" applyProtection="1">
      <alignment horizontal="center" vertical="center"/>
      <protection locked="0"/>
    </xf>
    <xf numFmtId="170" fontId="90" fillId="18" borderId="2" xfId="5" applyNumberFormat="1" applyFont="1" applyFill="1" applyBorder="1" applyAlignment="1">
      <alignment horizontal="center" vertical="center"/>
    </xf>
    <xf numFmtId="170" fontId="90" fillId="18" borderId="6" xfId="5" applyNumberFormat="1" applyFont="1" applyFill="1" applyBorder="1" applyAlignment="1">
      <alignment horizontal="center" vertical="center"/>
    </xf>
    <xf numFmtId="170" fontId="90" fillId="18" borderId="3" xfId="5" applyNumberFormat="1" applyFont="1" applyFill="1" applyBorder="1" applyAlignment="1">
      <alignment horizontal="center" vertical="center"/>
    </xf>
    <xf numFmtId="0" fontId="94" fillId="2" borderId="8" xfId="5" applyNumberFormat="1" applyFont="1" applyFill="1" applyBorder="1" applyAlignment="1" applyProtection="1">
      <alignment horizontal="center" vertical="center"/>
      <protection locked="0"/>
    </xf>
    <xf numFmtId="170" fontId="88" fillId="2" borderId="13" xfId="5" applyNumberFormat="1" applyFont="1" applyFill="1" applyBorder="1" applyAlignment="1">
      <alignment horizontal="center" vertical="center"/>
    </xf>
    <xf numFmtId="170" fontId="88" fillId="2" borderId="0" xfId="5" applyNumberFormat="1" applyFont="1" applyFill="1" applyBorder="1" applyAlignment="1">
      <alignment horizontal="center" vertical="center"/>
    </xf>
    <xf numFmtId="170" fontId="88" fillId="2" borderId="14" xfId="5" applyNumberFormat="1" applyFont="1" applyFill="1" applyBorder="1" applyAlignment="1">
      <alignment horizontal="center" vertical="center"/>
    </xf>
    <xf numFmtId="170" fontId="88" fillId="2" borderId="10" xfId="5" applyNumberFormat="1" applyFont="1" applyFill="1" applyBorder="1" applyAlignment="1">
      <alignment horizontal="center" vertical="center"/>
    </xf>
    <xf numFmtId="170" fontId="88" fillId="2" borderId="9" xfId="5" applyNumberFormat="1" applyFont="1" applyFill="1" applyBorder="1" applyAlignment="1">
      <alignment horizontal="center" vertical="center"/>
    </xf>
    <xf numFmtId="170" fontId="88" fillId="2" borderId="11" xfId="5" applyNumberFormat="1" applyFont="1" applyFill="1" applyBorder="1" applyAlignment="1">
      <alignment horizontal="center" vertical="center"/>
    </xf>
    <xf numFmtId="0" fontId="89" fillId="2" borderId="2" xfId="5" applyFont="1" applyFill="1" applyBorder="1" applyAlignment="1">
      <alignment horizontal="center" vertical="center"/>
    </xf>
    <xf numFmtId="0" fontId="89" fillId="2" borderId="6" xfId="5" applyFont="1" applyFill="1" applyBorder="1" applyAlignment="1">
      <alignment horizontal="center" vertical="center"/>
    </xf>
    <xf numFmtId="0" fontId="89" fillId="2" borderId="3" xfId="5" applyFont="1" applyFill="1" applyBorder="1" applyAlignment="1">
      <alignment horizontal="center" vertical="center"/>
    </xf>
    <xf numFmtId="0" fontId="91" fillId="2" borderId="10" xfId="5" applyFont="1" applyFill="1" applyBorder="1" applyAlignment="1">
      <alignment horizontal="center" vertical="center"/>
    </xf>
    <xf numFmtId="0" fontId="91" fillId="2" borderId="9" xfId="5" applyFont="1" applyFill="1" applyBorder="1" applyAlignment="1">
      <alignment horizontal="center" vertical="center"/>
    </xf>
    <xf numFmtId="0" fontId="91" fillId="2" borderId="2" xfId="5" applyFont="1" applyFill="1" applyBorder="1" applyAlignment="1">
      <alignment horizontal="center" vertical="center"/>
    </xf>
    <xf numFmtId="0" fontId="91" fillId="2" borderId="6" xfId="5" applyFont="1" applyFill="1" applyBorder="1" applyAlignment="1">
      <alignment horizontal="center" vertical="center"/>
    </xf>
    <xf numFmtId="0" fontId="91" fillId="2" borderId="3" xfId="5" applyFont="1" applyFill="1" applyBorder="1" applyAlignment="1">
      <alignment horizontal="center" vertical="center"/>
    </xf>
    <xf numFmtId="170" fontId="88" fillId="2" borderId="7" xfId="5" applyNumberFormat="1" applyFont="1" applyFill="1" applyBorder="1" applyAlignment="1">
      <alignment horizontal="center" vertical="center"/>
    </xf>
    <xf numFmtId="170" fontId="88" fillId="2" borderId="8" xfId="5" applyNumberFormat="1" applyFont="1" applyFill="1" applyBorder="1" applyAlignment="1">
      <alignment horizontal="center" vertical="center"/>
    </xf>
    <xf numFmtId="170" fontId="88" fillId="2" borderId="12" xfId="5" applyNumberFormat="1" applyFont="1" applyFill="1" applyBorder="1" applyAlignment="1">
      <alignment horizontal="center" vertical="center"/>
    </xf>
    <xf numFmtId="0" fontId="88" fillId="2" borderId="13" xfId="5" applyFont="1" applyFill="1" applyBorder="1" applyAlignment="1">
      <alignment horizontal="center" vertical="center"/>
    </xf>
    <xf numFmtId="0" fontId="88" fillId="2" borderId="14" xfId="5" applyFont="1" applyFill="1" applyBorder="1" applyAlignment="1">
      <alignment horizontal="center" vertical="center"/>
    </xf>
    <xf numFmtId="0" fontId="88" fillId="2" borderId="10" xfId="5" applyFont="1" applyFill="1" applyBorder="1" applyAlignment="1">
      <alignment horizontal="center" vertical="center"/>
    </xf>
    <xf numFmtId="0" fontId="88" fillId="2" borderId="11" xfId="5" applyFont="1" applyFill="1" applyBorder="1" applyAlignment="1">
      <alignment horizontal="center" vertical="center"/>
    </xf>
    <xf numFmtId="1" fontId="88" fillId="2" borderId="13" xfId="5" applyNumberFormat="1" applyFont="1" applyFill="1" applyBorder="1" applyAlignment="1" applyProtection="1">
      <alignment horizontal="center" vertical="center"/>
    </xf>
    <xf numFmtId="1" fontId="88" fillId="2" borderId="0" xfId="5" applyNumberFormat="1" applyFont="1" applyFill="1" applyBorder="1" applyAlignment="1" applyProtection="1">
      <alignment horizontal="center" vertical="center"/>
    </xf>
    <xf numFmtId="1" fontId="88" fillId="2" borderId="14" xfId="5" applyNumberFormat="1" applyFont="1" applyFill="1" applyBorder="1" applyAlignment="1" applyProtection="1">
      <alignment horizontal="center" vertical="center"/>
    </xf>
    <xf numFmtId="1" fontId="88" fillId="2" borderId="10" xfId="5" applyNumberFormat="1" applyFont="1" applyFill="1" applyBorder="1" applyAlignment="1" applyProtection="1">
      <alignment horizontal="center" vertical="center"/>
    </xf>
    <xf numFmtId="1" fontId="88" fillId="2" borderId="9" xfId="5" applyNumberFormat="1" applyFont="1" applyFill="1" applyBorder="1" applyAlignment="1" applyProtection="1">
      <alignment horizontal="center" vertical="center"/>
    </xf>
    <xf numFmtId="1" fontId="88" fillId="2" borderId="11" xfId="5" applyNumberFormat="1" applyFont="1" applyFill="1" applyBorder="1" applyAlignment="1" applyProtection="1">
      <alignment horizontal="center" vertical="center"/>
    </xf>
    <xf numFmtId="0" fontId="88" fillId="2" borderId="2" xfId="5" applyFont="1" applyFill="1" applyBorder="1" applyAlignment="1">
      <alignment horizontal="center" vertical="center"/>
    </xf>
    <xf numFmtId="0" fontId="88" fillId="2" borderId="6" xfId="5" applyFont="1" applyFill="1" applyBorder="1" applyAlignment="1">
      <alignment horizontal="center" vertical="center"/>
    </xf>
    <xf numFmtId="0" fontId="88" fillId="2" borderId="3" xfId="5" applyFont="1" applyFill="1" applyBorder="1" applyAlignment="1">
      <alignment horizontal="center" vertical="center"/>
    </xf>
    <xf numFmtId="0" fontId="88" fillId="2" borderId="7" xfId="5" applyFont="1" applyFill="1" applyBorder="1" applyAlignment="1">
      <alignment horizontal="center" vertical="center"/>
    </xf>
    <xf numFmtId="0" fontId="88" fillId="2" borderId="12" xfId="5" applyFont="1" applyFill="1" applyBorder="1" applyAlignment="1">
      <alignment horizontal="center" vertical="center"/>
    </xf>
    <xf numFmtId="0" fontId="88" fillId="2" borderId="8" xfId="5" applyFont="1" applyFill="1" applyBorder="1" applyAlignment="1">
      <alignment horizontal="center" vertical="center"/>
    </xf>
    <xf numFmtId="0" fontId="88" fillId="2" borderId="9" xfId="5" applyFont="1" applyFill="1" applyBorder="1" applyAlignment="1">
      <alignment horizontal="center" vertical="center"/>
    </xf>
    <xf numFmtId="0" fontId="91" fillId="2" borderId="13" xfId="5" applyFont="1" applyFill="1" applyBorder="1" applyAlignment="1">
      <alignment horizontal="center" vertical="center"/>
    </xf>
    <xf numFmtId="0" fontId="91" fillId="2" borderId="0" xfId="5" applyFont="1" applyFill="1" applyBorder="1" applyAlignment="1">
      <alignment horizontal="center" vertical="center"/>
    </xf>
    <xf numFmtId="0" fontId="91" fillId="2" borderId="11" xfId="5" applyFont="1" applyFill="1" applyBorder="1" applyAlignment="1">
      <alignment horizontal="center" vertical="center"/>
    </xf>
    <xf numFmtId="0" fontId="91" fillId="2" borderId="7" xfId="5" applyFont="1" applyFill="1" applyBorder="1" applyAlignment="1">
      <alignment horizontal="center" vertical="center"/>
    </xf>
    <xf numFmtId="0" fontId="91" fillId="2" borderId="12" xfId="5" applyFont="1" applyFill="1" applyBorder="1" applyAlignment="1">
      <alignment horizontal="center" vertical="center"/>
    </xf>
    <xf numFmtId="170" fontId="94" fillId="2" borderId="13" xfId="5" applyNumberFormat="1" applyFont="1" applyFill="1" applyBorder="1" applyAlignment="1" applyProtection="1">
      <alignment horizontal="center" vertical="center"/>
      <protection locked="0"/>
    </xf>
    <xf numFmtId="170" fontId="94" fillId="2" borderId="14" xfId="5" applyNumberFormat="1" applyFont="1" applyFill="1" applyBorder="1" applyAlignment="1" applyProtection="1">
      <alignment horizontal="center" vertical="center"/>
      <protection locked="0"/>
    </xf>
    <xf numFmtId="0" fontId="82" fillId="0" borderId="6" xfId="0" applyFont="1" applyFill="1" applyBorder="1" applyAlignment="1">
      <alignment horizontal="center"/>
    </xf>
    <xf numFmtId="0" fontId="94" fillId="2" borderId="7" xfId="5" applyNumberFormat="1" applyFont="1" applyFill="1" applyBorder="1" applyAlignment="1" applyProtection="1">
      <alignment horizontal="center" vertical="center"/>
      <protection locked="0"/>
    </xf>
    <xf numFmtId="2" fontId="90" fillId="16" borderId="0" xfId="5" applyNumberFormat="1" applyFont="1" applyFill="1" applyBorder="1" applyAlignment="1">
      <alignment horizontal="center" vertical="center"/>
    </xf>
    <xf numFmtId="2" fontId="90" fillId="5" borderId="0" xfId="5" applyNumberFormat="1" applyFont="1" applyFill="1" applyBorder="1" applyAlignment="1">
      <alignment horizontal="center" vertical="center"/>
    </xf>
    <xf numFmtId="2" fontId="90" fillId="3" borderId="0" xfId="5" applyNumberFormat="1" applyFont="1" applyFill="1" applyBorder="1" applyAlignment="1">
      <alignment horizontal="center" vertical="center"/>
    </xf>
    <xf numFmtId="0" fontId="82" fillId="0" borderId="6" xfId="0" applyFont="1" applyFill="1" applyBorder="1" applyAlignment="1">
      <alignment horizontal="left"/>
    </xf>
    <xf numFmtId="0" fontId="82" fillId="0" borderId="9" xfId="0" applyFont="1" applyFill="1" applyBorder="1" applyAlignment="1">
      <alignment horizontal="left"/>
    </xf>
    <xf numFmtId="0" fontId="81" fillId="10" borderId="0" xfId="18" applyFont="1" applyFill="1" applyBorder="1" applyAlignment="1">
      <alignment horizontal="center" vertical="center"/>
    </xf>
    <xf numFmtId="0" fontId="84" fillId="11" borderId="0" xfId="18" applyFont="1" applyFill="1" applyBorder="1" applyAlignment="1">
      <alignment horizontal="center" vertical="center"/>
    </xf>
    <xf numFmtId="0" fontId="87" fillId="14" borderId="0" xfId="18" applyFont="1" applyFill="1" applyBorder="1" applyAlignment="1">
      <alignment horizontal="center" vertical="center"/>
    </xf>
    <xf numFmtId="0" fontId="82" fillId="0" borderId="9" xfId="18" applyFont="1" applyFill="1" applyBorder="1" applyAlignment="1">
      <alignment horizontal="left"/>
    </xf>
    <xf numFmtId="0" fontId="82" fillId="0" borderId="9" xfId="18" applyFont="1" applyFill="1" applyBorder="1" applyAlignment="1">
      <alignment horizontal="center"/>
    </xf>
    <xf numFmtId="175" fontId="82" fillId="0" borderId="9" xfId="18" applyNumberFormat="1" applyFont="1" applyFill="1" applyBorder="1" applyAlignment="1">
      <alignment horizontal="left"/>
    </xf>
    <xf numFmtId="170" fontId="95" fillId="2" borderId="2" xfId="5" applyNumberFormat="1" applyFont="1" applyFill="1" applyBorder="1" applyAlignment="1" applyProtection="1">
      <alignment horizontal="center" vertical="center"/>
      <protection locked="0"/>
    </xf>
    <xf numFmtId="170" fontId="95" fillId="2" borderId="3" xfId="5" applyNumberFormat="1" applyFont="1" applyFill="1" applyBorder="1" applyAlignment="1" applyProtection="1">
      <alignment horizontal="center" vertical="center"/>
      <protection locked="0"/>
    </xf>
    <xf numFmtId="0" fontId="83" fillId="0" borderId="9" xfId="0" applyFont="1" applyFill="1" applyBorder="1" applyAlignment="1">
      <alignment horizontal="left"/>
    </xf>
    <xf numFmtId="0" fontId="82" fillId="0" borderId="0" xfId="0" applyFont="1" applyFill="1" applyBorder="1" applyAlignment="1">
      <alignment horizontal="left"/>
    </xf>
    <xf numFmtId="0" fontId="82" fillId="0" borderId="0" xfId="0" applyFont="1" applyFill="1" applyBorder="1" applyAlignment="1">
      <alignment horizontal="center"/>
    </xf>
    <xf numFmtId="170" fontId="93" fillId="17" borderId="7" xfId="5" applyNumberFormat="1" applyFont="1" applyFill="1" applyBorder="1" applyAlignment="1" applyProtection="1">
      <alignment horizontal="center" vertical="center"/>
      <protection locked="0"/>
    </xf>
    <xf numFmtId="170" fontId="93" fillId="17" borderId="12" xfId="5" applyNumberFormat="1" applyFont="1" applyFill="1" applyBorder="1" applyAlignment="1" applyProtection="1">
      <alignment horizontal="center" vertical="center"/>
      <protection locked="0"/>
    </xf>
    <xf numFmtId="0" fontId="88" fillId="2" borderId="0" xfId="5" applyFont="1" applyFill="1" applyBorder="1" applyAlignment="1">
      <alignment horizontal="center" vertical="center"/>
    </xf>
    <xf numFmtId="0" fontId="82" fillId="0" borderId="9" xfId="0" applyFont="1" applyFill="1" applyBorder="1" applyAlignment="1">
      <alignment horizontal="center"/>
    </xf>
    <xf numFmtId="165" fontId="90" fillId="19" borderId="2" xfId="5" applyNumberFormat="1" applyFont="1" applyFill="1" applyBorder="1" applyAlignment="1">
      <alignment horizontal="center" vertical="center"/>
    </xf>
    <xf numFmtId="165" fontId="90" fillId="19" borderId="6" xfId="5" applyNumberFormat="1" applyFont="1" applyFill="1" applyBorder="1" applyAlignment="1">
      <alignment horizontal="center" vertical="center"/>
    </xf>
    <xf numFmtId="165" fontId="90" fillId="19" borderId="3" xfId="5" applyNumberFormat="1" applyFont="1" applyFill="1" applyBorder="1" applyAlignment="1">
      <alignment horizontal="center" vertical="center"/>
    </xf>
    <xf numFmtId="0" fontId="90" fillId="2" borderId="2" xfId="5" applyFont="1" applyFill="1" applyBorder="1" applyAlignment="1">
      <alignment horizontal="center" vertical="center"/>
    </xf>
    <xf numFmtId="0" fontId="90" fillId="2" borderId="6" xfId="5" applyFont="1" applyFill="1" applyBorder="1" applyAlignment="1">
      <alignment horizontal="center" vertical="center"/>
    </xf>
    <xf numFmtId="0" fontId="90" fillId="2" borderId="3" xfId="5" applyFont="1" applyFill="1" applyBorder="1" applyAlignment="1">
      <alignment horizontal="center" vertical="center"/>
    </xf>
    <xf numFmtId="170" fontId="41" fillId="2" borderId="13" xfId="5" applyNumberFormat="1" applyFont="1" applyFill="1" applyBorder="1" applyAlignment="1">
      <alignment horizontal="center" vertical="center"/>
    </xf>
    <xf numFmtId="170" fontId="41" fillId="2" borderId="0" xfId="5" applyNumberFormat="1" applyFont="1" applyFill="1" applyBorder="1" applyAlignment="1">
      <alignment horizontal="center" vertical="center"/>
    </xf>
    <xf numFmtId="170" fontId="41" fillId="2" borderId="14" xfId="5" applyNumberFormat="1" applyFont="1" applyFill="1" applyBorder="1" applyAlignment="1">
      <alignment horizontal="center" vertical="center"/>
    </xf>
    <xf numFmtId="0" fontId="41" fillId="2" borderId="13" xfId="5" applyFont="1" applyFill="1" applyBorder="1" applyAlignment="1">
      <alignment horizontal="center" vertical="center"/>
    </xf>
    <xf numFmtId="0" fontId="41" fillId="2" borderId="14" xfId="5" applyFont="1" applyFill="1" applyBorder="1" applyAlignment="1">
      <alignment horizontal="center" vertical="center"/>
    </xf>
    <xf numFmtId="1" fontId="41" fillId="2" borderId="13" xfId="5" applyNumberFormat="1" applyFont="1" applyFill="1" applyBorder="1" applyAlignment="1" applyProtection="1">
      <alignment horizontal="center" vertical="center"/>
    </xf>
    <xf numFmtId="1" fontId="41" fillId="2" borderId="0" xfId="5" applyNumberFormat="1" applyFont="1" applyFill="1" applyBorder="1" applyAlignment="1" applyProtection="1">
      <alignment horizontal="center" vertical="center"/>
    </xf>
    <xf numFmtId="1" fontId="41" fillId="2" borderId="14" xfId="5" applyNumberFormat="1" applyFont="1" applyFill="1" applyBorder="1" applyAlignment="1" applyProtection="1">
      <alignment horizontal="center" vertical="center"/>
    </xf>
    <xf numFmtId="170" fontId="41" fillId="2" borderId="10" xfId="5" applyNumberFormat="1" applyFont="1" applyFill="1" applyBorder="1" applyAlignment="1">
      <alignment horizontal="center" vertical="center"/>
    </xf>
    <xf numFmtId="170" fontId="41" fillId="2" borderId="9" xfId="5" applyNumberFormat="1" applyFont="1" applyFill="1" applyBorder="1" applyAlignment="1">
      <alignment horizontal="center" vertical="center"/>
    </xf>
    <xf numFmtId="170" fontId="41" fillId="2" borderId="11" xfId="5" applyNumberFormat="1" applyFont="1" applyFill="1" applyBorder="1" applyAlignment="1">
      <alignment horizontal="center" vertical="center"/>
    </xf>
    <xf numFmtId="0" fontId="41" fillId="2" borderId="10" xfId="5" applyFont="1" applyFill="1" applyBorder="1" applyAlignment="1">
      <alignment horizontal="center" vertical="center"/>
    </xf>
    <xf numFmtId="0" fontId="41" fillId="2" borderId="11" xfId="5" applyFont="1" applyFill="1" applyBorder="1" applyAlignment="1">
      <alignment horizontal="center" vertical="center"/>
    </xf>
    <xf numFmtId="1" fontId="41" fillId="2" borderId="10" xfId="5" applyNumberFormat="1" applyFont="1" applyFill="1" applyBorder="1" applyAlignment="1" applyProtection="1">
      <alignment horizontal="center" vertical="center"/>
    </xf>
    <xf numFmtId="1" fontId="41" fillId="2" borderId="9" xfId="5" applyNumberFormat="1" applyFont="1" applyFill="1" applyBorder="1" applyAlignment="1" applyProtection="1">
      <alignment horizontal="center" vertical="center"/>
    </xf>
    <xf numFmtId="1" fontId="41" fillId="2" borderId="11" xfId="5" applyNumberFormat="1" applyFont="1" applyFill="1" applyBorder="1" applyAlignment="1" applyProtection="1">
      <alignment horizontal="center" vertical="center"/>
    </xf>
    <xf numFmtId="0" fontId="41" fillId="2" borderId="2" xfId="5" applyFont="1" applyFill="1" applyBorder="1" applyAlignment="1">
      <alignment horizontal="center" vertical="center"/>
    </xf>
    <xf numFmtId="0" fontId="41" fillId="2" borderId="6" xfId="5" applyFont="1" applyFill="1" applyBorder="1" applyAlignment="1">
      <alignment horizontal="center" vertical="center"/>
    </xf>
    <xf numFmtId="0" fontId="41" fillId="2" borderId="3" xfId="5" applyFont="1" applyFill="1" applyBorder="1" applyAlignment="1">
      <alignment horizontal="center" vertical="center"/>
    </xf>
    <xf numFmtId="170" fontId="41" fillId="2" borderId="7" xfId="5" applyNumberFormat="1" applyFont="1" applyFill="1" applyBorder="1" applyAlignment="1">
      <alignment horizontal="center" vertical="center"/>
    </xf>
    <xf numFmtId="170" fontId="41" fillId="2" borderId="8" xfId="5" applyNumberFormat="1" applyFont="1" applyFill="1" applyBorder="1" applyAlignment="1">
      <alignment horizontal="center" vertical="center"/>
    </xf>
    <xf numFmtId="170" fontId="41" fillId="2" borderId="12" xfId="5" applyNumberFormat="1" applyFont="1" applyFill="1" applyBorder="1" applyAlignment="1">
      <alignment horizontal="center" vertical="center"/>
    </xf>
    <xf numFmtId="0" fontId="41" fillId="2" borderId="9" xfId="5" applyFont="1" applyFill="1" applyBorder="1" applyAlignment="1">
      <alignment horizontal="center" vertical="center"/>
    </xf>
    <xf numFmtId="0" fontId="41" fillId="2" borderId="7" xfId="5" applyFont="1" applyFill="1" applyBorder="1" applyAlignment="1">
      <alignment horizontal="center" vertical="center"/>
    </xf>
    <xf numFmtId="0" fontId="41" fillId="2" borderId="12" xfId="5" applyFont="1" applyFill="1" applyBorder="1" applyAlignment="1">
      <alignment horizontal="center" vertical="center"/>
    </xf>
    <xf numFmtId="0" fontId="41" fillId="2" borderId="8" xfId="5" applyFont="1" applyFill="1" applyBorder="1" applyAlignment="1">
      <alignment horizontal="center" vertical="center"/>
    </xf>
    <xf numFmtId="0" fontId="68" fillId="2" borderId="2" xfId="5" applyFont="1" applyFill="1" applyBorder="1" applyAlignment="1">
      <alignment horizontal="center" vertical="center"/>
    </xf>
    <xf numFmtId="0" fontId="68" fillId="2" borderId="6" xfId="5" applyFont="1" applyFill="1" applyBorder="1" applyAlignment="1">
      <alignment horizontal="center" vertical="center"/>
    </xf>
    <xf numFmtId="0" fontId="68" fillId="2" borderId="3" xfId="5" applyFont="1" applyFill="1" applyBorder="1" applyAlignment="1">
      <alignment horizontal="center" vertical="center"/>
    </xf>
    <xf numFmtId="165" fontId="68" fillId="2" borderId="2" xfId="5" applyNumberFormat="1" applyFont="1" applyFill="1" applyBorder="1" applyAlignment="1">
      <alignment horizontal="center" vertical="center"/>
    </xf>
    <xf numFmtId="165" fontId="68" fillId="2" borderId="6" xfId="5" applyNumberFormat="1" applyFont="1" applyFill="1" applyBorder="1" applyAlignment="1">
      <alignment horizontal="center" vertical="center"/>
    </xf>
    <xf numFmtId="165" fontId="68" fillId="2" borderId="3" xfId="5" applyNumberFormat="1" applyFont="1" applyFill="1" applyBorder="1" applyAlignment="1">
      <alignment horizontal="center" vertical="center"/>
    </xf>
    <xf numFmtId="2" fontId="68" fillId="16" borderId="0" xfId="5" applyNumberFormat="1" applyFont="1" applyFill="1" applyBorder="1" applyAlignment="1">
      <alignment horizontal="center"/>
    </xf>
    <xf numFmtId="2" fontId="68" fillId="5" borderId="0" xfId="5" applyNumberFormat="1" applyFont="1" applyFill="1" applyBorder="1" applyAlignment="1">
      <alignment horizontal="center"/>
    </xf>
    <xf numFmtId="2" fontId="68" fillId="3" borderId="0" xfId="5" applyNumberFormat="1" applyFont="1" applyFill="1" applyBorder="1" applyAlignment="1">
      <alignment horizontal="center"/>
    </xf>
    <xf numFmtId="170" fontId="68" fillId="2" borderId="2" xfId="5" applyNumberFormat="1" applyFont="1" applyFill="1" applyBorder="1" applyAlignment="1">
      <alignment horizontal="center" vertical="center"/>
    </xf>
    <xf numFmtId="170" fontId="68" fillId="2" borderId="6" xfId="5" applyNumberFormat="1" applyFont="1" applyFill="1" applyBorder="1" applyAlignment="1">
      <alignment horizontal="center" vertical="center"/>
    </xf>
    <xf numFmtId="170" fontId="68" fillId="2" borderId="3" xfId="5" applyNumberFormat="1" applyFont="1" applyFill="1" applyBorder="1" applyAlignment="1">
      <alignment horizontal="center" vertical="center"/>
    </xf>
    <xf numFmtId="0" fontId="70" fillId="2" borderId="0" xfId="5" applyNumberFormat="1" applyFont="1" applyFill="1" applyBorder="1" applyAlignment="1" applyProtection="1">
      <alignment horizontal="center" vertical="center"/>
      <protection locked="0"/>
    </xf>
    <xf numFmtId="0" fontId="70" fillId="2" borderId="13" xfId="5" applyNumberFormat="1" applyFont="1" applyFill="1" applyBorder="1" applyAlignment="1" applyProtection="1">
      <alignment horizontal="center" vertical="center"/>
      <protection locked="0"/>
    </xf>
    <xf numFmtId="0" fontId="70" fillId="2" borderId="14" xfId="5" applyNumberFormat="1" applyFont="1" applyFill="1" applyBorder="1" applyAlignment="1" applyProtection="1">
      <alignment horizontal="center" vertical="center"/>
      <protection locked="0"/>
    </xf>
    <xf numFmtId="170" fontId="72" fillId="2" borderId="2" xfId="5" applyNumberFormat="1" applyFont="1" applyFill="1" applyBorder="1" applyAlignment="1" applyProtection="1">
      <alignment horizontal="center" vertical="center"/>
      <protection locked="0"/>
    </xf>
    <xf numFmtId="170" fontId="72" fillId="2" borderId="3" xfId="5" applyNumberFormat="1" applyFont="1" applyFill="1" applyBorder="1" applyAlignment="1" applyProtection="1">
      <alignment horizontal="center" vertical="center"/>
      <protection locked="0"/>
    </xf>
    <xf numFmtId="0" fontId="67" fillId="2" borderId="13" xfId="5" applyFont="1" applyFill="1" applyBorder="1" applyAlignment="1">
      <alignment horizontal="center" vertical="center"/>
    </xf>
    <xf numFmtId="0" fontId="67" fillId="2" borderId="0" xfId="5" applyFont="1" applyFill="1" applyBorder="1" applyAlignment="1">
      <alignment horizontal="center" vertical="center"/>
    </xf>
    <xf numFmtId="170" fontId="70" fillId="2" borderId="13" xfId="5" applyNumberFormat="1" applyFont="1" applyFill="1" applyBorder="1" applyAlignment="1" applyProtection="1">
      <alignment horizontal="center" vertical="center"/>
      <protection locked="0"/>
    </xf>
    <xf numFmtId="170" fontId="70" fillId="2" borderId="14" xfId="5" applyNumberFormat="1" applyFont="1" applyFill="1" applyBorder="1" applyAlignment="1" applyProtection="1">
      <alignment horizontal="center" vertical="center"/>
      <protection locked="0"/>
    </xf>
    <xf numFmtId="0" fontId="67" fillId="2" borderId="9" xfId="5" applyFont="1" applyFill="1" applyBorder="1" applyAlignment="1">
      <alignment horizontal="center" vertical="center"/>
    </xf>
    <xf numFmtId="0" fontId="67" fillId="2" borderId="2" xfId="5" applyFont="1" applyFill="1" applyBorder="1" applyAlignment="1">
      <alignment horizontal="center" vertical="center"/>
    </xf>
    <xf numFmtId="0" fontId="67" fillId="2" borderId="6" xfId="5" applyFont="1" applyFill="1" applyBorder="1" applyAlignment="1">
      <alignment horizontal="center" vertical="center"/>
    </xf>
    <xf numFmtId="0" fontId="67" fillId="2" borderId="3" xfId="5" applyFont="1" applyFill="1" applyBorder="1" applyAlignment="1">
      <alignment horizontal="center" vertical="center"/>
    </xf>
    <xf numFmtId="0" fontId="67" fillId="2" borderId="10" xfId="5" applyFont="1" applyFill="1" applyBorder="1" applyAlignment="1">
      <alignment horizontal="center" vertical="center"/>
    </xf>
    <xf numFmtId="0" fontId="70" fillId="2" borderId="8" xfId="5" applyNumberFormat="1" applyFont="1" applyFill="1" applyBorder="1" applyAlignment="1" applyProtection="1">
      <alignment horizontal="center" vertical="center"/>
      <protection locked="0"/>
    </xf>
    <xf numFmtId="0" fontId="42" fillId="0" borderId="9" xfId="18" applyFont="1" applyFill="1" applyBorder="1" applyAlignment="1">
      <alignment horizontal="left"/>
    </xf>
    <xf numFmtId="175" fontId="42" fillId="0" borderId="9" xfId="18" applyNumberFormat="1" applyFont="1" applyFill="1" applyBorder="1" applyAlignment="1">
      <alignment horizontal="left"/>
    </xf>
    <xf numFmtId="175" fontId="42" fillId="0" borderId="6" xfId="18" applyNumberFormat="1" applyFont="1" applyFill="1" applyBorder="1" applyAlignment="1">
      <alignment horizontal="left"/>
    </xf>
    <xf numFmtId="0" fontId="39" fillId="10" borderId="0" xfId="18" applyFont="1" applyFill="1" applyBorder="1" applyAlignment="1">
      <alignment horizontal="center" vertical="center"/>
    </xf>
    <xf numFmtId="0" fontId="37" fillId="11" borderId="0" xfId="18" applyFont="1" applyFill="1" applyBorder="1" applyAlignment="1">
      <alignment horizontal="center" vertical="center"/>
    </xf>
    <xf numFmtId="0" fontId="60" fillId="14" borderId="0" xfId="18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horizontal="left"/>
    </xf>
    <xf numFmtId="0" fontId="42" fillId="0" borderId="8" xfId="0" applyFont="1" applyFill="1" applyBorder="1" applyAlignment="1">
      <alignment horizontal="left"/>
    </xf>
    <xf numFmtId="0" fontId="42" fillId="0" borderId="8" xfId="0" applyFont="1" applyFill="1" applyBorder="1" applyAlignment="1">
      <alignment horizontal="center"/>
    </xf>
    <xf numFmtId="0" fontId="42" fillId="0" borderId="6" xfId="0" applyFont="1" applyFill="1" applyBorder="1" applyAlignment="1">
      <alignment horizontal="left"/>
    </xf>
    <xf numFmtId="0" fontId="41" fillId="2" borderId="0" xfId="5" applyFont="1" applyFill="1" applyBorder="1" applyAlignment="1">
      <alignment horizontal="center" vertical="center"/>
    </xf>
    <xf numFmtId="0" fontId="42" fillId="0" borderId="9" xfId="18" applyFont="1" applyFill="1" applyBorder="1" applyAlignment="1">
      <alignment horizontal="center"/>
    </xf>
    <xf numFmtId="0" fontId="42" fillId="0" borderId="9" xfId="0" applyFont="1" applyFill="1" applyBorder="1" applyAlignment="1">
      <alignment horizontal="left"/>
    </xf>
    <xf numFmtId="0" fontId="42" fillId="0" borderId="6" xfId="0" applyFont="1" applyFill="1" applyBorder="1" applyAlignment="1">
      <alignment horizontal="center"/>
    </xf>
    <xf numFmtId="0" fontId="42" fillId="0" borderId="9" xfId="0" applyFont="1" applyFill="1" applyBorder="1" applyAlignment="1">
      <alignment horizontal="center"/>
    </xf>
    <xf numFmtId="170" fontId="73" fillId="17" borderId="7" xfId="5" applyNumberFormat="1" applyFont="1" applyFill="1" applyBorder="1" applyAlignment="1" applyProtection="1">
      <alignment horizontal="center" vertical="center"/>
      <protection locked="0"/>
    </xf>
    <xf numFmtId="170" fontId="73" fillId="17" borderId="12" xfId="5" applyNumberFormat="1" applyFont="1" applyFill="1" applyBorder="1" applyAlignment="1" applyProtection="1">
      <alignment horizontal="center" vertical="center"/>
      <protection locked="0"/>
    </xf>
    <xf numFmtId="0" fontId="70" fillId="2" borderId="7" xfId="5" applyNumberFormat="1" applyFont="1" applyFill="1" applyBorder="1" applyAlignment="1" applyProtection="1">
      <alignment horizontal="center" vertical="center"/>
      <protection locked="0"/>
    </xf>
    <xf numFmtId="0" fontId="67" fillId="2" borderId="7" xfId="5" applyFont="1" applyFill="1" applyBorder="1" applyAlignment="1">
      <alignment horizontal="center" vertical="center"/>
    </xf>
    <xf numFmtId="0" fontId="67" fillId="2" borderId="12" xfId="5" applyFont="1" applyFill="1" applyBorder="1" applyAlignment="1">
      <alignment horizontal="center" vertical="center"/>
    </xf>
    <xf numFmtId="0" fontId="15" fillId="2" borderId="2" xfId="5" applyFont="1" applyFill="1" applyBorder="1" applyAlignment="1">
      <alignment horizontal="center" vertical="center"/>
    </xf>
    <xf numFmtId="0" fontId="15" fillId="2" borderId="6" xfId="5" applyFont="1" applyFill="1" applyBorder="1" applyAlignment="1">
      <alignment horizontal="center" vertical="center"/>
    </xf>
    <xf numFmtId="0" fontId="15" fillId="2" borderId="3" xfId="5" applyFont="1" applyFill="1" applyBorder="1" applyAlignment="1">
      <alignment horizontal="center" vertical="center"/>
    </xf>
    <xf numFmtId="0" fontId="67" fillId="2" borderId="11" xfId="5" applyFont="1" applyFill="1" applyBorder="1" applyAlignment="1">
      <alignment horizontal="center" vertical="center"/>
    </xf>
    <xf numFmtId="170" fontId="107" fillId="2" borderId="13" xfId="5" applyNumberFormat="1" applyFont="1" applyFill="1" applyBorder="1" applyAlignment="1">
      <alignment horizontal="center" vertical="center"/>
    </xf>
    <xf numFmtId="170" fontId="107" fillId="2" borderId="0" xfId="5" applyNumberFormat="1" applyFont="1" applyFill="1" applyBorder="1" applyAlignment="1">
      <alignment horizontal="center" vertical="center"/>
    </xf>
    <xf numFmtId="170" fontId="107" fillId="2" borderId="14" xfId="5" applyNumberFormat="1" applyFont="1" applyFill="1" applyBorder="1" applyAlignment="1">
      <alignment horizontal="center" vertical="center"/>
    </xf>
    <xf numFmtId="0" fontId="107" fillId="2" borderId="13" xfId="5" applyFont="1" applyFill="1" applyBorder="1" applyAlignment="1">
      <alignment horizontal="center" vertical="center"/>
    </xf>
    <xf numFmtId="0" fontId="107" fillId="2" borderId="14" xfId="5" applyFont="1" applyFill="1" applyBorder="1" applyAlignment="1">
      <alignment horizontal="center" vertical="center"/>
    </xf>
    <xf numFmtId="1" fontId="107" fillId="2" borderId="13" xfId="5" applyNumberFormat="1" applyFont="1" applyFill="1" applyBorder="1" applyAlignment="1" applyProtection="1">
      <alignment horizontal="center" vertical="center"/>
    </xf>
    <xf numFmtId="1" fontId="107" fillId="2" borderId="0" xfId="5" applyNumberFormat="1" applyFont="1" applyFill="1" applyBorder="1" applyAlignment="1" applyProtection="1">
      <alignment horizontal="center" vertical="center"/>
    </xf>
    <xf numFmtId="1" fontId="107" fillId="2" borderId="14" xfId="5" applyNumberFormat="1" applyFont="1" applyFill="1" applyBorder="1" applyAlignment="1" applyProtection="1">
      <alignment horizontal="center" vertical="center"/>
    </xf>
    <xf numFmtId="170" fontId="107" fillId="2" borderId="10" xfId="5" applyNumberFormat="1" applyFont="1" applyFill="1" applyBorder="1" applyAlignment="1">
      <alignment horizontal="center" vertical="center"/>
    </xf>
    <xf numFmtId="170" fontId="107" fillId="2" borderId="9" xfId="5" applyNumberFormat="1" applyFont="1" applyFill="1" applyBorder="1" applyAlignment="1">
      <alignment horizontal="center" vertical="center"/>
    </xf>
    <xf numFmtId="170" fontId="107" fillId="2" borderId="11" xfId="5" applyNumberFormat="1" applyFont="1" applyFill="1" applyBorder="1" applyAlignment="1">
      <alignment horizontal="center" vertical="center"/>
    </xf>
    <xf numFmtId="0" fontId="107" fillId="2" borderId="10" xfId="5" applyFont="1" applyFill="1" applyBorder="1" applyAlignment="1">
      <alignment horizontal="center" vertical="center"/>
    </xf>
    <xf numFmtId="0" fontId="107" fillId="2" borderId="11" xfId="5" applyFont="1" applyFill="1" applyBorder="1" applyAlignment="1">
      <alignment horizontal="center" vertical="center"/>
    </xf>
    <xf numFmtId="1" fontId="107" fillId="2" borderId="10" xfId="5" applyNumberFormat="1" applyFont="1" applyFill="1" applyBorder="1" applyAlignment="1" applyProtection="1">
      <alignment horizontal="center" vertical="center"/>
    </xf>
    <xf numFmtId="1" fontId="107" fillId="2" borderId="9" xfId="5" applyNumberFormat="1" applyFont="1" applyFill="1" applyBorder="1" applyAlignment="1" applyProtection="1">
      <alignment horizontal="center" vertical="center"/>
    </xf>
    <xf numFmtId="1" fontId="107" fillId="2" borderId="11" xfId="5" applyNumberFormat="1" applyFont="1" applyFill="1" applyBorder="1" applyAlignment="1" applyProtection="1">
      <alignment horizontal="center" vertical="center"/>
    </xf>
    <xf numFmtId="0" fontId="107" fillId="2" borderId="2" xfId="5" applyFont="1" applyFill="1" applyBorder="1" applyAlignment="1">
      <alignment horizontal="center" vertical="center"/>
    </xf>
    <xf numFmtId="0" fontId="107" fillId="2" borderId="6" xfId="5" applyFont="1" applyFill="1" applyBorder="1" applyAlignment="1">
      <alignment horizontal="center" vertical="center"/>
    </xf>
    <xf numFmtId="0" fontId="107" fillId="2" borderId="3" xfId="5" applyFont="1" applyFill="1" applyBorder="1" applyAlignment="1">
      <alignment horizontal="center" vertical="center"/>
    </xf>
    <xf numFmtId="170" fontId="107" fillId="2" borderId="7" xfId="5" applyNumberFormat="1" applyFont="1" applyFill="1" applyBorder="1" applyAlignment="1">
      <alignment horizontal="center" vertical="center"/>
    </xf>
    <xf numFmtId="170" fontId="107" fillId="2" borderId="8" xfId="5" applyNumberFormat="1" applyFont="1" applyFill="1" applyBorder="1" applyAlignment="1">
      <alignment horizontal="center" vertical="center"/>
    </xf>
    <xf numFmtId="170" fontId="107" fillId="2" borderId="12" xfId="5" applyNumberFormat="1" applyFont="1" applyFill="1" applyBorder="1" applyAlignment="1">
      <alignment horizontal="center" vertical="center"/>
    </xf>
    <xf numFmtId="0" fontId="107" fillId="2" borderId="9" xfId="5" applyFont="1" applyFill="1" applyBorder="1" applyAlignment="1">
      <alignment horizontal="center" vertical="center"/>
    </xf>
    <xf numFmtId="0" fontId="107" fillId="2" borderId="7" xfId="5" applyFont="1" applyFill="1" applyBorder="1" applyAlignment="1">
      <alignment horizontal="center" vertical="center"/>
    </xf>
    <xf numFmtId="0" fontId="107" fillId="2" borderId="12" xfId="5" applyFont="1" applyFill="1" applyBorder="1" applyAlignment="1">
      <alignment horizontal="center" vertical="center"/>
    </xf>
    <xf numFmtId="0" fontId="107" fillId="2" borderId="8" xfId="5" applyFont="1" applyFill="1" applyBorder="1" applyAlignment="1">
      <alignment horizontal="center" vertical="center"/>
    </xf>
    <xf numFmtId="0" fontId="109" fillId="2" borderId="2" xfId="5" applyFont="1" applyFill="1" applyBorder="1" applyAlignment="1">
      <alignment horizontal="center" vertical="center"/>
    </xf>
    <xf numFmtId="0" fontId="109" fillId="2" borderId="6" xfId="5" applyFont="1" applyFill="1" applyBorder="1" applyAlignment="1">
      <alignment horizontal="center" vertical="center"/>
    </xf>
    <xf numFmtId="0" fontId="109" fillId="2" borderId="3" xfId="5" applyFont="1" applyFill="1" applyBorder="1" applyAlignment="1">
      <alignment horizontal="center" vertical="center"/>
    </xf>
    <xf numFmtId="165" fontId="109" fillId="2" borderId="2" xfId="5" applyNumberFormat="1" applyFont="1" applyFill="1" applyBorder="1" applyAlignment="1">
      <alignment horizontal="center" vertical="center"/>
    </xf>
    <xf numFmtId="165" fontId="109" fillId="2" borderId="6" xfId="5" applyNumberFormat="1" applyFont="1" applyFill="1" applyBorder="1" applyAlignment="1">
      <alignment horizontal="center" vertical="center"/>
    </xf>
    <xf numFmtId="165" fontId="109" fillId="2" borderId="3" xfId="5" applyNumberFormat="1" applyFont="1" applyFill="1" applyBorder="1" applyAlignment="1">
      <alignment horizontal="center" vertical="center"/>
    </xf>
    <xf numFmtId="2" fontId="109" fillId="16" borderId="0" xfId="5" applyNumberFormat="1" applyFont="1" applyFill="1" applyBorder="1" applyAlignment="1">
      <alignment horizontal="center"/>
    </xf>
    <xf numFmtId="2" fontId="109" fillId="5" borderId="0" xfId="5" applyNumberFormat="1" applyFont="1" applyFill="1" applyBorder="1" applyAlignment="1">
      <alignment horizontal="center"/>
    </xf>
    <xf numFmtId="2" fontId="109" fillId="3" borderId="0" xfId="5" applyNumberFormat="1" applyFont="1" applyFill="1" applyBorder="1" applyAlignment="1">
      <alignment horizontal="center"/>
    </xf>
    <xf numFmtId="170" fontId="109" fillId="2" borderId="2" xfId="5" applyNumberFormat="1" applyFont="1" applyFill="1" applyBorder="1" applyAlignment="1">
      <alignment horizontal="center" vertical="center"/>
    </xf>
    <xf numFmtId="170" fontId="109" fillId="2" borderId="6" xfId="5" applyNumberFormat="1" applyFont="1" applyFill="1" applyBorder="1" applyAlignment="1">
      <alignment horizontal="center" vertical="center"/>
    </xf>
    <xf numFmtId="170" fontId="109" fillId="2" borderId="3" xfId="5" applyNumberFormat="1" applyFont="1" applyFill="1" applyBorder="1" applyAlignment="1">
      <alignment horizontal="center" vertical="center"/>
    </xf>
    <xf numFmtId="0" fontId="112" fillId="2" borderId="0" xfId="5" applyNumberFormat="1" applyFont="1" applyFill="1" applyBorder="1" applyAlignment="1" applyProtection="1">
      <alignment horizontal="center" vertical="center"/>
      <protection locked="0"/>
    </xf>
    <xf numFmtId="0" fontId="112" fillId="2" borderId="13" xfId="5" applyNumberFormat="1" applyFont="1" applyFill="1" applyBorder="1" applyAlignment="1" applyProtection="1">
      <alignment horizontal="center" vertical="center"/>
      <protection locked="0"/>
    </xf>
    <xf numFmtId="0" fontId="112" fillId="2" borderId="14" xfId="5" applyNumberFormat="1" applyFont="1" applyFill="1" applyBorder="1" applyAlignment="1" applyProtection="1">
      <alignment horizontal="center" vertical="center"/>
      <protection locked="0"/>
    </xf>
    <xf numFmtId="170" fontId="113" fillId="2" borderId="2" xfId="5" applyNumberFormat="1" applyFont="1" applyFill="1" applyBorder="1" applyAlignment="1" applyProtection="1">
      <alignment horizontal="center" vertical="center"/>
      <protection locked="0"/>
    </xf>
    <xf numFmtId="170" fontId="113" fillId="2" borderId="3" xfId="5" applyNumberFormat="1" applyFont="1" applyFill="1" applyBorder="1" applyAlignment="1" applyProtection="1">
      <alignment horizontal="center" vertical="center"/>
      <protection locked="0"/>
    </xf>
    <xf numFmtId="0" fontId="110" fillId="2" borderId="13" xfId="5" applyFont="1" applyFill="1" applyBorder="1" applyAlignment="1">
      <alignment horizontal="center" vertical="center"/>
    </xf>
    <xf numFmtId="0" fontId="110" fillId="2" borderId="0" xfId="5" applyFont="1" applyFill="1" applyBorder="1" applyAlignment="1">
      <alignment horizontal="center" vertical="center"/>
    </xf>
    <xf numFmtId="170" fontId="112" fillId="2" borderId="13" xfId="5" applyNumberFormat="1" applyFont="1" applyFill="1" applyBorder="1" applyAlignment="1" applyProtection="1">
      <alignment horizontal="center" vertical="center"/>
      <protection locked="0"/>
    </xf>
    <xf numFmtId="170" fontId="112" fillId="2" borderId="14" xfId="5" applyNumberFormat="1" applyFont="1" applyFill="1" applyBorder="1" applyAlignment="1" applyProtection="1">
      <alignment horizontal="center" vertical="center"/>
      <protection locked="0"/>
    </xf>
    <xf numFmtId="0" fontId="110" fillId="2" borderId="9" xfId="5" applyFont="1" applyFill="1" applyBorder="1" applyAlignment="1">
      <alignment horizontal="center" vertical="center"/>
    </xf>
    <xf numFmtId="0" fontId="110" fillId="2" borderId="2" xfId="5" applyFont="1" applyFill="1" applyBorder="1" applyAlignment="1">
      <alignment horizontal="center" vertical="center"/>
    </xf>
    <xf numFmtId="0" fontId="110" fillId="2" borderId="6" xfId="5" applyFont="1" applyFill="1" applyBorder="1" applyAlignment="1">
      <alignment horizontal="center" vertical="center"/>
    </xf>
    <xf numFmtId="0" fontId="110" fillId="2" borderId="3" xfId="5" applyFont="1" applyFill="1" applyBorder="1" applyAlignment="1">
      <alignment horizontal="center" vertical="center"/>
    </xf>
    <xf numFmtId="0" fontId="110" fillId="2" borderId="10" xfId="5" applyFont="1" applyFill="1" applyBorder="1" applyAlignment="1">
      <alignment horizontal="center" vertical="center"/>
    </xf>
    <xf numFmtId="0" fontId="112" fillId="2" borderId="8" xfId="5" applyNumberFormat="1" applyFont="1" applyFill="1" applyBorder="1" applyAlignment="1" applyProtection="1">
      <alignment horizontal="center" vertical="center"/>
      <protection locked="0"/>
    </xf>
    <xf numFmtId="0" fontId="103" fillId="0" borderId="9" xfId="18" applyFont="1" applyFill="1" applyBorder="1" applyAlignment="1">
      <alignment horizontal="left"/>
    </xf>
    <xf numFmtId="175" fontId="103" fillId="0" borderId="9" xfId="18" applyNumberFormat="1" applyFont="1" applyFill="1" applyBorder="1" applyAlignment="1">
      <alignment horizontal="left"/>
    </xf>
    <xf numFmtId="175" fontId="103" fillId="0" borderId="6" xfId="18" applyNumberFormat="1" applyFont="1" applyFill="1" applyBorder="1" applyAlignment="1">
      <alignment horizontal="left"/>
    </xf>
    <xf numFmtId="0" fontId="102" fillId="10" borderId="0" xfId="18" applyFont="1" applyFill="1" applyBorder="1" applyAlignment="1">
      <alignment horizontal="center" vertical="center"/>
    </xf>
    <xf numFmtId="0" fontId="105" fillId="11" borderId="0" xfId="18" applyFont="1" applyFill="1" applyBorder="1" applyAlignment="1">
      <alignment horizontal="center" vertical="center"/>
    </xf>
    <xf numFmtId="0" fontId="106" fillId="14" borderId="0" xfId="18" applyFont="1" applyFill="1" applyBorder="1" applyAlignment="1">
      <alignment horizontal="center" vertical="center"/>
    </xf>
    <xf numFmtId="0" fontId="104" fillId="0" borderId="9" xfId="0" applyFont="1" applyFill="1" applyBorder="1" applyAlignment="1">
      <alignment horizontal="left"/>
    </xf>
    <xf numFmtId="0" fontId="103" fillId="0" borderId="8" xfId="0" applyFont="1" applyFill="1" applyBorder="1" applyAlignment="1">
      <alignment horizontal="left"/>
    </xf>
    <xf numFmtId="0" fontId="103" fillId="0" borderId="8" xfId="0" applyFont="1" applyFill="1" applyBorder="1" applyAlignment="1">
      <alignment horizontal="center"/>
    </xf>
    <xf numFmtId="0" fontId="103" fillId="0" borderId="6" xfId="0" applyFont="1" applyFill="1" applyBorder="1" applyAlignment="1">
      <alignment horizontal="left"/>
    </xf>
    <xf numFmtId="0" fontId="107" fillId="2" borderId="0" xfId="5" applyFont="1" applyFill="1" applyBorder="1" applyAlignment="1">
      <alignment horizontal="center" vertical="center"/>
    </xf>
    <xf numFmtId="0" fontId="103" fillId="0" borderId="9" xfId="18" applyFont="1" applyFill="1" applyBorder="1" applyAlignment="1">
      <alignment horizontal="center"/>
    </xf>
    <xf numFmtId="0" fontId="103" fillId="0" borderId="9" xfId="0" applyFont="1" applyFill="1" applyBorder="1" applyAlignment="1">
      <alignment horizontal="left"/>
    </xf>
    <xf numFmtId="0" fontId="103" fillId="0" borderId="6" xfId="0" applyFont="1" applyFill="1" applyBorder="1" applyAlignment="1">
      <alignment horizontal="center"/>
    </xf>
    <xf numFmtId="0" fontId="103" fillId="0" borderId="9" xfId="0" applyFont="1" applyFill="1" applyBorder="1" applyAlignment="1">
      <alignment horizontal="center"/>
    </xf>
    <xf numFmtId="170" fontId="111" fillId="17" borderId="7" xfId="5" applyNumberFormat="1" applyFont="1" applyFill="1" applyBorder="1" applyAlignment="1" applyProtection="1">
      <alignment horizontal="center" vertical="center"/>
      <protection locked="0"/>
    </xf>
    <xf numFmtId="170" fontId="111" fillId="17" borderId="12" xfId="5" applyNumberFormat="1" applyFont="1" applyFill="1" applyBorder="1" applyAlignment="1" applyProtection="1">
      <alignment horizontal="center" vertical="center"/>
      <protection locked="0"/>
    </xf>
    <xf numFmtId="0" fontId="112" fillId="2" borderId="7" xfId="5" applyNumberFormat="1" applyFont="1" applyFill="1" applyBorder="1" applyAlignment="1" applyProtection="1">
      <alignment horizontal="center" vertical="center"/>
      <protection locked="0"/>
    </xf>
    <xf numFmtId="0" fontId="110" fillId="2" borderId="7" xfId="5" applyFont="1" applyFill="1" applyBorder="1" applyAlignment="1">
      <alignment horizontal="center" vertical="center"/>
    </xf>
    <xf numFmtId="0" fontId="110" fillId="2" borderId="12" xfId="5" applyFont="1" applyFill="1" applyBorder="1" applyAlignment="1">
      <alignment horizontal="center" vertical="center"/>
    </xf>
    <xf numFmtId="0" fontId="108" fillId="2" borderId="2" xfId="5" applyFont="1" applyFill="1" applyBorder="1" applyAlignment="1">
      <alignment horizontal="center" vertical="center"/>
    </xf>
    <xf numFmtId="0" fontId="108" fillId="2" borderId="6" xfId="5" applyFont="1" applyFill="1" applyBorder="1" applyAlignment="1">
      <alignment horizontal="center" vertical="center"/>
    </xf>
    <xf numFmtId="0" fontId="108" fillId="2" borderId="3" xfId="5" applyFont="1" applyFill="1" applyBorder="1" applyAlignment="1">
      <alignment horizontal="center" vertical="center"/>
    </xf>
    <xf numFmtId="0" fontId="110" fillId="2" borderId="11" xfId="5" applyFont="1" applyFill="1" applyBorder="1" applyAlignment="1">
      <alignment horizontal="center" vertical="center"/>
    </xf>
    <xf numFmtId="0" fontId="74" fillId="0" borderId="0" xfId="9" applyFont="1" applyAlignment="1">
      <alignment horizontal="center" vertical="center"/>
    </xf>
    <xf numFmtId="0" fontId="76" fillId="0" borderId="0" xfId="9" applyFont="1" applyBorder="1" applyAlignment="1">
      <alignment horizontal="center" vertical="center"/>
    </xf>
    <xf numFmtId="0" fontId="76" fillId="0" borderId="0" xfId="9" applyFont="1" applyAlignment="1">
      <alignment horizontal="center" vertical="center"/>
    </xf>
    <xf numFmtId="0" fontId="27" fillId="0" borderId="0" xfId="9" quotePrefix="1" applyFont="1" applyBorder="1" applyAlignment="1">
      <alignment horizontal="center" vertical="center" shrinkToFit="1"/>
    </xf>
    <xf numFmtId="1" fontId="76" fillId="0" borderId="0" xfId="4" quotePrefix="1" applyNumberFormat="1" applyFont="1" applyBorder="1" applyAlignment="1">
      <alignment horizontal="left" vertical="center"/>
    </xf>
    <xf numFmtId="175" fontId="76" fillId="0" borderId="0" xfId="9" applyNumberFormat="1" applyFont="1" applyAlignment="1">
      <alignment horizontal="left" vertical="center"/>
    </xf>
    <xf numFmtId="180" fontId="76" fillId="0" borderId="0" xfId="4" quotePrefix="1" applyNumberFormat="1" applyFont="1" applyBorder="1" applyAlignment="1">
      <alignment horizontal="left" vertical="center"/>
    </xf>
    <xf numFmtId="180" fontId="76" fillId="0" borderId="0" xfId="4" applyNumberFormat="1" applyFont="1" applyBorder="1" applyAlignment="1">
      <alignment horizontal="left" vertical="center"/>
    </xf>
    <xf numFmtId="0" fontId="35" fillId="0" borderId="2" xfId="9" applyFont="1" applyBorder="1" applyAlignment="1">
      <alignment horizontal="center" vertical="center"/>
    </xf>
    <xf numFmtId="0" fontId="35" fillId="0" borderId="6" xfId="9" applyFont="1" applyBorder="1" applyAlignment="1">
      <alignment horizontal="center" vertical="center"/>
    </xf>
    <xf numFmtId="0" fontId="35" fillId="0" borderId="3" xfId="9" applyFont="1" applyBorder="1" applyAlignment="1">
      <alignment horizontal="center" vertical="center"/>
    </xf>
    <xf numFmtId="0" fontId="66" fillId="0" borderId="0" xfId="9" applyFont="1" applyAlignment="1">
      <alignment horizontal="center" vertical="center"/>
    </xf>
    <xf numFmtId="0" fontId="15" fillId="0" borderId="7" xfId="9" applyFont="1" applyBorder="1" applyAlignment="1">
      <alignment horizontal="center" vertical="center" wrapText="1"/>
    </xf>
    <xf numFmtId="0" fontId="15" fillId="0" borderId="8" xfId="9" applyFont="1" applyBorder="1" applyAlignment="1">
      <alignment horizontal="center" vertical="center"/>
    </xf>
    <xf numFmtId="0" fontId="15" fillId="0" borderId="12" xfId="9" applyFont="1" applyBorder="1" applyAlignment="1">
      <alignment horizontal="center" vertical="center"/>
    </xf>
    <xf numFmtId="0" fontId="15" fillId="0" borderId="10" xfId="9" applyFont="1" applyBorder="1" applyAlignment="1">
      <alignment horizontal="center" vertical="center"/>
    </xf>
    <xf numFmtId="0" fontId="15" fillId="0" borderId="9" xfId="9" applyFont="1" applyBorder="1" applyAlignment="1">
      <alignment horizontal="center" vertical="center"/>
    </xf>
    <xf numFmtId="0" fontId="15" fillId="0" borderId="11" xfId="9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50" fillId="0" borderId="0" xfId="9" applyFont="1" applyAlignment="1">
      <alignment horizontal="center" vertical="center"/>
    </xf>
    <xf numFmtId="173" fontId="20" fillId="0" borderId="0" xfId="9" applyNumberFormat="1" applyFont="1" applyBorder="1" applyAlignment="1">
      <alignment horizontal="left" vertical="center"/>
    </xf>
    <xf numFmtId="0" fontId="29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1" fontId="20" fillId="0" borderId="0" xfId="4" applyNumberFormat="1" applyFont="1" applyBorder="1" applyAlignment="1">
      <alignment horizontal="left" vertical="center"/>
    </xf>
    <xf numFmtId="171" fontId="20" fillId="0" borderId="0" xfId="4" quotePrefix="1" applyNumberFormat="1" applyFont="1" applyBorder="1" applyAlignment="1">
      <alignment horizontal="left" vertical="center"/>
    </xf>
    <xf numFmtId="180" fontId="15" fillId="0" borderId="1" xfId="0" quotePrefix="1" applyNumberFormat="1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2" fillId="13" borderId="2" xfId="22" applyFont="1" applyFill="1" applyBorder="1" applyAlignment="1">
      <alignment horizontal="center" vertical="center" wrapText="1"/>
    </xf>
    <xf numFmtId="0" fontId="62" fillId="13" borderId="6" xfId="22" applyFont="1" applyFill="1" applyBorder="1" applyAlignment="1">
      <alignment horizontal="center" vertical="center"/>
    </xf>
    <xf numFmtId="0" fontId="62" fillId="13" borderId="3" xfId="22" applyFont="1" applyFill="1" applyBorder="1" applyAlignment="1">
      <alignment horizontal="center" vertical="center"/>
    </xf>
    <xf numFmtId="0" fontId="22" fillId="12" borderId="2" xfId="22" applyFont="1" applyFill="1" applyBorder="1" applyAlignment="1">
      <alignment horizontal="center" vertical="center"/>
    </xf>
    <xf numFmtId="0" fontId="22" fillId="12" borderId="6" xfId="22" applyFont="1" applyFill="1" applyBorder="1" applyAlignment="1">
      <alignment horizontal="center" vertical="center"/>
    </xf>
    <xf numFmtId="0" fontId="22" fillId="12" borderId="3" xfId="22" applyFont="1" applyFill="1" applyBorder="1" applyAlignment="1">
      <alignment horizontal="center" vertical="center"/>
    </xf>
    <xf numFmtId="0" fontId="4" fillId="9" borderId="2" xfId="22" applyFont="1" applyFill="1" applyBorder="1" applyAlignment="1">
      <alignment horizontal="center" vertical="center"/>
    </xf>
    <xf numFmtId="0" fontId="4" fillId="9" borderId="6" xfId="22" applyFont="1" applyFill="1" applyBorder="1" applyAlignment="1">
      <alignment horizontal="center" vertical="center"/>
    </xf>
    <xf numFmtId="0" fontId="4" fillId="9" borderId="3" xfId="22" applyFont="1" applyFill="1" applyBorder="1" applyAlignment="1">
      <alignment horizontal="center" vertical="center"/>
    </xf>
    <xf numFmtId="175" fontId="63" fillId="9" borderId="2" xfId="22" applyNumberFormat="1" applyFont="1" applyFill="1" applyBorder="1" applyAlignment="1">
      <alignment horizontal="center" vertical="center"/>
    </xf>
    <xf numFmtId="175" fontId="63" fillId="9" borderId="6" xfId="22" applyNumberFormat="1" applyFont="1" applyFill="1" applyBorder="1" applyAlignment="1">
      <alignment horizontal="center" vertical="center"/>
    </xf>
    <xf numFmtId="175" fontId="63" fillId="9" borderId="3" xfId="22" applyNumberFormat="1" applyFont="1" applyFill="1" applyBorder="1" applyAlignment="1">
      <alignment horizontal="center" vertical="center"/>
    </xf>
    <xf numFmtId="169" fontId="57" fillId="9" borderId="1" xfId="1" applyNumberFormat="1" applyFont="1" applyFill="1" applyBorder="1" applyAlignment="1" applyProtection="1">
      <alignment horizontal="center" vertical="center"/>
      <protection locked="0"/>
    </xf>
    <xf numFmtId="0" fontId="120" fillId="0" borderId="0" xfId="4" applyNumberFormat="1" applyFont="1" applyBorder="1" applyAlignment="1">
      <alignment vertical="center"/>
    </xf>
    <xf numFmtId="0" fontId="121" fillId="0" borderId="0" xfId="4" applyNumberFormat="1" applyFont="1" applyBorder="1" applyAlignment="1">
      <alignment horizontal="center" vertical="center"/>
    </xf>
    <xf numFmtId="0" fontId="120" fillId="0" borderId="0" xfId="4" applyNumberFormat="1" applyFont="1" applyAlignment="1">
      <alignment vertical="center"/>
    </xf>
    <xf numFmtId="0" fontId="122" fillId="0" borderId="0" xfId="4" applyNumberFormat="1" applyFont="1" applyAlignment="1">
      <alignment vertical="center"/>
    </xf>
    <xf numFmtId="0" fontId="123" fillId="0" borderId="0" xfId="4" applyNumberFormat="1" applyFont="1" applyBorder="1" applyAlignment="1">
      <alignment vertical="center"/>
    </xf>
    <xf numFmtId="0" fontId="120" fillId="0" borderId="0" xfId="9" applyNumberFormat="1" applyFont="1" applyBorder="1" applyAlignment="1">
      <alignment vertical="center"/>
    </xf>
    <xf numFmtId="0" fontId="124" fillId="0" borderId="0" xfId="4" applyNumberFormat="1" applyFont="1" applyBorder="1" applyAlignment="1">
      <alignment horizontal="right" vertical="center"/>
    </xf>
    <xf numFmtId="0" fontId="123" fillId="0" borderId="0" xfId="9" applyNumberFormat="1" applyFont="1" applyAlignment="1">
      <alignment horizontal="left" vertical="center"/>
    </xf>
    <xf numFmtId="0" fontId="123" fillId="0" borderId="0" xfId="9" applyNumberFormat="1" applyFont="1" applyAlignment="1">
      <alignment vertical="center"/>
    </xf>
    <xf numFmtId="0" fontId="120" fillId="0" borderId="0" xfId="4" applyNumberFormat="1" applyFont="1" applyAlignment="1">
      <alignment horizontal="center" vertical="center"/>
    </xf>
    <xf numFmtId="0" fontId="123" fillId="0" borderId="0" xfId="9" applyNumberFormat="1" applyFont="1" applyAlignment="1">
      <alignment horizontal="right" vertical="center"/>
    </xf>
    <xf numFmtId="0" fontId="125" fillId="0" borderId="0" xfId="9" applyNumberFormat="1" applyFont="1" applyAlignment="1">
      <alignment vertical="center"/>
    </xf>
    <xf numFmtId="0" fontId="126" fillId="0" borderId="0" xfId="4" applyFont="1" applyAlignment="1"/>
    <xf numFmtId="0" fontId="126" fillId="0" borderId="0" xfId="4" applyFont="1"/>
    <xf numFmtId="0" fontId="122" fillId="0" borderId="0" xfId="4" applyFont="1"/>
    <xf numFmtId="0" fontId="123" fillId="0" borderId="0" xfId="4" applyFont="1" applyBorder="1" applyAlignment="1">
      <alignment horizontal="left" vertical="center"/>
    </xf>
    <xf numFmtId="0" fontId="120" fillId="0" borderId="0" xfId="4" applyNumberFormat="1" applyFont="1" applyAlignment="1">
      <alignment horizontal="left" vertical="center"/>
    </xf>
    <xf numFmtId="0" fontId="120" fillId="0" borderId="0" xfId="4" applyFont="1"/>
    <xf numFmtId="0" fontId="120" fillId="0" borderId="0" xfId="4" applyFont="1" applyBorder="1" applyAlignment="1">
      <alignment horizontal="center" vertical="center"/>
    </xf>
    <xf numFmtId="0" fontId="120" fillId="0" borderId="0" xfId="4" applyFont="1" applyBorder="1" applyAlignment="1">
      <alignment horizontal="left" vertical="center"/>
    </xf>
    <xf numFmtId="0" fontId="120" fillId="0" borderId="0" xfId="4" applyNumberFormat="1" applyFont="1" applyFill="1" applyBorder="1" applyAlignment="1">
      <alignment horizontal="center" vertical="center"/>
    </xf>
    <xf numFmtId="0" fontId="120" fillId="0" borderId="0" xfId="4" applyNumberFormat="1" applyFont="1" applyBorder="1" applyAlignment="1">
      <alignment horizontal="left" vertical="center"/>
    </xf>
    <xf numFmtId="0" fontId="126" fillId="0" borderId="0" xfId="4" applyFont="1" applyBorder="1"/>
    <xf numFmtId="0" fontId="123" fillId="0" borderId="0" xfId="4" applyFont="1" applyBorder="1" applyAlignment="1">
      <alignment vertical="center"/>
    </xf>
    <xf numFmtId="0" fontId="120" fillId="0" borderId="0" xfId="4" applyFont="1" applyBorder="1"/>
    <xf numFmtId="0" fontId="122" fillId="0" borderId="0" xfId="4" applyNumberFormat="1" applyFont="1" applyBorder="1" applyAlignment="1">
      <alignment vertical="center"/>
    </xf>
    <xf numFmtId="0" fontId="127" fillId="0" borderId="0" xfId="4" applyNumberFormat="1" applyFont="1" applyAlignment="1">
      <alignment vertical="center"/>
    </xf>
    <xf numFmtId="0" fontId="120" fillId="0" borderId="0" xfId="4" applyFont="1" applyFill="1" applyBorder="1" applyAlignment="1" applyProtection="1">
      <alignment vertical="center" wrapText="1"/>
    </xf>
    <xf numFmtId="0" fontId="128" fillId="0" borderId="0" xfId="4" applyNumberFormat="1" applyFont="1" applyBorder="1" applyAlignment="1">
      <alignment vertical="center"/>
    </xf>
    <xf numFmtId="0" fontId="129" fillId="0" borderId="0" xfId="4" applyNumberFormat="1" applyFont="1" applyAlignment="1">
      <alignment vertical="center"/>
    </xf>
    <xf numFmtId="170" fontId="120" fillId="0" borderId="0" xfId="4" applyNumberFormat="1" applyFont="1" applyFill="1" applyBorder="1" applyAlignment="1" applyProtection="1">
      <alignment vertical="center"/>
    </xf>
    <xf numFmtId="165" fontId="120" fillId="0" borderId="0" xfId="4" applyNumberFormat="1" applyFont="1" applyFill="1" applyBorder="1" applyAlignment="1" applyProtection="1">
      <alignment vertical="center"/>
    </xf>
    <xf numFmtId="2" fontId="120" fillId="0" borderId="0" xfId="4" applyNumberFormat="1" applyFont="1" applyFill="1" applyBorder="1" applyAlignment="1" applyProtection="1">
      <alignment vertical="center"/>
    </xf>
    <xf numFmtId="2" fontId="120" fillId="0" borderId="0" xfId="4" applyNumberFormat="1" applyFont="1" applyBorder="1" applyAlignment="1">
      <alignment vertical="center"/>
    </xf>
    <xf numFmtId="2" fontId="122" fillId="0" borderId="0" xfId="4" applyNumberFormat="1" applyFont="1" applyAlignment="1">
      <alignment vertical="center"/>
    </xf>
    <xf numFmtId="0" fontId="130" fillId="0" borderId="0" xfId="0" applyFont="1" applyBorder="1" applyAlignment="1">
      <alignment vertical="center" wrapText="1"/>
    </xf>
    <xf numFmtId="0" fontId="120" fillId="0" borderId="0" xfId="0" applyFont="1" applyBorder="1" applyAlignment="1">
      <alignment vertical="center" wrapText="1"/>
    </xf>
    <xf numFmtId="0" fontId="126" fillId="0" borderId="0" xfId="4" applyFont="1" applyAlignment="1">
      <alignment vertical="center"/>
    </xf>
    <xf numFmtId="0" fontId="120" fillId="0" borderId="9" xfId="4" applyFont="1" applyBorder="1" applyAlignment="1">
      <alignment horizontal="right" vertical="center"/>
    </xf>
    <xf numFmtId="0" fontId="126" fillId="0" borderId="0" xfId="4" applyFont="1" applyBorder="1" applyAlignment="1">
      <alignment vertical="center"/>
    </xf>
    <xf numFmtId="0" fontId="130" fillId="0" borderId="0" xfId="4" applyFont="1"/>
    <xf numFmtId="0" fontId="131" fillId="2" borderId="0" xfId="23" applyFont="1" applyFill="1" applyAlignment="1" applyProtection="1">
      <alignment vertical="center"/>
    </xf>
    <xf numFmtId="0" fontId="120" fillId="2" borderId="7" xfId="23" applyFont="1" applyFill="1" applyBorder="1" applyAlignment="1" applyProtection="1">
      <alignment horizontal="center" vertical="center" wrapText="1"/>
    </xf>
    <xf numFmtId="0" fontId="120" fillId="2" borderId="12" xfId="23" applyFont="1" applyFill="1" applyBorder="1" applyAlignment="1" applyProtection="1">
      <alignment horizontal="center" vertical="center" wrapText="1"/>
    </xf>
    <xf numFmtId="0" fontId="120" fillId="2" borderId="7" xfId="23" applyFont="1" applyFill="1" applyBorder="1" applyAlignment="1" applyProtection="1">
      <alignment horizontal="center" vertical="center"/>
    </xf>
    <xf numFmtId="0" fontId="120" fillId="2" borderId="8" xfId="23" applyFont="1" applyFill="1" applyBorder="1" applyAlignment="1" applyProtection="1">
      <alignment horizontal="center" vertical="center"/>
    </xf>
    <xf numFmtId="0" fontId="120" fillId="2" borderId="12" xfId="23" applyFont="1" applyFill="1" applyBorder="1" applyAlignment="1" applyProtection="1">
      <alignment horizontal="center" vertical="center"/>
    </xf>
    <xf numFmtId="0" fontId="120" fillId="2" borderId="7" xfId="23" applyFont="1" applyFill="1" applyBorder="1" applyAlignment="1" applyProtection="1">
      <alignment horizontal="center" wrapText="1"/>
    </xf>
    <xf numFmtId="0" fontId="120" fillId="2" borderId="8" xfId="23" applyFont="1" applyFill="1" applyBorder="1" applyAlignment="1" applyProtection="1">
      <alignment horizontal="center" wrapText="1"/>
    </xf>
    <xf numFmtId="0" fontId="120" fillId="2" borderId="12" xfId="23" applyFont="1" applyFill="1" applyBorder="1" applyAlignment="1" applyProtection="1">
      <alignment horizontal="center" wrapText="1"/>
    </xf>
    <xf numFmtId="0" fontId="132" fillId="2" borderId="0" xfId="23" applyFont="1" applyFill="1" applyBorder="1" applyAlignment="1" applyProtection="1">
      <alignment vertical="center"/>
    </xf>
    <xf numFmtId="0" fontId="132" fillId="2" borderId="0" xfId="23" applyFont="1" applyFill="1" applyBorder="1" applyAlignment="1" applyProtection="1">
      <alignment vertical="center" wrapText="1"/>
    </xf>
    <xf numFmtId="0" fontId="131" fillId="2" borderId="0" xfId="23" applyFont="1" applyFill="1" applyBorder="1" applyAlignment="1" applyProtection="1">
      <alignment horizontal="right" vertical="center"/>
    </xf>
    <xf numFmtId="0" fontId="133" fillId="2" borderId="0" xfId="23" applyFont="1" applyFill="1" applyAlignment="1" applyProtection="1">
      <alignment vertical="center"/>
    </xf>
    <xf numFmtId="0" fontId="120" fillId="2" borderId="13" xfId="23" applyFont="1" applyFill="1" applyBorder="1" applyAlignment="1" applyProtection="1">
      <alignment horizontal="center" vertical="center" wrapText="1"/>
    </xf>
    <xf numFmtId="0" fontId="120" fillId="2" borderId="14" xfId="23" applyFont="1" applyFill="1" applyBorder="1" applyAlignment="1" applyProtection="1">
      <alignment horizontal="center" vertical="center" wrapText="1"/>
    </xf>
    <xf numFmtId="0" fontId="120" fillId="2" borderId="10" xfId="23" applyFont="1" applyFill="1" applyBorder="1" applyAlignment="1" applyProtection="1">
      <alignment horizontal="center" vertical="center"/>
    </xf>
    <xf numFmtId="0" fontId="120" fillId="2" borderId="9" xfId="23" applyFont="1" applyFill="1" applyBorder="1" applyAlignment="1" applyProtection="1">
      <alignment horizontal="center" vertical="center"/>
    </xf>
    <xf numFmtId="0" fontId="120" fillId="2" borderId="11" xfId="23" applyFont="1" applyFill="1" applyBorder="1" applyAlignment="1" applyProtection="1">
      <alignment horizontal="center" vertical="center"/>
    </xf>
    <xf numFmtId="0" fontId="120" fillId="2" borderId="13" xfId="23" applyFont="1" applyFill="1" applyBorder="1" applyAlignment="1" applyProtection="1">
      <alignment horizontal="center" wrapText="1"/>
    </xf>
    <xf numFmtId="0" fontId="120" fillId="2" borderId="0" xfId="23" applyFont="1" applyFill="1" applyBorder="1" applyAlignment="1" applyProtection="1">
      <alignment horizontal="center" wrapText="1"/>
    </xf>
    <xf numFmtId="0" fontId="120" fillId="2" borderId="14" xfId="23" applyFont="1" applyFill="1" applyBorder="1" applyAlignment="1" applyProtection="1">
      <alignment horizontal="center" wrapText="1"/>
    </xf>
    <xf numFmtId="0" fontId="120" fillId="2" borderId="10" xfId="23" applyFont="1" applyFill="1" applyBorder="1" applyAlignment="1" applyProtection="1">
      <alignment horizontal="center" vertical="center" wrapText="1"/>
    </xf>
    <xf numFmtId="0" fontId="120" fillId="2" borderId="11" xfId="23" applyFont="1" applyFill="1" applyBorder="1" applyAlignment="1" applyProtection="1">
      <alignment horizontal="center" vertical="center" wrapText="1"/>
    </xf>
    <xf numFmtId="0" fontId="120" fillId="2" borderId="2" xfId="23" applyFont="1" applyFill="1" applyBorder="1" applyAlignment="1" applyProtection="1">
      <alignment horizontal="center" vertical="center"/>
    </xf>
    <xf numFmtId="0" fontId="120" fillId="2" borderId="3" xfId="23" applyFont="1" applyFill="1" applyBorder="1" applyAlignment="1" applyProtection="1">
      <alignment horizontal="center" vertical="center"/>
    </xf>
    <xf numFmtId="0" fontId="120" fillId="2" borderId="10" xfId="23" applyFont="1" applyFill="1" applyBorder="1" applyAlignment="1" applyProtection="1">
      <alignment horizontal="center" wrapText="1"/>
    </xf>
    <xf numFmtId="0" fontId="120" fillId="2" borderId="9" xfId="23" applyFont="1" applyFill="1" applyBorder="1" applyAlignment="1" applyProtection="1">
      <alignment horizontal="center" wrapText="1"/>
    </xf>
    <xf numFmtId="0" fontId="120" fillId="2" borderId="11" xfId="23" applyFont="1" applyFill="1" applyBorder="1" applyAlignment="1" applyProtection="1">
      <alignment horizontal="center" wrapText="1"/>
    </xf>
    <xf numFmtId="0" fontId="133" fillId="2" borderId="0" xfId="23" applyFont="1" applyFill="1" applyBorder="1" applyAlignment="1" applyProtection="1">
      <alignment vertical="center"/>
    </xf>
    <xf numFmtId="170" fontId="120" fillId="2" borderId="7" xfId="23" applyNumberFormat="1" applyFont="1" applyFill="1" applyBorder="1" applyAlignment="1" applyProtection="1">
      <alignment horizontal="center" vertical="center"/>
    </xf>
    <xf numFmtId="170" fontId="120" fillId="2" borderId="12" xfId="23" applyNumberFormat="1" applyFont="1" applyFill="1" applyBorder="1" applyAlignment="1" applyProtection="1">
      <alignment horizontal="center" vertical="center"/>
    </xf>
    <xf numFmtId="170" fontId="134" fillId="2" borderId="7" xfId="23" applyNumberFormat="1" applyFont="1" applyFill="1" applyBorder="1" applyAlignment="1" applyProtection="1">
      <alignment horizontal="center" vertical="center"/>
    </xf>
    <xf numFmtId="170" fontId="134" fillId="2" borderId="12" xfId="23" applyNumberFormat="1" applyFont="1" applyFill="1" applyBorder="1" applyAlignment="1" applyProtection="1">
      <alignment horizontal="center" vertical="center"/>
    </xf>
    <xf numFmtId="2" fontId="134" fillId="2" borderId="7" xfId="23" applyNumberFormat="1" applyFont="1" applyFill="1" applyBorder="1" applyAlignment="1" applyProtection="1">
      <alignment horizontal="center" vertical="center"/>
    </xf>
    <xf numFmtId="2" fontId="134" fillId="2" borderId="8" xfId="23" applyNumberFormat="1" applyFont="1" applyFill="1" applyBorder="1" applyAlignment="1" applyProtection="1">
      <alignment horizontal="center" vertical="center"/>
    </xf>
    <xf numFmtId="2" fontId="134" fillId="2" borderId="12" xfId="23" applyNumberFormat="1" applyFont="1" applyFill="1" applyBorder="1" applyAlignment="1" applyProtection="1">
      <alignment horizontal="center" vertical="center"/>
    </xf>
    <xf numFmtId="170" fontId="135" fillId="2" borderId="0" xfId="23" applyNumberFormat="1" applyFont="1" applyFill="1" applyBorder="1" applyAlignment="1" applyProtection="1">
      <alignment vertical="center"/>
    </xf>
    <xf numFmtId="170" fontId="120" fillId="2" borderId="13" xfId="23" applyNumberFormat="1" applyFont="1" applyFill="1" applyBorder="1" applyAlignment="1" applyProtection="1">
      <alignment horizontal="center" vertical="center"/>
    </xf>
    <xf numFmtId="170" fontId="120" fillId="2" borderId="14" xfId="23" applyNumberFormat="1" applyFont="1" applyFill="1" applyBorder="1" applyAlignment="1" applyProtection="1">
      <alignment horizontal="center" vertical="center"/>
    </xf>
    <xf numFmtId="170" fontId="134" fillId="2" borderId="13" xfId="23" applyNumberFormat="1" applyFont="1" applyFill="1" applyBorder="1" applyAlignment="1" applyProtection="1">
      <alignment horizontal="center" vertical="center"/>
    </xf>
    <xf numFmtId="170" fontId="134" fillId="2" borderId="14" xfId="23" applyNumberFormat="1" applyFont="1" applyFill="1" applyBorder="1" applyAlignment="1" applyProtection="1">
      <alignment horizontal="center" vertical="center"/>
    </xf>
    <xf numFmtId="2" fontId="134" fillId="2" borderId="13" xfId="23" applyNumberFormat="1" applyFont="1" applyFill="1" applyBorder="1" applyAlignment="1" applyProtection="1">
      <alignment horizontal="center" vertical="center"/>
    </xf>
    <xf numFmtId="2" fontId="134" fillId="2" borderId="0" xfId="23" applyNumberFormat="1" applyFont="1" applyFill="1" applyBorder="1" applyAlignment="1" applyProtection="1">
      <alignment horizontal="center" vertical="center"/>
    </xf>
    <xf numFmtId="2" fontId="134" fillId="2" borderId="14" xfId="23" applyNumberFormat="1" applyFont="1" applyFill="1" applyBorder="1" applyAlignment="1" applyProtection="1">
      <alignment horizontal="center" vertical="center"/>
    </xf>
    <xf numFmtId="2" fontId="126" fillId="0" borderId="0" xfId="4" applyNumberFormat="1" applyFont="1" applyAlignment="1"/>
    <xf numFmtId="170" fontId="120" fillId="2" borderId="10" xfId="23" applyNumberFormat="1" applyFont="1" applyFill="1" applyBorder="1" applyAlignment="1" applyProtection="1">
      <alignment horizontal="center" vertical="center"/>
    </xf>
    <xf numFmtId="170" fontId="120" fillId="2" borderId="11" xfId="23" applyNumberFormat="1" applyFont="1" applyFill="1" applyBorder="1" applyAlignment="1" applyProtection="1">
      <alignment horizontal="center" vertical="center"/>
    </xf>
    <xf numFmtId="170" fontId="134" fillId="2" borderId="10" xfId="23" applyNumberFormat="1" applyFont="1" applyFill="1" applyBorder="1" applyAlignment="1" applyProtection="1">
      <alignment horizontal="center" vertical="center"/>
    </xf>
    <xf numFmtId="170" fontId="134" fillId="2" borderId="11" xfId="23" applyNumberFormat="1" applyFont="1" applyFill="1" applyBorder="1" applyAlignment="1" applyProtection="1">
      <alignment horizontal="center" vertical="center"/>
    </xf>
    <xf numFmtId="2" fontId="134" fillId="2" borderId="10" xfId="23" applyNumberFormat="1" applyFont="1" applyFill="1" applyBorder="1" applyAlignment="1" applyProtection="1">
      <alignment horizontal="center" vertical="center"/>
    </xf>
    <xf numFmtId="2" fontId="134" fillId="2" borderId="9" xfId="23" applyNumberFormat="1" applyFont="1" applyFill="1" applyBorder="1" applyAlignment="1" applyProtection="1">
      <alignment horizontal="center" vertical="center"/>
    </xf>
    <xf numFmtId="2" fontId="134" fillId="2" borderId="11" xfId="23" applyNumberFormat="1" applyFont="1" applyFill="1" applyBorder="1" applyAlignment="1" applyProtection="1">
      <alignment horizontal="center" vertical="center"/>
    </xf>
    <xf numFmtId="0" fontId="136" fillId="0" borderId="0" xfId="22" applyFont="1" applyAlignment="1">
      <alignment horizontal="left" vertical="center"/>
    </xf>
    <xf numFmtId="170" fontId="120" fillId="0" borderId="0" xfId="0" applyNumberFormat="1" applyFont="1" applyBorder="1" applyAlignment="1">
      <alignment vertical="center"/>
    </xf>
    <xf numFmtId="2" fontId="120" fillId="0" borderId="0" xfId="0" applyNumberFormat="1" applyFont="1" applyBorder="1" applyAlignment="1">
      <alignment vertical="center"/>
    </xf>
    <xf numFmtId="0" fontId="120" fillId="0" borderId="0" xfId="22" applyFont="1" applyAlignment="1">
      <alignment horizontal="left" vertical="center"/>
    </xf>
    <xf numFmtId="0" fontId="120" fillId="0" borderId="7" xfId="0" applyFont="1" applyBorder="1" applyAlignment="1">
      <alignment horizontal="center" vertical="center" wrapText="1"/>
    </xf>
    <xf numFmtId="0" fontId="120" fillId="0" borderId="8" xfId="0" applyFont="1" applyBorder="1" applyAlignment="1">
      <alignment horizontal="center" vertical="center" wrapText="1"/>
    </xf>
    <xf numFmtId="0" fontId="120" fillId="0" borderId="12" xfId="0" applyFont="1" applyBorder="1" applyAlignment="1">
      <alignment horizontal="center" vertical="center" wrapText="1"/>
    </xf>
    <xf numFmtId="2" fontId="120" fillId="0" borderId="7" xfId="0" applyNumberFormat="1" applyFont="1" applyBorder="1" applyAlignment="1">
      <alignment horizontal="center" vertical="center" wrapText="1"/>
    </xf>
    <xf numFmtId="2" fontId="120" fillId="0" borderId="8" xfId="0" applyNumberFormat="1" applyFont="1" applyBorder="1" applyAlignment="1">
      <alignment horizontal="center" vertical="center" wrapText="1"/>
    </xf>
    <xf numFmtId="2" fontId="120" fillId="0" borderId="12" xfId="0" applyNumberFormat="1" applyFont="1" applyBorder="1" applyAlignment="1">
      <alignment horizontal="center" vertical="center" wrapText="1"/>
    </xf>
    <xf numFmtId="0" fontId="120" fillId="0" borderId="10" xfId="0" applyFont="1" applyBorder="1" applyAlignment="1">
      <alignment horizontal="center" vertical="center" wrapText="1"/>
    </xf>
    <xf numFmtId="0" fontId="120" fillId="0" borderId="9" xfId="0" applyFont="1" applyBorder="1" applyAlignment="1">
      <alignment horizontal="center" vertical="center" wrapText="1"/>
    </xf>
    <xf numFmtId="0" fontId="120" fillId="0" borderId="11" xfId="0" applyFont="1" applyBorder="1" applyAlignment="1">
      <alignment horizontal="center" vertical="center" wrapText="1"/>
    </xf>
    <xf numFmtId="2" fontId="120" fillId="0" borderId="10" xfId="0" applyNumberFormat="1" applyFont="1" applyBorder="1" applyAlignment="1">
      <alignment horizontal="center" vertical="center" wrapText="1"/>
    </xf>
    <xf numFmtId="2" fontId="120" fillId="0" borderId="9" xfId="0" applyNumberFormat="1" applyFont="1" applyBorder="1" applyAlignment="1">
      <alignment horizontal="center" vertical="center" wrapText="1"/>
    </xf>
    <xf numFmtId="2" fontId="120" fillId="0" borderId="11" xfId="0" applyNumberFormat="1" applyFont="1" applyBorder="1" applyAlignment="1">
      <alignment horizontal="center" vertical="center" wrapText="1"/>
    </xf>
    <xf numFmtId="170" fontId="120" fillId="0" borderId="13" xfId="0" applyNumberFormat="1" applyFont="1" applyBorder="1" applyAlignment="1">
      <alignment horizontal="center" vertical="center"/>
    </xf>
    <xf numFmtId="170" fontId="120" fillId="0" borderId="0" xfId="0" applyNumberFormat="1" applyFont="1" applyBorder="1" applyAlignment="1">
      <alignment horizontal="center" vertical="center"/>
    </xf>
    <xf numFmtId="170" fontId="120" fillId="0" borderId="7" xfId="0" applyNumberFormat="1" applyFont="1" applyBorder="1" applyAlignment="1">
      <alignment horizontal="center" vertical="center"/>
    </xf>
    <xf numFmtId="170" fontId="120" fillId="0" borderId="8" xfId="0" applyNumberFormat="1" applyFont="1" applyBorder="1" applyAlignment="1">
      <alignment horizontal="center" vertical="center"/>
    </xf>
    <xf numFmtId="170" fontId="120" fillId="0" borderId="12" xfId="0" applyNumberFormat="1" applyFont="1" applyBorder="1" applyAlignment="1">
      <alignment horizontal="center" vertical="center"/>
    </xf>
    <xf numFmtId="2" fontId="120" fillId="0" borderId="7" xfId="0" applyNumberFormat="1" applyFont="1" applyBorder="1" applyAlignment="1">
      <alignment horizontal="center" vertical="center"/>
    </xf>
    <xf numFmtId="2" fontId="120" fillId="0" borderId="8" xfId="0" applyNumberFormat="1" applyFont="1" applyBorder="1" applyAlignment="1">
      <alignment horizontal="center" vertical="center"/>
    </xf>
    <xf numFmtId="2" fontId="120" fillId="0" borderId="12" xfId="0" applyNumberFormat="1" applyFont="1" applyBorder="1" applyAlignment="1">
      <alignment horizontal="center" vertical="center"/>
    </xf>
    <xf numFmtId="170" fontId="120" fillId="0" borderId="14" xfId="0" applyNumberFormat="1" applyFont="1" applyBorder="1" applyAlignment="1">
      <alignment horizontal="center" vertical="center"/>
    </xf>
    <xf numFmtId="2" fontId="120" fillId="0" borderId="13" xfId="0" applyNumberFormat="1" applyFont="1" applyBorder="1" applyAlignment="1">
      <alignment horizontal="center" vertical="center"/>
    </xf>
    <xf numFmtId="2" fontId="120" fillId="0" borderId="0" xfId="0" applyNumberFormat="1" applyFont="1" applyBorder="1" applyAlignment="1">
      <alignment horizontal="center" vertical="center"/>
    </xf>
    <xf numFmtId="2" fontId="120" fillId="0" borderId="14" xfId="0" applyNumberFormat="1" applyFont="1" applyBorder="1" applyAlignment="1">
      <alignment horizontal="center" vertical="center"/>
    </xf>
    <xf numFmtId="170" fontId="120" fillId="0" borderId="10" xfId="0" applyNumberFormat="1" applyFont="1" applyBorder="1" applyAlignment="1">
      <alignment horizontal="center" vertical="center"/>
    </xf>
    <xf numFmtId="170" fontId="120" fillId="0" borderId="9" xfId="0" applyNumberFormat="1" applyFont="1" applyBorder="1" applyAlignment="1">
      <alignment horizontal="center" vertical="center"/>
    </xf>
    <xf numFmtId="170" fontId="120" fillId="0" borderId="11" xfId="0" applyNumberFormat="1" applyFont="1" applyBorder="1" applyAlignment="1">
      <alignment horizontal="center" vertical="center"/>
    </xf>
    <xf numFmtId="2" fontId="120" fillId="0" borderId="10" xfId="0" applyNumberFormat="1" applyFont="1" applyBorder="1" applyAlignment="1">
      <alignment horizontal="center" vertical="center"/>
    </xf>
    <xf numFmtId="2" fontId="120" fillId="0" borderId="9" xfId="0" applyNumberFormat="1" applyFont="1" applyBorder="1" applyAlignment="1">
      <alignment horizontal="center" vertical="center"/>
    </xf>
    <xf numFmtId="2" fontId="120" fillId="0" borderId="11" xfId="0" applyNumberFormat="1" applyFont="1" applyBorder="1" applyAlignment="1">
      <alignment horizontal="center" vertical="center"/>
    </xf>
    <xf numFmtId="0" fontId="123" fillId="0" borderId="0" xfId="22" applyFont="1" applyAlignment="1">
      <alignment horizontal="left" vertical="center"/>
    </xf>
    <xf numFmtId="0" fontId="120" fillId="0" borderId="0" xfId="4" applyFont="1" applyAlignment="1">
      <alignment vertical="center"/>
    </xf>
    <xf numFmtId="0" fontId="120" fillId="0" borderId="0" xfId="0" applyFont="1" applyBorder="1" applyAlignment="1">
      <alignment vertical="center" shrinkToFit="1"/>
    </xf>
    <xf numFmtId="0" fontId="120" fillId="0" borderId="0" xfId="0" applyFont="1" applyBorder="1" applyAlignment="1">
      <alignment vertical="center"/>
    </xf>
    <xf numFmtId="0" fontId="120" fillId="0" borderId="0" xfId="0" applyFont="1" applyAlignment="1">
      <alignment vertical="center"/>
    </xf>
    <xf numFmtId="0" fontId="120" fillId="0" borderId="0" xfId="4" quotePrefix="1" applyFont="1" applyAlignment="1">
      <alignment horizontal="center" vertical="center"/>
    </xf>
  </cellXfs>
  <cellStyles count="54">
    <cellStyle name="active" xfId="24"/>
    <cellStyle name="Comma 2" xfId="3"/>
    <cellStyle name="Comma 2 2" xfId="25"/>
    <cellStyle name="Comma 3" xfId="26"/>
    <cellStyle name="Euro" xfId="27"/>
    <cellStyle name="Grey" xfId="28"/>
    <cellStyle name="Header1" xfId="29"/>
    <cellStyle name="Header2" xfId="30"/>
    <cellStyle name="Input [yellow]" xfId="31"/>
    <cellStyle name="Normal" xfId="0" builtinId="0"/>
    <cellStyle name="Normal - Style1" xfId="32"/>
    <cellStyle name="Normal - Style1 2" xfId="33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22"/>
    <cellStyle name="Normal 4" xfId="9"/>
    <cellStyle name="Normal 4 2" xfId="10"/>
    <cellStyle name="Normal 4 7" xfId="11"/>
    <cellStyle name="Normal 5" xfId="53"/>
    <cellStyle name="Normal 5 2" xfId="20"/>
    <cellStyle name="Normal 6" xfId="12"/>
    <cellStyle name="Normal 6 2" xfId="13"/>
    <cellStyle name="Normal 7" xfId="14"/>
    <cellStyle name="Normal 7 2" xfId="15"/>
    <cellStyle name="Normal 8" xfId="21"/>
    <cellStyle name="Normal_Agilent-81570A1 2" xfId="23"/>
    <cellStyle name="Normal_Uncertainty Budget" xfId="1"/>
    <cellStyle name="Note 2" xfId="34"/>
    <cellStyle name="Note 2 2" xfId="35"/>
    <cellStyle name="Note 2 3" xfId="36"/>
    <cellStyle name="Note 3" xfId="37"/>
    <cellStyle name="Note 4" xfId="38"/>
    <cellStyle name="Note 5" xfId="39"/>
    <cellStyle name="Note 6" xfId="40"/>
    <cellStyle name="Note 7" xfId="41"/>
    <cellStyle name="Percent [2]" xfId="42"/>
    <cellStyle name="เครื่องหมายจุลภาค [0]_01) FEZ-0011-G-Form-02   DCV (Direct-Range, 0~1020V)" xfId="43"/>
    <cellStyle name="เครื่องหมายจุลภาค_01) FEZ-0011-G-Form-02   DCV (Direct-Range, 0~1020V)" xfId="44"/>
    <cellStyle name="เครื่องหมายสกุลเงิน [0]_01) FEZ-0011-G-Form-02   DCV (Direct-Range, 0~1020V)" xfId="45"/>
    <cellStyle name="เครื่องหมายสกุลเงิน_01) FEZ-0011-G-Form-02   DCV (Direct-Range, 0~1020V)" xfId="46"/>
    <cellStyle name="ปกติ 2" xfId="16"/>
    <cellStyle name="ปกติ 2 2" xfId="17"/>
    <cellStyle name="ปกติ 3" xfId="18"/>
    <cellStyle name="ปกติ_2793-01                  Std. Form (Used  HP  3458A)" xfId="47"/>
    <cellStyle name="ปกติ_Cert.(ตัวอย่าง DMM)" xfId="19"/>
    <cellStyle name="桁区切り [0.00]_05-2000" xfId="48"/>
    <cellStyle name="桁区切り_05-2000" xfId="49"/>
    <cellStyle name="標準_05-2000" xfId="50"/>
    <cellStyle name="通貨 [0.00]_05-2000" xfId="51"/>
    <cellStyle name="通貨_05-2000" xfId="52"/>
  </cellStyles>
  <dxfs count="0"/>
  <tableStyles count="0" defaultTableStyle="TableStyleMedium2" defaultPivotStyle="PivotStyleLight16"/>
  <colors>
    <mruColors>
      <color rgb="FFFF3399"/>
      <color rgb="FF9900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190500</xdr:colOff>
          <xdr:row>9</xdr:row>
          <xdr:rowOff>38100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0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190500</xdr:colOff>
          <xdr:row>9</xdr:row>
          <xdr:rowOff>38100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0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1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1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190500</xdr:colOff>
          <xdr:row>9</xdr:row>
          <xdr:rowOff>38100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01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190500</xdr:colOff>
          <xdr:row>9</xdr:row>
          <xdr:rowOff>38100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01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2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02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190500</xdr:colOff>
          <xdr:row>9</xdr:row>
          <xdr:rowOff>38100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2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190500</xdr:colOff>
          <xdr:row>9</xdr:row>
          <xdr:rowOff>38100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2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61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98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1001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5</xdr:row>
      <xdr:rowOff>0</xdr:rowOff>
    </xdr:from>
    <xdr:ext cx="184731" cy="24711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847850" y="15811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oneCellAnchor>
    <xdr:from>
      <xdr:col>5</xdr:col>
      <xdr:colOff>180975</xdr:colOff>
      <xdr:row>5</xdr:row>
      <xdr:rowOff>0</xdr:rowOff>
    </xdr:from>
    <xdr:ext cx="184731" cy="2471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714500" y="12763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twoCellAnchor editAs="oneCell">
    <xdr:from>
      <xdr:col>3</xdr:col>
      <xdr:colOff>66675</xdr:colOff>
      <xdr:row>7</xdr:row>
      <xdr:rowOff>19050</xdr:rowOff>
    </xdr:from>
    <xdr:to>
      <xdr:col>14</xdr:col>
      <xdr:colOff>0</xdr:colOff>
      <xdr:row>16</xdr:row>
      <xdr:rowOff>161925</xdr:rowOff>
    </xdr:to>
    <xdr:pic>
      <xdr:nvPicPr>
        <xdr:cNvPr id="112" name="Picture 4527" descr="Oven1.jpg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600200"/>
          <a:ext cx="3171825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Package%20of%20Calculate%20Uncertainty/04_Chemical/01_pH%20METE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unkamon.r/Desktop/SP-CPT-04-01Temperature%20Controlled%20Chamber%20%20(0%20to%20200)/Temperature%20Controlled%20Chamber%20%20(0%20to%2020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"/>
      <sheetName val="Uncertainty Budge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Uncertainty Budget (0 to 200)"/>
      <sheetName val="Cert of STD"/>
    </sheetNames>
    <sheetDataSet>
      <sheetData sheetId="0">
        <row r="14">
          <cell r="AF1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E100"/>
  <sheetViews>
    <sheetView tabSelected="1" view="pageBreakPreview" topLeftCell="A75" zoomScaleNormal="100" zoomScaleSheetLayoutView="100" workbookViewId="0">
      <selection activeCell="F65" sqref="F65:H65"/>
    </sheetView>
  </sheetViews>
  <sheetFormatPr defaultColWidth="7.5703125" defaultRowHeight="18.75" customHeight="1"/>
  <cols>
    <col min="1" max="62" width="3.140625" style="267" customWidth="1"/>
    <col min="63" max="176" width="7.5703125" style="267"/>
    <col min="177" max="177" width="1.5703125" style="267" customWidth="1"/>
    <col min="178" max="181" width="3.5703125" style="267" customWidth="1"/>
    <col min="182" max="185" width="5.42578125" style="267" customWidth="1"/>
    <col min="186" max="201" width="4" style="267" customWidth="1"/>
    <col min="202" max="203" width="3.42578125" style="267" customWidth="1"/>
    <col min="204" max="241" width="3.5703125" style="267" customWidth="1"/>
    <col min="242" max="432" width="7.5703125" style="267"/>
    <col min="433" max="433" width="1.5703125" style="267" customWidth="1"/>
    <col min="434" max="437" width="3.5703125" style="267" customWidth="1"/>
    <col min="438" max="441" width="5.42578125" style="267" customWidth="1"/>
    <col min="442" max="457" width="4" style="267" customWidth="1"/>
    <col min="458" max="459" width="3.42578125" style="267" customWidth="1"/>
    <col min="460" max="497" width="3.5703125" style="267" customWidth="1"/>
    <col min="498" max="688" width="7.5703125" style="267"/>
    <col min="689" max="689" width="1.5703125" style="267" customWidth="1"/>
    <col min="690" max="693" width="3.5703125" style="267" customWidth="1"/>
    <col min="694" max="697" width="5.42578125" style="267" customWidth="1"/>
    <col min="698" max="713" width="4" style="267" customWidth="1"/>
    <col min="714" max="715" width="3.42578125" style="267" customWidth="1"/>
    <col min="716" max="753" width="3.5703125" style="267" customWidth="1"/>
    <col min="754" max="944" width="7.5703125" style="267"/>
    <col min="945" max="945" width="1.5703125" style="267" customWidth="1"/>
    <col min="946" max="949" width="3.5703125" style="267" customWidth="1"/>
    <col min="950" max="953" width="5.42578125" style="267" customWidth="1"/>
    <col min="954" max="969" width="4" style="267" customWidth="1"/>
    <col min="970" max="971" width="3.42578125" style="267" customWidth="1"/>
    <col min="972" max="1009" width="3.5703125" style="267" customWidth="1"/>
    <col min="1010" max="1200" width="7.5703125" style="267"/>
    <col min="1201" max="1201" width="1.5703125" style="267" customWidth="1"/>
    <col min="1202" max="1205" width="3.5703125" style="267" customWidth="1"/>
    <col min="1206" max="1209" width="5.42578125" style="267" customWidth="1"/>
    <col min="1210" max="1225" width="4" style="267" customWidth="1"/>
    <col min="1226" max="1227" width="3.42578125" style="267" customWidth="1"/>
    <col min="1228" max="1265" width="3.5703125" style="267" customWidth="1"/>
    <col min="1266" max="1456" width="7.5703125" style="267"/>
    <col min="1457" max="1457" width="1.5703125" style="267" customWidth="1"/>
    <col min="1458" max="1461" width="3.5703125" style="267" customWidth="1"/>
    <col min="1462" max="1465" width="5.42578125" style="267" customWidth="1"/>
    <col min="1466" max="1481" width="4" style="267" customWidth="1"/>
    <col min="1482" max="1483" width="3.42578125" style="267" customWidth="1"/>
    <col min="1484" max="1521" width="3.5703125" style="267" customWidth="1"/>
    <col min="1522" max="1712" width="7.5703125" style="267"/>
    <col min="1713" max="1713" width="1.5703125" style="267" customWidth="1"/>
    <col min="1714" max="1717" width="3.5703125" style="267" customWidth="1"/>
    <col min="1718" max="1721" width="5.42578125" style="267" customWidth="1"/>
    <col min="1722" max="1737" width="4" style="267" customWidth="1"/>
    <col min="1738" max="1739" width="3.42578125" style="267" customWidth="1"/>
    <col min="1740" max="1777" width="3.5703125" style="267" customWidth="1"/>
    <col min="1778" max="1968" width="7.5703125" style="267"/>
    <col min="1969" max="1969" width="1.5703125" style="267" customWidth="1"/>
    <col min="1970" max="1973" width="3.5703125" style="267" customWidth="1"/>
    <col min="1974" max="1977" width="5.42578125" style="267" customWidth="1"/>
    <col min="1978" max="1993" width="4" style="267" customWidth="1"/>
    <col min="1994" max="1995" width="3.42578125" style="267" customWidth="1"/>
    <col min="1996" max="2033" width="3.5703125" style="267" customWidth="1"/>
    <col min="2034" max="2224" width="7.5703125" style="267"/>
    <col min="2225" max="2225" width="1.5703125" style="267" customWidth="1"/>
    <col min="2226" max="2229" width="3.5703125" style="267" customWidth="1"/>
    <col min="2230" max="2233" width="5.42578125" style="267" customWidth="1"/>
    <col min="2234" max="2249" width="4" style="267" customWidth="1"/>
    <col min="2250" max="2251" width="3.42578125" style="267" customWidth="1"/>
    <col min="2252" max="2289" width="3.5703125" style="267" customWidth="1"/>
    <col min="2290" max="2480" width="7.5703125" style="267"/>
    <col min="2481" max="2481" width="1.5703125" style="267" customWidth="1"/>
    <col min="2482" max="2485" width="3.5703125" style="267" customWidth="1"/>
    <col min="2486" max="2489" width="5.42578125" style="267" customWidth="1"/>
    <col min="2490" max="2505" width="4" style="267" customWidth="1"/>
    <col min="2506" max="2507" width="3.42578125" style="267" customWidth="1"/>
    <col min="2508" max="2545" width="3.5703125" style="267" customWidth="1"/>
    <col min="2546" max="2736" width="7.5703125" style="267"/>
    <col min="2737" max="2737" width="1.5703125" style="267" customWidth="1"/>
    <col min="2738" max="2741" width="3.5703125" style="267" customWidth="1"/>
    <col min="2742" max="2745" width="5.42578125" style="267" customWidth="1"/>
    <col min="2746" max="2761" width="4" style="267" customWidth="1"/>
    <col min="2762" max="2763" width="3.42578125" style="267" customWidth="1"/>
    <col min="2764" max="2801" width="3.5703125" style="267" customWidth="1"/>
    <col min="2802" max="2992" width="7.5703125" style="267"/>
    <col min="2993" max="2993" width="1.5703125" style="267" customWidth="1"/>
    <col min="2994" max="2997" width="3.5703125" style="267" customWidth="1"/>
    <col min="2998" max="3001" width="5.42578125" style="267" customWidth="1"/>
    <col min="3002" max="3017" width="4" style="267" customWidth="1"/>
    <col min="3018" max="3019" width="3.42578125" style="267" customWidth="1"/>
    <col min="3020" max="3057" width="3.5703125" style="267" customWidth="1"/>
    <col min="3058" max="3248" width="7.5703125" style="267"/>
    <col min="3249" max="3249" width="1.5703125" style="267" customWidth="1"/>
    <col min="3250" max="3253" width="3.5703125" style="267" customWidth="1"/>
    <col min="3254" max="3257" width="5.42578125" style="267" customWidth="1"/>
    <col min="3258" max="3273" width="4" style="267" customWidth="1"/>
    <col min="3274" max="3275" width="3.42578125" style="267" customWidth="1"/>
    <col min="3276" max="3313" width="3.5703125" style="267" customWidth="1"/>
    <col min="3314" max="3504" width="7.5703125" style="267"/>
    <col min="3505" max="3505" width="1.5703125" style="267" customWidth="1"/>
    <col min="3506" max="3509" width="3.5703125" style="267" customWidth="1"/>
    <col min="3510" max="3513" width="5.42578125" style="267" customWidth="1"/>
    <col min="3514" max="3529" width="4" style="267" customWidth="1"/>
    <col min="3530" max="3531" width="3.42578125" style="267" customWidth="1"/>
    <col min="3532" max="3569" width="3.5703125" style="267" customWidth="1"/>
    <col min="3570" max="3760" width="7.5703125" style="267"/>
    <col min="3761" max="3761" width="1.5703125" style="267" customWidth="1"/>
    <col min="3762" max="3765" width="3.5703125" style="267" customWidth="1"/>
    <col min="3766" max="3769" width="5.42578125" style="267" customWidth="1"/>
    <col min="3770" max="3785" width="4" style="267" customWidth="1"/>
    <col min="3786" max="3787" width="3.42578125" style="267" customWidth="1"/>
    <col min="3788" max="3825" width="3.5703125" style="267" customWidth="1"/>
    <col min="3826" max="4016" width="7.5703125" style="267"/>
    <col min="4017" max="4017" width="1.5703125" style="267" customWidth="1"/>
    <col min="4018" max="4021" width="3.5703125" style="267" customWidth="1"/>
    <col min="4022" max="4025" width="5.42578125" style="267" customWidth="1"/>
    <col min="4026" max="4041" width="4" style="267" customWidth="1"/>
    <col min="4042" max="4043" width="3.42578125" style="267" customWidth="1"/>
    <col min="4044" max="4081" width="3.5703125" style="267" customWidth="1"/>
    <col min="4082" max="4272" width="7.5703125" style="267"/>
    <col min="4273" max="4273" width="1.5703125" style="267" customWidth="1"/>
    <col min="4274" max="4277" width="3.5703125" style="267" customWidth="1"/>
    <col min="4278" max="4281" width="5.42578125" style="267" customWidth="1"/>
    <col min="4282" max="4297" width="4" style="267" customWidth="1"/>
    <col min="4298" max="4299" width="3.42578125" style="267" customWidth="1"/>
    <col min="4300" max="4337" width="3.5703125" style="267" customWidth="1"/>
    <col min="4338" max="4528" width="7.5703125" style="267"/>
    <col min="4529" max="4529" width="1.5703125" style="267" customWidth="1"/>
    <col min="4530" max="4533" width="3.5703125" style="267" customWidth="1"/>
    <col min="4534" max="4537" width="5.42578125" style="267" customWidth="1"/>
    <col min="4538" max="4553" width="4" style="267" customWidth="1"/>
    <col min="4554" max="4555" width="3.42578125" style="267" customWidth="1"/>
    <col min="4556" max="4593" width="3.5703125" style="267" customWidth="1"/>
    <col min="4594" max="4784" width="7.5703125" style="267"/>
    <col min="4785" max="4785" width="1.5703125" style="267" customWidth="1"/>
    <col min="4786" max="4789" width="3.5703125" style="267" customWidth="1"/>
    <col min="4790" max="4793" width="5.42578125" style="267" customWidth="1"/>
    <col min="4794" max="4809" width="4" style="267" customWidth="1"/>
    <col min="4810" max="4811" width="3.42578125" style="267" customWidth="1"/>
    <col min="4812" max="4849" width="3.5703125" style="267" customWidth="1"/>
    <col min="4850" max="5040" width="7.5703125" style="267"/>
    <col min="5041" max="5041" width="1.5703125" style="267" customWidth="1"/>
    <col min="5042" max="5045" width="3.5703125" style="267" customWidth="1"/>
    <col min="5046" max="5049" width="5.42578125" style="267" customWidth="1"/>
    <col min="5050" max="5065" width="4" style="267" customWidth="1"/>
    <col min="5066" max="5067" width="3.42578125" style="267" customWidth="1"/>
    <col min="5068" max="5105" width="3.5703125" style="267" customWidth="1"/>
    <col min="5106" max="5296" width="7.5703125" style="267"/>
    <col min="5297" max="5297" width="1.5703125" style="267" customWidth="1"/>
    <col min="5298" max="5301" width="3.5703125" style="267" customWidth="1"/>
    <col min="5302" max="5305" width="5.42578125" style="267" customWidth="1"/>
    <col min="5306" max="5321" width="4" style="267" customWidth="1"/>
    <col min="5322" max="5323" width="3.42578125" style="267" customWidth="1"/>
    <col min="5324" max="5361" width="3.5703125" style="267" customWidth="1"/>
    <col min="5362" max="5552" width="7.5703125" style="267"/>
    <col min="5553" max="5553" width="1.5703125" style="267" customWidth="1"/>
    <col min="5554" max="5557" width="3.5703125" style="267" customWidth="1"/>
    <col min="5558" max="5561" width="5.42578125" style="267" customWidth="1"/>
    <col min="5562" max="5577" width="4" style="267" customWidth="1"/>
    <col min="5578" max="5579" width="3.42578125" style="267" customWidth="1"/>
    <col min="5580" max="5617" width="3.5703125" style="267" customWidth="1"/>
    <col min="5618" max="5808" width="7.5703125" style="267"/>
    <col min="5809" max="5809" width="1.5703125" style="267" customWidth="1"/>
    <col min="5810" max="5813" width="3.5703125" style="267" customWidth="1"/>
    <col min="5814" max="5817" width="5.42578125" style="267" customWidth="1"/>
    <col min="5818" max="5833" width="4" style="267" customWidth="1"/>
    <col min="5834" max="5835" width="3.42578125" style="267" customWidth="1"/>
    <col min="5836" max="5873" width="3.5703125" style="267" customWidth="1"/>
    <col min="5874" max="6064" width="7.5703125" style="267"/>
    <col min="6065" max="6065" width="1.5703125" style="267" customWidth="1"/>
    <col min="6066" max="6069" width="3.5703125" style="267" customWidth="1"/>
    <col min="6070" max="6073" width="5.42578125" style="267" customWidth="1"/>
    <col min="6074" max="6089" width="4" style="267" customWidth="1"/>
    <col min="6090" max="6091" width="3.42578125" style="267" customWidth="1"/>
    <col min="6092" max="6129" width="3.5703125" style="267" customWidth="1"/>
    <col min="6130" max="6320" width="7.5703125" style="267"/>
    <col min="6321" max="6321" width="1.5703125" style="267" customWidth="1"/>
    <col min="6322" max="6325" width="3.5703125" style="267" customWidth="1"/>
    <col min="6326" max="6329" width="5.42578125" style="267" customWidth="1"/>
    <col min="6330" max="6345" width="4" style="267" customWidth="1"/>
    <col min="6346" max="6347" width="3.42578125" style="267" customWidth="1"/>
    <col min="6348" max="6385" width="3.5703125" style="267" customWidth="1"/>
    <col min="6386" max="6576" width="7.5703125" style="267"/>
    <col min="6577" max="6577" width="1.5703125" style="267" customWidth="1"/>
    <col min="6578" max="6581" width="3.5703125" style="267" customWidth="1"/>
    <col min="6582" max="6585" width="5.42578125" style="267" customWidth="1"/>
    <col min="6586" max="6601" width="4" style="267" customWidth="1"/>
    <col min="6602" max="6603" width="3.42578125" style="267" customWidth="1"/>
    <col min="6604" max="6641" width="3.5703125" style="267" customWidth="1"/>
    <col min="6642" max="6832" width="7.5703125" style="267"/>
    <col min="6833" max="6833" width="1.5703125" style="267" customWidth="1"/>
    <col min="6834" max="6837" width="3.5703125" style="267" customWidth="1"/>
    <col min="6838" max="6841" width="5.42578125" style="267" customWidth="1"/>
    <col min="6842" max="6857" width="4" style="267" customWidth="1"/>
    <col min="6858" max="6859" width="3.42578125" style="267" customWidth="1"/>
    <col min="6860" max="6897" width="3.5703125" style="267" customWidth="1"/>
    <col min="6898" max="7088" width="7.5703125" style="267"/>
    <col min="7089" max="7089" width="1.5703125" style="267" customWidth="1"/>
    <col min="7090" max="7093" width="3.5703125" style="267" customWidth="1"/>
    <col min="7094" max="7097" width="5.42578125" style="267" customWidth="1"/>
    <col min="7098" max="7113" width="4" style="267" customWidth="1"/>
    <col min="7114" max="7115" width="3.42578125" style="267" customWidth="1"/>
    <col min="7116" max="7153" width="3.5703125" style="267" customWidth="1"/>
    <col min="7154" max="7344" width="7.5703125" style="267"/>
    <col min="7345" max="7345" width="1.5703125" style="267" customWidth="1"/>
    <col min="7346" max="7349" width="3.5703125" style="267" customWidth="1"/>
    <col min="7350" max="7353" width="5.42578125" style="267" customWidth="1"/>
    <col min="7354" max="7369" width="4" style="267" customWidth="1"/>
    <col min="7370" max="7371" width="3.42578125" style="267" customWidth="1"/>
    <col min="7372" max="7409" width="3.5703125" style="267" customWidth="1"/>
    <col min="7410" max="7600" width="7.5703125" style="267"/>
    <col min="7601" max="7601" width="1.5703125" style="267" customWidth="1"/>
    <col min="7602" max="7605" width="3.5703125" style="267" customWidth="1"/>
    <col min="7606" max="7609" width="5.42578125" style="267" customWidth="1"/>
    <col min="7610" max="7625" width="4" style="267" customWidth="1"/>
    <col min="7626" max="7627" width="3.42578125" style="267" customWidth="1"/>
    <col min="7628" max="7665" width="3.5703125" style="267" customWidth="1"/>
    <col min="7666" max="7856" width="7.5703125" style="267"/>
    <col min="7857" max="7857" width="1.5703125" style="267" customWidth="1"/>
    <col min="7858" max="7861" width="3.5703125" style="267" customWidth="1"/>
    <col min="7862" max="7865" width="5.42578125" style="267" customWidth="1"/>
    <col min="7866" max="7881" width="4" style="267" customWidth="1"/>
    <col min="7882" max="7883" width="3.42578125" style="267" customWidth="1"/>
    <col min="7884" max="7921" width="3.5703125" style="267" customWidth="1"/>
    <col min="7922" max="8112" width="7.5703125" style="267"/>
    <col min="8113" max="8113" width="1.5703125" style="267" customWidth="1"/>
    <col min="8114" max="8117" width="3.5703125" style="267" customWidth="1"/>
    <col min="8118" max="8121" width="5.42578125" style="267" customWidth="1"/>
    <col min="8122" max="8137" width="4" style="267" customWidth="1"/>
    <col min="8138" max="8139" width="3.42578125" style="267" customWidth="1"/>
    <col min="8140" max="8177" width="3.5703125" style="267" customWidth="1"/>
    <col min="8178" max="8368" width="7.5703125" style="267"/>
    <col min="8369" max="8369" width="1.5703125" style="267" customWidth="1"/>
    <col min="8370" max="8373" width="3.5703125" style="267" customWidth="1"/>
    <col min="8374" max="8377" width="5.42578125" style="267" customWidth="1"/>
    <col min="8378" max="8393" width="4" style="267" customWidth="1"/>
    <col min="8394" max="8395" width="3.42578125" style="267" customWidth="1"/>
    <col min="8396" max="8433" width="3.5703125" style="267" customWidth="1"/>
    <col min="8434" max="8624" width="7.5703125" style="267"/>
    <col min="8625" max="8625" width="1.5703125" style="267" customWidth="1"/>
    <col min="8626" max="8629" width="3.5703125" style="267" customWidth="1"/>
    <col min="8630" max="8633" width="5.42578125" style="267" customWidth="1"/>
    <col min="8634" max="8649" width="4" style="267" customWidth="1"/>
    <col min="8650" max="8651" width="3.42578125" style="267" customWidth="1"/>
    <col min="8652" max="8689" width="3.5703125" style="267" customWidth="1"/>
    <col min="8690" max="8880" width="7.5703125" style="267"/>
    <col min="8881" max="8881" width="1.5703125" style="267" customWidth="1"/>
    <col min="8882" max="8885" width="3.5703125" style="267" customWidth="1"/>
    <col min="8886" max="8889" width="5.42578125" style="267" customWidth="1"/>
    <col min="8890" max="8905" width="4" style="267" customWidth="1"/>
    <col min="8906" max="8907" width="3.42578125" style="267" customWidth="1"/>
    <col min="8908" max="8945" width="3.5703125" style="267" customWidth="1"/>
    <col min="8946" max="9136" width="7.5703125" style="267"/>
    <col min="9137" max="9137" width="1.5703125" style="267" customWidth="1"/>
    <col min="9138" max="9141" width="3.5703125" style="267" customWidth="1"/>
    <col min="9142" max="9145" width="5.42578125" style="267" customWidth="1"/>
    <col min="9146" max="9161" width="4" style="267" customWidth="1"/>
    <col min="9162" max="9163" width="3.42578125" style="267" customWidth="1"/>
    <col min="9164" max="9201" width="3.5703125" style="267" customWidth="1"/>
    <col min="9202" max="9392" width="7.5703125" style="267"/>
    <col min="9393" max="9393" width="1.5703125" style="267" customWidth="1"/>
    <col min="9394" max="9397" width="3.5703125" style="267" customWidth="1"/>
    <col min="9398" max="9401" width="5.42578125" style="267" customWidth="1"/>
    <col min="9402" max="9417" width="4" style="267" customWidth="1"/>
    <col min="9418" max="9419" width="3.42578125" style="267" customWidth="1"/>
    <col min="9420" max="9457" width="3.5703125" style="267" customWidth="1"/>
    <col min="9458" max="9648" width="7.5703125" style="267"/>
    <col min="9649" max="9649" width="1.5703125" style="267" customWidth="1"/>
    <col min="9650" max="9653" width="3.5703125" style="267" customWidth="1"/>
    <col min="9654" max="9657" width="5.42578125" style="267" customWidth="1"/>
    <col min="9658" max="9673" width="4" style="267" customWidth="1"/>
    <col min="9674" max="9675" width="3.42578125" style="267" customWidth="1"/>
    <col min="9676" max="9713" width="3.5703125" style="267" customWidth="1"/>
    <col min="9714" max="9904" width="7.5703125" style="267"/>
    <col min="9905" max="9905" width="1.5703125" style="267" customWidth="1"/>
    <col min="9906" max="9909" width="3.5703125" style="267" customWidth="1"/>
    <col min="9910" max="9913" width="5.42578125" style="267" customWidth="1"/>
    <col min="9914" max="9929" width="4" style="267" customWidth="1"/>
    <col min="9930" max="9931" width="3.42578125" style="267" customWidth="1"/>
    <col min="9932" max="9969" width="3.5703125" style="267" customWidth="1"/>
    <col min="9970" max="10160" width="7.5703125" style="267"/>
    <col min="10161" max="10161" width="1.5703125" style="267" customWidth="1"/>
    <col min="10162" max="10165" width="3.5703125" style="267" customWidth="1"/>
    <col min="10166" max="10169" width="5.42578125" style="267" customWidth="1"/>
    <col min="10170" max="10185" width="4" style="267" customWidth="1"/>
    <col min="10186" max="10187" width="3.42578125" style="267" customWidth="1"/>
    <col min="10188" max="10225" width="3.5703125" style="267" customWidth="1"/>
    <col min="10226" max="10416" width="7.5703125" style="267"/>
    <col min="10417" max="10417" width="1.5703125" style="267" customWidth="1"/>
    <col min="10418" max="10421" width="3.5703125" style="267" customWidth="1"/>
    <col min="10422" max="10425" width="5.42578125" style="267" customWidth="1"/>
    <col min="10426" max="10441" width="4" style="267" customWidth="1"/>
    <col min="10442" max="10443" width="3.42578125" style="267" customWidth="1"/>
    <col min="10444" max="10481" width="3.5703125" style="267" customWidth="1"/>
    <col min="10482" max="10672" width="7.5703125" style="267"/>
    <col min="10673" max="10673" width="1.5703125" style="267" customWidth="1"/>
    <col min="10674" max="10677" width="3.5703125" style="267" customWidth="1"/>
    <col min="10678" max="10681" width="5.42578125" style="267" customWidth="1"/>
    <col min="10682" max="10697" width="4" style="267" customWidth="1"/>
    <col min="10698" max="10699" width="3.42578125" style="267" customWidth="1"/>
    <col min="10700" max="10737" width="3.5703125" style="267" customWidth="1"/>
    <col min="10738" max="10928" width="7.5703125" style="267"/>
    <col min="10929" max="10929" width="1.5703125" style="267" customWidth="1"/>
    <col min="10930" max="10933" width="3.5703125" style="267" customWidth="1"/>
    <col min="10934" max="10937" width="5.42578125" style="267" customWidth="1"/>
    <col min="10938" max="10953" width="4" style="267" customWidth="1"/>
    <col min="10954" max="10955" width="3.42578125" style="267" customWidth="1"/>
    <col min="10956" max="10993" width="3.5703125" style="267" customWidth="1"/>
    <col min="10994" max="11184" width="7.5703125" style="267"/>
    <col min="11185" max="11185" width="1.5703125" style="267" customWidth="1"/>
    <col min="11186" max="11189" width="3.5703125" style="267" customWidth="1"/>
    <col min="11190" max="11193" width="5.42578125" style="267" customWidth="1"/>
    <col min="11194" max="11209" width="4" style="267" customWidth="1"/>
    <col min="11210" max="11211" width="3.42578125" style="267" customWidth="1"/>
    <col min="11212" max="11249" width="3.5703125" style="267" customWidth="1"/>
    <col min="11250" max="11440" width="7.5703125" style="267"/>
    <col min="11441" max="11441" width="1.5703125" style="267" customWidth="1"/>
    <col min="11442" max="11445" width="3.5703125" style="267" customWidth="1"/>
    <col min="11446" max="11449" width="5.42578125" style="267" customWidth="1"/>
    <col min="11450" max="11465" width="4" style="267" customWidth="1"/>
    <col min="11466" max="11467" width="3.42578125" style="267" customWidth="1"/>
    <col min="11468" max="11505" width="3.5703125" style="267" customWidth="1"/>
    <col min="11506" max="11696" width="7.5703125" style="267"/>
    <col min="11697" max="11697" width="1.5703125" style="267" customWidth="1"/>
    <col min="11698" max="11701" width="3.5703125" style="267" customWidth="1"/>
    <col min="11702" max="11705" width="5.42578125" style="267" customWidth="1"/>
    <col min="11706" max="11721" width="4" style="267" customWidth="1"/>
    <col min="11722" max="11723" width="3.42578125" style="267" customWidth="1"/>
    <col min="11724" max="11761" width="3.5703125" style="267" customWidth="1"/>
    <col min="11762" max="11952" width="7.5703125" style="267"/>
    <col min="11953" max="11953" width="1.5703125" style="267" customWidth="1"/>
    <col min="11954" max="11957" width="3.5703125" style="267" customWidth="1"/>
    <col min="11958" max="11961" width="5.42578125" style="267" customWidth="1"/>
    <col min="11962" max="11977" width="4" style="267" customWidth="1"/>
    <col min="11978" max="11979" width="3.42578125" style="267" customWidth="1"/>
    <col min="11980" max="12017" width="3.5703125" style="267" customWidth="1"/>
    <col min="12018" max="12208" width="7.5703125" style="267"/>
    <col min="12209" max="12209" width="1.5703125" style="267" customWidth="1"/>
    <col min="12210" max="12213" width="3.5703125" style="267" customWidth="1"/>
    <col min="12214" max="12217" width="5.42578125" style="267" customWidth="1"/>
    <col min="12218" max="12233" width="4" style="267" customWidth="1"/>
    <col min="12234" max="12235" width="3.42578125" style="267" customWidth="1"/>
    <col min="12236" max="12273" width="3.5703125" style="267" customWidth="1"/>
    <col min="12274" max="12464" width="7.5703125" style="267"/>
    <col min="12465" max="12465" width="1.5703125" style="267" customWidth="1"/>
    <col min="12466" max="12469" width="3.5703125" style="267" customWidth="1"/>
    <col min="12470" max="12473" width="5.42578125" style="267" customWidth="1"/>
    <col min="12474" max="12489" width="4" style="267" customWidth="1"/>
    <col min="12490" max="12491" width="3.42578125" style="267" customWidth="1"/>
    <col min="12492" max="12529" width="3.5703125" style="267" customWidth="1"/>
    <col min="12530" max="12720" width="7.5703125" style="267"/>
    <col min="12721" max="12721" width="1.5703125" style="267" customWidth="1"/>
    <col min="12722" max="12725" width="3.5703125" style="267" customWidth="1"/>
    <col min="12726" max="12729" width="5.42578125" style="267" customWidth="1"/>
    <col min="12730" max="12745" width="4" style="267" customWidth="1"/>
    <col min="12746" max="12747" width="3.42578125" style="267" customWidth="1"/>
    <col min="12748" max="12785" width="3.5703125" style="267" customWidth="1"/>
    <col min="12786" max="12976" width="7.5703125" style="267"/>
    <col min="12977" max="12977" width="1.5703125" style="267" customWidth="1"/>
    <col min="12978" max="12981" width="3.5703125" style="267" customWidth="1"/>
    <col min="12982" max="12985" width="5.42578125" style="267" customWidth="1"/>
    <col min="12986" max="13001" width="4" style="267" customWidth="1"/>
    <col min="13002" max="13003" width="3.42578125" style="267" customWidth="1"/>
    <col min="13004" max="13041" width="3.5703125" style="267" customWidth="1"/>
    <col min="13042" max="13232" width="7.5703125" style="267"/>
    <col min="13233" max="13233" width="1.5703125" style="267" customWidth="1"/>
    <col min="13234" max="13237" width="3.5703125" style="267" customWidth="1"/>
    <col min="13238" max="13241" width="5.42578125" style="267" customWidth="1"/>
    <col min="13242" max="13257" width="4" style="267" customWidth="1"/>
    <col min="13258" max="13259" width="3.42578125" style="267" customWidth="1"/>
    <col min="13260" max="13297" width="3.5703125" style="267" customWidth="1"/>
    <col min="13298" max="13488" width="7.5703125" style="267"/>
    <col min="13489" max="13489" width="1.5703125" style="267" customWidth="1"/>
    <col min="13490" max="13493" width="3.5703125" style="267" customWidth="1"/>
    <col min="13494" max="13497" width="5.42578125" style="267" customWidth="1"/>
    <col min="13498" max="13513" width="4" style="267" customWidth="1"/>
    <col min="13514" max="13515" width="3.42578125" style="267" customWidth="1"/>
    <col min="13516" max="13553" width="3.5703125" style="267" customWidth="1"/>
    <col min="13554" max="13744" width="7.5703125" style="267"/>
    <col min="13745" max="13745" width="1.5703125" style="267" customWidth="1"/>
    <col min="13746" max="13749" width="3.5703125" style="267" customWidth="1"/>
    <col min="13750" max="13753" width="5.42578125" style="267" customWidth="1"/>
    <col min="13754" max="13769" width="4" style="267" customWidth="1"/>
    <col min="13770" max="13771" width="3.42578125" style="267" customWidth="1"/>
    <col min="13772" max="13809" width="3.5703125" style="267" customWidth="1"/>
    <col min="13810" max="14000" width="7.5703125" style="267"/>
    <col min="14001" max="14001" width="1.5703125" style="267" customWidth="1"/>
    <col min="14002" max="14005" width="3.5703125" style="267" customWidth="1"/>
    <col min="14006" max="14009" width="5.42578125" style="267" customWidth="1"/>
    <col min="14010" max="14025" width="4" style="267" customWidth="1"/>
    <col min="14026" max="14027" width="3.42578125" style="267" customWidth="1"/>
    <col min="14028" max="14065" width="3.5703125" style="267" customWidth="1"/>
    <col min="14066" max="14256" width="7.5703125" style="267"/>
    <col min="14257" max="14257" width="1.5703125" style="267" customWidth="1"/>
    <col min="14258" max="14261" width="3.5703125" style="267" customWidth="1"/>
    <col min="14262" max="14265" width="5.42578125" style="267" customWidth="1"/>
    <col min="14266" max="14281" width="4" style="267" customWidth="1"/>
    <col min="14282" max="14283" width="3.42578125" style="267" customWidth="1"/>
    <col min="14284" max="14321" width="3.5703125" style="267" customWidth="1"/>
    <col min="14322" max="14512" width="7.5703125" style="267"/>
    <col min="14513" max="14513" width="1.5703125" style="267" customWidth="1"/>
    <col min="14514" max="14517" width="3.5703125" style="267" customWidth="1"/>
    <col min="14518" max="14521" width="5.42578125" style="267" customWidth="1"/>
    <col min="14522" max="14537" width="4" style="267" customWidth="1"/>
    <col min="14538" max="14539" width="3.42578125" style="267" customWidth="1"/>
    <col min="14540" max="14577" width="3.5703125" style="267" customWidth="1"/>
    <col min="14578" max="14768" width="7.5703125" style="267"/>
    <col min="14769" max="14769" width="1.5703125" style="267" customWidth="1"/>
    <col min="14770" max="14773" width="3.5703125" style="267" customWidth="1"/>
    <col min="14774" max="14777" width="5.42578125" style="267" customWidth="1"/>
    <col min="14778" max="14793" width="4" style="267" customWidth="1"/>
    <col min="14794" max="14795" width="3.42578125" style="267" customWidth="1"/>
    <col min="14796" max="14833" width="3.5703125" style="267" customWidth="1"/>
    <col min="14834" max="15024" width="7.5703125" style="267"/>
    <col min="15025" max="15025" width="1.5703125" style="267" customWidth="1"/>
    <col min="15026" max="15029" width="3.5703125" style="267" customWidth="1"/>
    <col min="15030" max="15033" width="5.42578125" style="267" customWidth="1"/>
    <col min="15034" max="15049" width="4" style="267" customWidth="1"/>
    <col min="15050" max="15051" width="3.42578125" style="267" customWidth="1"/>
    <col min="15052" max="15089" width="3.5703125" style="267" customWidth="1"/>
    <col min="15090" max="15280" width="7.5703125" style="267"/>
    <col min="15281" max="15281" width="1.5703125" style="267" customWidth="1"/>
    <col min="15282" max="15285" width="3.5703125" style="267" customWidth="1"/>
    <col min="15286" max="15289" width="5.42578125" style="267" customWidth="1"/>
    <col min="15290" max="15305" width="4" style="267" customWidth="1"/>
    <col min="15306" max="15307" width="3.42578125" style="267" customWidth="1"/>
    <col min="15308" max="15345" width="3.5703125" style="267" customWidth="1"/>
    <col min="15346" max="15536" width="7.5703125" style="267"/>
    <col min="15537" max="15537" width="1.5703125" style="267" customWidth="1"/>
    <col min="15538" max="15541" width="3.5703125" style="267" customWidth="1"/>
    <col min="15542" max="15545" width="5.42578125" style="267" customWidth="1"/>
    <col min="15546" max="15561" width="4" style="267" customWidth="1"/>
    <col min="15562" max="15563" width="3.42578125" style="267" customWidth="1"/>
    <col min="15564" max="15601" width="3.5703125" style="267" customWidth="1"/>
    <col min="15602" max="15792" width="7.5703125" style="267"/>
    <col min="15793" max="15793" width="1.5703125" style="267" customWidth="1"/>
    <col min="15794" max="15797" width="3.5703125" style="267" customWidth="1"/>
    <col min="15798" max="15801" width="5.42578125" style="267" customWidth="1"/>
    <col min="15802" max="15817" width="4" style="267" customWidth="1"/>
    <col min="15818" max="15819" width="3.42578125" style="267" customWidth="1"/>
    <col min="15820" max="15857" width="3.5703125" style="267" customWidth="1"/>
    <col min="15858" max="16048" width="7.5703125" style="267"/>
    <col min="16049" max="16049" width="1.5703125" style="267" customWidth="1"/>
    <col min="16050" max="16053" width="3.5703125" style="267" customWidth="1"/>
    <col min="16054" max="16057" width="5.42578125" style="267" customWidth="1"/>
    <col min="16058" max="16073" width="4" style="267" customWidth="1"/>
    <col min="16074" max="16075" width="3.42578125" style="267" customWidth="1"/>
    <col min="16076" max="16113" width="3.5703125" style="267" customWidth="1"/>
    <col min="16114" max="16384" width="7.5703125" style="267"/>
  </cols>
  <sheetData>
    <row r="1" spans="1:31" ht="21.75">
      <c r="A1" s="453" t="s">
        <v>34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263" t="s">
        <v>40</v>
      </c>
      <c r="M1" s="263"/>
      <c r="N1" s="263"/>
      <c r="O1" s="263"/>
      <c r="P1" s="264"/>
      <c r="Q1" s="456" t="s">
        <v>170</v>
      </c>
      <c r="R1" s="456"/>
      <c r="S1" s="456"/>
      <c r="T1" s="456"/>
      <c r="U1" s="456"/>
      <c r="V1" s="263"/>
      <c r="W1" s="263"/>
      <c r="X1" s="265"/>
      <c r="Y1" s="265"/>
      <c r="Z1" s="265"/>
      <c r="AA1" s="265"/>
      <c r="AB1" s="265"/>
      <c r="AC1" s="265"/>
      <c r="AD1" s="265"/>
      <c r="AE1" s="266"/>
    </row>
    <row r="2" spans="1:31" ht="21.75" customHeight="1">
      <c r="A2" s="453"/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265" t="s">
        <v>55</v>
      </c>
      <c r="M2" s="263"/>
      <c r="N2" s="265"/>
      <c r="O2" s="263"/>
      <c r="P2" s="458">
        <v>42370</v>
      </c>
      <c r="Q2" s="458"/>
      <c r="R2" s="458"/>
      <c r="S2" s="458"/>
      <c r="T2" s="458"/>
      <c r="U2" s="265" t="s">
        <v>56</v>
      </c>
      <c r="W2" s="263"/>
      <c r="X2" s="268"/>
      <c r="Y2" s="268"/>
      <c r="Z2" s="458">
        <v>42370</v>
      </c>
      <c r="AA2" s="458"/>
      <c r="AB2" s="458"/>
      <c r="AC2" s="458"/>
      <c r="AD2" s="458"/>
      <c r="AE2" s="269"/>
    </row>
    <row r="3" spans="1:31" ht="21.75">
      <c r="A3" s="454" t="s">
        <v>57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263" t="s">
        <v>58</v>
      </c>
      <c r="M3" s="263"/>
      <c r="N3" s="263"/>
      <c r="O3" s="263"/>
      <c r="P3" s="263"/>
      <c r="R3" s="457">
        <v>23</v>
      </c>
      <c r="S3" s="457"/>
      <c r="T3" s="270" t="s">
        <v>182</v>
      </c>
      <c r="U3" s="457">
        <v>50</v>
      </c>
      <c r="V3" s="457"/>
      <c r="W3" s="271" t="s">
        <v>60</v>
      </c>
      <c r="X3" s="263"/>
      <c r="Y3" s="263"/>
      <c r="Z3" s="263"/>
      <c r="AA3" s="263"/>
      <c r="AB3" s="263"/>
      <c r="AC3" s="263"/>
      <c r="AD3" s="263"/>
      <c r="AE3" s="272"/>
    </row>
    <row r="4" spans="1:31" ht="21.75">
      <c r="A4" s="455" t="s">
        <v>86</v>
      </c>
      <c r="B4" s="455"/>
      <c r="C4" s="455"/>
      <c r="D4" s="455"/>
      <c r="E4" s="455"/>
      <c r="F4" s="455"/>
      <c r="G4" s="455"/>
      <c r="H4" s="455"/>
      <c r="I4" s="455"/>
      <c r="J4" s="455"/>
      <c r="K4" s="455"/>
      <c r="L4" s="263" t="s">
        <v>35</v>
      </c>
      <c r="M4" s="263"/>
      <c r="N4" s="263"/>
      <c r="O4" s="263"/>
      <c r="P4" s="263"/>
      <c r="Q4" s="263" t="s">
        <v>61</v>
      </c>
      <c r="R4" s="263"/>
      <c r="S4" s="263"/>
      <c r="T4" s="263"/>
      <c r="U4" s="263"/>
      <c r="V4" s="263"/>
      <c r="W4" s="263"/>
      <c r="X4" s="263"/>
      <c r="Y4" s="263" t="s">
        <v>62</v>
      </c>
      <c r="Z4" s="263"/>
      <c r="AA4" s="263"/>
      <c r="AB4" s="263"/>
      <c r="AC4" s="263"/>
      <c r="AD4" s="263"/>
      <c r="AE4" s="272"/>
    </row>
    <row r="5" spans="1:31" s="276" customFormat="1" ht="23.1" customHeight="1">
      <c r="A5" s="273" t="s">
        <v>63</v>
      </c>
      <c r="B5" s="274"/>
      <c r="C5" s="274"/>
      <c r="D5" s="274"/>
      <c r="E5" s="274"/>
      <c r="F5" s="452" t="s">
        <v>95</v>
      </c>
      <c r="G5" s="452"/>
      <c r="H5" s="452"/>
      <c r="I5" s="452"/>
      <c r="J5" s="452"/>
      <c r="K5" s="452"/>
      <c r="L5" s="452"/>
      <c r="M5" s="452"/>
      <c r="N5" s="452"/>
      <c r="O5" s="452"/>
      <c r="P5" s="452"/>
      <c r="Q5" s="452"/>
      <c r="R5" s="452"/>
      <c r="S5" s="452"/>
      <c r="T5" s="452"/>
      <c r="U5" s="452"/>
      <c r="V5" s="452"/>
      <c r="W5" s="452"/>
      <c r="X5" s="452"/>
      <c r="Y5" s="452"/>
      <c r="Z5" s="452"/>
      <c r="AA5" s="452"/>
      <c r="AB5" s="452"/>
      <c r="AC5" s="452"/>
      <c r="AD5" s="275"/>
    </row>
    <row r="6" spans="1:31" s="276" customFormat="1" ht="23.1" customHeight="1">
      <c r="A6" s="273" t="s">
        <v>64</v>
      </c>
      <c r="B6" s="274"/>
      <c r="C6" s="274"/>
      <c r="D6" s="274"/>
      <c r="E6" s="274"/>
      <c r="F6" s="451" t="s">
        <v>93</v>
      </c>
      <c r="G6" s="451"/>
      <c r="H6" s="451"/>
      <c r="I6" s="451"/>
      <c r="J6" s="451"/>
      <c r="K6" s="451"/>
      <c r="L6" s="451"/>
      <c r="M6" s="451"/>
      <c r="N6" s="451"/>
      <c r="O6" s="451"/>
      <c r="P6" s="273" t="s">
        <v>65</v>
      </c>
      <c r="Q6" s="274"/>
      <c r="T6" s="451" t="s">
        <v>94</v>
      </c>
      <c r="U6" s="451"/>
      <c r="V6" s="451"/>
      <c r="W6" s="451"/>
      <c r="X6" s="451"/>
      <c r="Y6" s="451"/>
      <c r="Z6" s="451"/>
      <c r="AA6" s="451"/>
      <c r="AB6" s="451"/>
      <c r="AC6" s="451"/>
      <c r="AD6" s="275"/>
    </row>
    <row r="7" spans="1:31" s="276" customFormat="1" ht="23.1" customHeight="1">
      <c r="A7" s="273" t="s">
        <v>36</v>
      </c>
      <c r="D7" s="461" t="s">
        <v>92</v>
      </c>
      <c r="E7" s="461"/>
      <c r="F7" s="461"/>
      <c r="G7" s="461"/>
      <c r="H7" s="461"/>
      <c r="I7" s="461"/>
      <c r="J7" s="461"/>
      <c r="L7" s="462" t="s">
        <v>66</v>
      </c>
      <c r="M7" s="462"/>
      <c r="N7" s="462"/>
      <c r="O7" s="461">
        <v>987654</v>
      </c>
      <c r="P7" s="461"/>
      <c r="Q7" s="461"/>
      <c r="R7" s="461"/>
      <c r="S7" s="461"/>
      <c r="T7" s="461"/>
      <c r="U7" s="461"/>
      <c r="V7" s="461"/>
      <c r="W7" s="463" t="s">
        <v>37</v>
      </c>
      <c r="X7" s="463"/>
      <c r="Y7" s="452" t="s">
        <v>91</v>
      </c>
      <c r="Z7" s="452"/>
      <c r="AA7" s="452"/>
      <c r="AB7" s="452"/>
      <c r="AC7" s="452"/>
      <c r="AD7" s="275"/>
      <c r="AE7" s="277"/>
    </row>
    <row r="8" spans="1:31" s="276" customFormat="1" ht="23.1" customHeight="1">
      <c r="A8" s="278" t="s">
        <v>68</v>
      </c>
      <c r="B8" s="275"/>
      <c r="C8" s="274"/>
      <c r="D8" s="446">
        <v>0</v>
      </c>
      <c r="E8" s="446"/>
      <c r="F8" s="279" t="s">
        <v>44</v>
      </c>
      <c r="G8" s="446">
        <v>200</v>
      </c>
      <c r="H8" s="446"/>
      <c r="I8" s="275"/>
      <c r="N8" s="280" t="s">
        <v>38</v>
      </c>
      <c r="O8" s="446">
        <v>0.1</v>
      </c>
      <c r="P8" s="446"/>
      <c r="Q8" s="279"/>
      <c r="R8" s="279"/>
      <c r="W8" s="281" t="s">
        <v>153</v>
      </c>
      <c r="X8" s="467"/>
      <c r="Y8" s="467"/>
      <c r="Z8" s="279"/>
      <c r="AA8" s="279"/>
      <c r="AB8" s="275"/>
      <c r="AC8" s="275"/>
      <c r="AD8" s="275"/>
    </row>
    <row r="9" spans="1:31" s="276" customFormat="1" ht="23.1" customHeight="1">
      <c r="A9" s="282" t="s">
        <v>70</v>
      </c>
      <c r="B9" s="282"/>
      <c r="C9" s="282"/>
      <c r="D9" s="282"/>
      <c r="E9" s="282"/>
      <c r="F9" s="278"/>
      <c r="G9" s="278"/>
      <c r="H9" s="278" t="s">
        <v>71</v>
      </c>
      <c r="J9" s="283"/>
      <c r="L9" s="278" t="s">
        <v>72</v>
      </c>
      <c r="N9" s="278"/>
      <c r="O9" s="452"/>
      <c r="P9" s="452"/>
      <c r="Q9" s="452"/>
      <c r="R9" s="452"/>
      <c r="S9" s="452"/>
      <c r="T9" s="452"/>
      <c r="U9" s="452"/>
      <c r="V9" s="452"/>
      <c r="W9" s="452"/>
      <c r="X9" s="452"/>
      <c r="Y9" s="452"/>
      <c r="Z9" s="452"/>
      <c r="AA9" s="452"/>
      <c r="AB9" s="452"/>
      <c r="AC9" s="452"/>
      <c r="AD9" s="275"/>
      <c r="AE9" s="277"/>
    </row>
    <row r="10" spans="1:31" s="276" customFormat="1" ht="6.75" customHeight="1">
      <c r="A10" s="284"/>
      <c r="B10" s="284"/>
      <c r="C10" s="284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5"/>
      <c r="AB10" s="275"/>
      <c r="AC10" s="275"/>
      <c r="AD10" s="275"/>
      <c r="AE10" s="277"/>
    </row>
    <row r="11" spans="1:31" s="276" customFormat="1" ht="23.1" customHeight="1">
      <c r="A11" s="278" t="s">
        <v>39</v>
      </c>
      <c r="B11" s="278"/>
      <c r="C11" s="278"/>
      <c r="D11" s="278"/>
      <c r="E11" s="278"/>
      <c r="F11" s="278"/>
      <c r="G11" s="286"/>
      <c r="H11" s="287"/>
      <c r="I11" s="287"/>
      <c r="J11" s="287"/>
      <c r="K11" s="287"/>
      <c r="L11" s="287"/>
      <c r="M11" s="287"/>
      <c r="N11" s="287"/>
      <c r="O11" s="275"/>
      <c r="P11" s="275"/>
      <c r="Q11" s="273"/>
      <c r="R11" s="288" t="s">
        <v>73</v>
      </c>
      <c r="S11" s="288"/>
      <c r="T11" s="289"/>
      <c r="U11" s="287"/>
      <c r="V11" s="287"/>
      <c r="W11" s="287"/>
      <c r="X11" s="287"/>
      <c r="Y11" s="287"/>
      <c r="Z11" s="287"/>
      <c r="AA11" s="275"/>
      <c r="AB11" s="275"/>
      <c r="AC11" s="275"/>
      <c r="AD11" s="275"/>
      <c r="AE11" s="290"/>
    </row>
    <row r="12" spans="1:31" s="276" customFormat="1" ht="23.1" customHeight="1">
      <c r="A12" s="278" t="s">
        <v>39</v>
      </c>
      <c r="B12" s="278"/>
      <c r="C12" s="278"/>
      <c r="D12" s="278"/>
      <c r="E12" s="278"/>
      <c r="F12" s="278"/>
      <c r="G12" s="291"/>
      <c r="H12" s="287"/>
      <c r="I12" s="287"/>
      <c r="J12" s="287"/>
      <c r="K12" s="287"/>
      <c r="L12" s="287"/>
      <c r="M12" s="287"/>
      <c r="N12" s="287"/>
      <c r="O12" s="275"/>
      <c r="P12" s="275"/>
      <c r="Q12" s="273"/>
      <c r="R12" s="288" t="s">
        <v>73</v>
      </c>
      <c r="S12" s="288"/>
      <c r="T12" s="289"/>
      <c r="U12" s="287"/>
      <c r="V12" s="287"/>
      <c r="W12" s="287"/>
      <c r="X12" s="287"/>
      <c r="Y12" s="287"/>
      <c r="Z12" s="287"/>
      <c r="AA12" s="275"/>
      <c r="AB12" s="275"/>
      <c r="AC12" s="275"/>
      <c r="AD12" s="275"/>
    </row>
    <row r="13" spans="1:31" s="276" customFormat="1" ht="18" customHeight="1">
      <c r="W13" s="292"/>
      <c r="X13" s="292"/>
      <c r="Y13" s="292"/>
      <c r="AD13" s="293"/>
    </row>
    <row r="14" spans="1:31" ht="18.75" customHeight="1">
      <c r="A14" s="294" t="s">
        <v>113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6"/>
      <c r="M14" s="296"/>
      <c r="N14" s="296"/>
      <c r="O14" s="296"/>
      <c r="P14" s="296"/>
      <c r="Q14" s="296"/>
      <c r="R14" s="297"/>
      <c r="S14" s="297"/>
      <c r="T14" s="297"/>
      <c r="U14" s="297"/>
      <c r="V14" s="297"/>
      <c r="W14" s="297"/>
      <c r="X14" s="298"/>
      <c r="Y14" s="298"/>
      <c r="Z14" s="298"/>
      <c r="AA14" s="298"/>
      <c r="AB14" s="298"/>
      <c r="AC14" s="298"/>
      <c r="AD14" s="298"/>
      <c r="AE14" s="299"/>
    </row>
    <row r="15" spans="1:31" ht="18.75" customHeight="1">
      <c r="A15" s="442" t="s">
        <v>114</v>
      </c>
      <c r="B15" s="443"/>
      <c r="C15" s="442" t="s">
        <v>93</v>
      </c>
      <c r="D15" s="443"/>
      <c r="E15" s="411" t="s">
        <v>183</v>
      </c>
      <c r="F15" s="412"/>
      <c r="G15" s="412"/>
      <c r="H15" s="412"/>
      <c r="I15" s="412"/>
      <c r="J15" s="412"/>
      <c r="K15" s="412"/>
      <c r="L15" s="412"/>
      <c r="M15" s="412"/>
      <c r="N15" s="412"/>
      <c r="O15" s="412"/>
      <c r="P15" s="412"/>
      <c r="Q15" s="412"/>
      <c r="R15" s="412"/>
      <c r="S15" s="412"/>
      <c r="T15" s="412"/>
      <c r="U15" s="412"/>
      <c r="V15" s="412"/>
      <c r="W15" s="412"/>
      <c r="X15" s="412"/>
      <c r="Y15" s="412"/>
      <c r="Z15" s="412"/>
      <c r="AA15" s="412"/>
      <c r="AB15" s="412"/>
      <c r="AC15" s="412"/>
      <c r="AD15" s="412"/>
      <c r="AE15" s="413"/>
    </row>
    <row r="16" spans="1:31" ht="18.75" customHeight="1">
      <c r="A16" s="414" t="s">
        <v>101</v>
      </c>
      <c r="B16" s="441"/>
      <c r="C16" s="414" t="s">
        <v>142</v>
      </c>
      <c r="D16" s="441"/>
      <c r="E16" s="414" t="s">
        <v>115</v>
      </c>
      <c r="F16" s="415"/>
      <c r="G16" s="415"/>
      <c r="H16" s="416" t="s">
        <v>116</v>
      </c>
      <c r="I16" s="417"/>
      <c r="J16" s="418"/>
      <c r="K16" s="415" t="s">
        <v>117</v>
      </c>
      <c r="L16" s="415"/>
      <c r="M16" s="415"/>
      <c r="N16" s="416" t="s">
        <v>118</v>
      </c>
      <c r="O16" s="417"/>
      <c r="P16" s="418"/>
      <c r="Q16" s="415" t="s">
        <v>119</v>
      </c>
      <c r="R16" s="415"/>
      <c r="S16" s="415"/>
      <c r="T16" s="416" t="s">
        <v>120</v>
      </c>
      <c r="U16" s="417"/>
      <c r="V16" s="418"/>
      <c r="W16" s="416" t="s">
        <v>121</v>
      </c>
      <c r="X16" s="417"/>
      <c r="Y16" s="418"/>
      <c r="Z16" s="416" t="s">
        <v>122</v>
      </c>
      <c r="AA16" s="417"/>
      <c r="AB16" s="418"/>
      <c r="AC16" s="416" t="s">
        <v>123</v>
      </c>
      <c r="AD16" s="417"/>
      <c r="AE16" s="418"/>
    </row>
    <row r="17" spans="1:31" ht="18.75" customHeight="1">
      <c r="A17" s="439">
        <v>1</v>
      </c>
      <c r="B17" s="440"/>
      <c r="C17" s="464">
        <v>65</v>
      </c>
      <c r="D17" s="465"/>
      <c r="E17" s="447">
        <v>50.920999999999999</v>
      </c>
      <c r="F17" s="404"/>
      <c r="G17" s="404"/>
      <c r="H17" s="399">
        <v>50.502000000000002</v>
      </c>
      <c r="I17" s="398"/>
      <c r="J17" s="400"/>
      <c r="K17" s="404">
        <v>50.923000000000002</v>
      </c>
      <c r="L17" s="404"/>
      <c r="M17" s="404"/>
      <c r="N17" s="399">
        <v>50.029000000000003</v>
      </c>
      <c r="O17" s="398"/>
      <c r="P17" s="400"/>
      <c r="Q17" s="404">
        <v>50.109000000000002</v>
      </c>
      <c r="R17" s="404"/>
      <c r="S17" s="404"/>
      <c r="T17" s="399">
        <v>50.631</v>
      </c>
      <c r="U17" s="398"/>
      <c r="V17" s="400"/>
      <c r="W17" s="399">
        <v>50.859000000000002</v>
      </c>
      <c r="X17" s="398"/>
      <c r="Y17" s="400"/>
      <c r="Z17" s="399">
        <v>50.612000000000002</v>
      </c>
      <c r="AA17" s="398"/>
      <c r="AB17" s="400"/>
      <c r="AC17" s="399">
        <v>50.624000000000002</v>
      </c>
      <c r="AD17" s="398"/>
      <c r="AE17" s="400"/>
    </row>
    <row r="18" spans="1:31" ht="18.75" customHeight="1">
      <c r="A18" s="439">
        <f t="shared" ref="A18:A46" si="0">A17+1</f>
        <v>2</v>
      </c>
      <c r="B18" s="440"/>
      <c r="C18" s="444">
        <f>C17</f>
        <v>65</v>
      </c>
      <c r="D18" s="445"/>
      <c r="E18" s="399">
        <v>50.271999999999998</v>
      </c>
      <c r="F18" s="398"/>
      <c r="G18" s="398"/>
      <c r="H18" s="399">
        <v>50.218000000000004</v>
      </c>
      <c r="I18" s="398"/>
      <c r="J18" s="400"/>
      <c r="K18" s="398">
        <v>50.183999999999997</v>
      </c>
      <c r="L18" s="398"/>
      <c r="M18" s="398"/>
      <c r="N18" s="399">
        <v>50.773000000000003</v>
      </c>
      <c r="O18" s="398"/>
      <c r="P18" s="400"/>
      <c r="Q18" s="398">
        <v>50.591000000000001</v>
      </c>
      <c r="R18" s="398"/>
      <c r="S18" s="398"/>
      <c r="T18" s="399">
        <v>50.238999999999997</v>
      </c>
      <c r="U18" s="398"/>
      <c r="V18" s="400"/>
      <c r="W18" s="399">
        <v>50.427</v>
      </c>
      <c r="X18" s="398"/>
      <c r="Y18" s="400"/>
      <c r="Z18" s="399">
        <v>50.51</v>
      </c>
      <c r="AA18" s="398"/>
      <c r="AB18" s="400"/>
      <c r="AC18" s="399">
        <v>50.463000000000001</v>
      </c>
      <c r="AD18" s="398"/>
      <c r="AE18" s="400"/>
    </row>
    <row r="19" spans="1:31" ht="18.75" customHeight="1">
      <c r="A19" s="439">
        <f t="shared" si="0"/>
        <v>3</v>
      </c>
      <c r="B19" s="440"/>
      <c r="C19" s="444">
        <f t="shared" ref="C19:C46" si="1">C18</f>
        <v>65</v>
      </c>
      <c r="D19" s="445"/>
      <c r="E19" s="399">
        <v>50.465000000000003</v>
      </c>
      <c r="F19" s="398"/>
      <c r="G19" s="398"/>
      <c r="H19" s="399">
        <v>50.636000000000003</v>
      </c>
      <c r="I19" s="398"/>
      <c r="J19" s="400"/>
      <c r="K19" s="398">
        <v>50.959000000000003</v>
      </c>
      <c r="L19" s="398"/>
      <c r="M19" s="398"/>
      <c r="N19" s="399">
        <v>50.972000000000001</v>
      </c>
      <c r="O19" s="398"/>
      <c r="P19" s="400"/>
      <c r="Q19" s="398">
        <v>50.109000000000002</v>
      </c>
      <c r="R19" s="398"/>
      <c r="S19" s="398"/>
      <c r="T19" s="399">
        <v>50.564</v>
      </c>
      <c r="U19" s="398"/>
      <c r="V19" s="400"/>
      <c r="W19" s="399">
        <v>50.124000000000002</v>
      </c>
      <c r="X19" s="398"/>
      <c r="Y19" s="400"/>
      <c r="Z19" s="399">
        <v>50.290999999999997</v>
      </c>
      <c r="AA19" s="398"/>
      <c r="AB19" s="400"/>
      <c r="AC19" s="399">
        <v>50.021000000000001</v>
      </c>
      <c r="AD19" s="398"/>
      <c r="AE19" s="400"/>
    </row>
    <row r="20" spans="1:31" ht="18.75" customHeight="1">
      <c r="A20" s="439">
        <f t="shared" si="0"/>
        <v>4</v>
      </c>
      <c r="B20" s="440"/>
      <c r="C20" s="444">
        <f t="shared" si="1"/>
        <v>65</v>
      </c>
      <c r="D20" s="445"/>
      <c r="E20" s="399">
        <v>50.356000000000002</v>
      </c>
      <c r="F20" s="398"/>
      <c r="G20" s="398"/>
      <c r="H20" s="399">
        <v>50.607999999999997</v>
      </c>
      <c r="I20" s="398"/>
      <c r="J20" s="400"/>
      <c r="K20" s="398">
        <v>50.932000000000002</v>
      </c>
      <c r="L20" s="398"/>
      <c r="M20" s="398"/>
      <c r="N20" s="399">
        <v>50.494999999999997</v>
      </c>
      <c r="O20" s="398"/>
      <c r="P20" s="400"/>
      <c r="Q20" s="398">
        <v>50.326999999999998</v>
      </c>
      <c r="R20" s="398"/>
      <c r="S20" s="398"/>
      <c r="T20" s="399">
        <v>50.392000000000003</v>
      </c>
      <c r="U20" s="398"/>
      <c r="V20" s="400"/>
      <c r="W20" s="399">
        <v>50.95</v>
      </c>
      <c r="X20" s="398"/>
      <c r="Y20" s="400"/>
      <c r="Z20" s="399">
        <v>50.936</v>
      </c>
      <c r="AA20" s="398"/>
      <c r="AB20" s="400"/>
      <c r="AC20" s="399">
        <v>50.383000000000003</v>
      </c>
      <c r="AD20" s="398"/>
      <c r="AE20" s="400"/>
    </row>
    <row r="21" spans="1:31" ht="18.75" customHeight="1">
      <c r="A21" s="439">
        <f t="shared" si="0"/>
        <v>5</v>
      </c>
      <c r="B21" s="440"/>
      <c r="C21" s="444">
        <f t="shared" si="1"/>
        <v>65</v>
      </c>
      <c r="D21" s="445"/>
      <c r="E21" s="399">
        <v>50.548999999999999</v>
      </c>
      <c r="F21" s="398"/>
      <c r="G21" s="398"/>
      <c r="H21" s="399">
        <v>50.524000000000001</v>
      </c>
      <c r="I21" s="398"/>
      <c r="J21" s="400"/>
      <c r="K21" s="398">
        <v>50.851999999999997</v>
      </c>
      <c r="L21" s="398"/>
      <c r="M21" s="398"/>
      <c r="N21" s="399">
        <v>50.015999999999998</v>
      </c>
      <c r="O21" s="398"/>
      <c r="P21" s="400"/>
      <c r="Q21" s="398">
        <v>50.463999999999999</v>
      </c>
      <c r="R21" s="398"/>
      <c r="S21" s="398"/>
      <c r="T21" s="399">
        <v>50.23</v>
      </c>
      <c r="U21" s="398"/>
      <c r="V21" s="400"/>
      <c r="W21" s="399">
        <v>50.755000000000003</v>
      </c>
      <c r="X21" s="398"/>
      <c r="Y21" s="400"/>
      <c r="Z21" s="399">
        <v>50.82</v>
      </c>
      <c r="AA21" s="398"/>
      <c r="AB21" s="400"/>
      <c r="AC21" s="399">
        <v>50.27</v>
      </c>
      <c r="AD21" s="398"/>
      <c r="AE21" s="400"/>
    </row>
    <row r="22" spans="1:31" ht="18.75" customHeight="1">
      <c r="A22" s="439">
        <f t="shared" si="0"/>
        <v>6</v>
      </c>
      <c r="B22" s="440"/>
      <c r="C22" s="444">
        <f t="shared" si="1"/>
        <v>65</v>
      </c>
      <c r="D22" s="445"/>
      <c r="E22" s="399">
        <v>50.994999999999997</v>
      </c>
      <c r="F22" s="398"/>
      <c r="G22" s="398"/>
      <c r="H22" s="399">
        <v>50.146000000000001</v>
      </c>
      <c r="I22" s="398"/>
      <c r="J22" s="400"/>
      <c r="K22" s="398">
        <v>50.832999999999998</v>
      </c>
      <c r="L22" s="398"/>
      <c r="M22" s="398"/>
      <c r="N22" s="399">
        <v>50.564</v>
      </c>
      <c r="O22" s="398"/>
      <c r="P22" s="400"/>
      <c r="Q22" s="398">
        <v>50.036000000000001</v>
      </c>
      <c r="R22" s="398"/>
      <c r="S22" s="398"/>
      <c r="T22" s="399">
        <v>50.405999999999999</v>
      </c>
      <c r="U22" s="398"/>
      <c r="V22" s="400"/>
      <c r="W22" s="399">
        <v>50.545000000000002</v>
      </c>
      <c r="X22" s="398"/>
      <c r="Y22" s="400"/>
      <c r="Z22" s="399">
        <v>50.198999999999998</v>
      </c>
      <c r="AA22" s="398"/>
      <c r="AB22" s="400"/>
      <c r="AC22" s="399">
        <v>50.091000000000001</v>
      </c>
      <c r="AD22" s="398"/>
      <c r="AE22" s="400"/>
    </row>
    <row r="23" spans="1:31" ht="18.75" customHeight="1">
      <c r="A23" s="439">
        <f t="shared" si="0"/>
        <v>7</v>
      </c>
      <c r="B23" s="440"/>
      <c r="C23" s="444">
        <f t="shared" si="1"/>
        <v>65</v>
      </c>
      <c r="D23" s="445"/>
      <c r="E23" s="399">
        <v>50.545000000000002</v>
      </c>
      <c r="F23" s="398"/>
      <c r="G23" s="398"/>
      <c r="H23" s="399">
        <v>50.100999999999999</v>
      </c>
      <c r="I23" s="398"/>
      <c r="J23" s="400"/>
      <c r="K23" s="398">
        <v>50.868000000000002</v>
      </c>
      <c r="L23" s="398"/>
      <c r="M23" s="398"/>
      <c r="N23" s="399">
        <v>50.814999999999998</v>
      </c>
      <c r="O23" s="398"/>
      <c r="P23" s="400"/>
      <c r="Q23" s="398">
        <v>50.621000000000002</v>
      </c>
      <c r="R23" s="398"/>
      <c r="S23" s="398"/>
      <c r="T23" s="399">
        <v>50.506999999999998</v>
      </c>
      <c r="U23" s="398"/>
      <c r="V23" s="400"/>
      <c r="W23" s="399">
        <v>50.08</v>
      </c>
      <c r="X23" s="398"/>
      <c r="Y23" s="400"/>
      <c r="Z23" s="399">
        <v>50.343000000000004</v>
      </c>
      <c r="AA23" s="398"/>
      <c r="AB23" s="400"/>
      <c r="AC23" s="399">
        <v>50.720999999999997</v>
      </c>
      <c r="AD23" s="398"/>
      <c r="AE23" s="400"/>
    </row>
    <row r="24" spans="1:31" ht="18.75" customHeight="1">
      <c r="A24" s="439">
        <f t="shared" si="0"/>
        <v>8</v>
      </c>
      <c r="B24" s="440"/>
      <c r="C24" s="444">
        <f t="shared" si="1"/>
        <v>65</v>
      </c>
      <c r="D24" s="445"/>
      <c r="E24" s="399">
        <v>50.445</v>
      </c>
      <c r="F24" s="398"/>
      <c r="G24" s="398"/>
      <c r="H24" s="399">
        <v>50.49</v>
      </c>
      <c r="I24" s="398"/>
      <c r="J24" s="400"/>
      <c r="K24" s="398">
        <v>50.466000000000001</v>
      </c>
      <c r="L24" s="398"/>
      <c r="M24" s="398"/>
      <c r="N24" s="399">
        <v>50.743000000000002</v>
      </c>
      <c r="O24" s="398"/>
      <c r="P24" s="400"/>
      <c r="Q24" s="398">
        <v>50.820999999999998</v>
      </c>
      <c r="R24" s="398"/>
      <c r="S24" s="398"/>
      <c r="T24" s="399">
        <v>50.228000000000002</v>
      </c>
      <c r="U24" s="398"/>
      <c r="V24" s="400"/>
      <c r="W24" s="399">
        <v>50.362000000000002</v>
      </c>
      <c r="X24" s="398"/>
      <c r="Y24" s="400"/>
      <c r="Z24" s="399">
        <v>50.853000000000002</v>
      </c>
      <c r="AA24" s="398"/>
      <c r="AB24" s="400"/>
      <c r="AC24" s="399">
        <v>50.960999999999999</v>
      </c>
      <c r="AD24" s="398"/>
      <c r="AE24" s="400"/>
    </row>
    <row r="25" spans="1:31" ht="18.75" customHeight="1">
      <c r="A25" s="439">
        <f t="shared" si="0"/>
        <v>9</v>
      </c>
      <c r="B25" s="440"/>
      <c r="C25" s="444">
        <f t="shared" si="1"/>
        <v>65</v>
      </c>
      <c r="D25" s="445"/>
      <c r="E25" s="399">
        <v>50.920999999999999</v>
      </c>
      <c r="F25" s="398"/>
      <c r="G25" s="400"/>
      <c r="H25" s="399">
        <v>50.502000000000002</v>
      </c>
      <c r="I25" s="398"/>
      <c r="J25" s="400"/>
      <c r="K25" s="399">
        <v>50.923000000000002</v>
      </c>
      <c r="L25" s="398"/>
      <c r="M25" s="400"/>
      <c r="N25" s="399">
        <v>50.029000000000003</v>
      </c>
      <c r="O25" s="398"/>
      <c r="P25" s="400"/>
      <c r="Q25" s="399">
        <v>50.109000000000002</v>
      </c>
      <c r="R25" s="398"/>
      <c r="S25" s="400"/>
      <c r="T25" s="399">
        <v>50.631</v>
      </c>
      <c r="U25" s="398"/>
      <c r="V25" s="400"/>
      <c r="W25" s="399">
        <v>50.859000000000002</v>
      </c>
      <c r="X25" s="398"/>
      <c r="Y25" s="400"/>
      <c r="Z25" s="399">
        <v>50.612000000000002</v>
      </c>
      <c r="AA25" s="398"/>
      <c r="AB25" s="400"/>
      <c r="AC25" s="399">
        <v>50.183</v>
      </c>
      <c r="AD25" s="398"/>
      <c r="AE25" s="400"/>
    </row>
    <row r="26" spans="1:31" ht="18.75" customHeight="1">
      <c r="A26" s="439">
        <f t="shared" si="0"/>
        <v>10</v>
      </c>
      <c r="B26" s="440"/>
      <c r="C26" s="444">
        <f t="shared" si="1"/>
        <v>65</v>
      </c>
      <c r="D26" s="445"/>
      <c r="E26" s="399">
        <v>50.920999999999999</v>
      </c>
      <c r="F26" s="398"/>
      <c r="G26" s="398"/>
      <c r="H26" s="399">
        <v>50.502000000000002</v>
      </c>
      <c r="I26" s="398"/>
      <c r="J26" s="400"/>
      <c r="K26" s="398">
        <v>50.923000000000002</v>
      </c>
      <c r="L26" s="398"/>
      <c r="M26" s="398"/>
      <c r="N26" s="399">
        <v>50.029000000000003</v>
      </c>
      <c r="O26" s="398"/>
      <c r="P26" s="400"/>
      <c r="Q26" s="398">
        <v>50.109000000000002</v>
      </c>
      <c r="R26" s="398"/>
      <c r="S26" s="398"/>
      <c r="T26" s="399">
        <v>50.631</v>
      </c>
      <c r="U26" s="398"/>
      <c r="V26" s="400"/>
      <c r="W26" s="399">
        <v>50.859000000000002</v>
      </c>
      <c r="X26" s="398"/>
      <c r="Y26" s="400"/>
      <c r="Z26" s="399">
        <v>50.612000000000002</v>
      </c>
      <c r="AA26" s="398"/>
      <c r="AB26" s="400"/>
      <c r="AC26" s="399">
        <v>50.473999999999997</v>
      </c>
      <c r="AD26" s="398"/>
      <c r="AE26" s="400"/>
    </row>
    <row r="27" spans="1:31" ht="18.75" customHeight="1">
      <c r="A27" s="439">
        <f t="shared" si="0"/>
        <v>11</v>
      </c>
      <c r="B27" s="440"/>
      <c r="C27" s="444">
        <f t="shared" si="1"/>
        <v>65</v>
      </c>
      <c r="D27" s="445"/>
      <c r="E27" s="399">
        <v>50.920999999999999</v>
      </c>
      <c r="F27" s="398"/>
      <c r="G27" s="398"/>
      <c r="H27" s="399">
        <v>50.502000000000002</v>
      </c>
      <c r="I27" s="398"/>
      <c r="J27" s="400"/>
      <c r="K27" s="398">
        <v>50.923000000000002</v>
      </c>
      <c r="L27" s="398"/>
      <c r="M27" s="398"/>
      <c r="N27" s="399">
        <v>50.029000000000003</v>
      </c>
      <c r="O27" s="398"/>
      <c r="P27" s="400"/>
      <c r="Q27" s="398">
        <v>50.109000000000002</v>
      </c>
      <c r="R27" s="398"/>
      <c r="S27" s="400"/>
      <c r="T27" s="399">
        <v>50.631</v>
      </c>
      <c r="U27" s="398"/>
      <c r="V27" s="400"/>
      <c r="W27" s="399">
        <v>50.859000000000002</v>
      </c>
      <c r="X27" s="398"/>
      <c r="Y27" s="400"/>
      <c r="Z27" s="399">
        <v>50.612000000000002</v>
      </c>
      <c r="AA27" s="398"/>
      <c r="AB27" s="400"/>
      <c r="AC27" s="399">
        <v>50.624000000000002</v>
      </c>
      <c r="AD27" s="398"/>
      <c r="AE27" s="400"/>
    </row>
    <row r="28" spans="1:31" ht="18.75" customHeight="1">
      <c r="A28" s="439">
        <f t="shared" si="0"/>
        <v>12</v>
      </c>
      <c r="B28" s="440"/>
      <c r="C28" s="444">
        <f t="shared" si="1"/>
        <v>65</v>
      </c>
      <c r="D28" s="445"/>
      <c r="E28" s="399">
        <v>50.271999999999998</v>
      </c>
      <c r="F28" s="398"/>
      <c r="G28" s="398"/>
      <c r="H28" s="399">
        <v>50.218000000000004</v>
      </c>
      <c r="I28" s="398"/>
      <c r="J28" s="400"/>
      <c r="K28" s="398">
        <v>50.183999999999997</v>
      </c>
      <c r="L28" s="398"/>
      <c r="M28" s="398"/>
      <c r="N28" s="399">
        <v>50.773000000000003</v>
      </c>
      <c r="O28" s="398"/>
      <c r="P28" s="400"/>
      <c r="Q28" s="398">
        <v>50.591000000000001</v>
      </c>
      <c r="R28" s="398"/>
      <c r="S28" s="400"/>
      <c r="T28" s="399">
        <v>50.238999999999997</v>
      </c>
      <c r="U28" s="398"/>
      <c r="V28" s="400"/>
      <c r="W28" s="399">
        <v>50.427</v>
      </c>
      <c r="X28" s="398"/>
      <c r="Y28" s="400"/>
      <c r="Z28" s="399">
        <v>50.51</v>
      </c>
      <c r="AA28" s="398"/>
      <c r="AB28" s="400"/>
      <c r="AC28" s="399">
        <v>50.463000000000001</v>
      </c>
      <c r="AD28" s="398"/>
      <c r="AE28" s="400"/>
    </row>
    <row r="29" spans="1:31" ht="18.75" customHeight="1">
      <c r="A29" s="439">
        <f t="shared" si="0"/>
        <v>13</v>
      </c>
      <c r="B29" s="440"/>
      <c r="C29" s="444">
        <f t="shared" si="1"/>
        <v>65</v>
      </c>
      <c r="D29" s="445"/>
      <c r="E29" s="399">
        <v>50.465000000000003</v>
      </c>
      <c r="F29" s="398"/>
      <c r="G29" s="398"/>
      <c r="H29" s="399">
        <v>50.636000000000003</v>
      </c>
      <c r="I29" s="398"/>
      <c r="J29" s="400"/>
      <c r="K29" s="398">
        <v>50.959000000000003</v>
      </c>
      <c r="L29" s="398"/>
      <c r="M29" s="398"/>
      <c r="N29" s="399">
        <v>50.972000000000001</v>
      </c>
      <c r="O29" s="398"/>
      <c r="P29" s="400"/>
      <c r="Q29" s="398">
        <v>50.109000000000002</v>
      </c>
      <c r="R29" s="398"/>
      <c r="S29" s="400"/>
      <c r="T29" s="399">
        <v>50.564</v>
      </c>
      <c r="U29" s="398"/>
      <c r="V29" s="400"/>
      <c r="W29" s="399">
        <v>50.124000000000002</v>
      </c>
      <c r="X29" s="398"/>
      <c r="Y29" s="400"/>
      <c r="Z29" s="399">
        <v>50.290999999999997</v>
      </c>
      <c r="AA29" s="398"/>
      <c r="AB29" s="400"/>
      <c r="AC29" s="399">
        <v>50.021000000000001</v>
      </c>
      <c r="AD29" s="398"/>
      <c r="AE29" s="400"/>
    </row>
    <row r="30" spans="1:31" ht="18.75" customHeight="1">
      <c r="A30" s="439">
        <f t="shared" si="0"/>
        <v>14</v>
      </c>
      <c r="B30" s="440"/>
      <c r="C30" s="444">
        <f t="shared" si="1"/>
        <v>65</v>
      </c>
      <c r="D30" s="445"/>
      <c r="E30" s="399">
        <v>50.356000000000002</v>
      </c>
      <c r="F30" s="398"/>
      <c r="G30" s="398"/>
      <c r="H30" s="399">
        <v>50.607999999999997</v>
      </c>
      <c r="I30" s="398"/>
      <c r="J30" s="400"/>
      <c r="K30" s="398">
        <v>50.932000000000002</v>
      </c>
      <c r="L30" s="398"/>
      <c r="M30" s="398"/>
      <c r="N30" s="399">
        <v>50.494999999999997</v>
      </c>
      <c r="O30" s="398"/>
      <c r="P30" s="400"/>
      <c r="Q30" s="398">
        <v>50.326999999999998</v>
      </c>
      <c r="R30" s="398"/>
      <c r="S30" s="400"/>
      <c r="T30" s="399">
        <v>50.392000000000003</v>
      </c>
      <c r="U30" s="398"/>
      <c r="V30" s="400"/>
      <c r="W30" s="399">
        <v>50.95</v>
      </c>
      <c r="X30" s="398"/>
      <c r="Y30" s="400"/>
      <c r="Z30" s="399">
        <v>50.936</v>
      </c>
      <c r="AA30" s="398"/>
      <c r="AB30" s="400"/>
      <c r="AC30" s="399">
        <v>50.383000000000003</v>
      </c>
      <c r="AD30" s="398"/>
      <c r="AE30" s="400"/>
    </row>
    <row r="31" spans="1:31" ht="18.75" customHeight="1">
      <c r="A31" s="439">
        <f t="shared" si="0"/>
        <v>15</v>
      </c>
      <c r="B31" s="440"/>
      <c r="C31" s="444">
        <f t="shared" si="1"/>
        <v>65</v>
      </c>
      <c r="D31" s="445"/>
      <c r="E31" s="399">
        <v>50.548999999999999</v>
      </c>
      <c r="F31" s="398"/>
      <c r="G31" s="398"/>
      <c r="H31" s="399">
        <v>50.524000000000001</v>
      </c>
      <c r="I31" s="398"/>
      <c r="J31" s="400"/>
      <c r="K31" s="398">
        <v>50.851999999999997</v>
      </c>
      <c r="L31" s="398"/>
      <c r="M31" s="398"/>
      <c r="N31" s="399">
        <v>50.015999999999998</v>
      </c>
      <c r="O31" s="398"/>
      <c r="P31" s="400"/>
      <c r="Q31" s="398">
        <v>50.463999999999999</v>
      </c>
      <c r="R31" s="398"/>
      <c r="S31" s="400"/>
      <c r="T31" s="399">
        <v>50.23</v>
      </c>
      <c r="U31" s="398"/>
      <c r="V31" s="400"/>
      <c r="W31" s="399">
        <v>50.755000000000003</v>
      </c>
      <c r="X31" s="398"/>
      <c r="Y31" s="400"/>
      <c r="Z31" s="399">
        <v>50.82</v>
      </c>
      <c r="AA31" s="398"/>
      <c r="AB31" s="400"/>
      <c r="AC31" s="399">
        <v>50.27</v>
      </c>
      <c r="AD31" s="398"/>
      <c r="AE31" s="400"/>
    </row>
    <row r="32" spans="1:31" ht="18.75" customHeight="1">
      <c r="A32" s="439">
        <f t="shared" si="0"/>
        <v>16</v>
      </c>
      <c r="B32" s="440"/>
      <c r="C32" s="444">
        <f t="shared" si="1"/>
        <v>65</v>
      </c>
      <c r="D32" s="445"/>
      <c r="E32" s="399">
        <v>50.994999999999997</v>
      </c>
      <c r="F32" s="398"/>
      <c r="G32" s="398"/>
      <c r="H32" s="399">
        <v>50.146000000000001</v>
      </c>
      <c r="I32" s="398"/>
      <c r="J32" s="400"/>
      <c r="K32" s="398">
        <v>50.832999999999998</v>
      </c>
      <c r="L32" s="398"/>
      <c r="M32" s="398"/>
      <c r="N32" s="399">
        <v>50.564</v>
      </c>
      <c r="O32" s="398"/>
      <c r="P32" s="400"/>
      <c r="Q32" s="398">
        <v>50.036000000000001</v>
      </c>
      <c r="R32" s="398"/>
      <c r="S32" s="398"/>
      <c r="T32" s="399">
        <v>50.405999999999999</v>
      </c>
      <c r="U32" s="398"/>
      <c r="V32" s="400"/>
      <c r="W32" s="399">
        <v>50.545000000000002</v>
      </c>
      <c r="X32" s="398"/>
      <c r="Y32" s="400"/>
      <c r="Z32" s="399">
        <v>50.198999999999998</v>
      </c>
      <c r="AA32" s="398"/>
      <c r="AB32" s="400"/>
      <c r="AC32" s="399">
        <v>50.091000000000001</v>
      </c>
      <c r="AD32" s="398"/>
      <c r="AE32" s="400"/>
    </row>
    <row r="33" spans="1:31" ht="18.75" customHeight="1">
      <c r="A33" s="439">
        <f t="shared" si="0"/>
        <v>17</v>
      </c>
      <c r="B33" s="440"/>
      <c r="C33" s="444">
        <f t="shared" si="1"/>
        <v>65</v>
      </c>
      <c r="D33" s="445"/>
      <c r="E33" s="399">
        <v>50.545000000000002</v>
      </c>
      <c r="F33" s="398"/>
      <c r="G33" s="398"/>
      <c r="H33" s="399">
        <v>50.100999999999999</v>
      </c>
      <c r="I33" s="398"/>
      <c r="J33" s="400"/>
      <c r="K33" s="398">
        <v>50.868000000000002</v>
      </c>
      <c r="L33" s="398"/>
      <c r="M33" s="398"/>
      <c r="N33" s="399">
        <v>50.814999999999998</v>
      </c>
      <c r="O33" s="398"/>
      <c r="P33" s="400"/>
      <c r="Q33" s="398">
        <v>50.621000000000002</v>
      </c>
      <c r="R33" s="398"/>
      <c r="S33" s="398"/>
      <c r="T33" s="399">
        <v>50.506999999999998</v>
      </c>
      <c r="U33" s="398"/>
      <c r="V33" s="400"/>
      <c r="W33" s="399">
        <v>50.08</v>
      </c>
      <c r="X33" s="398"/>
      <c r="Y33" s="400"/>
      <c r="Z33" s="399">
        <v>50.343000000000004</v>
      </c>
      <c r="AA33" s="398"/>
      <c r="AB33" s="400"/>
      <c r="AC33" s="399">
        <v>50.720999999999997</v>
      </c>
      <c r="AD33" s="398"/>
      <c r="AE33" s="400"/>
    </row>
    <row r="34" spans="1:31" ht="18.75" customHeight="1">
      <c r="A34" s="439">
        <f t="shared" si="0"/>
        <v>18</v>
      </c>
      <c r="B34" s="440"/>
      <c r="C34" s="444">
        <f t="shared" si="1"/>
        <v>65</v>
      </c>
      <c r="D34" s="445"/>
      <c r="E34" s="399">
        <v>50.445</v>
      </c>
      <c r="F34" s="398"/>
      <c r="G34" s="398"/>
      <c r="H34" s="399">
        <v>50.49</v>
      </c>
      <c r="I34" s="398"/>
      <c r="J34" s="400"/>
      <c r="K34" s="398">
        <v>50.466000000000001</v>
      </c>
      <c r="L34" s="398"/>
      <c r="M34" s="398"/>
      <c r="N34" s="399">
        <v>50.743000000000002</v>
      </c>
      <c r="O34" s="398"/>
      <c r="P34" s="400"/>
      <c r="Q34" s="398">
        <v>50.820999999999998</v>
      </c>
      <c r="R34" s="398"/>
      <c r="S34" s="398"/>
      <c r="T34" s="399">
        <v>50.228000000000002</v>
      </c>
      <c r="U34" s="398"/>
      <c r="V34" s="400"/>
      <c r="W34" s="399">
        <v>50.362000000000002</v>
      </c>
      <c r="X34" s="398"/>
      <c r="Y34" s="400"/>
      <c r="Z34" s="399">
        <v>50.853000000000002</v>
      </c>
      <c r="AA34" s="398"/>
      <c r="AB34" s="400"/>
      <c r="AC34" s="399">
        <v>50.960999999999999</v>
      </c>
      <c r="AD34" s="398"/>
      <c r="AE34" s="400"/>
    </row>
    <row r="35" spans="1:31" ht="18.75" customHeight="1">
      <c r="A35" s="439">
        <f t="shared" si="0"/>
        <v>19</v>
      </c>
      <c r="B35" s="440"/>
      <c r="C35" s="444">
        <f t="shared" si="1"/>
        <v>65</v>
      </c>
      <c r="D35" s="445"/>
      <c r="E35" s="399">
        <v>50.920999999999999</v>
      </c>
      <c r="F35" s="398"/>
      <c r="G35" s="400"/>
      <c r="H35" s="399">
        <v>50.502000000000002</v>
      </c>
      <c r="I35" s="398"/>
      <c r="J35" s="400"/>
      <c r="K35" s="399">
        <v>50.923000000000002</v>
      </c>
      <c r="L35" s="398"/>
      <c r="M35" s="400"/>
      <c r="N35" s="399">
        <v>50.029000000000003</v>
      </c>
      <c r="O35" s="398"/>
      <c r="P35" s="400"/>
      <c r="Q35" s="399">
        <v>50.109000000000002</v>
      </c>
      <c r="R35" s="398"/>
      <c r="S35" s="400"/>
      <c r="T35" s="399">
        <v>50.631</v>
      </c>
      <c r="U35" s="398"/>
      <c r="V35" s="400"/>
      <c r="W35" s="399">
        <v>50.859000000000002</v>
      </c>
      <c r="X35" s="398"/>
      <c r="Y35" s="400"/>
      <c r="Z35" s="399">
        <v>50.612000000000002</v>
      </c>
      <c r="AA35" s="398"/>
      <c r="AB35" s="400"/>
      <c r="AC35" s="399">
        <v>50.183</v>
      </c>
      <c r="AD35" s="398"/>
      <c r="AE35" s="400"/>
    </row>
    <row r="36" spans="1:31" ht="18.75" customHeight="1">
      <c r="A36" s="439">
        <f t="shared" si="0"/>
        <v>20</v>
      </c>
      <c r="B36" s="440"/>
      <c r="C36" s="444">
        <f t="shared" si="1"/>
        <v>65</v>
      </c>
      <c r="D36" s="445"/>
      <c r="E36" s="399">
        <v>50.920999999999999</v>
      </c>
      <c r="F36" s="398"/>
      <c r="G36" s="398"/>
      <c r="H36" s="399">
        <v>50.502000000000002</v>
      </c>
      <c r="I36" s="398"/>
      <c r="J36" s="400"/>
      <c r="K36" s="398">
        <v>50.923000000000002</v>
      </c>
      <c r="L36" s="398"/>
      <c r="M36" s="398"/>
      <c r="N36" s="399">
        <v>50.029000000000003</v>
      </c>
      <c r="O36" s="398"/>
      <c r="P36" s="400"/>
      <c r="Q36" s="398">
        <v>50.109000000000002</v>
      </c>
      <c r="R36" s="398"/>
      <c r="S36" s="400"/>
      <c r="T36" s="399">
        <v>50.631</v>
      </c>
      <c r="U36" s="398"/>
      <c r="V36" s="400"/>
      <c r="W36" s="399">
        <v>50.859000000000002</v>
      </c>
      <c r="X36" s="398"/>
      <c r="Y36" s="400"/>
      <c r="Z36" s="399">
        <v>50.612000000000002</v>
      </c>
      <c r="AA36" s="398"/>
      <c r="AB36" s="400"/>
      <c r="AC36" s="399">
        <v>50.473999999999997</v>
      </c>
      <c r="AD36" s="398"/>
      <c r="AE36" s="400"/>
    </row>
    <row r="37" spans="1:31" ht="22.5" customHeight="1">
      <c r="A37" s="439">
        <f t="shared" si="0"/>
        <v>21</v>
      </c>
      <c r="B37" s="440"/>
      <c r="C37" s="444">
        <f t="shared" si="1"/>
        <v>65</v>
      </c>
      <c r="D37" s="445"/>
      <c r="E37" s="399">
        <v>50.920999999999999</v>
      </c>
      <c r="F37" s="398"/>
      <c r="G37" s="398"/>
      <c r="H37" s="399">
        <v>50.502000000000002</v>
      </c>
      <c r="I37" s="398"/>
      <c r="J37" s="400"/>
      <c r="K37" s="398">
        <v>50.923000000000002</v>
      </c>
      <c r="L37" s="398"/>
      <c r="M37" s="398"/>
      <c r="N37" s="399">
        <v>50.029000000000003</v>
      </c>
      <c r="O37" s="398"/>
      <c r="P37" s="400"/>
      <c r="Q37" s="398">
        <v>50.109000000000002</v>
      </c>
      <c r="R37" s="398"/>
      <c r="S37" s="398"/>
      <c r="T37" s="399">
        <v>50.631</v>
      </c>
      <c r="U37" s="398"/>
      <c r="V37" s="400"/>
      <c r="W37" s="399">
        <v>50.859000000000002</v>
      </c>
      <c r="X37" s="398"/>
      <c r="Y37" s="400"/>
      <c r="Z37" s="399">
        <v>50.612000000000002</v>
      </c>
      <c r="AA37" s="398"/>
      <c r="AB37" s="400"/>
      <c r="AC37" s="399">
        <v>50.624000000000002</v>
      </c>
      <c r="AD37" s="398"/>
      <c r="AE37" s="400"/>
    </row>
    <row r="38" spans="1:31" ht="22.5" customHeight="1">
      <c r="A38" s="439">
        <f t="shared" si="0"/>
        <v>22</v>
      </c>
      <c r="B38" s="440"/>
      <c r="C38" s="444">
        <f t="shared" si="1"/>
        <v>65</v>
      </c>
      <c r="D38" s="445"/>
      <c r="E38" s="399">
        <v>50.271999999999998</v>
      </c>
      <c r="F38" s="398"/>
      <c r="G38" s="398"/>
      <c r="H38" s="399">
        <v>50.218000000000004</v>
      </c>
      <c r="I38" s="398"/>
      <c r="J38" s="400"/>
      <c r="K38" s="398">
        <v>50.183999999999997</v>
      </c>
      <c r="L38" s="398"/>
      <c r="M38" s="398"/>
      <c r="N38" s="399">
        <v>50.773000000000003</v>
      </c>
      <c r="O38" s="398"/>
      <c r="P38" s="400"/>
      <c r="Q38" s="398">
        <v>50.591000000000001</v>
      </c>
      <c r="R38" s="398"/>
      <c r="S38" s="398"/>
      <c r="T38" s="399">
        <v>50.238999999999997</v>
      </c>
      <c r="U38" s="398"/>
      <c r="V38" s="400"/>
      <c r="W38" s="399">
        <v>50.427</v>
      </c>
      <c r="X38" s="398"/>
      <c r="Y38" s="400"/>
      <c r="Z38" s="399">
        <v>50.51</v>
      </c>
      <c r="AA38" s="398"/>
      <c r="AB38" s="400"/>
      <c r="AC38" s="399">
        <v>50.463000000000001</v>
      </c>
      <c r="AD38" s="398"/>
      <c r="AE38" s="400"/>
    </row>
    <row r="39" spans="1:31" ht="22.5" customHeight="1">
      <c r="A39" s="439">
        <f t="shared" si="0"/>
        <v>23</v>
      </c>
      <c r="B39" s="440"/>
      <c r="C39" s="444">
        <f t="shared" si="1"/>
        <v>65</v>
      </c>
      <c r="D39" s="445"/>
      <c r="E39" s="399">
        <v>50.465000000000003</v>
      </c>
      <c r="F39" s="398"/>
      <c r="G39" s="398"/>
      <c r="H39" s="399">
        <v>50.636000000000003</v>
      </c>
      <c r="I39" s="398"/>
      <c r="J39" s="400"/>
      <c r="K39" s="398">
        <v>50.959000000000003</v>
      </c>
      <c r="L39" s="398"/>
      <c r="M39" s="398"/>
      <c r="N39" s="399">
        <v>50.972000000000001</v>
      </c>
      <c r="O39" s="398"/>
      <c r="P39" s="400"/>
      <c r="Q39" s="398">
        <v>50.109000000000002</v>
      </c>
      <c r="R39" s="398"/>
      <c r="S39" s="398"/>
      <c r="T39" s="399">
        <v>50.564</v>
      </c>
      <c r="U39" s="398"/>
      <c r="V39" s="400"/>
      <c r="W39" s="399">
        <v>50.124000000000002</v>
      </c>
      <c r="X39" s="398"/>
      <c r="Y39" s="400"/>
      <c r="Z39" s="399">
        <v>50.290999999999997</v>
      </c>
      <c r="AA39" s="398"/>
      <c r="AB39" s="400"/>
      <c r="AC39" s="399">
        <v>50.021000000000001</v>
      </c>
      <c r="AD39" s="398"/>
      <c r="AE39" s="400"/>
    </row>
    <row r="40" spans="1:31" ht="22.5" customHeight="1">
      <c r="A40" s="439">
        <f t="shared" si="0"/>
        <v>24</v>
      </c>
      <c r="B40" s="440"/>
      <c r="C40" s="444">
        <f t="shared" si="1"/>
        <v>65</v>
      </c>
      <c r="D40" s="445"/>
      <c r="E40" s="399">
        <v>50.356000000000002</v>
      </c>
      <c r="F40" s="398"/>
      <c r="G40" s="398"/>
      <c r="H40" s="399">
        <v>50.607999999999997</v>
      </c>
      <c r="I40" s="398"/>
      <c r="J40" s="400"/>
      <c r="K40" s="398">
        <v>50.932000000000002</v>
      </c>
      <c r="L40" s="398"/>
      <c r="M40" s="398"/>
      <c r="N40" s="399">
        <v>50.494999999999997</v>
      </c>
      <c r="O40" s="398"/>
      <c r="P40" s="400"/>
      <c r="Q40" s="398">
        <v>50.326999999999998</v>
      </c>
      <c r="R40" s="398"/>
      <c r="S40" s="398"/>
      <c r="T40" s="399">
        <v>50.392000000000003</v>
      </c>
      <c r="U40" s="398"/>
      <c r="V40" s="400"/>
      <c r="W40" s="399">
        <v>50.95</v>
      </c>
      <c r="X40" s="398"/>
      <c r="Y40" s="400"/>
      <c r="Z40" s="399">
        <v>50.936</v>
      </c>
      <c r="AA40" s="398"/>
      <c r="AB40" s="400"/>
      <c r="AC40" s="399">
        <v>50.383000000000003</v>
      </c>
      <c r="AD40" s="398"/>
      <c r="AE40" s="400"/>
    </row>
    <row r="41" spans="1:31" ht="22.5" customHeight="1">
      <c r="A41" s="439">
        <f t="shared" si="0"/>
        <v>25</v>
      </c>
      <c r="B41" s="440"/>
      <c r="C41" s="444">
        <f t="shared" si="1"/>
        <v>65</v>
      </c>
      <c r="D41" s="445"/>
      <c r="E41" s="399">
        <v>50.548999999999999</v>
      </c>
      <c r="F41" s="398"/>
      <c r="G41" s="398"/>
      <c r="H41" s="399">
        <v>50.524000000000001</v>
      </c>
      <c r="I41" s="398"/>
      <c r="J41" s="400"/>
      <c r="K41" s="398">
        <v>50.851999999999997</v>
      </c>
      <c r="L41" s="398"/>
      <c r="M41" s="398"/>
      <c r="N41" s="399">
        <v>50.015999999999998</v>
      </c>
      <c r="O41" s="398"/>
      <c r="P41" s="400"/>
      <c r="Q41" s="398">
        <v>50.463999999999999</v>
      </c>
      <c r="R41" s="398"/>
      <c r="S41" s="398"/>
      <c r="T41" s="399">
        <v>50.23</v>
      </c>
      <c r="U41" s="398"/>
      <c r="V41" s="400"/>
      <c r="W41" s="399">
        <v>50.755000000000003</v>
      </c>
      <c r="X41" s="398"/>
      <c r="Y41" s="400"/>
      <c r="Z41" s="399">
        <v>50.82</v>
      </c>
      <c r="AA41" s="398"/>
      <c r="AB41" s="400"/>
      <c r="AC41" s="399">
        <v>50.27</v>
      </c>
      <c r="AD41" s="398"/>
      <c r="AE41" s="400"/>
    </row>
    <row r="42" spans="1:31" ht="22.5" customHeight="1">
      <c r="A42" s="439">
        <f t="shared" si="0"/>
        <v>26</v>
      </c>
      <c r="B42" s="440"/>
      <c r="C42" s="444">
        <f t="shared" si="1"/>
        <v>65</v>
      </c>
      <c r="D42" s="445"/>
      <c r="E42" s="399">
        <v>50.994999999999997</v>
      </c>
      <c r="F42" s="398"/>
      <c r="G42" s="398"/>
      <c r="H42" s="399">
        <v>50.146000000000001</v>
      </c>
      <c r="I42" s="398"/>
      <c r="J42" s="400"/>
      <c r="K42" s="398">
        <v>50.832999999999998</v>
      </c>
      <c r="L42" s="398"/>
      <c r="M42" s="398"/>
      <c r="N42" s="399">
        <v>50.564</v>
      </c>
      <c r="O42" s="398"/>
      <c r="P42" s="400"/>
      <c r="Q42" s="398">
        <v>50.036000000000001</v>
      </c>
      <c r="R42" s="398"/>
      <c r="S42" s="398"/>
      <c r="T42" s="399">
        <v>50.405999999999999</v>
      </c>
      <c r="U42" s="398"/>
      <c r="V42" s="400"/>
      <c r="W42" s="399">
        <v>50.545000000000002</v>
      </c>
      <c r="X42" s="398"/>
      <c r="Y42" s="400"/>
      <c r="Z42" s="399">
        <v>50.198999999999998</v>
      </c>
      <c r="AA42" s="398"/>
      <c r="AB42" s="400"/>
      <c r="AC42" s="399">
        <v>50.091000000000001</v>
      </c>
      <c r="AD42" s="398"/>
      <c r="AE42" s="400"/>
    </row>
    <row r="43" spans="1:31" ht="22.5" customHeight="1">
      <c r="A43" s="439">
        <f t="shared" si="0"/>
        <v>27</v>
      </c>
      <c r="B43" s="440"/>
      <c r="C43" s="444">
        <f t="shared" si="1"/>
        <v>65</v>
      </c>
      <c r="D43" s="445"/>
      <c r="E43" s="399">
        <v>50.545000000000002</v>
      </c>
      <c r="F43" s="398"/>
      <c r="G43" s="398"/>
      <c r="H43" s="399">
        <v>50.100999999999999</v>
      </c>
      <c r="I43" s="398"/>
      <c r="J43" s="400"/>
      <c r="K43" s="398">
        <v>50.868000000000002</v>
      </c>
      <c r="L43" s="398"/>
      <c r="M43" s="398"/>
      <c r="N43" s="399">
        <v>50.814999999999998</v>
      </c>
      <c r="O43" s="398"/>
      <c r="P43" s="400"/>
      <c r="Q43" s="398">
        <v>50.621000000000002</v>
      </c>
      <c r="R43" s="398"/>
      <c r="S43" s="398"/>
      <c r="T43" s="399">
        <v>50.506999999999998</v>
      </c>
      <c r="U43" s="398"/>
      <c r="V43" s="400"/>
      <c r="W43" s="399">
        <v>50.08</v>
      </c>
      <c r="X43" s="398"/>
      <c r="Y43" s="400"/>
      <c r="Z43" s="399">
        <v>50.343000000000004</v>
      </c>
      <c r="AA43" s="398"/>
      <c r="AB43" s="400"/>
      <c r="AC43" s="399">
        <v>50.720999999999997</v>
      </c>
      <c r="AD43" s="398"/>
      <c r="AE43" s="400"/>
    </row>
    <row r="44" spans="1:31" ht="22.5" customHeight="1">
      <c r="A44" s="439">
        <f t="shared" si="0"/>
        <v>28</v>
      </c>
      <c r="B44" s="440"/>
      <c r="C44" s="444">
        <f t="shared" si="1"/>
        <v>65</v>
      </c>
      <c r="D44" s="445"/>
      <c r="E44" s="399">
        <v>50.445</v>
      </c>
      <c r="F44" s="398"/>
      <c r="G44" s="398"/>
      <c r="H44" s="399">
        <v>50.49</v>
      </c>
      <c r="I44" s="398"/>
      <c r="J44" s="400"/>
      <c r="K44" s="398">
        <v>50.466000000000001</v>
      </c>
      <c r="L44" s="398"/>
      <c r="M44" s="398"/>
      <c r="N44" s="399">
        <v>50.743000000000002</v>
      </c>
      <c r="O44" s="398"/>
      <c r="P44" s="400"/>
      <c r="Q44" s="398">
        <v>50.820999999999998</v>
      </c>
      <c r="R44" s="398"/>
      <c r="S44" s="398"/>
      <c r="T44" s="399">
        <v>50.228000000000002</v>
      </c>
      <c r="U44" s="398"/>
      <c r="V44" s="400"/>
      <c r="W44" s="399">
        <v>50.362000000000002</v>
      </c>
      <c r="X44" s="398"/>
      <c r="Y44" s="400"/>
      <c r="Z44" s="399">
        <v>50.853000000000002</v>
      </c>
      <c r="AA44" s="398"/>
      <c r="AB44" s="400"/>
      <c r="AC44" s="399">
        <v>50.960999999999999</v>
      </c>
      <c r="AD44" s="398"/>
      <c r="AE44" s="400"/>
    </row>
    <row r="45" spans="1:31" ht="18.75" customHeight="1">
      <c r="A45" s="439">
        <f t="shared" si="0"/>
        <v>29</v>
      </c>
      <c r="B45" s="440"/>
      <c r="C45" s="444">
        <f t="shared" si="1"/>
        <v>65</v>
      </c>
      <c r="D45" s="445"/>
      <c r="E45" s="399">
        <v>50.920999999999999</v>
      </c>
      <c r="F45" s="398"/>
      <c r="G45" s="400"/>
      <c r="H45" s="399">
        <v>50.502000000000002</v>
      </c>
      <c r="I45" s="398"/>
      <c r="J45" s="400"/>
      <c r="K45" s="399">
        <v>50.923000000000002</v>
      </c>
      <c r="L45" s="398"/>
      <c r="M45" s="400"/>
      <c r="N45" s="399">
        <v>50.029000000000003</v>
      </c>
      <c r="O45" s="398"/>
      <c r="P45" s="400"/>
      <c r="Q45" s="399">
        <v>50.109000000000002</v>
      </c>
      <c r="R45" s="398"/>
      <c r="S45" s="400"/>
      <c r="T45" s="399">
        <v>50.631</v>
      </c>
      <c r="U45" s="398"/>
      <c r="V45" s="400"/>
      <c r="W45" s="399">
        <v>50.859000000000002</v>
      </c>
      <c r="X45" s="398"/>
      <c r="Y45" s="400"/>
      <c r="Z45" s="399">
        <v>50.612000000000002</v>
      </c>
      <c r="AA45" s="398"/>
      <c r="AB45" s="400"/>
      <c r="AC45" s="399">
        <v>50.183</v>
      </c>
      <c r="AD45" s="398"/>
      <c r="AE45" s="400"/>
    </row>
    <row r="46" spans="1:31" ht="18.75" customHeight="1">
      <c r="A46" s="439">
        <f t="shared" si="0"/>
        <v>30</v>
      </c>
      <c r="B46" s="440"/>
      <c r="C46" s="444">
        <f t="shared" si="1"/>
        <v>65</v>
      </c>
      <c r="D46" s="445"/>
      <c r="E46" s="399">
        <v>50.920999999999999</v>
      </c>
      <c r="F46" s="398"/>
      <c r="G46" s="398"/>
      <c r="H46" s="399">
        <v>50.502000000000002</v>
      </c>
      <c r="I46" s="398"/>
      <c r="J46" s="400"/>
      <c r="K46" s="398">
        <v>50.923000000000002</v>
      </c>
      <c r="L46" s="398"/>
      <c r="M46" s="398"/>
      <c r="N46" s="399">
        <v>50.029000000000003</v>
      </c>
      <c r="O46" s="398"/>
      <c r="P46" s="400"/>
      <c r="Q46" s="398">
        <v>50.109000000000002</v>
      </c>
      <c r="R46" s="398"/>
      <c r="S46" s="398"/>
      <c r="T46" s="399">
        <v>50.631</v>
      </c>
      <c r="U46" s="398"/>
      <c r="V46" s="400"/>
      <c r="W46" s="399">
        <v>50.859000000000002</v>
      </c>
      <c r="X46" s="398"/>
      <c r="Y46" s="400"/>
      <c r="Z46" s="399">
        <v>50.612000000000002</v>
      </c>
      <c r="AA46" s="398"/>
      <c r="AB46" s="400"/>
      <c r="AC46" s="399">
        <v>50.473999999999997</v>
      </c>
      <c r="AD46" s="398"/>
      <c r="AE46" s="400"/>
    </row>
    <row r="47" spans="1:31" ht="18.75" customHeight="1">
      <c r="A47" s="471" t="s">
        <v>145</v>
      </c>
      <c r="B47" s="472"/>
      <c r="C47" s="459">
        <f>AVERAGE(C17:D46)</f>
        <v>65</v>
      </c>
      <c r="D47" s="460"/>
      <c r="E47" s="401">
        <f>AVERAGE(E17:G46)</f>
        <v>50.639000000000003</v>
      </c>
      <c r="F47" s="402"/>
      <c r="G47" s="402"/>
      <c r="H47" s="401">
        <f>AVERAGE(H17:J46)</f>
        <v>50.422899999999991</v>
      </c>
      <c r="I47" s="402"/>
      <c r="J47" s="403"/>
      <c r="K47" s="402">
        <f>AVERAGE(K17:M46)</f>
        <v>50.786300000000004</v>
      </c>
      <c r="L47" s="402"/>
      <c r="M47" s="402"/>
      <c r="N47" s="401">
        <f>AVERAGE(N17:P46)</f>
        <v>50.4465</v>
      </c>
      <c r="O47" s="402"/>
      <c r="P47" s="403"/>
      <c r="Q47" s="401">
        <f>AVERAGE(Q17:S46)</f>
        <v>50.329599999999992</v>
      </c>
      <c r="R47" s="402"/>
      <c r="S47" s="403"/>
      <c r="T47" s="401">
        <f>AVERAGE(T17:V46)</f>
        <v>50.445900000000009</v>
      </c>
      <c r="U47" s="402"/>
      <c r="V47" s="403"/>
      <c r="W47" s="401">
        <f>AVERAGE(W17:Y46)</f>
        <v>50.582000000000001</v>
      </c>
      <c r="X47" s="402"/>
      <c r="Y47" s="403"/>
      <c r="Z47" s="401">
        <f>AVERAGE(Z17:AB46)</f>
        <v>50.578800000000001</v>
      </c>
      <c r="AA47" s="402"/>
      <c r="AB47" s="403"/>
      <c r="AC47" s="401">
        <f>AVERAGE(AC17:AE46)</f>
        <v>50.419099999999993</v>
      </c>
      <c r="AD47" s="402"/>
      <c r="AE47" s="403"/>
    </row>
    <row r="48" spans="1:31" ht="18.75" customHeight="1">
      <c r="A48" s="471" t="s">
        <v>144</v>
      </c>
      <c r="B48" s="472"/>
      <c r="C48" s="472"/>
      <c r="D48" s="473"/>
      <c r="E48" s="468">
        <f>MAX(_xlfn.STDEV.S(E17:G46),_xlfn.STDEV.S(H17:J46),_xlfn.STDEV.S(K17:M46),_xlfn.STDEV.S(N17:P46),_xlfn.STDEV.S(Q17:S46),_xlfn.STDEV.S(T17:V46),_xlfn.STDEV.S(W17:Y46),_xlfn.STDEV.S(Z17:AB46),_xlfn.STDEV.S(AC17:AE46))/SQRT(1)</f>
        <v>0.37104667891120385</v>
      </c>
      <c r="F48" s="469"/>
      <c r="G48" s="470"/>
      <c r="H48" s="300"/>
      <c r="J48" s="301"/>
      <c r="K48" s="302"/>
      <c r="L48" s="303"/>
      <c r="M48" s="301"/>
      <c r="N48" s="303"/>
      <c r="O48" s="302"/>
      <c r="P48" s="301"/>
      <c r="Q48" s="302"/>
      <c r="R48" s="304"/>
      <c r="S48" s="302"/>
      <c r="T48" s="304"/>
      <c r="U48" s="302"/>
      <c r="V48" s="301"/>
      <c r="W48" s="302"/>
      <c r="X48" s="305"/>
      <c r="Y48" s="301"/>
      <c r="Z48" s="305"/>
      <c r="AA48" s="301"/>
      <c r="AB48" s="306"/>
      <c r="AC48" s="301"/>
      <c r="AD48" s="307"/>
      <c r="AE48" s="308"/>
    </row>
    <row r="49" spans="1:31" ht="18.75" customHeight="1">
      <c r="A49" s="309"/>
      <c r="B49" s="310"/>
      <c r="C49" s="310"/>
      <c r="D49" s="310"/>
      <c r="E49" s="310"/>
      <c r="F49" s="310"/>
      <c r="G49" s="310"/>
      <c r="H49" s="310"/>
      <c r="I49" s="310"/>
      <c r="J49" s="311"/>
      <c r="K49" s="311"/>
      <c r="L49" s="303"/>
      <c r="M49" s="303"/>
      <c r="N49" s="303"/>
      <c r="O49" s="303"/>
      <c r="P49" s="303"/>
      <c r="Q49" s="303"/>
      <c r="R49" s="304"/>
      <c r="S49" s="304"/>
      <c r="T49" s="304"/>
      <c r="U49" s="312"/>
      <c r="V49" s="312"/>
      <c r="W49" s="312"/>
      <c r="X49" s="305"/>
      <c r="Y49" s="305"/>
      <c r="Z49" s="305"/>
      <c r="AA49" s="306"/>
      <c r="AB49" s="306"/>
      <c r="AC49" s="306"/>
      <c r="AD49" s="307"/>
      <c r="AE49" s="308"/>
    </row>
    <row r="50" spans="1:31" ht="18.75" customHeight="1">
      <c r="A50" s="294" t="s">
        <v>124</v>
      </c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313"/>
      <c r="M50" s="313"/>
      <c r="N50" s="313"/>
      <c r="O50" s="313"/>
      <c r="P50" s="313"/>
      <c r="Q50" s="313"/>
      <c r="R50" s="314"/>
      <c r="S50" s="314"/>
      <c r="T50" s="314"/>
      <c r="U50" s="315"/>
      <c r="V50" s="315"/>
      <c r="W50" s="315"/>
      <c r="X50" s="316"/>
      <c r="Y50" s="316"/>
      <c r="Z50" s="316"/>
      <c r="AA50" s="307"/>
      <c r="AB50" s="307"/>
      <c r="AC50" s="307"/>
      <c r="AD50" s="307"/>
      <c r="AE50" s="308"/>
    </row>
    <row r="51" spans="1:31" ht="18.75" customHeight="1">
      <c r="A51" s="294" t="s">
        <v>184</v>
      </c>
      <c r="B51" s="295"/>
      <c r="C51" s="295"/>
      <c r="D51" s="295"/>
      <c r="E51" s="295"/>
      <c r="F51" s="295"/>
      <c r="G51" s="295"/>
      <c r="H51" s="295"/>
      <c r="N51" s="313"/>
      <c r="O51" s="313"/>
      <c r="P51" s="313"/>
      <c r="Q51" s="313"/>
      <c r="R51" s="314"/>
      <c r="S51" s="314"/>
      <c r="T51" s="314"/>
      <c r="U51" s="315"/>
      <c r="W51" s="317" t="s">
        <v>126</v>
      </c>
      <c r="X51" s="448">
        <f>MAX(F65:AC94)</f>
        <v>0.95100000000000051</v>
      </c>
      <c r="Y51" s="448"/>
      <c r="Z51" s="448"/>
      <c r="AA51" s="318" t="s">
        <v>185</v>
      </c>
      <c r="AE51" s="308"/>
    </row>
    <row r="52" spans="1:31" ht="18.75" customHeight="1">
      <c r="A52" s="294" t="s">
        <v>186</v>
      </c>
      <c r="B52" s="295"/>
      <c r="C52" s="295"/>
      <c r="D52" s="295"/>
      <c r="E52" s="295"/>
      <c r="F52" s="295"/>
      <c r="G52" s="295"/>
      <c r="H52" s="295"/>
      <c r="N52" s="313"/>
      <c r="O52" s="313"/>
      <c r="P52" s="313"/>
      <c r="Q52" s="313"/>
      <c r="R52" s="314"/>
      <c r="S52" s="314"/>
      <c r="T52" s="314"/>
      <c r="U52" s="315"/>
      <c r="W52" s="317" t="s">
        <v>126</v>
      </c>
      <c r="X52" s="449">
        <f>MAX(E60:AE60)</f>
        <v>0.47800000000000153</v>
      </c>
      <c r="Y52" s="449"/>
      <c r="Z52" s="449"/>
      <c r="AA52" s="318" t="s">
        <v>185</v>
      </c>
      <c r="AE52" s="308"/>
    </row>
    <row r="53" spans="1:31" ht="18.75" customHeight="1">
      <c r="A53" s="294" t="s">
        <v>187</v>
      </c>
      <c r="B53" s="295"/>
      <c r="C53" s="295"/>
      <c r="D53" s="295"/>
      <c r="E53" s="295"/>
      <c r="F53" s="295"/>
      <c r="G53" s="295"/>
      <c r="H53" s="295"/>
      <c r="N53" s="313"/>
      <c r="O53" s="313"/>
      <c r="P53" s="313"/>
      <c r="Q53" s="313"/>
      <c r="R53" s="314"/>
      <c r="S53" s="314"/>
      <c r="T53" s="314"/>
      <c r="U53" s="315"/>
      <c r="W53" s="317" t="s">
        <v>126</v>
      </c>
      <c r="X53" s="450">
        <f>MAX(E58:AE58)-MIN(E57:AE57)</f>
        <v>0.9789999999999992</v>
      </c>
      <c r="Y53" s="450"/>
      <c r="Z53" s="450"/>
      <c r="AA53" s="318" t="s">
        <v>185</v>
      </c>
      <c r="AE53" s="308"/>
    </row>
    <row r="54" spans="1:31" ht="18.75" customHeight="1">
      <c r="A54" s="294"/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313"/>
      <c r="M54" s="313"/>
      <c r="N54" s="313"/>
      <c r="O54" s="313"/>
      <c r="P54" s="313"/>
      <c r="Q54" s="313"/>
      <c r="R54" s="314"/>
      <c r="S54" s="314"/>
      <c r="T54" s="314"/>
      <c r="U54" s="315"/>
      <c r="V54" s="315"/>
      <c r="W54" s="315"/>
      <c r="X54" s="316"/>
      <c r="Y54" s="316"/>
      <c r="Z54" s="316"/>
      <c r="AA54" s="307"/>
      <c r="AB54" s="307"/>
      <c r="AC54" s="307"/>
      <c r="AD54" s="307"/>
      <c r="AE54" s="308"/>
    </row>
    <row r="55" spans="1:31" ht="18.75" customHeight="1">
      <c r="A55" s="319"/>
      <c r="B55" s="319"/>
      <c r="C55" s="319"/>
      <c r="E55" s="432" t="s">
        <v>183</v>
      </c>
      <c r="F55" s="433"/>
      <c r="G55" s="433"/>
      <c r="H55" s="433"/>
      <c r="I55" s="433"/>
      <c r="J55" s="433"/>
      <c r="K55" s="433"/>
      <c r="L55" s="433"/>
      <c r="M55" s="433"/>
      <c r="N55" s="433"/>
      <c r="O55" s="433"/>
      <c r="P55" s="433"/>
      <c r="Q55" s="433"/>
      <c r="R55" s="433"/>
      <c r="S55" s="433"/>
      <c r="T55" s="433"/>
      <c r="U55" s="433"/>
      <c r="V55" s="433"/>
      <c r="W55" s="433"/>
      <c r="X55" s="433"/>
      <c r="Y55" s="433"/>
      <c r="Z55" s="433"/>
      <c r="AA55" s="433"/>
      <c r="AB55" s="433"/>
      <c r="AC55" s="433"/>
      <c r="AD55" s="433"/>
      <c r="AE55" s="434"/>
    </row>
    <row r="56" spans="1:31" ht="18.75" customHeight="1">
      <c r="A56" s="320"/>
      <c r="B56" s="320"/>
      <c r="C56" s="320"/>
      <c r="D56" s="321"/>
      <c r="E56" s="432" t="s">
        <v>115</v>
      </c>
      <c r="F56" s="433"/>
      <c r="G56" s="434"/>
      <c r="H56" s="432" t="s">
        <v>116</v>
      </c>
      <c r="I56" s="433"/>
      <c r="J56" s="434"/>
      <c r="K56" s="432" t="s">
        <v>117</v>
      </c>
      <c r="L56" s="433"/>
      <c r="M56" s="434"/>
      <c r="N56" s="432" t="s">
        <v>118</v>
      </c>
      <c r="O56" s="433"/>
      <c r="P56" s="434"/>
      <c r="Q56" s="432" t="s">
        <v>119</v>
      </c>
      <c r="R56" s="433"/>
      <c r="S56" s="434"/>
      <c r="T56" s="432" t="s">
        <v>120</v>
      </c>
      <c r="U56" s="433"/>
      <c r="V56" s="434"/>
      <c r="W56" s="432" t="s">
        <v>121</v>
      </c>
      <c r="X56" s="433"/>
      <c r="Y56" s="434"/>
      <c r="Z56" s="432" t="s">
        <v>122</v>
      </c>
      <c r="AA56" s="433"/>
      <c r="AB56" s="434"/>
      <c r="AC56" s="432" t="s">
        <v>123</v>
      </c>
      <c r="AD56" s="433"/>
      <c r="AE56" s="434"/>
    </row>
    <row r="57" spans="1:31" ht="18.75" customHeight="1">
      <c r="A57" s="435" t="s">
        <v>130</v>
      </c>
      <c r="B57" s="437"/>
      <c r="C57" s="437"/>
      <c r="D57" s="436"/>
      <c r="E57" s="406">
        <f>MIN(E17:G46)</f>
        <v>50.271999999999998</v>
      </c>
      <c r="F57" s="406"/>
      <c r="G57" s="407"/>
      <c r="H57" s="405">
        <f>MIN(H17:J46)</f>
        <v>50.100999999999999</v>
      </c>
      <c r="I57" s="406"/>
      <c r="J57" s="407"/>
      <c r="K57" s="419">
        <f>MIN(K17:M46)</f>
        <v>50.183999999999997</v>
      </c>
      <c r="L57" s="420"/>
      <c r="M57" s="421"/>
      <c r="N57" s="419">
        <f>MIN(N17:P46)</f>
        <v>50.015999999999998</v>
      </c>
      <c r="O57" s="420"/>
      <c r="P57" s="421"/>
      <c r="Q57" s="419">
        <f>MIN(Q17:S46)</f>
        <v>50.036000000000001</v>
      </c>
      <c r="R57" s="420"/>
      <c r="S57" s="421"/>
      <c r="T57" s="419">
        <f>MIN(T17:V46)</f>
        <v>50.228000000000002</v>
      </c>
      <c r="U57" s="420"/>
      <c r="V57" s="421"/>
      <c r="W57" s="419">
        <f>MIN(W17:Y46)</f>
        <v>50.08</v>
      </c>
      <c r="X57" s="420"/>
      <c r="Y57" s="421"/>
      <c r="Z57" s="419">
        <f>MIN(Z17:AB46)</f>
        <v>50.198999999999998</v>
      </c>
      <c r="AA57" s="420"/>
      <c r="AB57" s="421"/>
      <c r="AC57" s="419">
        <f>MIN(AC17:AE46)</f>
        <v>50.021000000000001</v>
      </c>
      <c r="AD57" s="420"/>
      <c r="AE57" s="421"/>
    </row>
    <row r="58" spans="1:31" ht="18.75" customHeight="1">
      <c r="A58" s="422" t="s">
        <v>131</v>
      </c>
      <c r="B58" s="466"/>
      <c r="C58" s="466"/>
      <c r="D58" s="423"/>
      <c r="E58" s="406">
        <f>MAX(E17:G46)</f>
        <v>50.994999999999997</v>
      </c>
      <c r="F58" s="406"/>
      <c r="G58" s="407"/>
      <c r="H58" s="405">
        <f>MAX(H17:J46)</f>
        <v>50.636000000000003</v>
      </c>
      <c r="I58" s="406"/>
      <c r="J58" s="407"/>
      <c r="K58" s="405">
        <f>MAX(K17:M46)</f>
        <v>50.959000000000003</v>
      </c>
      <c r="L58" s="406"/>
      <c r="M58" s="407"/>
      <c r="N58" s="405">
        <f>MAX(N17:P46)</f>
        <v>50.972000000000001</v>
      </c>
      <c r="O58" s="406"/>
      <c r="P58" s="407"/>
      <c r="Q58" s="405">
        <f>MAX(Q17:S46)</f>
        <v>50.820999999999998</v>
      </c>
      <c r="R58" s="406"/>
      <c r="S58" s="407"/>
      <c r="T58" s="405">
        <f>MAX(T17:V46)</f>
        <v>50.631</v>
      </c>
      <c r="U58" s="406"/>
      <c r="V58" s="407"/>
      <c r="W58" s="405">
        <f>MAX(W17:Y46)</f>
        <v>50.95</v>
      </c>
      <c r="X58" s="406"/>
      <c r="Y58" s="407"/>
      <c r="Z58" s="405">
        <f>MAX(Z17:AB46)</f>
        <v>50.936</v>
      </c>
      <c r="AA58" s="406"/>
      <c r="AB58" s="407"/>
      <c r="AC58" s="405">
        <f>MAX(AC17:AE46)</f>
        <v>50.960999999999999</v>
      </c>
      <c r="AD58" s="406"/>
      <c r="AE58" s="407"/>
    </row>
    <row r="59" spans="1:31" ht="18.75" customHeight="1">
      <c r="A59" s="422" t="s">
        <v>132</v>
      </c>
      <c r="B59" s="466"/>
      <c r="C59" s="466"/>
      <c r="D59" s="423"/>
      <c r="E59" s="406">
        <f>ABS(E57-E58)</f>
        <v>0.72299999999999898</v>
      </c>
      <c r="F59" s="406"/>
      <c r="G59" s="407"/>
      <c r="H59" s="405">
        <f>ABS(H57-H58)</f>
        <v>0.53500000000000369</v>
      </c>
      <c r="I59" s="406"/>
      <c r="J59" s="407"/>
      <c r="K59" s="405">
        <f>ABS(K57-K58)</f>
        <v>0.77500000000000568</v>
      </c>
      <c r="L59" s="406"/>
      <c r="M59" s="407"/>
      <c r="N59" s="405">
        <f>ABS(N57-N58)</f>
        <v>0.95600000000000307</v>
      </c>
      <c r="O59" s="406"/>
      <c r="P59" s="407"/>
      <c r="Q59" s="405">
        <f>ABS(Q57-Q58)</f>
        <v>0.78499999999999659</v>
      </c>
      <c r="R59" s="406"/>
      <c r="S59" s="407"/>
      <c r="T59" s="405">
        <f>ABS(T57-T58)</f>
        <v>0.40299999999999869</v>
      </c>
      <c r="U59" s="406"/>
      <c r="V59" s="407"/>
      <c r="W59" s="405">
        <f>ABS(W57-W58)</f>
        <v>0.87000000000000455</v>
      </c>
      <c r="X59" s="406"/>
      <c r="Y59" s="407"/>
      <c r="Z59" s="405">
        <f>ABS(Z57-Z58)</f>
        <v>0.73700000000000188</v>
      </c>
      <c r="AA59" s="406"/>
      <c r="AB59" s="407"/>
      <c r="AC59" s="405">
        <f>ABS(AC57-AC58)</f>
        <v>0.93999999999999773</v>
      </c>
      <c r="AD59" s="406"/>
      <c r="AE59" s="407"/>
    </row>
    <row r="60" spans="1:31" ht="18.75" customHeight="1">
      <c r="A60" s="424" t="s">
        <v>98</v>
      </c>
      <c r="B60" s="438"/>
      <c r="C60" s="438"/>
      <c r="D60" s="425"/>
      <c r="E60" s="409">
        <f>E59/2</f>
        <v>0.36149999999999949</v>
      </c>
      <c r="F60" s="409"/>
      <c r="G60" s="410"/>
      <c r="H60" s="408">
        <f>H59/2</f>
        <v>0.26750000000000185</v>
      </c>
      <c r="I60" s="409"/>
      <c r="J60" s="410"/>
      <c r="K60" s="408">
        <f>K59/2</f>
        <v>0.38750000000000284</v>
      </c>
      <c r="L60" s="409"/>
      <c r="M60" s="410"/>
      <c r="N60" s="408">
        <f>N59/2</f>
        <v>0.47800000000000153</v>
      </c>
      <c r="O60" s="409"/>
      <c r="P60" s="410"/>
      <c r="Q60" s="408">
        <f>Q59/2</f>
        <v>0.39249999999999829</v>
      </c>
      <c r="R60" s="409"/>
      <c r="S60" s="410"/>
      <c r="T60" s="408">
        <f>T59/2</f>
        <v>0.20149999999999935</v>
      </c>
      <c r="U60" s="409"/>
      <c r="V60" s="410"/>
      <c r="W60" s="408">
        <f>W59/2</f>
        <v>0.43500000000000227</v>
      </c>
      <c r="X60" s="409"/>
      <c r="Y60" s="410"/>
      <c r="Z60" s="408">
        <f>Z59/2</f>
        <v>0.36850000000000094</v>
      </c>
      <c r="AA60" s="409"/>
      <c r="AB60" s="410"/>
      <c r="AC60" s="408">
        <f>AC59/2</f>
        <v>0.46999999999999886</v>
      </c>
      <c r="AD60" s="409"/>
      <c r="AE60" s="410"/>
    </row>
    <row r="61" spans="1:31" ht="18.75" customHeight="1">
      <c r="A61" s="322"/>
      <c r="B61" s="322"/>
      <c r="C61" s="322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08"/>
    </row>
    <row r="62" spans="1:31" ht="18.75" customHeight="1">
      <c r="A62" s="294" t="s">
        <v>133</v>
      </c>
      <c r="B62" s="295"/>
      <c r="C62" s="295"/>
      <c r="D62" s="295"/>
      <c r="E62" s="295"/>
      <c r="F62" s="295"/>
      <c r="G62" s="295"/>
      <c r="H62" s="295"/>
      <c r="I62" s="295"/>
      <c r="J62" s="295"/>
      <c r="K62" s="295"/>
    </row>
    <row r="63" spans="1:31" ht="18.75" customHeight="1">
      <c r="A63" s="435" t="s">
        <v>114</v>
      </c>
      <c r="B63" s="436"/>
      <c r="C63" s="435" t="s">
        <v>93</v>
      </c>
      <c r="D63" s="437"/>
      <c r="E63" s="436"/>
      <c r="F63" s="432" t="s">
        <v>188</v>
      </c>
      <c r="G63" s="433"/>
      <c r="H63" s="433"/>
      <c r="I63" s="433"/>
      <c r="J63" s="433"/>
      <c r="K63" s="433"/>
      <c r="L63" s="433"/>
      <c r="M63" s="433"/>
      <c r="N63" s="433"/>
      <c r="O63" s="433"/>
      <c r="P63" s="433"/>
      <c r="Q63" s="433"/>
      <c r="R63" s="433"/>
      <c r="S63" s="433"/>
      <c r="T63" s="433"/>
      <c r="U63" s="433"/>
      <c r="V63" s="433"/>
      <c r="W63" s="433"/>
      <c r="X63" s="433"/>
      <c r="Y63" s="433"/>
      <c r="Z63" s="433"/>
      <c r="AA63" s="433"/>
      <c r="AB63" s="433"/>
      <c r="AC63" s="434"/>
    </row>
    <row r="64" spans="1:31" ht="18.75" customHeight="1">
      <c r="A64" s="424" t="s">
        <v>101</v>
      </c>
      <c r="B64" s="425"/>
      <c r="C64" s="424" t="s">
        <v>142</v>
      </c>
      <c r="D64" s="438"/>
      <c r="E64" s="425"/>
      <c r="F64" s="432" t="s">
        <v>134</v>
      </c>
      <c r="G64" s="433"/>
      <c r="H64" s="434"/>
      <c r="I64" s="432" t="s">
        <v>135</v>
      </c>
      <c r="J64" s="433"/>
      <c r="K64" s="434"/>
      <c r="L64" s="432" t="s">
        <v>136</v>
      </c>
      <c r="M64" s="433"/>
      <c r="N64" s="434"/>
      <c r="O64" s="432" t="s">
        <v>137</v>
      </c>
      <c r="P64" s="433"/>
      <c r="Q64" s="434"/>
      <c r="R64" s="432" t="s">
        <v>138</v>
      </c>
      <c r="S64" s="433"/>
      <c r="T64" s="434"/>
      <c r="U64" s="432" t="s">
        <v>139</v>
      </c>
      <c r="V64" s="433"/>
      <c r="W64" s="434"/>
      <c r="X64" s="432" t="s">
        <v>140</v>
      </c>
      <c r="Y64" s="433"/>
      <c r="Z64" s="434"/>
      <c r="AA64" s="432" t="s">
        <v>141</v>
      </c>
      <c r="AB64" s="433"/>
      <c r="AC64" s="434"/>
    </row>
    <row r="65" spans="1:29" ht="18.75" customHeight="1">
      <c r="A65" s="422">
        <v>1</v>
      </c>
      <c r="B65" s="423"/>
      <c r="C65" s="426">
        <f>C17</f>
        <v>65</v>
      </c>
      <c r="D65" s="427"/>
      <c r="E65" s="428"/>
      <c r="F65" s="405">
        <f>ABS(E17-AC17)</f>
        <v>0.29699999999999704</v>
      </c>
      <c r="G65" s="406"/>
      <c r="H65" s="406"/>
      <c r="I65" s="405">
        <f>ABS(H17-AC17)</f>
        <v>0.12199999999999989</v>
      </c>
      <c r="J65" s="406"/>
      <c r="K65" s="407"/>
      <c r="L65" s="405">
        <f>ABS(K17-AC17)</f>
        <v>0.29899999999999949</v>
      </c>
      <c r="M65" s="406"/>
      <c r="N65" s="406"/>
      <c r="O65" s="419">
        <f>ABS(N17-AC17)</f>
        <v>0.59499999999999886</v>
      </c>
      <c r="P65" s="420"/>
      <c r="Q65" s="421"/>
      <c r="R65" s="419">
        <f>ABS(Q17-AC17)</f>
        <v>0.51500000000000057</v>
      </c>
      <c r="S65" s="420"/>
      <c r="T65" s="421"/>
      <c r="U65" s="419">
        <f>ABS(T17-AC17)</f>
        <v>6.9999999999978968E-3</v>
      </c>
      <c r="V65" s="420"/>
      <c r="W65" s="421"/>
      <c r="X65" s="419">
        <f>ABS(Q17-AC17)</f>
        <v>0.51500000000000057</v>
      </c>
      <c r="Y65" s="420"/>
      <c r="Z65" s="421"/>
      <c r="AA65" s="419">
        <f>ABS(Z17-AC17)</f>
        <v>1.2000000000000455E-2</v>
      </c>
      <c r="AB65" s="420"/>
      <c r="AC65" s="421"/>
    </row>
    <row r="66" spans="1:29" ht="18.75" customHeight="1">
      <c r="A66" s="422">
        <v>2</v>
      </c>
      <c r="B66" s="423"/>
      <c r="C66" s="426">
        <f>C18</f>
        <v>65</v>
      </c>
      <c r="D66" s="427"/>
      <c r="E66" s="428"/>
      <c r="F66" s="405">
        <f t="shared" ref="F66:F94" si="2">ABS(E18-AC18)</f>
        <v>0.1910000000000025</v>
      </c>
      <c r="G66" s="406"/>
      <c r="H66" s="406"/>
      <c r="I66" s="405">
        <f t="shared" ref="I66:I94" si="3">ABS(H18-AC18)</f>
        <v>0.24499999999999744</v>
      </c>
      <c r="J66" s="406"/>
      <c r="K66" s="407"/>
      <c r="L66" s="405">
        <f t="shared" ref="L66:L94" si="4">ABS(K18-AC18)</f>
        <v>0.27900000000000347</v>
      </c>
      <c r="M66" s="406"/>
      <c r="N66" s="406"/>
      <c r="O66" s="405">
        <f t="shared" ref="O66:O94" si="5">ABS(N18-AC18)</f>
        <v>0.31000000000000227</v>
      </c>
      <c r="P66" s="406"/>
      <c r="Q66" s="407"/>
      <c r="R66" s="405">
        <f t="shared" ref="R66:R94" si="6">ABS(Q18-AC18)</f>
        <v>0.12800000000000011</v>
      </c>
      <c r="S66" s="406"/>
      <c r="T66" s="407"/>
      <c r="U66" s="405">
        <f t="shared" ref="U66:U94" si="7">ABS(T18-AC18)</f>
        <v>0.22400000000000375</v>
      </c>
      <c r="V66" s="406"/>
      <c r="W66" s="407"/>
      <c r="X66" s="405">
        <f t="shared" ref="X66:X94" si="8">ABS(Q18-AC18)</f>
        <v>0.12800000000000011</v>
      </c>
      <c r="Y66" s="406"/>
      <c r="Z66" s="407"/>
      <c r="AA66" s="405">
        <f t="shared" ref="AA66:AA94" si="9">ABS(Z18-AC18)</f>
        <v>4.6999999999997044E-2</v>
      </c>
      <c r="AB66" s="406"/>
      <c r="AC66" s="407"/>
    </row>
    <row r="67" spans="1:29" ht="18.75" customHeight="1">
      <c r="A67" s="422">
        <v>3</v>
      </c>
      <c r="B67" s="423"/>
      <c r="C67" s="426">
        <f t="shared" ref="C67:C94" si="10">C19</f>
        <v>65</v>
      </c>
      <c r="D67" s="427"/>
      <c r="E67" s="428"/>
      <c r="F67" s="405">
        <f t="shared" si="2"/>
        <v>0.44400000000000261</v>
      </c>
      <c r="G67" s="406"/>
      <c r="H67" s="406"/>
      <c r="I67" s="405">
        <f t="shared" si="3"/>
        <v>0.61500000000000199</v>
      </c>
      <c r="J67" s="406"/>
      <c r="K67" s="407"/>
      <c r="L67" s="405">
        <f t="shared" si="4"/>
        <v>0.93800000000000239</v>
      </c>
      <c r="M67" s="406"/>
      <c r="N67" s="406"/>
      <c r="O67" s="405">
        <f t="shared" si="5"/>
        <v>0.95100000000000051</v>
      </c>
      <c r="P67" s="406"/>
      <c r="Q67" s="407"/>
      <c r="R67" s="405">
        <f t="shared" si="6"/>
        <v>8.8000000000000966E-2</v>
      </c>
      <c r="S67" s="406"/>
      <c r="T67" s="407"/>
      <c r="U67" s="405">
        <f t="shared" si="7"/>
        <v>0.54299999999999926</v>
      </c>
      <c r="V67" s="406"/>
      <c r="W67" s="407"/>
      <c r="X67" s="405">
        <f t="shared" si="8"/>
        <v>8.8000000000000966E-2</v>
      </c>
      <c r="Y67" s="406"/>
      <c r="Z67" s="407"/>
      <c r="AA67" s="405">
        <f t="shared" si="9"/>
        <v>0.26999999999999602</v>
      </c>
      <c r="AB67" s="406"/>
      <c r="AC67" s="407"/>
    </row>
    <row r="68" spans="1:29" ht="18.75" customHeight="1">
      <c r="A68" s="422">
        <v>4</v>
      </c>
      <c r="B68" s="423"/>
      <c r="C68" s="426">
        <f t="shared" si="10"/>
        <v>65</v>
      </c>
      <c r="D68" s="427"/>
      <c r="E68" s="428"/>
      <c r="F68" s="405">
        <f t="shared" si="2"/>
        <v>2.7000000000001023E-2</v>
      </c>
      <c r="G68" s="406"/>
      <c r="H68" s="406"/>
      <c r="I68" s="405">
        <f t="shared" si="3"/>
        <v>0.22499999999999432</v>
      </c>
      <c r="J68" s="406"/>
      <c r="K68" s="407"/>
      <c r="L68" s="405">
        <f t="shared" si="4"/>
        <v>0.54899999999999949</v>
      </c>
      <c r="M68" s="406"/>
      <c r="N68" s="406"/>
      <c r="O68" s="405">
        <f t="shared" si="5"/>
        <v>0.11199999999999477</v>
      </c>
      <c r="P68" s="406"/>
      <c r="Q68" s="407"/>
      <c r="R68" s="405">
        <f t="shared" si="6"/>
        <v>5.6000000000004491E-2</v>
      </c>
      <c r="S68" s="406"/>
      <c r="T68" s="407"/>
      <c r="U68" s="405">
        <f t="shared" si="7"/>
        <v>9.0000000000003411E-3</v>
      </c>
      <c r="V68" s="406"/>
      <c r="W68" s="407"/>
      <c r="X68" s="405">
        <f t="shared" si="8"/>
        <v>5.6000000000004491E-2</v>
      </c>
      <c r="Y68" s="406"/>
      <c r="Z68" s="407"/>
      <c r="AA68" s="405">
        <f t="shared" si="9"/>
        <v>0.55299999999999727</v>
      </c>
      <c r="AB68" s="406"/>
      <c r="AC68" s="407"/>
    </row>
    <row r="69" spans="1:29" ht="18.75" customHeight="1">
      <c r="A69" s="422">
        <v>5</v>
      </c>
      <c r="B69" s="423"/>
      <c r="C69" s="426">
        <f t="shared" si="10"/>
        <v>65</v>
      </c>
      <c r="D69" s="427"/>
      <c r="E69" s="428"/>
      <c r="F69" s="405">
        <f t="shared" si="2"/>
        <v>0.27899999999999636</v>
      </c>
      <c r="G69" s="406"/>
      <c r="H69" s="406"/>
      <c r="I69" s="405">
        <f t="shared" si="3"/>
        <v>0.25399999999999778</v>
      </c>
      <c r="J69" s="406"/>
      <c r="K69" s="407"/>
      <c r="L69" s="405">
        <f t="shared" si="4"/>
        <v>0.58199999999999363</v>
      </c>
      <c r="M69" s="406"/>
      <c r="N69" s="406"/>
      <c r="O69" s="405">
        <f t="shared" si="5"/>
        <v>0.25400000000000489</v>
      </c>
      <c r="P69" s="406"/>
      <c r="Q69" s="407"/>
      <c r="R69" s="405">
        <f t="shared" si="6"/>
        <v>0.19399999999999551</v>
      </c>
      <c r="S69" s="406"/>
      <c r="T69" s="407"/>
      <c r="U69" s="405">
        <f t="shared" si="7"/>
        <v>4.0000000000006253E-2</v>
      </c>
      <c r="V69" s="406"/>
      <c r="W69" s="407"/>
      <c r="X69" s="405">
        <f t="shared" si="8"/>
        <v>0.19399999999999551</v>
      </c>
      <c r="Y69" s="406"/>
      <c r="Z69" s="407"/>
      <c r="AA69" s="405">
        <f t="shared" si="9"/>
        <v>0.54999999999999716</v>
      </c>
      <c r="AB69" s="406"/>
      <c r="AC69" s="407"/>
    </row>
    <row r="70" spans="1:29" ht="18.75" customHeight="1">
      <c r="A70" s="422">
        <v>6</v>
      </c>
      <c r="B70" s="423"/>
      <c r="C70" s="426">
        <f t="shared" si="10"/>
        <v>65</v>
      </c>
      <c r="D70" s="427"/>
      <c r="E70" s="428"/>
      <c r="F70" s="405">
        <f t="shared" si="2"/>
        <v>0.90399999999999636</v>
      </c>
      <c r="G70" s="406"/>
      <c r="H70" s="406"/>
      <c r="I70" s="405">
        <f t="shared" si="3"/>
        <v>5.4999999999999716E-2</v>
      </c>
      <c r="J70" s="406"/>
      <c r="K70" s="407"/>
      <c r="L70" s="405">
        <f t="shared" si="4"/>
        <v>0.74199999999999733</v>
      </c>
      <c r="M70" s="406"/>
      <c r="N70" s="406"/>
      <c r="O70" s="405">
        <f t="shared" si="5"/>
        <v>0.47299999999999898</v>
      </c>
      <c r="P70" s="406"/>
      <c r="Q70" s="407"/>
      <c r="R70" s="405">
        <f t="shared" si="6"/>
        <v>5.4999999999999716E-2</v>
      </c>
      <c r="S70" s="406"/>
      <c r="T70" s="407"/>
      <c r="U70" s="405">
        <f t="shared" si="7"/>
        <v>0.31499999999999773</v>
      </c>
      <c r="V70" s="406"/>
      <c r="W70" s="407"/>
      <c r="X70" s="405">
        <f t="shared" si="8"/>
        <v>5.4999999999999716E-2</v>
      </c>
      <c r="Y70" s="406"/>
      <c r="Z70" s="407"/>
      <c r="AA70" s="405">
        <f t="shared" si="9"/>
        <v>0.10799999999999699</v>
      </c>
      <c r="AB70" s="406"/>
      <c r="AC70" s="407"/>
    </row>
    <row r="71" spans="1:29" ht="18.75" customHeight="1">
      <c r="A71" s="422">
        <v>7</v>
      </c>
      <c r="B71" s="423"/>
      <c r="C71" s="426">
        <f t="shared" si="10"/>
        <v>65</v>
      </c>
      <c r="D71" s="427"/>
      <c r="E71" s="428"/>
      <c r="F71" s="405">
        <f t="shared" si="2"/>
        <v>0.17599999999999483</v>
      </c>
      <c r="G71" s="406"/>
      <c r="H71" s="406"/>
      <c r="I71" s="405">
        <f t="shared" si="3"/>
        <v>0.61999999999999744</v>
      </c>
      <c r="J71" s="406"/>
      <c r="K71" s="407"/>
      <c r="L71" s="405">
        <f t="shared" si="4"/>
        <v>0.14700000000000557</v>
      </c>
      <c r="M71" s="406"/>
      <c r="N71" s="406"/>
      <c r="O71" s="405">
        <f t="shared" si="5"/>
        <v>9.4000000000001194E-2</v>
      </c>
      <c r="P71" s="406"/>
      <c r="Q71" s="407"/>
      <c r="R71" s="405">
        <f t="shared" si="6"/>
        <v>9.9999999999994316E-2</v>
      </c>
      <c r="S71" s="406"/>
      <c r="T71" s="407"/>
      <c r="U71" s="405">
        <f t="shared" si="7"/>
        <v>0.21399999999999864</v>
      </c>
      <c r="V71" s="406"/>
      <c r="W71" s="407"/>
      <c r="X71" s="405">
        <f t="shared" si="8"/>
        <v>9.9999999999994316E-2</v>
      </c>
      <c r="Y71" s="406"/>
      <c r="Z71" s="407"/>
      <c r="AA71" s="405">
        <f t="shared" si="9"/>
        <v>0.37799999999999301</v>
      </c>
      <c r="AB71" s="406"/>
      <c r="AC71" s="407"/>
    </row>
    <row r="72" spans="1:29" ht="18.75" customHeight="1">
      <c r="A72" s="422">
        <v>8</v>
      </c>
      <c r="B72" s="423"/>
      <c r="C72" s="426">
        <f t="shared" si="10"/>
        <v>65</v>
      </c>
      <c r="D72" s="427"/>
      <c r="E72" s="428"/>
      <c r="F72" s="405">
        <f t="shared" si="2"/>
        <v>0.51599999999999824</v>
      </c>
      <c r="G72" s="406"/>
      <c r="H72" s="406"/>
      <c r="I72" s="405">
        <f t="shared" si="3"/>
        <v>0.47099999999999653</v>
      </c>
      <c r="J72" s="406"/>
      <c r="K72" s="407"/>
      <c r="L72" s="405">
        <f t="shared" si="4"/>
        <v>0.49499999999999744</v>
      </c>
      <c r="M72" s="406"/>
      <c r="N72" s="406"/>
      <c r="O72" s="405">
        <f t="shared" si="5"/>
        <v>0.21799999999999642</v>
      </c>
      <c r="P72" s="406"/>
      <c r="Q72" s="407"/>
      <c r="R72" s="405">
        <f t="shared" si="6"/>
        <v>0.14000000000000057</v>
      </c>
      <c r="S72" s="406"/>
      <c r="T72" s="407"/>
      <c r="U72" s="405">
        <f t="shared" si="7"/>
        <v>0.73299999999999699</v>
      </c>
      <c r="V72" s="406"/>
      <c r="W72" s="407"/>
      <c r="X72" s="405">
        <f t="shared" si="8"/>
        <v>0.14000000000000057</v>
      </c>
      <c r="Y72" s="406"/>
      <c r="Z72" s="407"/>
      <c r="AA72" s="405">
        <f t="shared" si="9"/>
        <v>0.10799999999999699</v>
      </c>
      <c r="AB72" s="406"/>
      <c r="AC72" s="407"/>
    </row>
    <row r="73" spans="1:29" ht="18.75" customHeight="1">
      <c r="A73" s="422">
        <v>9</v>
      </c>
      <c r="B73" s="423"/>
      <c r="C73" s="426">
        <f t="shared" si="10"/>
        <v>65</v>
      </c>
      <c r="D73" s="427"/>
      <c r="E73" s="428"/>
      <c r="F73" s="405">
        <f t="shared" si="2"/>
        <v>0.73799999999999955</v>
      </c>
      <c r="G73" s="406"/>
      <c r="H73" s="406"/>
      <c r="I73" s="405">
        <f t="shared" si="3"/>
        <v>0.31900000000000261</v>
      </c>
      <c r="J73" s="406"/>
      <c r="K73" s="407"/>
      <c r="L73" s="405">
        <f t="shared" si="4"/>
        <v>0.74000000000000199</v>
      </c>
      <c r="M73" s="406"/>
      <c r="N73" s="406"/>
      <c r="O73" s="405">
        <f t="shared" si="5"/>
        <v>0.15399999999999636</v>
      </c>
      <c r="P73" s="406"/>
      <c r="Q73" s="407"/>
      <c r="R73" s="405">
        <f t="shared" si="6"/>
        <v>7.3999999999998067E-2</v>
      </c>
      <c r="S73" s="406"/>
      <c r="T73" s="407"/>
      <c r="U73" s="405">
        <f t="shared" si="7"/>
        <v>0.4480000000000004</v>
      </c>
      <c r="V73" s="406"/>
      <c r="W73" s="407"/>
      <c r="X73" s="405">
        <f t="shared" si="8"/>
        <v>7.3999999999998067E-2</v>
      </c>
      <c r="Y73" s="406"/>
      <c r="Z73" s="407"/>
      <c r="AA73" s="405">
        <f t="shared" si="9"/>
        <v>0.42900000000000205</v>
      </c>
      <c r="AB73" s="406"/>
      <c r="AC73" s="407"/>
    </row>
    <row r="74" spans="1:29" ht="18.75" customHeight="1">
      <c r="A74" s="422">
        <v>10</v>
      </c>
      <c r="B74" s="423"/>
      <c r="C74" s="426">
        <f t="shared" si="10"/>
        <v>65</v>
      </c>
      <c r="D74" s="427"/>
      <c r="E74" s="428"/>
      <c r="F74" s="405">
        <f t="shared" si="2"/>
        <v>0.44700000000000273</v>
      </c>
      <c r="G74" s="406"/>
      <c r="H74" s="406"/>
      <c r="I74" s="405">
        <f t="shared" si="3"/>
        <v>2.8000000000005798E-2</v>
      </c>
      <c r="J74" s="406"/>
      <c r="K74" s="407"/>
      <c r="L74" s="405">
        <f t="shared" si="4"/>
        <v>0.44900000000000517</v>
      </c>
      <c r="M74" s="406"/>
      <c r="N74" s="406"/>
      <c r="O74" s="405">
        <f t="shared" si="5"/>
        <v>0.44499999999999318</v>
      </c>
      <c r="P74" s="406"/>
      <c r="Q74" s="407"/>
      <c r="R74" s="405">
        <f t="shared" si="6"/>
        <v>0.36499999999999488</v>
      </c>
      <c r="S74" s="406"/>
      <c r="T74" s="407"/>
      <c r="U74" s="405">
        <f t="shared" si="7"/>
        <v>0.15700000000000358</v>
      </c>
      <c r="V74" s="406"/>
      <c r="W74" s="407"/>
      <c r="X74" s="405">
        <f t="shared" si="8"/>
        <v>0.36499999999999488</v>
      </c>
      <c r="Y74" s="406"/>
      <c r="Z74" s="407"/>
      <c r="AA74" s="405">
        <f t="shared" si="9"/>
        <v>0.13800000000000523</v>
      </c>
      <c r="AB74" s="406"/>
      <c r="AC74" s="407"/>
    </row>
    <row r="75" spans="1:29" ht="18.75" customHeight="1">
      <c r="A75" s="422">
        <v>11</v>
      </c>
      <c r="B75" s="423"/>
      <c r="C75" s="426">
        <f t="shared" si="10"/>
        <v>65</v>
      </c>
      <c r="D75" s="427"/>
      <c r="E75" s="428"/>
      <c r="F75" s="405">
        <f t="shared" si="2"/>
        <v>0.29699999999999704</v>
      </c>
      <c r="G75" s="406"/>
      <c r="H75" s="406"/>
      <c r="I75" s="405">
        <f t="shared" si="3"/>
        <v>0.12199999999999989</v>
      </c>
      <c r="J75" s="406"/>
      <c r="K75" s="407"/>
      <c r="L75" s="405">
        <f t="shared" si="4"/>
        <v>0.29899999999999949</v>
      </c>
      <c r="M75" s="406"/>
      <c r="N75" s="406"/>
      <c r="O75" s="405">
        <f t="shared" si="5"/>
        <v>0.59499999999999886</v>
      </c>
      <c r="P75" s="406"/>
      <c r="Q75" s="407"/>
      <c r="R75" s="405">
        <f t="shared" si="6"/>
        <v>0.51500000000000057</v>
      </c>
      <c r="S75" s="406"/>
      <c r="T75" s="407"/>
      <c r="U75" s="405">
        <f t="shared" si="7"/>
        <v>6.9999999999978968E-3</v>
      </c>
      <c r="V75" s="406"/>
      <c r="W75" s="407"/>
      <c r="X75" s="405">
        <f t="shared" si="8"/>
        <v>0.51500000000000057</v>
      </c>
      <c r="Y75" s="406"/>
      <c r="Z75" s="407"/>
      <c r="AA75" s="405">
        <f t="shared" si="9"/>
        <v>1.2000000000000455E-2</v>
      </c>
      <c r="AB75" s="406"/>
      <c r="AC75" s="407"/>
    </row>
    <row r="76" spans="1:29" ht="18.75" customHeight="1">
      <c r="A76" s="422">
        <v>12</v>
      </c>
      <c r="B76" s="423"/>
      <c r="C76" s="426">
        <f t="shared" si="10"/>
        <v>65</v>
      </c>
      <c r="D76" s="427"/>
      <c r="E76" s="428"/>
      <c r="F76" s="405">
        <f t="shared" si="2"/>
        <v>0.1910000000000025</v>
      </c>
      <c r="G76" s="406"/>
      <c r="H76" s="406"/>
      <c r="I76" s="405">
        <f t="shared" si="3"/>
        <v>0.24499999999999744</v>
      </c>
      <c r="J76" s="406"/>
      <c r="K76" s="407"/>
      <c r="L76" s="405">
        <f t="shared" si="4"/>
        <v>0.27900000000000347</v>
      </c>
      <c r="M76" s="406"/>
      <c r="N76" s="406"/>
      <c r="O76" s="405">
        <f t="shared" si="5"/>
        <v>0.31000000000000227</v>
      </c>
      <c r="P76" s="406"/>
      <c r="Q76" s="407"/>
      <c r="R76" s="405">
        <f t="shared" si="6"/>
        <v>0.12800000000000011</v>
      </c>
      <c r="S76" s="406"/>
      <c r="T76" s="407"/>
      <c r="U76" s="405">
        <f t="shared" si="7"/>
        <v>0.22400000000000375</v>
      </c>
      <c r="V76" s="406"/>
      <c r="W76" s="407"/>
      <c r="X76" s="405">
        <f t="shared" si="8"/>
        <v>0.12800000000000011</v>
      </c>
      <c r="Y76" s="406"/>
      <c r="Z76" s="407"/>
      <c r="AA76" s="405">
        <f t="shared" si="9"/>
        <v>4.6999999999997044E-2</v>
      </c>
      <c r="AB76" s="406"/>
      <c r="AC76" s="407"/>
    </row>
    <row r="77" spans="1:29" ht="18.75" customHeight="1">
      <c r="A77" s="422">
        <v>13</v>
      </c>
      <c r="B77" s="423"/>
      <c r="C77" s="426">
        <f t="shared" si="10"/>
        <v>65</v>
      </c>
      <c r="D77" s="427"/>
      <c r="E77" s="428"/>
      <c r="F77" s="405">
        <f t="shared" si="2"/>
        <v>0.44400000000000261</v>
      </c>
      <c r="G77" s="406"/>
      <c r="H77" s="406"/>
      <c r="I77" s="405">
        <f t="shared" si="3"/>
        <v>0.61500000000000199</v>
      </c>
      <c r="J77" s="406"/>
      <c r="K77" s="407"/>
      <c r="L77" s="405">
        <f t="shared" si="4"/>
        <v>0.93800000000000239</v>
      </c>
      <c r="M77" s="406"/>
      <c r="N77" s="406"/>
      <c r="O77" s="405">
        <f t="shared" si="5"/>
        <v>0.95100000000000051</v>
      </c>
      <c r="P77" s="406"/>
      <c r="Q77" s="407"/>
      <c r="R77" s="405">
        <f t="shared" si="6"/>
        <v>8.8000000000000966E-2</v>
      </c>
      <c r="S77" s="406"/>
      <c r="T77" s="407"/>
      <c r="U77" s="405">
        <f t="shared" si="7"/>
        <v>0.54299999999999926</v>
      </c>
      <c r="V77" s="406"/>
      <c r="W77" s="407"/>
      <c r="X77" s="405">
        <f t="shared" si="8"/>
        <v>8.8000000000000966E-2</v>
      </c>
      <c r="Y77" s="406"/>
      <c r="Z77" s="407"/>
      <c r="AA77" s="405">
        <f t="shared" si="9"/>
        <v>0.26999999999999602</v>
      </c>
      <c r="AB77" s="406"/>
      <c r="AC77" s="407"/>
    </row>
    <row r="78" spans="1:29" ht="18.75" customHeight="1">
      <c r="A78" s="422">
        <v>14</v>
      </c>
      <c r="B78" s="423"/>
      <c r="C78" s="426">
        <f t="shared" si="10"/>
        <v>65</v>
      </c>
      <c r="D78" s="427"/>
      <c r="E78" s="428"/>
      <c r="F78" s="405">
        <f t="shared" si="2"/>
        <v>2.7000000000001023E-2</v>
      </c>
      <c r="G78" s="406"/>
      <c r="H78" s="406"/>
      <c r="I78" s="405">
        <f t="shared" si="3"/>
        <v>0.22499999999999432</v>
      </c>
      <c r="J78" s="406"/>
      <c r="K78" s="407"/>
      <c r="L78" s="405">
        <f t="shared" si="4"/>
        <v>0.54899999999999949</v>
      </c>
      <c r="M78" s="406"/>
      <c r="N78" s="406"/>
      <c r="O78" s="405">
        <f t="shared" si="5"/>
        <v>0.11199999999999477</v>
      </c>
      <c r="P78" s="406"/>
      <c r="Q78" s="407"/>
      <c r="R78" s="405">
        <f t="shared" si="6"/>
        <v>5.6000000000004491E-2</v>
      </c>
      <c r="S78" s="406"/>
      <c r="T78" s="407"/>
      <c r="U78" s="405">
        <f t="shared" si="7"/>
        <v>9.0000000000003411E-3</v>
      </c>
      <c r="V78" s="406"/>
      <c r="W78" s="407"/>
      <c r="X78" s="405">
        <f t="shared" si="8"/>
        <v>5.6000000000004491E-2</v>
      </c>
      <c r="Y78" s="406"/>
      <c r="Z78" s="407"/>
      <c r="AA78" s="405">
        <f t="shared" si="9"/>
        <v>0.55299999999999727</v>
      </c>
      <c r="AB78" s="406"/>
      <c r="AC78" s="407"/>
    </row>
    <row r="79" spans="1:29" ht="18.75" customHeight="1">
      <c r="A79" s="422">
        <v>15</v>
      </c>
      <c r="B79" s="423"/>
      <c r="C79" s="426">
        <f t="shared" si="10"/>
        <v>65</v>
      </c>
      <c r="D79" s="427"/>
      <c r="E79" s="428"/>
      <c r="F79" s="405">
        <f t="shared" si="2"/>
        <v>0.27899999999999636</v>
      </c>
      <c r="G79" s="406"/>
      <c r="H79" s="406"/>
      <c r="I79" s="405">
        <f t="shared" si="3"/>
        <v>0.25399999999999778</v>
      </c>
      <c r="J79" s="406"/>
      <c r="K79" s="407"/>
      <c r="L79" s="405">
        <f t="shared" si="4"/>
        <v>0.58199999999999363</v>
      </c>
      <c r="M79" s="406"/>
      <c r="N79" s="406"/>
      <c r="O79" s="405">
        <f t="shared" si="5"/>
        <v>0.25400000000000489</v>
      </c>
      <c r="P79" s="406"/>
      <c r="Q79" s="407"/>
      <c r="R79" s="405">
        <f t="shared" si="6"/>
        <v>0.19399999999999551</v>
      </c>
      <c r="S79" s="406"/>
      <c r="T79" s="407"/>
      <c r="U79" s="405">
        <f t="shared" si="7"/>
        <v>4.0000000000006253E-2</v>
      </c>
      <c r="V79" s="406"/>
      <c r="W79" s="407"/>
      <c r="X79" s="405">
        <f t="shared" si="8"/>
        <v>0.19399999999999551</v>
      </c>
      <c r="Y79" s="406"/>
      <c r="Z79" s="407"/>
      <c r="AA79" s="405">
        <f t="shared" si="9"/>
        <v>0.54999999999999716</v>
      </c>
      <c r="AB79" s="406"/>
      <c r="AC79" s="407"/>
    </row>
    <row r="80" spans="1:29" ht="18.75" customHeight="1">
      <c r="A80" s="422">
        <v>16</v>
      </c>
      <c r="B80" s="423"/>
      <c r="C80" s="426">
        <f t="shared" si="10"/>
        <v>65</v>
      </c>
      <c r="D80" s="427"/>
      <c r="E80" s="428"/>
      <c r="F80" s="405">
        <f t="shared" si="2"/>
        <v>0.90399999999999636</v>
      </c>
      <c r="G80" s="406"/>
      <c r="H80" s="406"/>
      <c r="I80" s="405">
        <f t="shared" si="3"/>
        <v>5.4999999999999716E-2</v>
      </c>
      <c r="J80" s="406"/>
      <c r="K80" s="407"/>
      <c r="L80" s="405">
        <f t="shared" si="4"/>
        <v>0.74199999999999733</v>
      </c>
      <c r="M80" s="406"/>
      <c r="N80" s="406"/>
      <c r="O80" s="405">
        <f t="shared" si="5"/>
        <v>0.47299999999999898</v>
      </c>
      <c r="P80" s="406"/>
      <c r="Q80" s="407"/>
      <c r="R80" s="405">
        <f t="shared" si="6"/>
        <v>5.4999999999999716E-2</v>
      </c>
      <c r="S80" s="406"/>
      <c r="T80" s="407"/>
      <c r="U80" s="405">
        <f t="shared" si="7"/>
        <v>0.31499999999999773</v>
      </c>
      <c r="V80" s="406"/>
      <c r="W80" s="407"/>
      <c r="X80" s="405">
        <f t="shared" si="8"/>
        <v>5.4999999999999716E-2</v>
      </c>
      <c r="Y80" s="406"/>
      <c r="Z80" s="407"/>
      <c r="AA80" s="405">
        <f t="shared" si="9"/>
        <v>0.10799999999999699</v>
      </c>
      <c r="AB80" s="406"/>
      <c r="AC80" s="407"/>
    </row>
    <row r="81" spans="1:29" ht="18.75" customHeight="1">
      <c r="A81" s="422">
        <v>17</v>
      </c>
      <c r="B81" s="423"/>
      <c r="C81" s="426">
        <f t="shared" si="10"/>
        <v>65</v>
      </c>
      <c r="D81" s="427"/>
      <c r="E81" s="428"/>
      <c r="F81" s="405">
        <f t="shared" si="2"/>
        <v>0.17599999999999483</v>
      </c>
      <c r="G81" s="406"/>
      <c r="H81" s="406"/>
      <c r="I81" s="405">
        <f t="shared" si="3"/>
        <v>0.61999999999999744</v>
      </c>
      <c r="J81" s="406"/>
      <c r="K81" s="407"/>
      <c r="L81" s="405">
        <f t="shared" si="4"/>
        <v>0.14700000000000557</v>
      </c>
      <c r="M81" s="406"/>
      <c r="N81" s="406"/>
      <c r="O81" s="405">
        <f t="shared" si="5"/>
        <v>9.4000000000001194E-2</v>
      </c>
      <c r="P81" s="406"/>
      <c r="Q81" s="407"/>
      <c r="R81" s="405">
        <f t="shared" si="6"/>
        <v>9.9999999999994316E-2</v>
      </c>
      <c r="S81" s="406"/>
      <c r="T81" s="407"/>
      <c r="U81" s="405">
        <f t="shared" si="7"/>
        <v>0.21399999999999864</v>
      </c>
      <c r="V81" s="406"/>
      <c r="W81" s="407"/>
      <c r="X81" s="405">
        <f t="shared" si="8"/>
        <v>9.9999999999994316E-2</v>
      </c>
      <c r="Y81" s="406"/>
      <c r="Z81" s="407"/>
      <c r="AA81" s="405">
        <f t="shared" si="9"/>
        <v>0.37799999999999301</v>
      </c>
      <c r="AB81" s="406"/>
      <c r="AC81" s="407"/>
    </row>
    <row r="82" spans="1:29" ht="18.75" customHeight="1">
      <c r="A82" s="422">
        <v>18</v>
      </c>
      <c r="B82" s="423"/>
      <c r="C82" s="426">
        <f t="shared" si="10"/>
        <v>65</v>
      </c>
      <c r="D82" s="427"/>
      <c r="E82" s="428"/>
      <c r="F82" s="405">
        <f t="shared" si="2"/>
        <v>0.51599999999999824</v>
      </c>
      <c r="G82" s="406"/>
      <c r="H82" s="406"/>
      <c r="I82" s="405">
        <f t="shared" si="3"/>
        <v>0.47099999999999653</v>
      </c>
      <c r="J82" s="406"/>
      <c r="K82" s="407"/>
      <c r="L82" s="405">
        <f t="shared" si="4"/>
        <v>0.49499999999999744</v>
      </c>
      <c r="M82" s="406"/>
      <c r="N82" s="406"/>
      <c r="O82" s="405">
        <f t="shared" si="5"/>
        <v>0.21799999999999642</v>
      </c>
      <c r="P82" s="406"/>
      <c r="Q82" s="407"/>
      <c r="R82" s="405">
        <f t="shared" si="6"/>
        <v>0.14000000000000057</v>
      </c>
      <c r="S82" s="406"/>
      <c r="T82" s="407"/>
      <c r="U82" s="405">
        <f t="shared" si="7"/>
        <v>0.73299999999999699</v>
      </c>
      <c r="V82" s="406"/>
      <c r="W82" s="407"/>
      <c r="X82" s="405">
        <f t="shared" si="8"/>
        <v>0.14000000000000057</v>
      </c>
      <c r="Y82" s="406"/>
      <c r="Z82" s="407"/>
      <c r="AA82" s="405">
        <f t="shared" si="9"/>
        <v>0.10799999999999699</v>
      </c>
      <c r="AB82" s="406"/>
      <c r="AC82" s="407"/>
    </row>
    <row r="83" spans="1:29" ht="18.75" customHeight="1">
      <c r="A83" s="422">
        <v>19</v>
      </c>
      <c r="B83" s="423"/>
      <c r="C83" s="426">
        <f t="shared" si="10"/>
        <v>65</v>
      </c>
      <c r="D83" s="427"/>
      <c r="E83" s="428"/>
      <c r="F83" s="405">
        <f t="shared" si="2"/>
        <v>0.73799999999999955</v>
      </c>
      <c r="G83" s="406"/>
      <c r="H83" s="406"/>
      <c r="I83" s="405">
        <f t="shared" si="3"/>
        <v>0.31900000000000261</v>
      </c>
      <c r="J83" s="406"/>
      <c r="K83" s="407"/>
      <c r="L83" s="405">
        <f t="shared" si="4"/>
        <v>0.74000000000000199</v>
      </c>
      <c r="M83" s="406"/>
      <c r="N83" s="406"/>
      <c r="O83" s="405">
        <f t="shared" si="5"/>
        <v>0.15399999999999636</v>
      </c>
      <c r="P83" s="406"/>
      <c r="Q83" s="407"/>
      <c r="R83" s="405">
        <f t="shared" si="6"/>
        <v>7.3999999999998067E-2</v>
      </c>
      <c r="S83" s="406"/>
      <c r="T83" s="407"/>
      <c r="U83" s="405">
        <f t="shared" si="7"/>
        <v>0.4480000000000004</v>
      </c>
      <c r="V83" s="406"/>
      <c r="W83" s="407"/>
      <c r="X83" s="405">
        <f t="shared" si="8"/>
        <v>7.3999999999998067E-2</v>
      </c>
      <c r="Y83" s="406"/>
      <c r="Z83" s="407"/>
      <c r="AA83" s="405">
        <f t="shared" si="9"/>
        <v>0.42900000000000205</v>
      </c>
      <c r="AB83" s="406"/>
      <c r="AC83" s="407"/>
    </row>
    <row r="84" spans="1:29" ht="18.75" customHeight="1">
      <c r="A84" s="422">
        <v>20</v>
      </c>
      <c r="B84" s="423"/>
      <c r="C84" s="426">
        <f t="shared" si="10"/>
        <v>65</v>
      </c>
      <c r="D84" s="427"/>
      <c r="E84" s="428"/>
      <c r="F84" s="405">
        <f t="shared" si="2"/>
        <v>0.44700000000000273</v>
      </c>
      <c r="G84" s="406"/>
      <c r="H84" s="406"/>
      <c r="I84" s="405">
        <f t="shared" si="3"/>
        <v>2.8000000000005798E-2</v>
      </c>
      <c r="J84" s="406"/>
      <c r="K84" s="407"/>
      <c r="L84" s="405">
        <f t="shared" si="4"/>
        <v>0.44900000000000517</v>
      </c>
      <c r="M84" s="406"/>
      <c r="N84" s="406"/>
      <c r="O84" s="405">
        <f t="shared" si="5"/>
        <v>0.44499999999999318</v>
      </c>
      <c r="P84" s="406"/>
      <c r="Q84" s="407"/>
      <c r="R84" s="405">
        <f t="shared" si="6"/>
        <v>0.36499999999999488</v>
      </c>
      <c r="S84" s="406"/>
      <c r="T84" s="407"/>
      <c r="U84" s="405">
        <f t="shared" si="7"/>
        <v>0.15700000000000358</v>
      </c>
      <c r="V84" s="406"/>
      <c r="W84" s="407"/>
      <c r="X84" s="405">
        <f t="shared" si="8"/>
        <v>0.36499999999999488</v>
      </c>
      <c r="Y84" s="406"/>
      <c r="Z84" s="407"/>
      <c r="AA84" s="405">
        <f t="shared" si="9"/>
        <v>0.13800000000000523</v>
      </c>
      <c r="AB84" s="406"/>
      <c r="AC84" s="407"/>
    </row>
    <row r="85" spans="1:29" ht="18.75" customHeight="1">
      <c r="A85" s="422">
        <v>21</v>
      </c>
      <c r="B85" s="423"/>
      <c r="C85" s="426">
        <f t="shared" si="10"/>
        <v>65</v>
      </c>
      <c r="D85" s="427"/>
      <c r="E85" s="428"/>
      <c r="F85" s="405">
        <f t="shared" si="2"/>
        <v>0.29699999999999704</v>
      </c>
      <c r="G85" s="406"/>
      <c r="H85" s="406"/>
      <c r="I85" s="405">
        <f t="shared" si="3"/>
        <v>0.12199999999999989</v>
      </c>
      <c r="J85" s="406"/>
      <c r="K85" s="407"/>
      <c r="L85" s="405">
        <f t="shared" si="4"/>
        <v>0.29899999999999949</v>
      </c>
      <c r="M85" s="406"/>
      <c r="N85" s="406"/>
      <c r="O85" s="405">
        <f t="shared" si="5"/>
        <v>0.59499999999999886</v>
      </c>
      <c r="P85" s="406"/>
      <c r="Q85" s="407"/>
      <c r="R85" s="405">
        <f t="shared" si="6"/>
        <v>0.51500000000000057</v>
      </c>
      <c r="S85" s="406"/>
      <c r="T85" s="407"/>
      <c r="U85" s="405">
        <f t="shared" si="7"/>
        <v>6.9999999999978968E-3</v>
      </c>
      <c r="V85" s="406"/>
      <c r="W85" s="407"/>
      <c r="X85" s="405">
        <f t="shared" si="8"/>
        <v>0.51500000000000057</v>
      </c>
      <c r="Y85" s="406"/>
      <c r="Z85" s="407"/>
      <c r="AA85" s="405">
        <f t="shared" si="9"/>
        <v>1.2000000000000455E-2</v>
      </c>
      <c r="AB85" s="406"/>
      <c r="AC85" s="407"/>
    </row>
    <row r="86" spans="1:29" ht="18.75" customHeight="1">
      <c r="A86" s="422">
        <v>22</v>
      </c>
      <c r="B86" s="423"/>
      <c r="C86" s="426">
        <f>C38</f>
        <v>65</v>
      </c>
      <c r="D86" s="427"/>
      <c r="E86" s="428"/>
      <c r="F86" s="405">
        <f t="shared" si="2"/>
        <v>0.1910000000000025</v>
      </c>
      <c r="G86" s="406"/>
      <c r="H86" s="406"/>
      <c r="I86" s="405">
        <f t="shared" si="3"/>
        <v>0.24499999999999744</v>
      </c>
      <c r="J86" s="406"/>
      <c r="K86" s="407"/>
      <c r="L86" s="405">
        <f t="shared" si="4"/>
        <v>0.27900000000000347</v>
      </c>
      <c r="M86" s="406"/>
      <c r="N86" s="406"/>
      <c r="O86" s="405">
        <f t="shared" si="5"/>
        <v>0.31000000000000227</v>
      </c>
      <c r="P86" s="406"/>
      <c r="Q86" s="407"/>
      <c r="R86" s="405">
        <f t="shared" si="6"/>
        <v>0.12800000000000011</v>
      </c>
      <c r="S86" s="406"/>
      <c r="T86" s="407"/>
      <c r="U86" s="405">
        <f t="shared" si="7"/>
        <v>0.22400000000000375</v>
      </c>
      <c r="V86" s="406"/>
      <c r="W86" s="407"/>
      <c r="X86" s="405">
        <f t="shared" si="8"/>
        <v>0.12800000000000011</v>
      </c>
      <c r="Y86" s="406"/>
      <c r="Z86" s="407"/>
      <c r="AA86" s="405">
        <f t="shared" si="9"/>
        <v>4.6999999999997044E-2</v>
      </c>
      <c r="AB86" s="406"/>
      <c r="AC86" s="407"/>
    </row>
    <row r="87" spans="1:29" ht="18.75" customHeight="1">
      <c r="A87" s="422">
        <v>23</v>
      </c>
      <c r="B87" s="423"/>
      <c r="C87" s="426">
        <f t="shared" si="10"/>
        <v>65</v>
      </c>
      <c r="D87" s="427"/>
      <c r="E87" s="428"/>
      <c r="F87" s="405">
        <f t="shared" si="2"/>
        <v>0.44400000000000261</v>
      </c>
      <c r="G87" s="406"/>
      <c r="H87" s="406"/>
      <c r="I87" s="405">
        <f t="shared" si="3"/>
        <v>0.61500000000000199</v>
      </c>
      <c r="J87" s="406"/>
      <c r="K87" s="407"/>
      <c r="L87" s="405">
        <f t="shared" si="4"/>
        <v>0.93800000000000239</v>
      </c>
      <c r="M87" s="406"/>
      <c r="N87" s="406"/>
      <c r="O87" s="405">
        <f t="shared" si="5"/>
        <v>0.95100000000000051</v>
      </c>
      <c r="P87" s="406"/>
      <c r="Q87" s="407"/>
      <c r="R87" s="405">
        <f t="shared" si="6"/>
        <v>8.8000000000000966E-2</v>
      </c>
      <c r="S87" s="406"/>
      <c r="T87" s="407"/>
      <c r="U87" s="405">
        <f t="shared" si="7"/>
        <v>0.54299999999999926</v>
      </c>
      <c r="V87" s="406"/>
      <c r="W87" s="407"/>
      <c r="X87" s="405">
        <f t="shared" si="8"/>
        <v>8.8000000000000966E-2</v>
      </c>
      <c r="Y87" s="406"/>
      <c r="Z87" s="407"/>
      <c r="AA87" s="405">
        <f t="shared" si="9"/>
        <v>0.26999999999999602</v>
      </c>
      <c r="AB87" s="406"/>
      <c r="AC87" s="407"/>
    </row>
    <row r="88" spans="1:29" ht="18.75" customHeight="1">
      <c r="A88" s="422">
        <v>24</v>
      </c>
      <c r="B88" s="423"/>
      <c r="C88" s="426">
        <f t="shared" si="10"/>
        <v>65</v>
      </c>
      <c r="D88" s="427"/>
      <c r="E88" s="428"/>
      <c r="F88" s="405">
        <f t="shared" si="2"/>
        <v>2.7000000000001023E-2</v>
      </c>
      <c r="G88" s="406"/>
      <c r="H88" s="406"/>
      <c r="I88" s="405">
        <f t="shared" si="3"/>
        <v>0.22499999999999432</v>
      </c>
      <c r="J88" s="406"/>
      <c r="K88" s="407"/>
      <c r="L88" s="405">
        <f t="shared" si="4"/>
        <v>0.54899999999999949</v>
      </c>
      <c r="M88" s="406"/>
      <c r="N88" s="406"/>
      <c r="O88" s="405">
        <f t="shared" si="5"/>
        <v>0.11199999999999477</v>
      </c>
      <c r="P88" s="406"/>
      <c r="Q88" s="407"/>
      <c r="R88" s="405">
        <f t="shared" si="6"/>
        <v>5.6000000000004491E-2</v>
      </c>
      <c r="S88" s="406"/>
      <c r="T88" s="407"/>
      <c r="U88" s="405">
        <f t="shared" si="7"/>
        <v>9.0000000000003411E-3</v>
      </c>
      <c r="V88" s="406"/>
      <c r="W88" s="407"/>
      <c r="X88" s="405">
        <f t="shared" si="8"/>
        <v>5.6000000000004491E-2</v>
      </c>
      <c r="Y88" s="406"/>
      <c r="Z88" s="407"/>
      <c r="AA88" s="405">
        <f t="shared" si="9"/>
        <v>0.55299999999999727</v>
      </c>
      <c r="AB88" s="406"/>
      <c r="AC88" s="407"/>
    </row>
    <row r="89" spans="1:29" ht="18.75" customHeight="1">
      <c r="A89" s="422">
        <v>25</v>
      </c>
      <c r="B89" s="423"/>
      <c r="C89" s="426">
        <f t="shared" si="10"/>
        <v>65</v>
      </c>
      <c r="D89" s="427"/>
      <c r="E89" s="428"/>
      <c r="F89" s="405">
        <f t="shared" si="2"/>
        <v>0.27899999999999636</v>
      </c>
      <c r="G89" s="406"/>
      <c r="H89" s="406"/>
      <c r="I89" s="405">
        <f t="shared" si="3"/>
        <v>0.25399999999999778</v>
      </c>
      <c r="J89" s="406"/>
      <c r="K89" s="407"/>
      <c r="L89" s="405">
        <f t="shared" si="4"/>
        <v>0.58199999999999363</v>
      </c>
      <c r="M89" s="406"/>
      <c r="N89" s="406"/>
      <c r="O89" s="405">
        <f t="shared" si="5"/>
        <v>0.25400000000000489</v>
      </c>
      <c r="P89" s="406"/>
      <c r="Q89" s="407"/>
      <c r="R89" s="405">
        <f t="shared" si="6"/>
        <v>0.19399999999999551</v>
      </c>
      <c r="S89" s="406"/>
      <c r="T89" s="407"/>
      <c r="U89" s="405">
        <f t="shared" si="7"/>
        <v>4.0000000000006253E-2</v>
      </c>
      <c r="V89" s="406"/>
      <c r="W89" s="407"/>
      <c r="X89" s="405">
        <f t="shared" si="8"/>
        <v>0.19399999999999551</v>
      </c>
      <c r="Y89" s="406"/>
      <c r="Z89" s="407"/>
      <c r="AA89" s="405">
        <f t="shared" si="9"/>
        <v>0.54999999999999716</v>
      </c>
      <c r="AB89" s="406"/>
      <c r="AC89" s="407"/>
    </row>
    <row r="90" spans="1:29" ht="18.75" customHeight="1">
      <c r="A90" s="422">
        <v>26</v>
      </c>
      <c r="B90" s="423"/>
      <c r="C90" s="426">
        <f t="shared" si="10"/>
        <v>65</v>
      </c>
      <c r="D90" s="427"/>
      <c r="E90" s="428"/>
      <c r="F90" s="405">
        <f t="shared" si="2"/>
        <v>0.90399999999999636</v>
      </c>
      <c r="G90" s="406"/>
      <c r="H90" s="406"/>
      <c r="I90" s="405">
        <f t="shared" si="3"/>
        <v>5.4999999999999716E-2</v>
      </c>
      <c r="J90" s="406"/>
      <c r="K90" s="407"/>
      <c r="L90" s="405">
        <f t="shared" si="4"/>
        <v>0.74199999999999733</v>
      </c>
      <c r="M90" s="406"/>
      <c r="N90" s="406"/>
      <c r="O90" s="405">
        <f t="shared" si="5"/>
        <v>0.47299999999999898</v>
      </c>
      <c r="P90" s="406"/>
      <c r="Q90" s="407"/>
      <c r="R90" s="405">
        <f t="shared" si="6"/>
        <v>5.4999999999999716E-2</v>
      </c>
      <c r="S90" s="406"/>
      <c r="T90" s="407"/>
      <c r="U90" s="405">
        <f t="shared" si="7"/>
        <v>0.31499999999999773</v>
      </c>
      <c r="V90" s="406"/>
      <c r="W90" s="407"/>
      <c r="X90" s="405">
        <f t="shared" si="8"/>
        <v>5.4999999999999716E-2</v>
      </c>
      <c r="Y90" s="406"/>
      <c r="Z90" s="407"/>
      <c r="AA90" s="405">
        <f t="shared" si="9"/>
        <v>0.10799999999999699</v>
      </c>
      <c r="AB90" s="406"/>
      <c r="AC90" s="407"/>
    </row>
    <row r="91" spans="1:29" ht="18.75" customHeight="1">
      <c r="A91" s="422">
        <v>27</v>
      </c>
      <c r="B91" s="423"/>
      <c r="C91" s="426">
        <f t="shared" si="10"/>
        <v>65</v>
      </c>
      <c r="D91" s="427"/>
      <c r="E91" s="428"/>
      <c r="F91" s="405">
        <f t="shared" si="2"/>
        <v>0.17599999999999483</v>
      </c>
      <c r="G91" s="406"/>
      <c r="H91" s="406"/>
      <c r="I91" s="405">
        <f t="shared" si="3"/>
        <v>0.61999999999999744</v>
      </c>
      <c r="J91" s="406"/>
      <c r="K91" s="407"/>
      <c r="L91" s="405">
        <f t="shared" si="4"/>
        <v>0.14700000000000557</v>
      </c>
      <c r="M91" s="406"/>
      <c r="N91" s="406"/>
      <c r="O91" s="405">
        <f t="shared" si="5"/>
        <v>9.4000000000001194E-2</v>
      </c>
      <c r="P91" s="406"/>
      <c r="Q91" s="407"/>
      <c r="R91" s="405">
        <f t="shared" si="6"/>
        <v>9.9999999999994316E-2</v>
      </c>
      <c r="S91" s="406"/>
      <c r="T91" s="407"/>
      <c r="U91" s="405">
        <f t="shared" si="7"/>
        <v>0.21399999999999864</v>
      </c>
      <c r="V91" s="406"/>
      <c r="W91" s="407"/>
      <c r="X91" s="405">
        <f t="shared" si="8"/>
        <v>9.9999999999994316E-2</v>
      </c>
      <c r="Y91" s="406"/>
      <c r="Z91" s="407"/>
      <c r="AA91" s="405">
        <f t="shared" si="9"/>
        <v>0.37799999999999301</v>
      </c>
      <c r="AB91" s="406"/>
      <c r="AC91" s="407"/>
    </row>
    <row r="92" spans="1:29" ht="18.75" customHeight="1">
      <c r="A92" s="422">
        <v>28</v>
      </c>
      <c r="B92" s="423"/>
      <c r="C92" s="426">
        <f t="shared" si="10"/>
        <v>65</v>
      </c>
      <c r="D92" s="427"/>
      <c r="E92" s="428"/>
      <c r="F92" s="405">
        <f t="shared" si="2"/>
        <v>0.51599999999999824</v>
      </c>
      <c r="G92" s="406"/>
      <c r="H92" s="406"/>
      <c r="I92" s="405">
        <f t="shared" si="3"/>
        <v>0.47099999999999653</v>
      </c>
      <c r="J92" s="406"/>
      <c r="K92" s="407"/>
      <c r="L92" s="405">
        <f t="shared" si="4"/>
        <v>0.49499999999999744</v>
      </c>
      <c r="M92" s="406"/>
      <c r="N92" s="406"/>
      <c r="O92" s="405">
        <f t="shared" si="5"/>
        <v>0.21799999999999642</v>
      </c>
      <c r="P92" s="406"/>
      <c r="Q92" s="407"/>
      <c r="R92" s="405">
        <f t="shared" si="6"/>
        <v>0.14000000000000057</v>
      </c>
      <c r="S92" s="406"/>
      <c r="T92" s="407"/>
      <c r="U92" s="405">
        <f t="shared" si="7"/>
        <v>0.73299999999999699</v>
      </c>
      <c r="V92" s="406"/>
      <c r="W92" s="407"/>
      <c r="X92" s="405">
        <f t="shared" si="8"/>
        <v>0.14000000000000057</v>
      </c>
      <c r="Y92" s="406"/>
      <c r="Z92" s="407"/>
      <c r="AA92" s="405">
        <f t="shared" si="9"/>
        <v>0.10799999999999699</v>
      </c>
      <c r="AB92" s="406"/>
      <c r="AC92" s="407"/>
    </row>
    <row r="93" spans="1:29" ht="18.75" customHeight="1">
      <c r="A93" s="422">
        <v>29</v>
      </c>
      <c r="B93" s="423"/>
      <c r="C93" s="426">
        <f t="shared" si="10"/>
        <v>65</v>
      </c>
      <c r="D93" s="427"/>
      <c r="E93" s="428"/>
      <c r="F93" s="405">
        <f t="shared" si="2"/>
        <v>0.73799999999999955</v>
      </c>
      <c r="G93" s="406"/>
      <c r="H93" s="406"/>
      <c r="I93" s="405">
        <f t="shared" si="3"/>
        <v>0.31900000000000261</v>
      </c>
      <c r="J93" s="406"/>
      <c r="K93" s="407"/>
      <c r="L93" s="405">
        <f t="shared" si="4"/>
        <v>0.74000000000000199</v>
      </c>
      <c r="M93" s="406"/>
      <c r="N93" s="406"/>
      <c r="O93" s="405">
        <f t="shared" si="5"/>
        <v>0.15399999999999636</v>
      </c>
      <c r="P93" s="406"/>
      <c r="Q93" s="407"/>
      <c r="R93" s="405">
        <f t="shared" si="6"/>
        <v>7.3999999999998067E-2</v>
      </c>
      <c r="S93" s="406"/>
      <c r="T93" s="407"/>
      <c r="U93" s="405">
        <f t="shared" si="7"/>
        <v>0.4480000000000004</v>
      </c>
      <c r="V93" s="406"/>
      <c r="W93" s="407"/>
      <c r="X93" s="405">
        <f t="shared" si="8"/>
        <v>7.3999999999998067E-2</v>
      </c>
      <c r="Y93" s="406"/>
      <c r="Z93" s="407"/>
      <c r="AA93" s="405">
        <f t="shared" si="9"/>
        <v>0.42900000000000205</v>
      </c>
      <c r="AB93" s="406"/>
      <c r="AC93" s="407"/>
    </row>
    <row r="94" spans="1:29" ht="18.75" customHeight="1">
      <c r="A94" s="424">
        <v>30</v>
      </c>
      <c r="B94" s="425"/>
      <c r="C94" s="429">
        <f t="shared" si="10"/>
        <v>65</v>
      </c>
      <c r="D94" s="430"/>
      <c r="E94" s="431"/>
      <c r="F94" s="408">
        <f t="shared" si="2"/>
        <v>0.44700000000000273</v>
      </c>
      <c r="G94" s="409"/>
      <c r="H94" s="410"/>
      <c r="I94" s="408">
        <f t="shared" si="3"/>
        <v>2.8000000000005798E-2</v>
      </c>
      <c r="J94" s="409"/>
      <c r="K94" s="410"/>
      <c r="L94" s="408">
        <f t="shared" si="4"/>
        <v>0.44900000000000517</v>
      </c>
      <c r="M94" s="409"/>
      <c r="N94" s="410"/>
      <c r="O94" s="408">
        <f t="shared" si="5"/>
        <v>0.44499999999999318</v>
      </c>
      <c r="P94" s="409"/>
      <c r="Q94" s="410"/>
      <c r="R94" s="408">
        <f t="shared" si="6"/>
        <v>0.36499999999999488</v>
      </c>
      <c r="S94" s="409"/>
      <c r="T94" s="410"/>
      <c r="U94" s="408">
        <f t="shared" si="7"/>
        <v>0.15700000000000358</v>
      </c>
      <c r="V94" s="409"/>
      <c r="W94" s="410"/>
      <c r="X94" s="408">
        <f t="shared" si="8"/>
        <v>0.36499999999999488</v>
      </c>
      <c r="Y94" s="409"/>
      <c r="Z94" s="410"/>
      <c r="AA94" s="408">
        <f t="shared" si="9"/>
        <v>0.13800000000000523</v>
      </c>
      <c r="AB94" s="409"/>
      <c r="AC94" s="410"/>
    </row>
    <row r="96" spans="1:29" ht="18.75" customHeight="1">
      <c r="A96" s="324" t="s">
        <v>87</v>
      </c>
      <c r="E96" s="324" t="s">
        <v>9</v>
      </c>
      <c r="F96" s="325" t="s">
        <v>69</v>
      </c>
      <c r="G96" s="326"/>
      <c r="H96" s="326"/>
      <c r="I96" s="326"/>
      <c r="J96" s="326"/>
      <c r="K96" s="326"/>
    </row>
    <row r="99" spans="4:8" ht="18.75" customHeight="1">
      <c r="D99" s="327">
        <v>3</v>
      </c>
      <c r="E99" s="327"/>
      <c r="F99" s="328" t="s">
        <v>171</v>
      </c>
      <c r="G99" s="329"/>
      <c r="H99" s="299"/>
    </row>
    <row r="100" spans="4:8" ht="18.75" customHeight="1">
      <c r="D100" s="330">
        <v>11</v>
      </c>
      <c r="E100" s="330"/>
      <c r="F100" s="328" t="s">
        <v>69</v>
      </c>
      <c r="G100" s="329"/>
      <c r="H100" s="299"/>
    </row>
  </sheetData>
  <mergeCells count="744">
    <mergeCell ref="A57:D57"/>
    <mergeCell ref="A58:D58"/>
    <mergeCell ref="A59:D59"/>
    <mergeCell ref="A60:D60"/>
    <mergeCell ref="O8:P8"/>
    <mergeCell ref="X8:Y8"/>
    <mergeCell ref="E48:G48"/>
    <mergeCell ref="A48:D48"/>
    <mergeCell ref="C30:D30"/>
    <mergeCell ref="C31:D31"/>
    <mergeCell ref="C32:D32"/>
    <mergeCell ref="C37:D37"/>
    <mergeCell ref="C38:D38"/>
    <mergeCell ref="C39:D39"/>
    <mergeCell ref="C40:D40"/>
    <mergeCell ref="A47:B47"/>
    <mergeCell ref="E34:G34"/>
    <mergeCell ref="E35:G35"/>
    <mergeCell ref="C36:D36"/>
    <mergeCell ref="E31:G31"/>
    <mergeCell ref="E37:G37"/>
    <mergeCell ref="E38:G38"/>
    <mergeCell ref="E40:G40"/>
    <mergeCell ref="E44:G44"/>
    <mergeCell ref="C47:D47"/>
    <mergeCell ref="E47:G47"/>
    <mergeCell ref="E33:G33"/>
    <mergeCell ref="A43:B43"/>
    <mergeCell ref="A44:B44"/>
    <mergeCell ref="O7:V7"/>
    <mergeCell ref="Y7:AC7"/>
    <mergeCell ref="L7:N7"/>
    <mergeCell ref="W7:X7"/>
    <mergeCell ref="D7:J7"/>
    <mergeCell ref="E22:G22"/>
    <mergeCell ref="E23:G23"/>
    <mergeCell ref="E24:G24"/>
    <mergeCell ref="E25:G25"/>
    <mergeCell ref="E26:G26"/>
    <mergeCell ref="Z16:AB16"/>
    <mergeCell ref="C16:D16"/>
    <mergeCell ref="C20:D20"/>
    <mergeCell ref="C19:D19"/>
    <mergeCell ref="C18:D18"/>
    <mergeCell ref="C17:D17"/>
    <mergeCell ref="C21:D21"/>
    <mergeCell ref="C22:D22"/>
    <mergeCell ref="C23:D23"/>
    <mergeCell ref="A1:K2"/>
    <mergeCell ref="A3:K3"/>
    <mergeCell ref="A4:K4"/>
    <mergeCell ref="Q1:U1"/>
    <mergeCell ref="R3:S3"/>
    <mergeCell ref="U3:V3"/>
    <mergeCell ref="P2:T2"/>
    <mergeCell ref="Z2:AD2"/>
    <mergeCell ref="F5:AC5"/>
    <mergeCell ref="F6:O6"/>
    <mergeCell ref="T6:AC6"/>
    <mergeCell ref="C26:D26"/>
    <mergeCell ref="AC25:AE25"/>
    <mergeCell ref="Q30:S30"/>
    <mergeCell ref="C46:D46"/>
    <mergeCell ref="C41:D41"/>
    <mergeCell ref="C42:D42"/>
    <mergeCell ref="C43:D43"/>
    <mergeCell ref="E30:G30"/>
    <mergeCell ref="E32:G32"/>
    <mergeCell ref="H35:J35"/>
    <mergeCell ref="K35:M35"/>
    <mergeCell ref="H42:J42"/>
    <mergeCell ref="C33:D33"/>
    <mergeCell ref="C34:D34"/>
    <mergeCell ref="C35:D35"/>
    <mergeCell ref="C44:D44"/>
    <mergeCell ref="C45:D45"/>
    <mergeCell ref="C27:D27"/>
    <mergeCell ref="C28:D28"/>
    <mergeCell ref="C29:D29"/>
    <mergeCell ref="E46:G46"/>
    <mergeCell ref="O9:AC9"/>
    <mergeCell ref="X51:Z51"/>
    <mergeCell ref="X52:Z52"/>
    <mergeCell ref="X53:Z53"/>
    <mergeCell ref="W25:Y25"/>
    <mergeCell ref="W56:Y56"/>
    <mergeCell ref="T27:V27"/>
    <mergeCell ref="W27:Y27"/>
    <mergeCell ref="T25:V25"/>
    <mergeCell ref="AC20:AE20"/>
    <mergeCell ref="T30:V30"/>
    <mergeCell ref="W30:Y30"/>
    <mergeCell ref="Z30:AB30"/>
    <mergeCell ref="AC30:AE30"/>
    <mergeCell ref="Z33:AB33"/>
    <mergeCell ref="AC33:AE33"/>
    <mergeCell ref="Z32:AB32"/>
    <mergeCell ref="AC32:AE32"/>
    <mergeCell ref="AC36:AE36"/>
    <mergeCell ref="AC37:AE37"/>
    <mergeCell ref="T42:V42"/>
    <mergeCell ref="T21:V21"/>
    <mergeCell ref="E55:AE55"/>
    <mergeCell ref="AC31:AE31"/>
    <mergeCell ref="Z24:AB24"/>
    <mergeCell ref="D8:E8"/>
    <mergeCell ref="Z19:AB19"/>
    <mergeCell ref="AC19:AE19"/>
    <mergeCell ref="Z20:AB20"/>
    <mergeCell ref="AC24:AE24"/>
    <mergeCell ref="Z25:AB25"/>
    <mergeCell ref="G8:H8"/>
    <mergeCell ref="Q20:S20"/>
    <mergeCell ref="AC16:AE16"/>
    <mergeCell ref="Z18:AB18"/>
    <mergeCell ref="Q19:S19"/>
    <mergeCell ref="N20:P20"/>
    <mergeCell ref="T16:V16"/>
    <mergeCell ref="W16:Y16"/>
    <mergeCell ref="E17:G17"/>
    <mergeCell ref="T24:V24"/>
    <mergeCell ref="W24:Y24"/>
    <mergeCell ref="T19:V19"/>
    <mergeCell ref="W19:Y19"/>
    <mergeCell ref="T20:V20"/>
    <mergeCell ref="W20:Y20"/>
    <mergeCell ref="T18:V18"/>
    <mergeCell ref="T17:V17"/>
    <mergeCell ref="W17:Y17"/>
    <mergeCell ref="A16:B16"/>
    <mergeCell ref="A17:B17"/>
    <mergeCell ref="A18:B18"/>
    <mergeCell ref="A19:B19"/>
    <mergeCell ref="C15:D15"/>
    <mergeCell ref="A42:B42"/>
    <mergeCell ref="A15:B15"/>
    <mergeCell ref="A27:B27"/>
    <mergeCell ref="A28:B28"/>
    <mergeCell ref="A29:B29"/>
    <mergeCell ref="A20:B20"/>
    <mergeCell ref="A21:B21"/>
    <mergeCell ref="C24:D24"/>
    <mergeCell ref="C25:D25"/>
    <mergeCell ref="H37:J37"/>
    <mergeCell ref="E41:G41"/>
    <mergeCell ref="H41:J41"/>
    <mergeCell ref="H40:J40"/>
    <mergeCell ref="A22:B22"/>
    <mergeCell ref="A23:B23"/>
    <mergeCell ref="A24:B24"/>
    <mergeCell ref="A25:B25"/>
    <mergeCell ref="A26:B26"/>
    <mergeCell ref="E27:G27"/>
    <mergeCell ref="E36:G36"/>
    <mergeCell ref="H36:J36"/>
    <mergeCell ref="H23:J23"/>
    <mergeCell ref="H24:J24"/>
    <mergeCell ref="H22:J22"/>
    <mergeCell ref="N31:P31"/>
    <mergeCell ref="N26:P26"/>
    <mergeCell ref="N30:P30"/>
    <mergeCell ref="Q16:S16"/>
    <mergeCell ref="E21:G21"/>
    <mergeCell ref="H21:J21"/>
    <mergeCell ref="K21:M21"/>
    <mergeCell ref="N21:P21"/>
    <mergeCell ref="Q21:S21"/>
    <mergeCell ref="Q26:S26"/>
    <mergeCell ref="E28:G28"/>
    <mergeCell ref="H28:J28"/>
    <mergeCell ref="K28:M28"/>
    <mergeCell ref="N28:P28"/>
    <mergeCell ref="Q28:S28"/>
    <mergeCell ref="H31:J31"/>
    <mergeCell ref="K31:M31"/>
    <mergeCell ref="Q31:S31"/>
    <mergeCell ref="K24:M24"/>
    <mergeCell ref="K19:M19"/>
    <mergeCell ref="K20:M20"/>
    <mergeCell ref="K22:M22"/>
    <mergeCell ref="K23:M23"/>
    <mergeCell ref="N19:P19"/>
    <mergeCell ref="A45:B45"/>
    <mergeCell ref="A46:B46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Z31:AB31"/>
    <mergeCell ref="H25:J25"/>
    <mergeCell ref="H26:J26"/>
    <mergeCell ref="H30:J30"/>
    <mergeCell ref="H32:J32"/>
    <mergeCell ref="H33:J33"/>
    <mergeCell ref="H34:J34"/>
    <mergeCell ref="K32:M32"/>
    <mergeCell ref="K33:M33"/>
    <mergeCell ref="K34:M34"/>
    <mergeCell ref="K25:M25"/>
    <mergeCell ref="K26:M26"/>
    <mergeCell ref="N25:P25"/>
    <mergeCell ref="Q25:S25"/>
    <mergeCell ref="H27:J27"/>
    <mergeCell ref="K27:M27"/>
    <mergeCell ref="N27:P27"/>
    <mergeCell ref="Q27:S27"/>
    <mergeCell ref="Z27:AB27"/>
    <mergeCell ref="T31:V31"/>
    <mergeCell ref="W31:Y31"/>
    <mergeCell ref="K30:M30"/>
    <mergeCell ref="N33:P33"/>
    <mergeCell ref="Q33:S33"/>
    <mergeCell ref="E60:G60"/>
    <mergeCell ref="E59:G59"/>
    <mergeCell ref="E58:G58"/>
    <mergeCell ref="E57:G57"/>
    <mergeCell ref="AC60:AE60"/>
    <mergeCell ref="AC59:AE59"/>
    <mergeCell ref="AC58:AE58"/>
    <mergeCell ref="AC57:AE57"/>
    <mergeCell ref="E56:G56"/>
    <mergeCell ref="H56:J56"/>
    <mergeCell ref="K56:M56"/>
    <mergeCell ref="N56:P56"/>
    <mergeCell ref="Q56:S56"/>
    <mergeCell ref="T56:V56"/>
    <mergeCell ref="N60:P60"/>
    <mergeCell ref="N59:P59"/>
    <mergeCell ref="N58:P58"/>
    <mergeCell ref="N57:P57"/>
    <mergeCell ref="Z59:AB59"/>
    <mergeCell ref="Z58:AB58"/>
    <mergeCell ref="Z57:AB57"/>
    <mergeCell ref="W60:Y60"/>
    <mergeCell ref="W59:Y59"/>
    <mergeCell ref="W58:Y58"/>
    <mergeCell ref="W57:Y57"/>
    <mergeCell ref="Z56:AB56"/>
    <mergeCell ref="AC56:AE56"/>
    <mergeCell ref="K60:M60"/>
    <mergeCell ref="K59:M59"/>
    <mergeCell ref="K58:M58"/>
    <mergeCell ref="K57:M57"/>
    <mergeCell ref="Z60:AB60"/>
    <mergeCell ref="H60:J60"/>
    <mergeCell ref="H59:J59"/>
    <mergeCell ref="H58:J58"/>
    <mergeCell ref="H57:J57"/>
    <mergeCell ref="T60:V60"/>
    <mergeCell ref="T59:V59"/>
    <mergeCell ref="T58:V58"/>
    <mergeCell ref="T57:V57"/>
    <mergeCell ref="Q60:S60"/>
    <mergeCell ref="Q59:S59"/>
    <mergeCell ref="Q58:S58"/>
    <mergeCell ref="Q57:S57"/>
    <mergeCell ref="A65:B65"/>
    <mergeCell ref="AA64:AC64"/>
    <mergeCell ref="X64:Z64"/>
    <mergeCell ref="U64:W64"/>
    <mergeCell ref="R64:T64"/>
    <mergeCell ref="O64:Q64"/>
    <mergeCell ref="L64:N64"/>
    <mergeCell ref="I64:K64"/>
    <mergeCell ref="A63:B63"/>
    <mergeCell ref="A64:B64"/>
    <mergeCell ref="C63:E63"/>
    <mergeCell ref="C64:E64"/>
    <mergeCell ref="F64:H64"/>
    <mergeCell ref="F63:AC63"/>
    <mergeCell ref="C67:E67"/>
    <mergeCell ref="C68:E68"/>
    <mergeCell ref="C69:E69"/>
    <mergeCell ref="F65:H65"/>
    <mergeCell ref="F77:H77"/>
    <mergeCell ref="F76:H76"/>
    <mergeCell ref="F75:H75"/>
    <mergeCell ref="F74:H74"/>
    <mergeCell ref="F73:H73"/>
    <mergeCell ref="F72:H72"/>
    <mergeCell ref="F71:H71"/>
    <mergeCell ref="F70:H70"/>
    <mergeCell ref="F69:H69"/>
    <mergeCell ref="C65:E65"/>
    <mergeCell ref="C66:E66"/>
    <mergeCell ref="C86:E86"/>
    <mergeCell ref="C87:E87"/>
    <mergeCell ref="C76:E76"/>
    <mergeCell ref="C77:E77"/>
    <mergeCell ref="C78:E78"/>
    <mergeCell ref="C79:E79"/>
    <mergeCell ref="C80:E80"/>
    <mergeCell ref="C81:E81"/>
    <mergeCell ref="C70:E70"/>
    <mergeCell ref="C71:E71"/>
    <mergeCell ref="C72:E72"/>
    <mergeCell ref="C73:E73"/>
    <mergeCell ref="C74:E74"/>
    <mergeCell ref="C75:E75"/>
    <mergeCell ref="A75:B75"/>
    <mergeCell ref="A76:B76"/>
    <mergeCell ref="A77:B77"/>
    <mergeCell ref="A78:B78"/>
    <mergeCell ref="A79:B79"/>
    <mergeCell ref="A80:B80"/>
    <mergeCell ref="C94:E94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C88:E88"/>
    <mergeCell ref="C89:E89"/>
    <mergeCell ref="C90:E90"/>
    <mergeCell ref="C91:E91"/>
    <mergeCell ref="C92:E92"/>
    <mergeCell ref="C93:E93"/>
    <mergeCell ref="C82:E82"/>
    <mergeCell ref="C83:E83"/>
    <mergeCell ref="A93:B93"/>
    <mergeCell ref="A94:B94"/>
    <mergeCell ref="F79:H79"/>
    <mergeCell ref="F78:H78"/>
    <mergeCell ref="F80:H80"/>
    <mergeCell ref="F81:H81"/>
    <mergeCell ref="F82:H82"/>
    <mergeCell ref="F83:H83"/>
    <mergeCell ref="F84:H84"/>
    <mergeCell ref="F85:H85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C84:E84"/>
    <mergeCell ref="C85:E85"/>
    <mergeCell ref="I74:K74"/>
    <mergeCell ref="I75:K75"/>
    <mergeCell ref="I76:K76"/>
    <mergeCell ref="I77:K77"/>
    <mergeCell ref="F92:H92"/>
    <mergeCell ref="F93:H93"/>
    <mergeCell ref="F94:H94"/>
    <mergeCell ref="I65:K65"/>
    <mergeCell ref="I66:K66"/>
    <mergeCell ref="I67:K67"/>
    <mergeCell ref="I68:K68"/>
    <mergeCell ref="I69:K69"/>
    <mergeCell ref="I70:K70"/>
    <mergeCell ref="I71:K71"/>
    <mergeCell ref="F86:H86"/>
    <mergeCell ref="F87:H87"/>
    <mergeCell ref="F88:H88"/>
    <mergeCell ref="F89:H89"/>
    <mergeCell ref="F90:H90"/>
    <mergeCell ref="F91:H91"/>
    <mergeCell ref="F68:H68"/>
    <mergeCell ref="F67:H67"/>
    <mergeCell ref="F66:H66"/>
    <mergeCell ref="I90:K90"/>
    <mergeCell ref="I91:K91"/>
    <mergeCell ref="I92:K92"/>
    <mergeCell ref="I93:K93"/>
    <mergeCell ref="I94:K94"/>
    <mergeCell ref="L65:N65"/>
    <mergeCell ref="L66:N66"/>
    <mergeCell ref="L67:N67"/>
    <mergeCell ref="L68:N68"/>
    <mergeCell ref="L69:N69"/>
    <mergeCell ref="I84:K84"/>
    <mergeCell ref="I85:K85"/>
    <mergeCell ref="I86:K86"/>
    <mergeCell ref="I87:K87"/>
    <mergeCell ref="I88:K88"/>
    <mergeCell ref="I89:K89"/>
    <mergeCell ref="I78:K78"/>
    <mergeCell ref="I79:K79"/>
    <mergeCell ref="I80:K80"/>
    <mergeCell ref="I81:K81"/>
    <mergeCell ref="I82:K82"/>
    <mergeCell ref="I83:K83"/>
    <mergeCell ref="I72:K72"/>
    <mergeCell ref="I73:K73"/>
    <mergeCell ref="L78:N78"/>
    <mergeCell ref="L79:N79"/>
    <mergeCell ref="L80:N80"/>
    <mergeCell ref="L81:N81"/>
    <mergeCell ref="L70:N70"/>
    <mergeCell ref="L71:N71"/>
    <mergeCell ref="L72:N72"/>
    <mergeCell ref="L73:N73"/>
    <mergeCell ref="L74:N74"/>
    <mergeCell ref="L75:N75"/>
    <mergeCell ref="L94:N94"/>
    <mergeCell ref="O65:Q65"/>
    <mergeCell ref="R65:T65"/>
    <mergeCell ref="U65:W65"/>
    <mergeCell ref="X65:Z65"/>
    <mergeCell ref="AA65:AC65"/>
    <mergeCell ref="O66:Q66"/>
    <mergeCell ref="O67:Q67"/>
    <mergeCell ref="O68:Q68"/>
    <mergeCell ref="O69:Q69"/>
    <mergeCell ref="L88:N88"/>
    <mergeCell ref="L89:N89"/>
    <mergeCell ref="L90:N90"/>
    <mergeCell ref="L91:N91"/>
    <mergeCell ref="L92:N92"/>
    <mergeCell ref="L93:N93"/>
    <mergeCell ref="L82:N82"/>
    <mergeCell ref="L83:N83"/>
    <mergeCell ref="L84:N84"/>
    <mergeCell ref="L85:N85"/>
    <mergeCell ref="L86:N86"/>
    <mergeCell ref="L87:N87"/>
    <mergeCell ref="L76:N76"/>
    <mergeCell ref="L77:N77"/>
    <mergeCell ref="O86:Q86"/>
    <mergeCell ref="O87:Q87"/>
    <mergeCell ref="O76:Q76"/>
    <mergeCell ref="O77:Q77"/>
    <mergeCell ref="O78:Q78"/>
    <mergeCell ref="O79:Q79"/>
    <mergeCell ref="O80:Q80"/>
    <mergeCell ref="O81:Q81"/>
    <mergeCell ref="O70:Q70"/>
    <mergeCell ref="O71:Q71"/>
    <mergeCell ref="O72:Q72"/>
    <mergeCell ref="O73:Q73"/>
    <mergeCell ref="O74:Q74"/>
    <mergeCell ref="O75:Q75"/>
    <mergeCell ref="R77:T77"/>
    <mergeCell ref="R78:T78"/>
    <mergeCell ref="R79:T79"/>
    <mergeCell ref="R80:T80"/>
    <mergeCell ref="O94:Q94"/>
    <mergeCell ref="R66:T66"/>
    <mergeCell ref="R67:T67"/>
    <mergeCell ref="R68:T68"/>
    <mergeCell ref="R69:T69"/>
    <mergeCell ref="R70:T70"/>
    <mergeCell ref="R71:T71"/>
    <mergeCell ref="R72:T72"/>
    <mergeCell ref="R73:T73"/>
    <mergeCell ref="R74:T74"/>
    <mergeCell ref="O88:Q88"/>
    <mergeCell ref="O89:Q89"/>
    <mergeCell ref="O90:Q90"/>
    <mergeCell ref="O91:Q91"/>
    <mergeCell ref="O92:Q92"/>
    <mergeCell ref="O93:Q93"/>
    <mergeCell ref="O82:Q82"/>
    <mergeCell ref="O83:Q83"/>
    <mergeCell ref="O84:Q84"/>
    <mergeCell ref="O85:Q85"/>
    <mergeCell ref="R93:T93"/>
    <mergeCell ref="R94:T94"/>
    <mergeCell ref="U66:W66"/>
    <mergeCell ref="U67:W67"/>
    <mergeCell ref="U68:W68"/>
    <mergeCell ref="U69:W69"/>
    <mergeCell ref="U70:W70"/>
    <mergeCell ref="U71:W71"/>
    <mergeCell ref="U72:W72"/>
    <mergeCell ref="U73:W73"/>
    <mergeCell ref="R87:T87"/>
    <mergeCell ref="R88:T88"/>
    <mergeCell ref="R89:T89"/>
    <mergeCell ref="R90:T90"/>
    <mergeCell ref="R91:T91"/>
    <mergeCell ref="R92:T92"/>
    <mergeCell ref="R81:T81"/>
    <mergeCell ref="R82:T82"/>
    <mergeCell ref="R83:T83"/>
    <mergeCell ref="R84:T84"/>
    <mergeCell ref="R85:T85"/>
    <mergeCell ref="R86:T86"/>
    <mergeCell ref="R75:T75"/>
    <mergeCell ref="R76:T76"/>
    <mergeCell ref="U93:W93"/>
    <mergeCell ref="U94:W94"/>
    <mergeCell ref="X66:Z66"/>
    <mergeCell ref="X67:Z67"/>
    <mergeCell ref="X68:Z68"/>
    <mergeCell ref="X69:Z69"/>
    <mergeCell ref="X70:Z70"/>
    <mergeCell ref="X71:Z71"/>
    <mergeCell ref="X72:Z72"/>
    <mergeCell ref="U86:W86"/>
    <mergeCell ref="U87:W87"/>
    <mergeCell ref="U88:W88"/>
    <mergeCell ref="U89:W89"/>
    <mergeCell ref="U90:W90"/>
    <mergeCell ref="U91:W91"/>
    <mergeCell ref="U80:W80"/>
    <mergeCell ref="U81:W81"/>
    <mergeCell ref="U82:W82"/>
    <mergeCell ref="U83:W83"/>
    <mergeCell ref="U84:W84"/>
    <mergeCell ref="U85:W85"/>
    <mergeCell ref="U74:W74"/>
    <mergeCell ref="U75:W75"/>
    <mergeCell ref="U76:W76"/>
    <mergeCell ref="X83:Z83"/>
    <mergeCell ref="X84:Z84"/>
    <mergeCell ref="X73:Z73"/>
    <mergeCell ref="X74:Z74"/>
    <mergeCell ref="X75:Z75"/>
    <mergeCell ref="X76:Z76"/>
    <mergeCell ref="X77:Z77"/>
    <mergeCell ref="X78:Z78"/>
    <mergeCell ref="U92:W92"/>
    <mergeCell ref="U77:W77"/>
    <mergeCell ref="U78:W78"/>
    <mergeCell ref="U79:W79"/>
    <mergeCell ref="AA74:AC74"/>
    <mergeCell ref="AA75:AC75"/>
    <mergeCell ref="AA76:AC76"/>
    <mergeCell ref="AA77:AC77"/>
    <mergeCell ref="X91:Z91"/>
    <mergeCell ref="X92:Z92"/>
    <mergeCell ref="X93:Z93"/>
    <mergeCell ref="X94:Z94"/>
    <mergeCell ref="AA66:AC66"/>
    <mergeCell ref="AA67:AC67"/>
    <mergeCell ref="AA68:AC68"/>
    <mergeCell ref="AA69:AC69"/>
    <mergeCell ref="AA70:AC70"/>
    <mergeCell ref="AA71:AC71"/>
    <mergeCell ref="X85:Z85"/>
    <mergeCell ref="X86:Z86"/>
    <mergeCell ref="X87:Z87"/>
    <mergeCell ref="X88:Z88"/>
    <mergeCell ref="X89:Z89"/>
    <mergeCell ref="X90:Z90"/>
    <mergeCell ref="X79:Z79"/>
    <mergeCell ref="X80:Z80"/>
    <mergeCell ref="X81:Z81"/>
    <mergeCell ref="X82:Z82"/>
    <mergeCell ref="AA90:AC90"/>
    <mergeCell ref="AA91:AC91"/>
    <mergeCell ref="AA92:AC92"/>
    <mergeCell ref="AA93:AC93"/>
    <mergeCell ref="AA94:AC94"/>
    <mergeCell ref="E15:AE15"/>
    <mergeCell ref="E16:G16"/>
    <mergeCell ref="H16:J16"/>
    <mergeCell ref="K16:M16"/>
    <mergeCell ref="N16:P16"/>
    <mergeCell ref="AA84:AC84"/>
    <mergeCell ref="AA85:AC85"/>
    <mergeCell ref="AA86:AC86"/>
    <mergeCell ref="AA87:AC87"/>
    <mergeCell ref="AA88:AC88"/>
    <mergeCell ref="AA89:AC89"/>
    <mergeCell ref="AA78:AC78"/>
    <mergeCell ref="AA79:AC79"/>
    <mergeCell ref="AA80:AC80"/>
    <mergeCell ref="AA81:AC81"/>
    <mergeCell ref="AA82:AC82"/>
    <mergeCell ref="AA83:AC83"/>
    <mergeCell ref="AA72:AC72"/>
    <mergeCell ref="AA73:AC73"/>
    <mergeCell ref="Z17:AB17"/>
    <mergeCell ref="AC17:AE17"/>
    <mergeCell ref="E18:G18"/>
    <mergeCell ref="H18:J18"/>
    <mergeCell ref="K18:M18"/>
    <mergeCell ref="N18:P18"/>
    <mergeCell ref="Q18:S18"/>
    <mergeCell ref="AC18:AE18"/>
    <mergeCell ref="W21:Y21"/>
    <mergeCell ref="Z21:AB21"/>
    <mergeCell ref="AC21:AE21"/>
    <mergeCell ref="E19:G19"/>
    <mergeCell ref="E20:G20"/>
    <mergeCell ref="Q17:S17"/>
    <mergeCell ref="W18:Y18"/>
    <mergeCell ref="N17:P17"/>
    <mergeCell ref="H17:J17"/>
    <mergeCell ref="K17:M17"/>
    <mergeCell ref="H19:J19"/>
    <mergeCell ref="H20:J20"/>
    <mergeCell ref="Z23:AB23"/>
    <mergeCell ref="AC23:AE23"/>
    <mergeCell ref="N22:P22"/>
    <mergeCell ref="Q22:S22"/>
    <mergeCell ref="T22:V22"/>
    <mergeCell ref="W22:Y22"/>
    <mergeCell ref="Z22:AB22"/>
    <mergeCell ref="AC22:AE22"/>
    <mergeCell ref="T26:V26"/>
    <mergeCell ref="W26:Y26"/>
    <mergeCell ref="Z26:AB26"/>
    <mergeCell ref="AC26:AE26"/>
    <mergeCell ref="N24:P24"/>
    <mergeCell ref="Q24:S24"/>
    <mergeCell ref="N23:P23"/>
    <mergeCell ref="Q23:S23"/>
    <mergeCell ref="T23:V23"/>
    <mergeCell ref="W23:Y23"/>
    <mergeCell ref="AC27:AE27"/>
    <mergeCell ref="T28:V28"/>
    <mergeCell ref="W28:Y28"/>
    <mergeCell ref="Z28:AB28"/>
    <mergeCell ref="AC28:AE28"/>
    <mergeCell ref="E29:G29"/>
    <mergeCell ref="H29:J29"/>
    <mergeCell ref="K29:M29"/>
    <mergeCell ref="N29:P29"/>
    <mergeCell ref="Q29:S29"/>
    <mergeCell ref="T29:V29"/>
    <mergeCell ref="W29:Y29"/>
    <mergeCell ref="Z29:AB29"/>
    <mergeCell ref="AC29:AE29"/>
    <mergeCell ref="T33:V33"/>
    <mergeCell ref="W33:Y33"/>
    <mergeCell ref="N32:P32"/>
    <mergeCell ref="Q32:S32"/>
    <mergeCell ref="T32:V32"/>
    <mergeCell ref="W32:Y32"/>
    <mergeCell ref="N35:P35"/>
    <mergeCell ref="Q35:S35"/>
    <mergeCell ref="T35:V35"/>
    <mergeCell ref="W35:Y35"/>
    <mergeCell ref="Z35:AB35"/>
    <mergeCell ref="AC35:AE35"/>
    <mergeCell ref="N34:P34"/>
    <mergeCell ref="Q34:S34"/>
    <mergeCell ref="T34:V34"/>
    <mergeCell ref="W34:Y34"/>
    <mergeCell ref="Z34:AB34"/>
    <mergeCell ref="AC34:AE34"/>
    <mergeCell ref="K37:M37"/>
    <mergeCell ref="N37:P37"/>
    <mergeCell ref="Q37:S37"/>
    <mergeCell ref="T37:V37"/>
    <mergeCell ref="W37:Y37"/>
    <mergeCell ref="Z37:AB37"/>
    <mergeCell ref="K36:M36"/>
    <mergeCell ref="N36:P36"/>
    <mergeCell ref="Q36:S36"/>
    <mergeCell ref="T36:V36"/>
    <mergeCell ref="W36:Y36"/>
    <mergeCell ref="Z36:AB36"/>
    <mergeCell ref="K38:M38"/>
    <mergeCell ref="N38:P38"/>
    <mergeCell ref="Q38:S38"/>
    <mergeCell ref="T38:V38"/>
    <mergeCell ref="W38:Y38"/>
    <mergeCell ref="Z38:AB38"/>
    <mergeCell ref="AC38:AE38"/>
    <mergeCell ref="E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K41:M41"/>
    <mergeCell ref="N41:P41"/>
    <mergeCell ref="Q41:S41"/>
    <mergeCell ref="T41:V41"/>
    <mergeCell ref="W41:Y41"/>
    <mergeCell ref="Z41:AB41"/>
    <mergeCell ref="AC41:AE41"/>
    <mergeCell ref="E43:G43"/>
    <mergeCell ref="H43:J43"/>
    <mergeCell ref="K43:M43"/>
    <mergeCell ref="N43:P43"/>
    <mergeCell ref="Q43:S43"/>
    <mergeCell ref="T43:V43"/>
    <mergeCell ref="N42:P42"/>
    <mergeCell ref="Q42:S42"/>
    <mergeCell ref="K42:M42"/>
    <mergeCell ref="E42:G42"/>
    <mergeCell ref="W42:Y42"/>
    <mergeCell ref="Z42:AB42"/>
    <mergeCell ref="AC42:AE42"/>
    <mergeCell ref="W43:Y43"/>
    <mergeCell ref="Z43:AB43"/>
    <mergeCell ref="AC43:AE43"/>
    <mergeCell ref="H46:J46"/>
    <mergeCell ref="K46:M46"/>
    <mergeCell ref="N46:P46"/>
    <mergeCell ref="Q46:S46"/>
    <mergeCell ref="T46:V46"/>
    <mergeCell ref="W46:Y46"/>
    <mergeCell ref="Z46:AB46"/>
    <mergeCell ref="AC46:AE46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K40:M40"/>
    <mergeCell ref="N40:P40"/>
    <mergeCell ref="Q40:S40"/>
    <mergeCell ref="T40:V40"/>
    <mergeCell ref="W40:Y40"/>
    <mergeCell ref="Z40:AB40"/>
    <mergeCell ref="AC40:AE40"/>
    <mergeCell ref="H38:J38"/>
    <mergeCell ref="T47:V47"/>
    <mergeCell ref="W47:Y47"/>
    <mergeCell ref="Z47:AB47"/>
    <mergeCell ref="AC47:AE47"/>
    <mergeCell ref="H47:J47"/>
    <mergeCell ref="K47:M47"/>
    <mergeCell ref="N47:P47"/>
    <mergeCell ref="Q47:S47"/>
    <mergeCell ref="H44:J44"/>
    <mergeCell ref="K44:M44"/>
    <mergeCell ref="N44:P44"/>
    <mergeCell ref="Q44:S44"/>
    <mergeCell ref="T44:V44"/>
    <mergeCell ref="W44:Y44"/>
    <mergeCell ref="Z44:AB44"/>
    <mergeCell ref="AC44:AE44"/>
  </mergeCells>
  <pageMargins left="0.19685039370078741" right="0.19685039370078741" top="0.74803149606299213" bottom="0.15748031496062992" header="0.31496062992125984" footer="0.31496062992125984"/>
  <pageSetup paperSize="9" orientation="portrait" horizontalDpi="1200" verticalDpi="1200" r:id="rId1"/>
  <headerFooter>
    <oddFooter>&amp;LPage &amp;P of &amp;N&amp;R&amp;"Gulim,Regular"&amp;10SP-FMT-04-01 Rev.0
Effective date 10-Nov-2015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6" name="Check Box 10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190500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7" name="Check Box 11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190500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E100"/>
  <sheetViews>
    <sheetView view="pageBreakPreview" topLeftCell="A33" zoomScaleNormal="100" zoomScaleSheetLayoutView="100" workbookViewId="0">
      <selection activeCell="E48" sqref="E48:G48"/>
    </sheetView>
  </sheetViews>
  <sheetFormatPr defaultColWidth="7.5703125" defaultRowHeight="18.75" customHeight="1"/>
  <cols>
    <col min="1" max="59" width="3.140625" style="126" customWidth="1"/>
    <col min="60" max="176" width="7.5703125" style="126"/>
    <col min="177" max="177" width="1.5703125" style="126" customWidth="1"/>
    <col min="178" max="181" width="3.5703125" style="126" customWidth="1"/>
    <col min="182" max="185" width="5.42578125" style="126" customWidth="1"/>
    <col min="186" max="201" width="4" style="126" customWidth="1"/>
    <col min="202" max="203" width="3.42578125" style="126" customWidth="1"/>
    <col min="204" max="241" width="3.5703125" style="126" customWidth="1"/>
    <col min="242" max="432" width="7.5703125" style="126"/>
    <col min="433" max="433" width="1.5703125" style="126" customWidth="1"/>
    <col min="434" max="437" width="3.5703125" style="126" customWidth="1"/>
    <col min="438" max="441" width="5.42578125" style="126" customWidth="1"/>
    <col min="442" max="457" width="4" style="126" customWidth="1"/>
    <col min="458" max="459" width="3.42578125" style="126" customWidth="1"/>
    <col min="460" max="497" width="3.5703125" style="126" customWidth="1"/>
    <col min="498" max="688" width="7.5703125" style="126"/>
    <col min="689" max="689" width="1.5703125" style="126" customWidth="1"/>
    <col min="690" max="693" width="3.5703125" style="126" customWidth="1"/>
    <col min="694" max="697" width="5.42578125" style="126" customWidth="1"/>
    <col min="698" max="713" width="4" style="126" customWidth="1"/>
    <col min="714" max="715" width="3.42578125" style="126" customWidth="1"/>
    <col min="716" max="753" width="3.5703125" style="126" customWidth="1"/>
    <col min="754" max="944" width="7.5703125" style="126"/>
    <col min="945" max="945" width="1.5703125" style="126" customWidth="1"/>
    <col min="946" max="949" width="3.5703125" style="126" customWidth="1"/>
    <col min="950" max="953" width="5.42578125" style="126" customWidth="1"/>
    <col min="954" max="969" width="4" style="126" customWidth="1"/>
    <col min="970" max="971" width="3.42578125" style="126" customWidth="1"/>
    <col min="972" max="1009" width="3.5703125" style="126" customWidth="1"/>
    <col min="1010" max="1200" width="7.5703125" style="126"/>
    <col min="1201" max="1201" width="1.5703125" style="126" customWidth="1"/>
    <col min="1202" max="1205" width="3.5703125" style="126" customWidth="1"/>
    <col min="1206" max="1209" width="5.42578125" style="126" customWidth="1"/>
    <col min="1210" max="1225" width="4" style="126" customWidth="1"/>
    <col min="1226" max="1227" width="3.42578125" style="126" customWidth="1"/>
    <col min="1228" max="1265" width="3.5703125" style="126" customWidth="1"/>
    <col min="1266" max="1456" width="7.5703125" style="126"/>
    <col min="1457" max="1457" width="1.5703125" style="126" customWidth="1"/>
    <col min="1458" max="1461" width="3.5703125" style="126" customWidth="1"/>
    <col min="1462" max="1465" width="5.42578125" style="126" customWidth="1"/>
    <col min="1466" max="1481" width="4" style="126" customWidth="1"/>
    <col min="1482" max="1483" width="3.42578125" style="126" customWidth="1"/>
    <col min="1484" max="1521" width="3.5703125" style="126" customWidth="1"/>
    <col min="1522" max="1712" width="7.5703125" style="126"/>
    <col min="1713" max="1713" width="1.5703125" style="126" customWidth="1"/>
    <col min="1714" max="1717" width="3.5703125" style="126" customWidth="1"/>
    <col min="1718" max="1721" width="5.42578125" style="126" customWidth="1"/>
    <col min="1722" max="1737" width="4" style="126" customWidth="1"/>
    <col min="1738" max="1739" width="3.42578125" style="126" customWidth="1"/>
    <col min="1740" max="1777" width="3.5703125" style="126" customWidth="1"/>
    <col min="1778" max="1968" width="7.5703125" style="126"/>
    <col min="1969" max="1969" width="1.5703125" style="126" customWidth="1"/>
    <col min="1970" max="1973" width="3.5703125" style="126" customWidth="1"/>
    <col min="1974" max="1977" width="5.42578125" style="126" customWidth="1"/>
    <col min="1978" max="1993" width="4" style="126" customWidth="1"/>
    <col min="1994" max="1995" width="3.42578125" style="126" customWidth="1"/>
    <col min="1996" max="2033" width="3.5703125" style="126" customWidth="1"/>
    <col min="2034" max="2224" width="7.5703125" style="126"/>
    <col min="2225" max="2225" width="1.5703125" style="126" customWidth="1"/>
    <col min="2226" max="2229" width="3.5703125" style="126" customWidth="1"/>
    <col min="2230" max="2233" width="5.42578125" style="126" customWidth="1"/>
    <col min="2234" max="2249" width="4" style="126" customWidth="1"/>
    <col min="2250" max="2251" width="3.42578125" style="126" customWidth="1"/>
    <col min="2252" max="2289" width="3.5703125" style="126" customWidth="1"/>
    <col min="2290" max="2480" width="7.5703125" style="126"/>
    <col min="2481" max="2481" width="1.5703125" style="126" customWidth="1"/>
    <col min="2482" max="2485" width="3.5703125" style="126" customWidth="1"/>
    <col min="2486" max="2489" width="5.42578125" style="126" customWidth="1"/>
    <col min="2490" max="2505" width="4" style="126" customWidth="1"/>
    <col min="2506" max="2507" width="3.42578125" style="126" customWidth="1"/>
    <col min="2508" max="2545" width="3.5703125" style="126" customWidth="1"/>
    <col min="2546" max="2736" width="7.5703125" style="126"/>
    <col min="2737" max="2737" width="1.5703125" style="126" customWidth="1"/>
    <col min="2738" max="2741" width="3.5703125" style="126" customWidth="1"/>
    <col min="2742" max="2745" width="5.42578125" style="126" customWidth="1"/>
    <col min="2746" max="2761" width="4" style="126" customWidth="1"/>
    <col min="2762" max="2763" width="3.42578125" style="126" customWidth="1"/>
    <col min="2764" max="2801" width="3.5703125" style="126" customWidth="1"/>
    <col min="2802" max="2992" width="7.5703125" style="126"/>
    <col min="2993" max="2993" width="1.5703125" style="126" customWidth="1"/>
    <col min="2994" max="2997" width="3.5703125" style="126" customWidth="1"/>
    <col min="2998" max="3001" width="5.42578125" style="126" customWidth="1"/>
    <col min="3002" max="3017" width="4" style="126" customWidth="1"/>
    <col min="3018" max="3019" width="3.42578125" style="126" customWidth="1"/>
    <col min="3020" max="3057" width="3.5703125" style="126" customWidth="1"/>
    <col min="3058" max="3248" width="7.5703125" style="126"/>
    <col min="3249" max="3249" width="1.5703125" style="126" customWidth="1"/>
    <col min="3250" max="3253" width="3.5703125" style="126" customWidth="1"/>
    <col min="3254" max="3257" width="5.42578125" style="126" customWidth="1"/>
    <col min="3258" max="3273" width="4" style="126" customWidth="1"/>
    <col min="3274" max="3275" width="3.42578125" style="126" customWidth="1"/>
    <col min="3276" max="3313" width="3.5703125" style="126" customWidth="1"/>
    <col min="3314" max="3504" width="7.5703125" style="126"/>
    <col min="3505" max="3505" width="1.5703125" style="126" customWidth="1"/>
    <col min="3506" max="3509" width="3.5703125" style="126" customWidth="1"/>
    <col min="3510" max="3513" width="5.42578125" style="126" customWidth="1"/>
    <col min="3514" max="3529" width="4" style="126" customWidth="1"/>
    <col min="3530" max="3531" width="3.42578125" style="126" customWidth="1"/>
    <col min="3532" max="3569" width="3.5703125" style="126" customWidth="1"/>
    <col min="3570" max="3760" width="7.5703125" style="126"/>
    <col min="3761" max="3761" width="1.5703125" style="126" customWidth="1"/>
    <col min="3762" max="3765" width="3.5703125" style="126" customWidth="1"/>
    <col min="3766" max="3769" width="5.42578125" style="126" customWidth="1"/>
    <col min="3770" max="3785" width="4" style="126" customWidth="1"/>
    <col min="3786" max="3787" width="3.42578125" style="126" customWidth="1"/>
    <col min="3788" max="3825" width="3.5703125" style="126" customWidth="1"/>
    <col min="3826" max="4016" width="7.5703125" style="126"/>
    <col min="4017" max="4017" width="1.5703125" style="126" customWidth="1"/>
    <col min="4018" max="4021" width="3.5703125" style="126" customWidth="1"/>
    <col min="4022" max="4025" width="5.42578125" style="126" customWidth="1"/>
    <col min="4026" max="4041" width="4" style="126" customWidth="1"/>
    <col min="4042" max="4043" width="3.42578125" style="126" customWidth="1"/>
    <col min="4044" max="4081" width="3.5703125" style="126" customWidth="1"/>
    <col min="4082" max="4272" width="7.5703125" style="126"/>
    <col min="4273" max="4273" width="1.5703125" style="126" customWidth="1"/>
    <col min="4274" max="4277" width="3.5703125" style="126" customWidth="1"/>
    <col min="4278" max="4281" width="5.42578125" style="126" customWidth="1"/>
    <col min="4282" max="4297" width="4" style="126" customWidth="1"/>
    <col min="4298" max="4299" width="3.42578125" style="126" customWidth="1"/>
    <col min="4300" max="4337" width="3.5703125" style="126" customWidth="1"/>
    <col min="4338" max="4528" width="7.5703125" style="126"/>
    <col min="4529" max="4529" width="1.5703125" style="126" customWidth="1"/>
    <col min="4530" max="4533" width="3.5703125" style="126" customWidth="1"/>
    <col min="4534" max="4537" width="5.42578125" style="126" customWidth="1"/>
    <col min="4538" max="4553" width="4" style="126" customWidth="1"/>
    <col min="4554" max="4555" width="3.42578125" style="126" customWidth="1"/>
    <col min="4556" max="4593" width="3.5703125" style="126" customWidth="1"/>
    <col min="4594" max="4784" width="7.5703125" style="126"/>
    <col min="4785" max="4785" width="1.5703125" style="126" customWidth="1"/>
    <col min="4786" max="4789" width="3.5703125" style="126" customWidth="1"/>
    <col min="4790" max="4793" width="5.42578125" style="126" customWidth="1"/>
    <col min="4794" max="4809" width="4" style="126" customWidth="1"/>
    <col min="4810" max="4811" width="3.42578125" style="126" customWidth="1"/>
    <col min="4812" max="4849" width="3.5703125" style="126" customWidth="1"/>
    <col min="4850" max="5040" width="7.5703125" style="126"/>
    <col min="5041" max="5041" width="1.5703125" style="126" customWidth="1"/>
    <col min="5042" max="5045" width="3.5703125" style="126" customWidth="1"/>
    <col min="5046" max="5049" width="5.42578125" style="126" customWidth="1"/>
    <col min="5050" max="5065" width="4" style="126" customWidth="1"/>
    <col min="5066" max="5067" width="3.42578125" style="126" customWidth="1"/>
    <col min="5068" max="5105" width="3.5703125" style="126" customWidth="1"/>
    <col min="5106" max="5296" width="7.5703125" style="126"/>
    <col min="5297" max="5297" width="1.5703125" style="126" customWidth="1"/>
    <col min="5298" max="5301" width="3.5703125" style="126" customWidth="1"/>
    <col min="5302" max="5305" width="5.42578125" style="126" customWidth="1"/>
    <col min="5306" max="5321" width="4" style="126" customWidth="1"/>
    <col min="5322" max="5323" width="3.42578125" style="126" customWidth="1"/>
    <col min="5324" max="5361" width="3.5703125" style="126" customWidth="1"/>
    <col min="5362" max="5552" width="7.5703125" style="126"/>
    <col min="5553" max="5553" width="1.5703125" style="126" customWidth="1"/>
    <col min="5554" max="5557" width="3.5703125" style="126" customWidth="1"/>
    <col min="5558" max="5561" width="5.42578125" style="126" customWidth="1"/>
    <col min="5562" max="5577" width="4" style="126" customWidth="1"/>
    <col min="5578" max="5579" width="3.42578125" style="126" customWidth="1"/>
    <col min="5580" max="5617" width="3.5703125" style="126" customWidth="1"/>
    <col min="5618" max="5808" width="7.5703125" style="126"/>
    <col min="5809" max="5809" width="1.5703125" style="126" customWidth="1"/>
    <col min="5810" max="5813" width="3.5703125" style="126" customWidth="1"/>
    <col min="5814" max="5817" width="5.42578125" style="126" customWidth="1"/>
    <col min="5818" max="5833" width="4" style="126" customWidth="1"/>
    <col min="5834" max="5835" width="3.42578125" style="126" customWidth="1"/>
    <col min="5836" max="5873" width="3.5703125" style="126" customWidth="1"/>
    <col min="5874" max="6064" width="7.5703125" style="126"/>
    <col min="6065" max="6065" width="1.5703125" style="126" customWidth="1"/>
    <col min="6066" max="6069" width="3.5703125" style="126" customWidth="1"/>
    <col min="6070" max="6073" width="5.42578125" style="126" customWidth="1"/>
    <col min="6074" max="6089" width="4" style="126" customWidth="1"/>
    <col min="6090" max="6091" width="3.42578125" style="126" customWidth="1"/>
    <col min="6092" max="6129" width="3.5703125" style="126" customWidth="1"/>
    <col min="6130" max="6320" width="7.5703125" style="126"/>
    <col min="6321" max="6321" width="1.5703125" style="126" customWidth="1"/>
    <col min="6322" max="6325" width="3.5703125" style="126" customWidth="1"/>
    <col min="6326" max="6329" width="5.42578125" style="126" customWidth="1"/>
    <col min="6330" max="6345" width="4" style="126" customWidth="1"/>
    <col min="6346" max="6347" width="3.42578125" style="126" customWidth="1"/>
    <col min="6348" max="6385" width="3.5703125" style="126" customWidth="1"/>
    <col min="6386" max="6576" width="7.5703125" style="126"/>
    <col min="6577" max="6577" width="1.5703125" style="126" customWidth="1"/>
    <col min="6578" max="6581" width="3.5703125" style="126" customWidth="1"/>
    <col min="6582" max="6585" width="5.42578125" style="126" customWidth="1"/>
    <col min="6586" max="6601" width="4" style="126" customWidth="1"/>
    <col min="6602" max="6603" width="3.42578125" style="126" customWidth="1"/>
    <col min="6604" max="6641" width="3.5703125" style="126" customWidth="1"/>
    <col min="6642" max="6832" width="7.5703125" style="126"/>
    <col min="6833" max="6833" width="1.5703125" style="126" customWidth="1"/>
    <col min="6834" max="6837" width="3.5703125" style="126" customWidth="1"/>
    <col min="6838" max="6841" width="5.42578125" style="126" customWidth="1"/>
    <col min="6842" max="6857" width="4" style="126" customWidth="1"/>
    <col min="6858" max="6859" width="3.42578125" style="126" customWidth="1"/>
    <col min="6860" max="6897" width="3.5703125" style="126" customWidth="1"/>
    <col min="6898" max="7088" width="7.5703125" style="126"/>
    <col min="7089" max="7089" width="1.5703125" style="126" customWidth="1"/>
    <col min="7090" max="7093" width="3.5703125" style="126" customWidth="1"/>
    <col min="7094" max="7097" width="5.42578125" style="126" customWidth="1"/>
    <col min="7098" max="7113" width="4" style="126" customWidth="1"/>
    <col min="7114" max="7115" width="3.42578125" style="126" customWidth="1"/>
    <col min="7116" max="7153" width="3.5703125" style="126" customWidth="1"/>
    <col min="7154" max="7344" width="7.5703125" style="126"/>
    <col min="7345" max="7345" width="1.5703125" style="126" customWidth="1"/>
    <col min="7346" max="7349" width="3.5703125" style="126" customWidth="1"/>
    <col min="7350" max="7353" width="5.42578125" style="126" customWidth="1"/>
    <col min="7354" max="7369" width="4" style="126" customWidth="1"/>
    <col min="7370" max="7371" width="3.42578125" style="126" customWidth="1"/>
    <col min="7372" max="7409" width="3.5703125" style="126" customWidth="1"/>
    <col min="7410" max="7600" width="7.5703125" style="126"/>
    <col min="7601" max="7601" width="1.5703125" style="126" customWidth="1"/>
    <col min="7602" max="7605" width="3.5703125" style="126" customWidth="1"/>
    <col min="7606" max="7609" width="5.42578125" style="126" customWidth="1"/>
    <col min="7610" max="7625" width="4" style="126" customWidth="1"/>
    <col min="7626" max="7627" width="3.42578125" style="126" customWidth="1"/>
    <col min="7628" max="7665" width="3.5703125" style="126" customWidth="1"/>
    <col min="7666" max="7856" width="7.5703125" style="126"/>
    <col min="7857" max="7857" width="1.5703125" style="126" customWidth="1"/>
    <col min="7858" max="7861" width="3.5703125" style="126" customWidth="1"/>
    <col min="7862" max="7865" width="5.42578125" style="126" customWidth="1"/>
    <col min="7866" max="7881" width="4" style="126" customWidth="1"/>
    <col min="7882" max="7883" width="3.42578125" style="126" customWidth="1"/>
    <col min="7884" max="7921" width="3.5703125" style="126" customWidth="1"/>
    <col min="7922" max="8112" width="7.5703125" style="126"/>
    <col min="8113" max="8113" width="1.5703125" style="126" customWidth="1"/>
    <col min="8114" max="8117" width="3.5703125" style="126" customWidth="1"/>
    <col min="8118" max="8121" width="5.42578125" style="126" customWidth="1"/>
    <col min="8122" max="8137" width="4" style="126" customWidth="1"/>
    <col min="8138" max="8139" width="3.42578125" style="126" customWidth="1"/>
    <col min="8140" max="8177" width="3.5703125" style="126" customWidth="1"/>
    <col min="8178" max="8368" width="7.5703125" style="126"/>
    <col min="8369" max="8369" width="1.5703125" style="126" customWidth="1"/>
    <col min="8370" max="8373" width="3.5703125" style="126" customWidth="1"/>
    <col min="8374" max="8377" width="5.42578125" style="126" customWidth="1"/>
    <col min="8378" max="8393" width="4" style="126" customWidth="1"/>
    <col min="8394" max="8395" width="3.42578125" style="126" customWidth="1"/>
    <col min="8396" max="8433" width="3.5703125" style="126" customWidth="1"/>
    <col min="8434" max="8624" width="7.5703125" style="126"/>
    <col min="8625" max="8625" width="1.5703125" style="126" customWidth="1"/>
    <col min="8626" max="8629" width="3.5703125" style="126" customWidth="1"/>
    <col min="8630" max="8633" width="5.42578125" style="126" customWidth="1"/>
    <col min="8634" max="8649" width="4" style="126" customWidth="1"/>
    <col min="8650" max="8651" width="3.42578125" style="126" customWidth="1"/>
    <col min="8652" max="8689" width="3.5703125" style="126" customWidth="1"/>
    <col min="8690" max="8880" width="7.5703125" style="126"/>
    <col min="8881" max="8881" width="1.5703125" style="126" customWidth="1"/>
    <col min="8882" max="8885" width="3.5703125" style="126" customWidth="1"/>
    <col min="8886" max="8889" width="5.42578125" style="126" customWidth="1"/>
    <col min="8890" max="8905" width="4" style="126" customWidth="1"/>
    <col min="8906" max="8907" width="3.42578125" style="126" customWidth="1"/>
    <col min="8908" max="8945" width="3.5703125" style="126" customWidth="1"/>
    <col min="8946" max="9136" width="7.5703125" style="126"/>
    <col min="9137" max="9137" width="1.5703125" style="126" customWidth="1"/>
    <col min="9138" max="9141" width="3.5703125" style="126" customWidth="1"/>
    <col min="9142" max="9145" width="5.42578125" style="126" customWidth="1"/>
    <col min="9146" max="9161" width="4" style="126" customWidth="1"/>
    <col min="9162" max="9163" width="3.42578125" style="126" customWidth="1"/>
    <col min="9164" max="9201" width="3.5703125" style="126" customWidth="1"/>
    <col min="9202" max="9392" width="7.5703125" style="126"/>
    <col min="9393" max="9393" width="1.5703125" style="126" customWidth="1"/>
    <col min="9394" max="9397" width="3.5703125" style="126" customWidth="1"/>
    <col min="9398" max="9401" width="5.42578125" style="126" customWidth="1"/>
    <col min="9402" max="9417" width="4" style="126" customWidth="1"/>
    <col min="9418" max="9419" width="3.42578125" style="126" customWidth="1"/>
    <col min="9420" max="9457" width="3.5703125" style="126" customWidth="1"/>
    <col min="9458" max="9648" width="7.5703125" style="126"/>
    <col min="9649" max="9649" width="1.5703125" style="126" customWidth="1"/>
    <col min="9650" max="9653" width="3.5703125" style="126" customWidth="1"/>
    <col min="9654" max="9657" width="5.42578125" style="126" customWidth="1"/>
    <col min="9658" max="9673" width="4" style="126" customWidth="1"/>
    <col min="9674" max="9675" width="3.42578125" style="126" customWidth="1"/>
    <col min="9676" max="9713" width="3.5703125" style="126" customWidth="1"/>
    <col min="9714" max="9904" width="7.5703125" style="126"/>
    <col min="9905" max="9905" width="1.5703125" style="126" customWidth="1"/>
    <col min="9906" max="9909" width="3.5703125" style="126" customWidth="1"/>
    <col min="9910" max="9913" width="5.42578125" style="126" customWidth="1"/>
    <col min="9914" max="9929" width="4" style="126" customWidth="1"/>
    <col min="9930" max="9931" width="3.42578125" style="126" customWidth="1"/>
    <col min="9932" max="9969" width="3.5703125" style="126" customWidth="1"/>
    <col min="9970" max="10160" width="7.5703125" style="126"/>
    <col min="10161" max="10161" width="1.5703125" style="126" customWidth="1"/>
    <col min="10162" max="10165" width="3.5703125" style="126" customWidth="1"/>
    <col min="10166" max="10169" width="5.42578125" style="126" customWidth="1"/>
    <col min="10170" max="10185" width="4" style="126" customWidth="1"/>
    <col min="10186" max="10187" width="3.42578125" style="126" customWidth="1"/>
    <col min="10188" max="10225" width="3.5703125" style="126" customWidth="1"/>
    <col min="10226" max="10416" width="7.5703125" style="126"/>
    <col min="10417" max="10417" width="1.5703125" style="126" customWidth="1"/>
    <col min="10418" max="10421" width="3.5703125" style="126" customWidth="1"/>
    <col min="10422" max="10425" width="5.42578125" style="126" customWidth="1"/>
    <col min="10426" max="10441" width="4" style="126" customWidth="1"/>
    <col min="10442" max="10443" width="3.42578125" style="126" customWidth="1"/>
    <col min="10444" max="10481" width="3.5703125" style="126" customWidth="1"/>
    <col min="10482" max="10672" width="7.5703125" style="126"/>
    <col min="10673" max="10673" width="1.5703125" style="126" customWidth="1"/>
    <col min="10674" max="10677" width="3.5703125" style="126" customWidth="1"/>
    <col min="10678" max="10681" width="5.42578125" style="126" customWidth="1"/>
    <col min="10682" max="10697" width="4" style="126" customWidth="1"/>
    <col min="10698" max="10699" width="3.42578125" style="126" customWidth="1"/>
    <col min="10700" max="10737" width="3.5703125" style="126" customWidth="1"/>
    <col min="10738" max="10928" width="7.5703125" style="126"/>
    <col min="10929" max="10929" width="1.5703125" style="126" customWidth="1"/>
    <col min="10930" max="10933" width="3.5703125" style="126" customWidth="1"/>
    <col min="10934" max="10937" width="5.42578125" style="126" customWidth="1"/>
    <col min="10938" max="10953" width="4" style="126" customWidth="1"/>
    <col min="10954" max="10955" width="3.42578125" style="126" customWidth="1"/>
    <col min="10956" max="10993" width="3.5703125" style="126" customWidth="1"/>
    <col min="10994" max="11184" width="7.5703125" style="126"/>
    <col min="11185" max="11185" width="1.5703125" style="126" customWidth="1"/>
    <col min="11186" max="11189" width="3.5703125" style="126" customWidth="1"/>
    <col min="11190" max="11193" width="5.42578125" style="126" customWidth="1"/>
    <col min="11194" max="11209" width="4" style="126" customWidth="1"/>
    <col min="11210" max="11211" width="3.42578125" style="126" customWidth="1"/>
    <col min="11212" max="11249" width="3.5703125" style="126" customWidth="1"/>
    <col min="11250" max="11440" width="7.5703125" style="126"/>
    <col min="11441" max="11441" width="1.5703125" style="126" customWidth="1"/>
    <col min="11442" max="11445" width="3.5703125" style="126" customWidth="1"/>
    <col min="11446" max="11449" width="5.42578125" style="126" customWidth="1"/>
    <col min="11450" max="11465" width="4" style="126" customWidth="1"/>
    <col min="11466" max="11467" width="3.42578125" style="126" customWidth="1"/>
    <col min="11468" max="11505" width="3.5703125" style="126" customWidth="1"/>
    <col min="11506" max="11696" width="7.5703125" style="126"/>
    <col min="11697" max="11697" width="1.5703125" style="126" customWidth="1"/>
    <col min="11698" max="11701" width="3.5703125" style="126" customWidth="1"/>
    <col min="11702" max="11705" width="5.42578125" style="126" customWidth="1"/>
    <col min="11706" max="11721" width="4" style="126" customWidth="1"/>
    <col min="11722" max="11723" width="3.42578125" style="126" customWidth="1"/>
    <col min="11724" max="11761" width="3.5703125" style="126" customWidth="1"/>
    <col min="11762" max="11952" width="7.5703125" style="126"/>
    <col min="11953" max="11953" width="1.5703125" style="126" customWidth="1"/>
    <col min="11954" max="11957" width="3.5703125" style="126" customWidth="1"/>
    <col min="11958" max="11961" width="5.42578125" style="126" customWidth="1"/>
    <col min="11962" max="11977" width="4" style="126" customWidth="1"/>
    <col min="11978" max="11979" width="3.42578125" style="126" customWidth="1"/>
    <col min="11980" max="12017" width="3.5703125" style="126" customWidth="1"/>
    <col min="12018" max="12208" width="7.5703125" style="126"/>
    <col min="12209" max="12209" width="1.5703125" style="126" customWidth="1"/>
    <col min="12210" max="12213" width="3.5703125" style="126" customWidth="1"/>
    <col min="12214" max="12217" width="5.42578125" style="126" customWidth="1"/>
    <col min="12218" max="12233" width="4" style="126" customWidth="1"/>
    <col min="12234" max="12235" width="3.42578125" style="126" customWidth="1"/>
    <col min="12236" max="12273" width="3.5703125" style="126" customWidth="1"/>
    <col min="12274" max="12464" width="7.5703125" style="126"/>
    <col min="12465" max="12465" width="1.5703125" style="126" customWidth="1"/>
    <col min="12466" max="12469" width="3.5703125" style="126" customWidth="1"/>
    <col min="12470" max="12473" width="5.42578125" style="126" customWidth="1"/>
    <col min="12474" max="12489" width="4" style="126" customWidth="1"/>
    <col min="12490" max="12491" width="3.42578125" style="126" customWidth="1"/>
    <col min="12492" max="12529" width="3.5703125" style="126" customWidth="1"/>
    <col min="12530" max="12720" width="7.5703125" style="126"/>
    <col min="12721" max="12721" width="1.5703125" style="126" customWidth="1"/>
    <col min="12722" max="12725" width="3.5703125" style="126" customWidth="1"/>
    <col min="12726" max="12729" width="5.42578125" style="126" customWidth="1"/>
    <col min="12730" max="12745" width="4" style="126" customWidth="1"/>
    <col min="12746" max="12747" width="3.42578125" style="126" customWidth="1"/>
    <col min="12748" max="12785" width="3.5703125" style="126" customWidth="1"/>
    <col min="12786" max="12976" width="7.5703125" style="126"/>
    <col min="12977" max="12977" width="1.5703125" style="126" customWidth="1"/>
    <col min="12978" max="12981" width="3.5703125" style="126" customWidth="1"/>
    <col min="12982" max="12985" width="5.42578125" style="126" customWidth="1"/>
    <col min="12986" max="13001" width="4" style="126" customWidth="1"/>
    <col min="13002" max="13003" width="3.42578125" style="126" customWidth="1"/>
    <col min="13004" max="13041" width="3.5703125" style="126" customWidth="1"/>
    <col min="13042" max="13232" width="7.5703125" style="126"/>
    <col min="13233" max="13233" width="1.5703125" style="126" customWidth="1"/>
    <col min="13234" max="13237" width="3.5703125" style="126" customWidth="1"/>
    <col min="13238" max="13241" width="5.42578125" style="126" customWidth="1"/>
    <col min="13242" max="13257" width="4" style="126" customWidth="1"/>
    <col min="13258" max="13259" width="3.42578125" style="126" customWidth="1"/>
    <col min="13260" max="13297" width="3.5703125" style="126" customWidth="1"/>
    <col min="13298" max="13488" width="7.5703125" style="126"/>
    <col min="13489" max="13489" width="1.5703125" style="126" customWidth="1"/>
    <col min="13490" max="13493" width="3.5703125" style="126" customWidth="1"/>
    <col min="13494" max="13497" width="5.42578125" style="126" customWidth="1"/>
    <col min="13498" max="13513" width="4" style="126" customWidth="1"/>
    <col min="13514" max="13515" width="3.42578125" style="126" customWidth="1"/>
    <col min="13516" max="13553" width="3.5703125" style="126" customWidth="1"/>
    <col min="13554" max="13744" width="7.5703125" style="126"/>
    <col min="13745" max="13745" width="1.5703125" style="126" customWidth="1"/>
    <col min="13746" max="13749" width="3.5703125" style="126" customWidth="1"/>
    <col min="13750" max="13753" width="5.42578125" style="126" customWidth="1"/>
    <col min="13754" max="13769" width="4" style="126" customWidth="1"/>
    <col min="13770" max="13771" width="3.42578125" style="126" customWidth="1"/>
    <col min="13772" max="13809" width="3.5703125" style="126" customWidth="1"/>
    <col min="13810" max="14000" width="7.5703125" style="126"/>
    <col min="14001" max="14001" width="1.5703125" style="126" customWidth="1"/>
    <col min="14002" max="14005" width="3.5703125" style="126" customWidth="1"/>
    <col min="14006" max="14009" width="5.42578125" style="126" customWidth="1"/>
    <col min="14010" max="14025" width="4" style="126" customWidth="1"/>
    <col min="14026" max="14027" width="3.42578125" style="126" customWidth="1"/>
    <col min="14028" max="14065" width="3.5703125" style="126" customWidth="1"/>
    <col min="14066" max="14256" width="7.5703125" style="126"/>
    <col min="14257" max="14257" width="1.5703125" style="126" customWidth="1"/>
    <col min="14258" max="14261" width="3.5703125" style="126" customWidth="1"/>
    <col min="14262" max="14265" width="5.42578125" style="126" customWidth="1"/>
    <col min="14266" max="14281" width="4" style="126" customWidth="1"/>
    <col min="14282" max="14283" width="3.42578125" style="126" customWidth="1"/>
    <col min="14284" max="14321" width="3.5703125" style="126" customWidth="1"/>
    <col min="14322" max="14512" width="7.5703125" style="126"/>
    <col min="14513" max="14513" width="1.5703125" style="126" customWidth="1"/>
    <col min="14514" max="14517" width="3.5703125" style="126" customWidth="1"/>
    <col min="14518" max="14521" width="5.42578125" style="126" customWidth="1"/>
    <col min="14522" max="14537" width="4" style="126" customWidth="1"/>
    <col min="14538" max="14539" width="3.42578125" style="126" customWidth="1"/>
    <col min="14540" max="14577" width="3.5703125" style="126" customWidth="1"/>
    <col min="14578" max="14768" width="7.5703125" style="126"/>
    <col min="14769" max="14769" width="1.5703125" style="126" customWidth="1"/>
    <col min="14770" max="14773" width="3.5703125" style="126" customWidth="1"/>
    <col min="14774" max="14777" width="5.42578125" style="126" customWidth="1"/>
    <col min="14778" max="14793" width="4" style="126" customWidth="1"/>
    <col min="14794" max="14795" width="3.42578125" style="126" customWidth="1"/>
    <col min="14796" max="14833" width="3.5703125" style="126" customWidth="1"/>
    <col min="14834" max="15024" width="7.5703125" style="126"/>
    <col min="15025" max="15025" width="1.5703125" style="126" customWidth="1"/>
    <col min="15026" max="15029" width="3.5703125" style="126" customWidth="1"/>
    <col min="15030" max="15033" width="5.42578125" style="126" customWidth="1"/>
    <col min="15034" max="15049" width="4" style="126" customWidth="1"/>
    <col min="15050" max="15051" width="3.42578125" style="126" customWidth="1"/>
    <col min="15052" max="15089" width="3.5703125" style="126" customWidth="1"/>
    <col min="15090" max="15280" width="7.5703125" style="126"/>
    <col min="15281" max="15281" width="1.5703125" style="126" customWidth="1"/>
    <col min="15282" max="15285" width="3.5703125" style="126" customWidth="1"/>
    <col min="15286" max="15289" width="5.42578125" style="126" customWidth="1"/>
    <col min="15290" max="15305" width="4" style="126" customWidth="1"/>
    <col min="15306" max="15307" width="3.42578125" style="126" customWidth="1"/>
    <col min="15308" max="15345" width="3.5703125" style="126" customWidth="1"/>
    <col min="15346" max="15536" width="7.5703125" style="126"/>
    <col min="15537" max="15537" width="1.5703125" style="126" customWidth="1"/>
    <col min="15538" max="15541" width="3.5703125" style="126" customWidth="1"/>
    <col min="15542" max="15545" width="5.42578125" style="126" customWidth="1"/>
    <col min="15546" max="15561" width="4" style="126" customWidth="1"/>
    <col min="15562" max="15563" width="3.42578125" style="126" customWidth="1"/>
    <col min="15564" max="15601" width="3.5703125" style="126" customWidth="1"/>
    <col min="15602" max="15792" width="7.5703125" style="126"/>
    <col min="15793" max="15793" width="1.5703125" style="126" customWidth="1"/>
    <col min="15794" max="15797" width="3.5703125" style="126" customWidth="1"/>
    <col min="15798" max="15801" width="5.42578125" style="126" customWidth="1"/>
    <col min="15802" max="15817" width="4" style="126" customWidth="1"/>
    <col min="15818" max="15819" width="3.42578125" style="126" customWidth="1"/>
    <col min="15820" max="15857" width="3.5703125" style="126" customWidth="1"/>
    <col min="15858" max="16048" width="7.5703125" style="126"/>
    <col min="16049" max="16049" width="1.5703125" style="126" customWidth="1"/>
    <col min="16050" max="16053" width="3.5703125" style="126" customWidth="1"/>
    <col min="16054" max="16057" width="5.42578125" style="126" customWidth="1"/>
    <col min="16058" max="16073" width="4" style="126" customWidth="1"/>
    <col min="16074" max="16075" width="3.42578125" style="126" customWidth="1"/>
    <col min="16076" max="16113" width="3.5703125" style="126" customWidth="1"/>
    <col min="16114" max="16384" width="7.5703125" style="126"/>
  </cols>
  <sheetData>
    <row r="1" spans="1:31" ht="21.75">
      <c r="A1" s="530" t="s">
        <v>34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127" t="s">
        <v>40</v>
      </c>
      <c r="M1" s="127"/>
      <c r="N1" s="127"/>
      <c r="O1" s="127"/>
      <c r="P1" s="260"/>
      <c r="Q1" s="527" t="str">
        <f>'Data Record(50)'!Q1</f>
        <v>SPR16060068-1</v>
      </c>
      <c r="R1" s="527"/>
      <c r="S1" s="527"/>
      <c r="T1" s="527"/>
      <c r="U1" s="527"/>
      <c r="V1" s="527"/>
      <c r="AC1" s="128"/>
      <c r="AD1" s="128"/>
      <c r="AE1" s="129"/>
    </row>
    <row r="2" spans="1:31" ht="21.75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128" t="s">
        <v>55</v>
      </c>
      <c r="M2" s="127"/>
      <c r="N2" s="128"/>
      <c r="O2" s="127"/>
      <c r="P2" s="528">
        <f>'Data Record(50)'!P2</f>
        <v>42370</v>
      </c>
      <c r="Q2" s="529"/>
      <c r="R2" s="529"/>
      <c r="S2" s="529"/>
      <c r="T2" s="529"/>
      <c r="U2" s="128" t="s">
        <v>56</v>
      </c>
      <c r="V2" s="127"/>
      <c r="W2" s="131"/>
      <c r="X2" s="131"/>
      <c r="Y2" s="131"/>
      <c r="Z2" s="528">
        <f>'Data Record(50)'!Z2</f>
        <v>42370</v>
      </c>
      <c r="AA2" s="528"/>
      <c r="AB2" s="528"/>
      <c r="AC2" s="528"/>
      <c r="AD2" s="528"/>
      <c r="AE2" s="129"/>
    </row>
    <row r="3" spans="1:31" ht="21.75">
      <c r="A3" s="531" t="s">
        <v>57</v>
      </c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127" t="s">
        <v>58</v>
      </c>
      <c r="M3" s="127"/>
      <c r="N3" s="127"/>
      <c r="O3" s="127"/>
      <c r="P3" s="127"/>
      <c r="R3" s="538">
        <f>'Data Record(50)'!R3:S3</f>
        <v>23</v>
      </c>
      <c r="S3" s="538"/>
      <c r="T3" s="132" t="s">
        <v>59</v>
      </c>
      <c r="U3" s="538">
        <f>'Data Record(50)'!U3</f>
        <v>50</v>
      </c>
      <c r="V3" s="538"/>
      <c r="W3" s="133" t="s">
        <v>60</v>
      </c>
      <c r="X3" s="127"/>
      <c r="AC3" s="127"/>
      <c r="AD3" s="127"/>
      <c r="AE3" s="130"/>
    </row>
    <row r="4" spans="1:31" ht="21.75">
      <c r="A4" s="532"/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127" t="s">
        <v>35</v>
      </c>
      <c r="M4" s="127"/>
      <c r="N4" s="127"/>
      <c r="O4" s="127"/>
      <c r="P4" s="127"/>
      <c r="Q4" s="127" t="s">
        <v>61</v>
      </c>
      <c r="R4" s="127"/>
      <c r="S4" s="127"/>
      <c r="T4" s="127"/>
      <c r="U4" s="127"/>
      <c r="V4" s="127"/>
      <c r="W4" s="127"/>
      <c r="X4" s="127"/>
      <c r="Y4" s="127" t="s">
        <v>62</v>
      </c>
      <c r="Z4" s="127"/>
      <c r="AA4" s="127"/>
      <c r="AB4" s="127"/>
      <c r="AC4" s="127"/>
      <c r="AD4" s="127"/>
      <c r="AE4" s="130"/>
    </row>
    <row r="5" spans="1:31" s="102" customFormat="1" ht="23.1" customHeight="1">
      <c r="A5" s="134" t="s">
        <v>63</v>
      </c>
      <c r="B5" s="135"/>
      <c r="C5" s="135"/>
      <c r="D5" s="135"/>
      <c r="E5" s="135"/>
      <c r="F5" s="539" t="str">
        <f>'Data Record(50)'!$F$5:$AC$5</f>
        <v>SP</v>
      </c>
      <c r="G5" s="539"/>
      <c r="H5" s="539"/>
      <c r="I5" s="539"/>
      <c r="J5" s="539"/>
      <c r="K5" s="539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39"/>
      <c r="Y5" s="539"/>
      <c r="Z5" s="539"/>
      <c r="AA5" s="539"/>
      <c r="AB5" s="539"/>
      <c r="AC5" s="539"/>
      <c r="AD5" s="137"/>
    </row>
    <row r="6" spans="1:31" s="102" customFormat="1" ht="23.1" customHeight="1">
      <c r="A6" s="134" t="s">
        <v>64</v>
      </c>
      <c r="B6" s="135"/>
      <c r="C6" s="135"/>
      <c r="D6" s="135"/>
      <c r="E6" s="135"/>
      <c r="F6" s="536" t="str">
        <f>'Data Record(50)'!$F$6:$O$6</f>
        <v>Chamber</v>
      </c>
      <c r="G6" s="536"/>
      <c r="H6" s="536"/>
      <c r="I6" s="536"/>
      <c r="J6" s="536"/>
      <c r="K6" s="536"/>
      <c r="L6" s="536"/>
      <c r="M6" s="536"/>
      <c r="N6" s="536"/>
      <c r="O6" s="536"/>
      <c r="P6" s="141" t="s">
        <v>65</v>
      </c>
      <c r="Q6" s="142"/>
      <c r="T6" s="536" t="str">
        <f>'Data Record(50)'!$T$6:$AC$6</f>
        <v>OKOKOK</v>
      </c>
      <c r="U6" s="536"/>
      <c r="V6" s="536"/>
      <c r="W6" s="536"/>
      <c r="X6" s="536"/>
      <c r="Y6" s="536"/>
      <c r="Z6" s="536"/>
      <c r="AA6" s="536"/>
      <c r="AB6" s="536"/>
      <c r="AC6" s="536"/>
      <c r="AD6" s="137"/>
    </row>
    <row r="7" spans="1:31" s="102" customFormat="1" ht="23.1" customHeight="1">
      <c r="A7" s="134" t="s">
        <v>36</v>
      </c>
      <c r="D7" s="533" t="str">
        <f>'Data Record(50)'!$D$7:$J$7</f>
        <v>TE-01</v>
      </c>
      <c r="E7" s="533"/>
      <c r="F7" s="533"/>
      <c r="G7" s="533"/>
      <c r="H7" s="533"/>
      <c r="I7" s="533"/>
      <c r="J7" s="533"/>
      <c r="L7" s="534" t="s">
        <v>66</v>
      </c>
      <c r="M7" s="534"/>
      <c r="N7" s="534"/>
      <c r="O7" s="533">
        <f>'Data Record(50)'!$O$7:$V$7</f>
        <v>987654</v>
      </c>
      <c r="P7" s="533"/>
      <c r="Q7" s="533"/>
      <c r="R7" s="533"/>
      <c r="S7" s="533"/>
      <c r="T7" s="533"/>
      <c r="U7" s="533"/>
      <c r="V7" s="533"/>
      <c r="W7" s="535" t="s">
        <v>37</v>
      </c>
      <c r="X7" s="535"/>
      <c r="Y7" s="536" t="str">
        <f>'Data Record(50)'!$Y$7:$AC$7</f>
        <v>TT-1</v>
      </c>
      <c r="Z7" s="536"/>
      <c r="AA7" s="536"/>
      <c r="AB7" s="536"/>
      <c r="AC7" s="536"/>
      <c r="AD7" s="137"/>
      <c r="AE7" s="143"/>
    </row>
    <row r="8" spans="1:31" s="102" customFormat="1" ht="23.1" customHeight="1">
      <c r="A8" s="144" t="s">
        <v>68</v>
      </c>
      <c r="B8" s="137"/>
      <c r="C8" s="135"/>
      <c r="D8" s="540">
        <f>'Data Record(50)'!$D$8:$E$8</f>
        <v>0</v>
      </c>
      <c r="E8" s="540"/>
      <c r="F8" s="141" t="s">
        <v>44</v>
      </c>
      <c r="G8" s="540">
        <f>'Data Record(50)'!$G$8:$H$8</f>
        <v>200</v>
      </c>
      <c r="H8" s="540"/>
      <c r="I8" s="137"/>
      <c r="N8" s="145" t="s">
        <v>38</v>
      </c>
      <c r="O8" s="540">
        <f>'Data Record(50)'!$O$8:$R$8</f>
        <v>0.1</v>
      </c>
      <c r="P8" s="540"/>
      <c r="Q8" s="141"/>
      <c r="R8" s="141"/>
      <c r="W8" s="146" t="s">
        <v>153</v>
      </c>
      <c r="X8" s="541"/>
      <c r="Y8" s="541"/>
      <c r="Z8" s="141"/>
      <c r="AA8" s="141"/>
      <c r="AB8" s="137"/>
      <c r="AC8" s="137"/>
      <c r="AD8" s="137"/>
    </row>
    <row r="9" spans="1:31" s="102" customFormat="1" ht="23.1" customHeight="1">
      <c r="A9" s="147" t="s">
        <v>70</v>
      </c>
      <c r="B9" s="147"/>
      <c r="C9" s="147"/>
      <c r="D9" s="147"/>
      <c r="E9" s="147"/>
      <c r="F9" s="144"/>
      <c r="G9" s="144"/>
      <c r="H9" s="144" t="s">
        <v>71</v>
      </c>
      <c r="J9" s="148"/>
      <c r="L9" s="144" t="s">
        <v>72</v>
      </c>
      <c r="N9" s="144"/>
      <c r="O9" s="539"/>
      <c r="P9" s="539"/>
      <c r="Q9" s="539"/>
      <c r="R9" s="539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137"/>
      <c r="AE9" s="143"/>
    </row>
    <row r="10" spans="1:31" s="102" customFormat="1" ht="6.75" customHeight="1">
      <c r="A10" s="149"/>
      <c r="B10" s="149"/>
      <c r="C10" s="149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7"/>
      <c r="AB10" s="137"/>
      <c r="AC10" s="137"/>
      <c r="AD10" s="137"/>
      <c r="AE10" s="143"/>
    </row>
    <row r="11" spans="1:31" s="102" customFormat="1" ht="23.1" customHeight="1">
      <c r="A11" s="144" t="s">
        <v>39</v>
      </c>
      <c r="B11" s="144"/>
      <c r="C11" s="144"/>
      <c r="D11" s="144"/>
      <c r="E11" s="144"/>
      <c r="F11" s="144"/>
      <c r="G11" s="167"/>
      <c r="H11" s="136"/>
      <c r="I11" s="136"/>
      <c r="J11" s="136"/>
      <c r="K11" s="136"/>
      <c r="L11" s="136"/>
      <c r="M11" s="136"/>
      <c r="N11" s="136"/>
      <c r="O11" s="137"/>
      <c r="P11" s="137"/>
      <c r="Q11" s="134"/>
      <c r="R11" s="151" t="s">
        <v>73</v>
      </c>
      <c r="S11" s="151"/>
      <c r="T11" s="212"/>
      <c r="U11" s="136"/>
      <c r="V11" s="136"/>
      <c r="W11" s="136"/>
      <c r="X11" s="136"/>
      <c r="Y11" s="136"/>
      <c r="Z11" s="136"/>
      <c r="AA11" s="137"/>
      <c r="AB11" s="137"/>
      <c r="AC11" s="137"/>
      <c r="AD11" s="137"/>
      <c r="AE11" s="121"/>
    </row>
    <row r="12" spans="1:31" s="102" customFormat="1" ht="23.1" customHeight="1">
      <c r="A12" s="144" t="s">
        <v>39</v>
      </c>
      <c r="B12" s="144"/>
      <c r="C12" s="144"/>
      <c r="D12" s="144"/>
      <c r="E12" s="144"/>
      <c r="F12" s="144"/>
      <c r="G12" s="168"/>
      <c r="H12" s="136"/>
      <c r="I12" s="136"/>
      <c r="J12" s="136"/>
      <c r="K12" s="136"/>
      <c r="L12" s="136"/>
      <c r="M12" s="136"/>
      <c r="N12" s="136"/>
      <c r="O12" s="137"/>
      <c r="P12" s="137"/>
      <c r="Q12" s="134"/>
      <c r="R12" s="151" t="s">
        <v>73</v>
      </c>
      <c r="S12" s="151"/>
      <c r="T12" s="212"/>
      <c r="U12" s="136"/>
      <c r="V12" s="136"/>
      <c r="W12" s="136"/>
      <c r="X12" s="136"/>
      <c r="Y12" s="136"/>
      <c r="Z12" s="136"/>
      <c r="AA12" s="137"/>
      <c r="AB12" s="137"/>
      <c r="AC12" s="137"/>
      <c r="AD12" s="137"/>
    </row>
    <row r="13" spans="1:31" s="102" customFormat="1" ht="18" customHeight="1">
      <c r="W13" s="152"/>
      <c r="X13" s="152"/>
      <c r="Y13" s="152"/>
      <c r="AD13" s="153"/>
    </row>
    <row r="14" spans="1:31" ht="18.75" customHeight="1">
      <c r="A14" s="187" t="s">
        <v>113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98"/>
      <c r="M14" s="198"/>
      <c r="N14" s="198"/>
      <c r="O14" s="198"/>
      <c r="P14" s="198"/>
      <c r="Q14" s="198"/>
      <c r="R14" s="193"/>
      <c r="S14" s="193"/>
      <c r="T14" s="193"/>
      <c r="U14" s="193"/>
      <c r="V14" s="193"/>
      <c r="W14" s="193"/>
      <c r="X14" s="165"/>
      <c r="Y14" s="165"/>
      <c r="Z14" s="165"/>
      <c r="AA14" s="165"/>
      <c r="AB14" s="165"/>
      <c r="AC14" s="165"/>
      <c r="AD14" s="165"/>
      <c r="AE14" s="140"/>
    </row>
    <row r="15" spans="1:31" ht="18.75" customHeight="1">
      <c r="A15" s="545" t="s">
        <v>114</v>
      </c>
      <c r="B15" s="546"/>
      <c r="C15" s="545" t="s">
        <v>93</v>
      </c>
      <c r="D15" s="546"/>
      <c r="E15" s="547" t="s">
        <v>143</v>
      </c>
      <c r="F15" s="548"/>
      <c r="G15" s="548"/>
      <c r="H15" s="548"/>
      <c r="I15" s="548"/>
      <c r="J15" s="548"/>
      <c r="K15" s="548"/>
      <c r="L15" s="548"/>
      <c r="M15" s="548"/>
      <c r="N15" s="548"/>
      <c r="O15" s="548"/>
      <c r="P15" s="548"/>
      <c r="Q15" s="548"/>
      <c r="R15" s="548"/>
      <c r="S15" s="548"/>
      <c r="T15" s="548"/>
      <c r="U15" s="548"/>
      <c r="V15" s="548"/>
      <c r="W15" s="548"/>
      <c r="X15" s="548"/>
      <c r="Y15" s="548"/>
      <c r="Z15" s="548"/>
      <c r="AA15" s="548"/>
      <c r="AB15" s="548"/>
      <c r="AC15" s="548"/>
      <c r="AD15" s="548"/>
      <c r="AE15" s="549"/>
    </row>
    <row r="16" spans="1:31" ht="18.75" customHeight="1">
      <c r="A16" s="525" t="s">
        <v>101</v>
      </c>
      <c r="B16" s="550"/>
      <c r="C16" s="525" t="s">
        <v>142</v>
      </c>
      <c r="D16" s="550"/>
      <c r="E16" s="525" t="s">
        <v>115</v>
      </c>
      <c r="F16" s="521"/>
      <c r="G16" s="521"/>
      <c r="H16" s="522" t="s">
        <v>116</v>
      </c>
      <c r="I16" s="523"/>
      <c r="J16" s="524"/>
      <c r="K16" s="521" t="s">
        <v>117</v>
      </c>
      <c r="L16" s="521"/>
      <c r="M16" s="521"/>
      <c r="N16" s="522" t="s">
        <v>118</v>
      </c>
      <c r="O16" s="523"/>
      <c r="P16" s="524"/>
      <c r="Q16" s="521" t="s">
        <v>119</v>
      </c>
      <c r="R16" s="521"/>
      <c r="S16" s="521"/>
      <c r="T16" s="522" t="s">
        <v>120</v>
      </c>
      <c r="U16" s="523"/>
      <c r="V16" s="524"/>
      <c r="W16" s="522" t="s">
        <v>121</v>
      </c>
      <c r="X16" s="523"/>
      <c r="Y16" s="524"/>
      <c r="Z16" s="522" t="s">
        <v>122</v>
      </c>
      <c r="AA16" s="523"/>
      <c r="AB16" s="524"/>
      <c r="AC16" s="522" t="s">
        <v>123</v>
      </c>
      <c r="AD16" s="523"/>
      <c r="AE16" s="524"/>
    </row>
    <row r="17" spans="1:31" ht="18.75" customHeight="1">
      <c r="A17" s="517">
        <v>1</v>
      </c>
      <c r="B17" s="518"/>
      <c r="C17" s="542">
        <v>100</v>
      </c>
      <c r="D17" s="543"/>
      <c r="E17" s="544">
        <v>100.92100000000001</v>
      </c>
      <c r="F17" s="526"/>
      <c r="G17" s="526"/>
      <c r="H17" s="513">
        <v>100.502</v>
      </c>
      <c r="I17" s="512"/>
      <c r="J17" s="514"/>
      <c r="K17" s="526">
        <v>100.923</v>
      </c>
      <c r="L17" s="526"/>
      <c r="M17" s="526"/>
      <c r="N17" s="513">
        <v>100.029</v>
      </c>
      <c r="O17" s="512"/>
      <c r="P17" s="514"/>
      <c r="Q17" s="526">
        <v>100.10899999999999</v>
      </c>
      <c r="R17" s="526"/>
      <c r="S17" s="526"/>
      <c r="T17" s="513">
        <v>100.631</v>
      </c>
      <c r="U17" s="512"/>
      <c r="V17" s="514"/>
      <c r="W17" s="513">
        <v>100.85899999999999</v>
      </c>
      <c r="X17" s="512"/>
      <c r="Y17" s="514"/>
      <c r="Z17" s="513">
        <v>100.61199999999999</v>
      </c>
      <c r="AA17" s="512"/>
      <c r="AB17" s="514"/>
      <c r="AC17" s="513">
        <v>100.624</v>
      </c>
      <c r="AD17" s="512"/>
      <c r="AE17" s="514"/>
    </row>
    <row r="18" spans="1:31" ht="18.75" customHeight="1">
      <c r="A18" s="517">
        <f t="shared" ref="A18:A46" si="0">A17+1</f>
        <v>2</v>
      </c>
      <c r="B18" s="518"/>
      <c r="C18" s="519">
        <f>C17</f>
        <v>100</v>
      </c>
      <c r="D18" s="520"/>
      <c r="E18" s="513">
        <v>100.92100000000001</v>
      </c>
      <c r="F18" s="512"/>
      <c r="G18" s="512"/>
      <c r="H18" s="513">
        <v>100.502</v>
      </c>
      <c r="I18" s="512"/>
      <c r="J18" s="514"/>
      <c r="K18" s="512">
        <v>100.923</v>
      </c>
      <c r="L18" s="512"/>
      <c r="M18" s="512"/>
      <c r="N18" s="513">
        <v>100.029</v>
      </c>
      <c r="O18" s="512"/>
      <c r="P18" s="514"/>
      <c r="Q18" s="512">
        <v>100.10899999999999</v>
      </c>
      <c r="R18" s="512"/>
      <c r="S18" s="512"/>
      <c r="T18" s="513">
        <v>100.631</v>
      </c>
      <c r="U18" s="512"/>
      <c r="V18" s="514"/>
      <c r="W18" s="513">
        <v>100.85899999999999</v>
      </c>
      <c r="X18" s="512"/>
      <c r="Y18" s="514"/>
      <c r="Z18" s="513">
        <v>100.61199999999999</v>
      </c>
      <c r="AA18" s="512"/>
      <c r="AB18" s="514"/>
      <c r="AC18" s="513">
        <v>100.624</v>
      </c>
      <c r="AD18" s="512"/>
      <c r="AE18" s="514"/>
    </row>
    <row r="19" spans="1:31" ht="18.75" customHeight="1">
      <c r="A19" s="517">
        <f t="shared" si="0"/>
        <v>3</v>
      </c>
      <c r="B19" s="518"/>
      <c r="C19" s="519">
        <f t="shared" ref="C19:C46" si="1">C18</f>
        <v>100</v>
      </c>
      <c r="D19" s="520"/>
      <c r="E19" s="513">
        <v>100.92100000000001</v>
      </c>
      <c r="F19" s="512"/>
      <c r="G19" s="512"/>
      <c r="H19" s="513">
        <v>100.502</v>
      </c>
      <c r="I19" s="512"/>
      <c r="J19" s="514"/>
      <c r="K19" s="512">
        <v>100.923</v>
      </c>
      <c r="L19" s="512"/>
      <c r="M19" s="512"/>
      <c r="N19" s="513">
        <v>100.029</v>
      </c>
      <c r="O19" s="512"/>
      <c r="P19" s="514"/>
      <c r="Q19" s="512">
        <v>100.10899999999999</v>
      </c>
      <c r="R19" s="512"/>
      <c r="S19" s="512"/>
      <c r="T19" s="513">
        <v>100.631</v>
      </c>
      <c r="U19" s="512"/>
      <c r="V19" s="514"/>
      <c r="W19" s="513">
        <v>100.85899999999999</v>
      </c>
      <c r="X19" s="512"/>
      <c r="Y19" s="514"/>
      <c r="Z19" s="513">
        <v>100.61199999999999</v>
      </c>
      <c r="AA19" s="512"/>
      <c r="AB19" s="514"/>
      <c r="AC19" s="513">
        <v>100.624</v>
      </c>
      <c r="AD19" s="512"/>
      <c r="AE19" s="514"/>
    </row>
    <row r="20" spans="1:31" ht="18.75" customHeight="1">
      <c r="A20" s="517">
        <f t="shared" si="0"/>
        <v>4</v>
      </c>
      <c r="B20" s="518"/>
      <c r="C20" s="519">
        <f t="shared" si="1"/>
        <v>100</v>
      </c>
      <c r="D20" s="520"/>
      <c r="E20" s="513">
        <v>100.92100000000001</v>
      </c>
      <c r="F20" s="512"/>
      <c r="G20" s="512"/>
      <c r="H20" s="513">
        <v>100.502</v>
      </c>
      <c r="I20" s="512"/>
      <c r="J20" s="514"/>
      <c r="K20" s="512">
        <v>100.923</v>
      </c>
      <c r="L20" s="512"/>
      <c r="M20" s="512"/>
      <c r="N20" s="513">
        <v>100.029</v>
      </c>
      <c r="O20" s="512"/>
      <c r="P20" s="514"/>
      <c r="Q20" s="512">
        <v>100.10899999999999</v>
      </c>
      <c r="R20" s="512"/>
      <c r="S20" s="512"/>
      <c r="T20" s="513">
        <v>100.631</v>
      </c>
      <c r="U20" s="512"/>
      <c r="V20" s="514"/>
      <c r="W20" s="513">
        <v>100.85899999999999</v>
      </c>
      <c r="X20" s="512"/>
      <c r="Y20" s="514"/>
      <c r="Z20" s="513">
        <v>100.61199999999999</v>
      </c>
      <c r="AA20" s="512"/>
      <c r="AB20" s="514"/>
      <c r="AC20" s="513">
        <v>100.624</v>
      </c>
      <c r="AD20" s="512"/>
      <c r="AE20" s="514"/>
    </row>
    <row r="21" spans="1:31" ht="18.75" customHeight="1">
      <c r="A21" s="517">
        <f t="shared" si="0"/>
        <v>5</v>
      </c>
      <c r="B21" s="518"/>
      <c r="C21" s="519">
        <f t="shared" si="1"/>
        <v>100</v>
      </c>
      <c r="D21" s="520"/>
      <c r="E21" s="513">
        <v>100.92100000000001</v>
      </c>
      <c r="F21" s="512"/>
      <c r="G21" s="512"/>
      <c r="H21" s="513">
        <v>100.502</v>
      </c>
      <c r="I21" s="512"/>
      <c r="J21" s="514"/>
      <c r="K21" s="512">
        <v>100.923</v>
      </c>
      <c r="L21" s="512"/>
      <c r="M21" s="512"/>
      <c r="N21" s="513">
        <v>100.029</v>
      </c>
      <c r="O21" s="512"/>
      <c r="P21" s="514"/>
      <c r="Q21" s="512">
        <v>100.10899999999999</v>
      </c>
      <c r="R21" s="512"/>
      <c r="S21" s="512"/>
      <c r="T21" s="513">
        <v>100.631</v>
      </c>
      <c r="U21" s="512"/>
      <c r="V21" s="514"/>
      <c r="W21" s="513">
        <v>100.85899999999999</v>
      </c>
      <c r="X21" s="512"/>
      <c r="Y21" s="514"/>
      <c r="Z21" s="513">
        <v>100.61199999999999</v>
      </c>
      <c r="AA21" s="512"/>
      <c r="AB21" s="514"/>
      <c r="AC21" s="513">
        <v>100.624</v>
      </c>
      <c r="AD21" s="512"/>
      <c r="AE21" s="514"/>
    </row>
    <row r="22" spans="1:31" ht="18.75" customHeight="1">
      <c r="A22" s="517">
        <f t="shared" si="0"/>
        <v>6</v>
      </c>
      <c r="B22" s="518"/>
      <c r="C22" s="519">
        <f t="shared" si="1"/>
        <v>100</v>
      </c>
      <c r="D22" s="520"/>
      <c r="E22" s="513">
        <v>100.92100000000001</v>
      </c>
      <c r="F22" s="512"/>
      <c r="G22" s="512"/>
      <c r="H22" s="513">
        <v>100.502</v>
      </c>
      <c r="I22" s="512"/>
      <c r="J22" s="514"/>
      <c r="K22" s="512">
        <v>100.923</v>
      </c>
      <c r="L22" s="512"/>
      <c r="M22" s="512"/>
      <c r="N22" s="513">
        <v>100.029</v>
      </c>
      <c r="O22" s="512"/>
      <c r="P22" s="514"/>
      <c r="Q22" s="512">
        <v>100.10899999999999</v>
      </c>
      <c r="R22" s="512"/>
      <c r="S22" s="512"/>
      <c r="T22" s="513">
        <v>100.631</v>
      </c>
      <c r="U22" s="512"/>
      <c r="V22" s="514"/>
      <c r="W22" s="513">
        <v>100.85899999999999</v>
      </c>
      <c r="X22" s="512"/>
      <c r="Y22" s="514"/>
      <c r="Z22" s="513">
        <v>100.61199999999999</v>
      </c>
      <c r="AA22" s="512"/>
      <c r="AB22" s="514"/>
      <c r="AC22" s="513">
        <v>100.624</v>
      </c>
      <c r="AD22" s="512"/>
      <c r="AE22" s="514"/>
    </row>
    <row r="23" spans="1:31" ht="18.75" customHeight="1">
      <c r="A23" s="517">
        <f t="shared" si="0"/>
        <v>7</v>
      </c>
      <c r="B23" s="518"/>
      <c r="C23" s="519">
        <f t="shared" si="1"/>
        <v>100</v>
      </c>
      <c r="D23" s="520"/>
      <c r="E23" s="513">
        <v>100.92100000000001</v>
      </c>
      <c r="F23" s="512"/>
      <c r="G23" s="512"/>
      <c r="H23" s="513">
        <v>100.502</v>
      </c>
      <c r="I23" s="512"/>
      <c r="J23" s="514"/>
      <c r="K23" s="512">
        <v>100.923</v>
      </c>
      <c r="L23" s="512"/>
      <c r="M23" s="512"/>
      <c r="N23" s="513">
        <v>100.029</v>
      </c>
      <c r="O23" s="512"/>
      <c r="P23" s="514"/>
      <c r="Q23" s="512">
        <v>100.10899999999999</v>
      </c>
      <c r="R23" s="512"/>
      <c r="S23" s="512"/>
      <c r="T23" s="513">
        <v>100.631</v>
      </c>
      <c r="U23" s="512"/>
      <c r="V23" s="514"/>
      <c r="W23" s="513">
        <v>100.85899999999999</v>
      </c>
      <c r="X23" s="512"/>
      <c r="Y23" s="514"/>
      <c r="Z23" s="513">
        <v>100.61199999999999</v>
      </c>
      <c r="AA23" s="512"/>
      <c r="AB23" s="514"/>
      <c r="AC23" s="513">
        <v>100.624</v>
      </c>
      <c r="AD23" s="512"/>
      <c r="AE23" s="514"/>
    </row>
    <row r="24" spans="1:31" ht="18.75" customHeight="1">
      <c r="A24" s="517">
        <f t="shared" si="0"/>
        <v>8</v>
      </c>
      <c r="B24" s="518"/>
      <c r="C24" s="519">
        <f t="shared" si="1"/>
        <v>100</v>
      </c>
      <c r="D24" s="520"/>
      <c r="E24" s="513">
        <v>100.92100000000001</v>
      </c>
      <c r="F24" s="512"/>
      <c r="G24" s="512"/>
      <c r="H24" s="513">
        <v>100.502</v>
      </c>
      <c r="I24" s="512"/>
      <c r="J24" s="514"/>
      <c r="K24" s="512">
        <v>100.923</v>
      </c>
      <c r="L24" s="512"/>
      <c r="M24" s="512"/>
      <c r="N24" s="513">
        <v>100.029</v>
      </c>
      <c r="O24" s="512"/>
      <c r="P24" s="514"/>
      <c r="Q24" s="512">
        <v>100.10899999999999</v>
      </c>
      <c r="R24" s="512"/>
      <c r="S24" s="512"/>
      <c r="T24" s="513">
        <v>100.631</v>
      </c>
      <c r="U24" s="512"/>
      <c r="V24" s="514"/>
      <c r="W24" s="513">
        <v>100.85899999999999</v>
      </c>
      <c r="X24" s="512"/>
      <c r="Y24" s="514"/>
      <c r="Z24" s="513">
        <v>100.61199999999999</v>
      </c>
      <c r="AA24" s="512"/>
      <c r="AB24" s="514"/>
      <c r="AC24" s="513">
        <v>100.624</v>
      </c>
      <c r="AD24" s="512"/>
      <c r="AE24" s="514"/>
    </row>
    <row r="25" spans="1:31" ht="18.75" customHeight="1">
      <c r="A25" s="517">
        <f t="shared" si="0"/>
        <v>9</v>
      </c>
      <c r="B25" s="518"/>
      <c r="C25" s="519">
        <f t="shared" si="1"/>
        <v>100</v>
      </c>
      <c r="D25" s="520"/>
      <c r="E25" s="513">
        <v>100.92100000000001</v>
      </c>
      <c r="F25" s="512"/>
      <c r="G25" s="512"/>
      <c r="H25" s="513">
        <v>100.502</v>
      </c>
      <c r="I25" s="512"/>
      <c r="J25" s="514"/>
      <c r="K25" s="512">
        <v>100.923</v>
      </c>
      <c r="L25" s="512"/>
      <c r="M25" s="512"/>
      <c r="N25" s="513">
        <v>100.029</v>
      </c>
      <c r="O25" s="512"/>
      <c r="P25" s="514"/>
      <c r="Q25" s="512">
        <v>100.10899999999999</v>
      </c>
      <c r="R25" s="512"/>
      <c r="S25" s="512"/>
      <c r="T25" s="513">
        <v>100.631</v>
      </c>
      <c r="U25" s="512"/>
      <c r="V25" s="514"/>
      <c r="W25" s="513">
        <v>100.85899999999999</v>
      </c>
      <c r="X25" s="512"/>
      <c r="Y25" s="514"/>
      <c r="Z25" s="513">
        <v>100.61199999999999</v>
      </c>
      <c r="AA25" s="512"/>
      <c r="AB25" s="514"/>
      <c r="AC25" s="513">
        <v>100.624</v>
      </c>
      <c r="AD25" s="512"/>
      <c r="AE25" s="514"/>
    </row>
    <row r="26" spans="1:31" ht="18.75" customHeight="1">
      <c r="A26" s="517">
        <f t="shared" si="0"/>
        <v>10</v>
      </c>
      <c r="B26" s="518"/>
      <c r="C26" s="519">
        <f t="shared" si="1"/>
        <v>100</v>
      </c>
      <c r="D26" s="520"/>
      <c r="E26" s="513">
        <v>100.92100000000001</v>
      </c>
      <c r="F26" s="512"/>
      <c r="G26" s="512"/>
      <c r="H26" s="513">
        <v>100.502</v>
      </c>
      <c r="I26" s="512"/>
      <c r="J26" s="514"/>
      <c r="K26" s="512">
        <v>100.923</v>
      </c>
      <c r="L26" s="512"/>
      <c r="M26" s="512"/>
      <c r="N26" s="513">
        <v>100.029</v>
      </c>
      <c r="O26" s="512"/>
      <c r="P26" s="514"/>
      <c r="Q26" s="512">
        <v>100.10899999999999</v>
      </c>
      <c r="R26" s="512"/>
      <c r="S26" s="514"/>
      <c r="T26" s="513">
        <v>100.631</v>
      </c>
      <c r="U26" s="512"/>
      <c r="V26" s="514"/>
      <c r="W26" s="513">
        <v>100.85899999999999</v>
      </c>
      <c r="X26" s="512"/>
      <c r="Y26" s="514"/>
      <c r="Z26" s="513">
        <v>100.61199999999999</v>
      </c>
      <c r="AA26" s="512"/>
      <c r="AB26" s="514"/>
      <c r="AC26" s="513">
        <v>100.624</v>
      </c>
      <c r="AD26" s="512"/>
      <c r="AE26" s="514"/>
    </row>
    <row r="27" spans="1:31" ht="18.75" customHeight="1">
      <c r="A27" s="517">
        <f t="shared" si="0"/>
        <v>11</v>
      </c>
      <c r="B27" s="518"/>
      <c r="C27" s="519">
        <f t="shared" si="1"/>
        <v>100</v>
      </c>
      <c r="D27" s="520"/>
      <c r="E27" s="513">
        <v>100.92100000000001</v>
      </c>
      <c r="F27" s="512"/>
      <c r="G27" s="512"/>
      <c r="H27" s="513">
        <v>100.502</v>
      </c>
      <c r="I27" s="512"/>
      <c r="J27" s="514"/>
      <c r="K27" s="512">
        <v>100.923</v>
      </c>
      <c r="L27" s="512"/>
      <c r="M27" s="512"/>
      <c r="N27" s="513">
        <v>100.029</v>
      </c>
      <c r="O27" s="512"/>
      <c r="P27" s="514"/>
      <c r="Q27" s="512">
        <v>100.10899999999999</v>
      </c>
      <c r="R27" s="512"/>
      <c r="S27" s="512"/>
      <c r="T27" s="513">
        <v>100.631</v>
      </c>
      <c r="U27" s="512"/>
      <c r="V27" s="514"/>
      <c r="W27" s="513">
        <v>100.85899999999999</v>
      </c>
      <c r="X27" s="512"/>
      <c r="Y27" s="514"/>
      <c r="Z27" s="513">
        <v>100.61199999999999</v>
      </c>
      <c r="AA27" s="512"/>
      <c r="AB27" s="514"/>
      <c r="AC27" s="513">
        <v>100.624</v>
      </c>
      <c r="AD27" s="512"/>
      <c r="AE27" s="514"/>
    </row>
    <row r="28" spans="1:31" ht="18.75" customHeight="1">
      <c r="A28" s="517">
        <f t="shared" si="0"/>
        <v>12</v>
      </c>
      <c r="B28" s="518"/>
      <c r="C28" s="519">
        <f t="shared" si="1"/>
        <v>100</v>
      </c>
      <c r="D28" s="520"/>
      <c r="E28" s="513">
        <v>100.92100000000001</v>
      </c>
      <c r="F28" s="512"/>
      <c r="G28" s="512"/>
      <c r="H28" s="513">
        <v>100.502</v>
      </c>
      <c r="I28" s="512"/>
      <c r="J28" s="514"/>
      <c r="K28" s="512">
        <v>100.923</v>
      </c>
      <c r="L28" s="512"/>
      <c r="M28" s="512"/>
      <c r="N28" s="513">
        <v>100.029</v>
      </c>
      <c r="O28" s="512"/>
      <c r="P28" s="514"/>
      <c r="Q28" s="512">
        <v>100.10899999999999</v>
      </c>
      <c r="R28" s="512"/>
      <c r="S28" s="512"/>
      <c r="T28" s="513">
        <v>100.631</v>
      </c>
      <c r="U28" s="512"/>
      <c r="V28" s="514"/>
      <c r="W28" s="513">
        <v>100.85899999999999</v>
      </c>
      <c r="X28" s="512"/>
      <c r="Y28" s="514"/>
      <c r="Z28" s="513">
        <v>100.61199999999999</v>
      </c>
      <c r="AA28" s="512"/>
      <c r="AB28" s="514"/>
      <c r="AC28" s="513">
        <v>100.624</v>
      </c>
      <c r="AD28" s="512"/>
      <c r="AE28" s="514"/>
    </row>
    <row r="29" spans="1:31" ht="18.75" customHeight="1">
      <c r="A29" s="517">
        <f t="shared" si="0"/>
        <v>13</v>
      </c>
      <c r="B29" s="518"/>
      <c r="C29" s="519">
        <f t="shared" si="1"/>
        <v>100</v>
      </c>
      <c r="D29" s="520"/>
      <c r="E29" s="513">
        <v>100.92100000000001</v>
      </c>
      <c r="F29" s="512"/>
      <c r="G29" s="512"/>
      <c r="H29" s="513">
        <v>100.502</v>
      </c>
      <c r="I29" s="512"/>
      <c r="J29" s="514"/>
      <c r="K29" s="512">
        <v>100.923</v>
      </c>
      <c r="L29" s="512"/>
      <c r="M29" s="512"/>
      <c r="N29" s="513">
        <v>100.029</v>
      </c>
      <c r="O29" s="512"/>
      <c r="P29" s="514"/>
      <c r="Q29" s="512">
        <v>100.10899999999999</v>
      </c>
      <c r="R29" s="512"/>
      <c r="S29" s="512"/>
      <c r="T29" s="513">
        <v>100.631</v>
      </c>
      <c r="U29" s="512"/>
      <c r="V29" s="514"/>
      <c r="W29" s="513">
        <v>100.85899999999999</v>
      </c>
      <c r="X29" s="512"/>
      <c r="Y29" s="514"/>
      <c r="Z29" s="513">
        <v>100.61199999999999</v>
      </c>
      <c r="AA29" s="512"/>
      <c r="AB29" s="514"/>
      <c r="AC29" s="513">
        <v>100.624</v>
      </c>
      <c r="AD29" s="512"/>
      <c r="AE29" s="514"/>
    </row>
    <row r="30" spans="1:31" ht="18.75" customHeight="1">
      <c r="A30" s="517">
        <f t="shared" si="0"/>
        <v>14</v>
      </c>
      <c r="B30" s="518"/>
      <c r="C30" s="519">
        <f t="shared" si="1"/>
        <v>100</v>
      </c>
      <c r="D30" s="520"/>
      <c r="E30" s="513">
        <v>100.92100000000001</v>
      </c>
      <c r="F30" s="512"/>
      <c r="G30" s="512"/>
      <c r="H30" s="513">
        <v>100.502</v>
      </c>
      <c r="I30" s="512"/>
      <c r="J30" s="514"/>
      <c r="K30" s="512">
        <v>100.923</v>
      </c>
      <c r="L30" s="512"/>
      <c r="M30" s="512"/>
      <c r="N30" s="513">
        <v>100.029</v>
      </c>
      <c r="O30" s="512"/>
      <c r="P30" s="514"/>
      <c r="Q30" s="512">
        <v>100.10899999999999</v>
      </c>
      <c r="R30" s="512"/>
      <c r="S30" s="512"/>
      <c r="T30" s="513">
        <v>100.631</v>
      </c>
      <c r="U30" s="512"/>
      <c r="V30" s="514"/>
      <c r="W30" s="513">
        <v>100.85899999999999</v>
      </c>
      <c r="X30" s="512"/>
      <c r="Y30" s="514"/>
      <c r="Z30" s="513">
        <v>100.61199999999999</v>
      </c>
      <c r="AA30" s="512"/>
      <c r="AB30" s="514"/>
      <c r="AC30" s="513">
        <v>100.624</v>
      </c>
      <c r="AD30" s="512"/>
      <c r="AE30" s="514"/>
    </row>
    <row r="31" spans="1:31" ht="18.75" customHeight="1">
      <c r="A31" s="517">
        <f t="shared" si="0"/>
        <v>15</v>
      </c>
      <c r="B31" s="518"/>
      <c r="C31" s="519">
        <f t="shared" si="1"/>
        <v>100</v>
      </c>
      <c r="D31" s="520"/>
      <c r="E31" s="513">
        <v>100.92100000000001</v>
      </c>
      <c r="F31" s="512"/>
      <c r="G31" s="512"/>
      <c r="H31" s="513">
        <v>100.502</v>
      </c>
      <c r="I31" s="512"/>
      <c r="J31" s="514"/>
      <c r="K31" s="512">
        <v>100.923</v>
      </c>
      <c r="L31" s="512"/>
      <c r="M31" s="512"/>
      <c r="N31" s="513">
        <v>100.029</v>
      </c>
      <c r="O31" s="512"/>
      <c r="P31" s="514"/>
      <c r="Q31" s="512">
        <v>100.10899999999999</v>
      </c>
      <c r="R31" s="512"/>
      <c r="S31" s="512"/>
      <c r="T31" s="513">
        <v>100.631</v>
      </c>
      <c r="U31" s="512"/>
      <c r="V31" s="514"/>
      <c r="W31" s="513">
        <v>100.85899999999999</v>
      </c>
      <c r="X31" s="512"/>
      <c r="Y31" s="514"/>
      <c r="Z31" s="513">
        <v>100.61199999999999</v>
      </c>
      <c r="AA31" s="512"/>
      <c r="AB31" s="514"/>
      <c r="AC31" s="513">
        <v>100.624</v>
      </c>
      <c r="AD31" s="512"/>
      <c r="AE31" s="514"/>
    </row>
    <row r="32" spans="1:31" ht="18.75" customHeight="1">
      <c r="A32" s="517">
        <f t="shared" si="0"/>
        <v>16</v>
      </c>
      <c r="B32" s="518"/>
      <c r="C32" s="519">
        <f t="shared" si="1"/>
        <v>100</v>
      </c>
      <c r="D32" s="520"/>
      <c r="E32" s="513">
        <v>100.92100000000001</v>
      </c>
      <c r="F32" s="512"/>
      <c r="G32" s="512"/>
      <c r="H32" s="513">
        <v>100.502</v>
      </c>
      <c r="I32" s="512"/>
      <c r="J32" s="514"/>
      <c r="K32" s="512">
        <v>100.923</v>
      </c>
      <c r="L32" s="512"/>
      <c r="M32" s="512"/>
      <c r="N32" s="513">
        <v>100.029</v>
      </c>
      <c r="O32" s="512"/>
      <c r="P32" s="514"/>
      <c r="Q32" s="512">
        <v>100.10899999999999</v>
      </c>
      <c r="R32" s="512"/>
      <c r="S32" s="514"/>
      <c r="T32" s="513">
        <v>100.631</v>
      </c>
      <c r="U32" s="512"/>
      <c r="V32" s="514"/>
      <c r="W32" s="513">
        <v>100.85899999999999</v>
      </c>
      <c r="X32" s="512"/>
      <c r="Y32" s="514"/>
      <c r="Z32" s="513">
        <v>100.61199999999999</v>
      </c>
      <c r="AA32" s="512"/>
      <c r="AB32" s="514"/>
      <c r="AC32" s="513">
        <v>100.624</v>
      </c>
      <c r="AD32" s="512"/>
      <c r="AE32" s="514"/>
    </row>
    <row r="33" spans="1:31" ht="18.75" customHeight="1">
      <c r="A33" s="517">
        <f t="shared" si="0"/>
        <v>17</v>
      </c>
      <c r="B33" s="518"/>
      <c r="C33" s="519">
        <f t="shared" si="1"/>
        <v>100</v>
      </c>
      <c r="D33" s="520"/>
      <c r="E33" s="513">
        <v>100.92100000000001</v>
      </c>
      <c r="F33" s="512"/>
      <c r="G33" s="512"/>
      <c r="H33" s="513">
        <v>100.502</v>
      </c>
      <c r="I33" s="512"/>
      <c r="J33" s="514"/>
      <c r="K33" s="512">
        <v>100.923</v>
      </c>
      <c r="L33" s="512"/>
      <c r="M33" s="512"/>
      <c r="N33" s="513">
        <v>100.029</v>
      </c>
      <c r="O33" s="512"/>
      <c r="P33" s="514"/>
      <c r="Q33" s="512">
        <v>100.10899999999999</v>
      </c>
      <c r="R33" s="512"/>
      <c r="S33" s="514"/>
      <c r="T33" s="513">
        <v>100.631</v>
      </c>
      <c r="U33" s="512"/>
      <c r="V33" s="514"/>
      <c r="W33" s="513">
        <v>100.85899999999999</v>
      </c>
      <c r="X33" s="512"/>
      <c r="Y33" s="514"/>
      <c r="Z33" s="513">
        <v>100.61199999999999</v>
      </c>
      <c r="AA33" s="512"/>
      <c r="AB33" s="514"/>
      <c r="AC33" s="513">
        <v>100.624</v>
      </c>
      <c r="AD33" s="512"/>
      <c r="AE33" s="514"/>
    </row>
    <row r="34" spans="1:31" ht="18.75" customHeight="1">
      <c r="A34" s="517">
        <f t="shared" si="0"/>
        <v>18</v>
      </c>
      <c r="B34" s="518"/>
      <c r="C34" s="519">
        <f t="shared" si="1"/>
        <v>100</v>
      </c>
      <c r="D34" s="520"/>
      <c r="E34" s="513">
        <v>100.92100000000001</v>
      </c>
      <c r="F34" s="512"/>
      <c r="G34" s="512"/>
      <c r="H34" s="513">
        <v>100.502</v>
      </c>
      <c r="I34" s="512"/>
      <c r="J34" s="514"/>
      <c r="K34" s="512">
        <v>100.923</v>
      </c>
      <c r="L34" s="512"/>
      <c r="M34" s="512"/>
      <c r="N34" s="513">
        <v>100.029</v>
      </c>
      <c r="O34" s="512"/>
      <c r="P34" s="514"/>
      <c r="Q34" s="512">
        <v>100.10899999999999</v>
      </c>
      <c r="R34" s="512"/>
      <c r="S34" s="514"/>
      <c r="T34" s="513">
        <v>100.631</v>
      </c>
      <c r="U34" s="512"/>
      <c r="V34" s="514"/>
      <c r="W34" s="513">
        <v>100.85899999999999</v>
      </c>
      <c r="X34" s="512"/>
      <c r="Y34" s="514"/>
      <c r="Z34" s="513">
        <v>100.61199999999999</v>
      </c>
      <c r="AA34" s="512"/>
      <c r="AB34" s="514"/>
      <c r="AC34" s="513">
        <v>100.624</v>
      </c>
      <c r="AD34" s="512"/>
      <c r="AE34" s="514"/>
    </row>
    <row r="35" spans="1:31" ht="18.75" customHeight="1">
      <c r="A35" s="517">
        <f t="shared" si="0"/>
        <v>19</v>
      </c>
      <c r="B35" s="518"/>
      <c r="C35" s="519">
        <f t="shared" si="1"/>
        <v>100</v>
      </c>
      <c r="D35" s="520"/>
      <c r="E35" s="513">
        <v>100.92100000000001</v>
      </c>
      <c r="F35" s="512"/>
      <c r="G35" s="512"/>
      <c r="H35" s="513">
        <v>100.502</v>
      </c>
      <c r="I35" s="512"/>
      <c r="J35" s="514"/>
      <c r="K35" s="512">
        <v>100.923</v>
      </c>
      <c r="L35" s="512"/>
      <c r="M35" s="512"/>
      <c r="N35" s="513">
        <v>100.029</v>
      </c>
      <c r="O35" s="512"/>
      <c r="P35" s="514"/>
      <c r="Q35" s="512">
        <v>100.10899999999999</v>
      </c>
      <c r="R35" s="512"/>
      <c r="S35" s="514"/>
      <c r="T35" s="513">
        <v>100.631</v>
      </c>
      <c r="U35" s="512"/>
      <c r="V35" s="514"/>
      <c r="W35" s="513">
        <v>100.85899999999999</v>
      </c>
      <c r="X35" s="512"/>
      <c r="Y35" s="514"/>
      <c r="Z35" s="513">
        <v>100.61199999999999</v>
      </c>
      <c r="AA35" s="512"/>
      <c r="AB35" s="514"/>
      <c r="AC35" s="513">
        <v>100.624</v>
      </c>
      <c r="AD35" s="512"/>
      <c r="AE35" s="514"/>
    </row>
    <row r="36" spans="1:31" ht="18.75" customHeight="1">
      <c r="A36" s="517">
        <f t="shared" si="0"/>
        <v>20</v>
      </c>
      <c r="B36" s="518"/>
      <c r="C36" s="519">
        <f t="shared" si="1"/>
        <v>100</v>
      </c>
      <c r="D36" s="520"/>
      <c r="E36" s="513">
        <v>100.92100000000001</v>
      </c>
      <c r="F36" s="512"/>
      <c r="G36" s="512"/>
      <c r="H36" s="513">
        <v>100.502</v>
      </c>
      <c r="I36" s="512"/>
      <c r="J36" s="514"/>
      <c r="K36" s="512">
        <v>100.923</v>
      </c>
      <c r="L36" s="512"/>
      <c r="M36" s="512"/>
      <c r="N36" s="513">
        <v>100.029</v>
      </c>
      <c r="O36" s="512"/>
      <c r="P36" s="514"/>
      <c r="Q36" s="512">
        <v>100.10899999999999</v>
      </c>
      <c r="R36" s="512"/>
      <c r="S36" s="514"/>
      <c r="T36" s="513">
        <v>100.631</v>
      </c>
      <c r="U36" s="512"/>
      <c r="V36" s="514"/>
      <c r="W36" s="513">
        <v>100.85899999999999</v>
      </c>
      <c r="X36" s="512"/>
      <c r="Y36" s="514"/>
      <c r="Z36" s="513">
        <v>100.61199999999999</v>
      </c>
      <c r="AA36" s="512"/>
      <c r="AB36" s="514"/>
      <c r="AC36" s="513">
        <v>100.624</v>
      </c>
      <c r="AD36" s="512"/>
      <c r="AE36" s="514"/>
    </row>
    <row r="37" spans="1:31" ht="22.5" customHeight="1">
      <c r="A37" s="517">
        <f t="shared" si="0"/>
        <v>21</v>
      </c>
      <c r="B37" s="518"/>
      <c r="C37" s="519">
        <f t="shared" si="1"/>
        <v>100</v>
      </c>
      <c r="D37" s="520"/>
      <c r="E37" s="513">
        <v>100.92100000000001</v>
      </c>
      <c r="F37" s="512"/>
      <c r="G37" s="512"/>
      <c r="H37" s="513">
        <v>100.502</v>
      </c>
      <c r="I37" s="512"/>
      <c r="J37" s="514"/>
      <c r="K37" s="512">
        <v>100.923</v>
      </c>
      <c r="L37" s="512"/>
      <c r="M37" s="512"/>
      <c r="N37" s="513">
        <v>100.029</v>
      </c>
      <c r="O37" s="512"/>
      <c r="P37" s="514"/>
      <c r="Q37" s="512">
        <v>100.10899999999999</v>
      </c>
      <c r="R37" s="512"/>
      <c r="S37" s="512"/>
      <c r="T37" s="513">
        <v>100.631</v>
      </c>
      <c r="U37" s="512"/>
      <c r="V37" s="514"/>
      <c r="W37" s="513">
        <v>100.85899999999999</v>
      </c>
      <c r="X37" s="512"/>
      <c r="Y37" s="514"/>
      <c r="Z37" s="513">
        <v>100.61199999999999</v>
      </c>
      <c r="AA37" s="512"/>
      <c r="AB37" s="514"/>
      <c r="AC37" s="513">
        <v>100.624</v>
      </c>
      <c r="AD37" s="512"/>
      <c r="AE37" s="514"/>
    </row>
    <row r="38" spans="1:31" ht="22.5" customHeight="1">
      <c r="A38" s="517">
        <f t="shared" si="0"/>
        <v>22</v>
      </c>
      <c r="B38" s="518"/>
      <c r="C38" s="519">
        <f t="shared" si="1"/>
        <v>100</v>
      </c>
      <c r="D38" s="520"/>
      <c r="E38" s="513">
        <v>100.92100000000001</v>
      </c>
      <c r="F38" s="512"/>
      <c r="G38" s="512"/>
      <c r="H38" s="513">
        <v>100.502</v>
      </c>
      <c r="I38" s="512"/>
      <c r="J38" s="514"/>
      <c r="K38" s="512">
        <v>100.923</v>
      </c>
      <c r="L38" s="512"/>
      <c r="M38" s="512"/>
      <c r="N38" s="513">
        <v>100.029</v>
      </c>
      <c r="O38" s="512"/>
      <c r="P38" s="514"/>
      <c r="Q38" s="512">
        <v>100.10899999999999</v>
      </c>
      <c r="R38" s="512"/>
      <c r="S38" s="512"/>
      <c r="T38" s="513">
        <v>100.631</v>
      </c>
      <c r="U38" s="512"/>
      <c r="V38" s="514"/>
      <c r="W38" s="513">
        <v>100.85899999999999</v>
      </c>
      <c r="X38" s="512"/>
      <c r="Y38" s="514"/>
      <c r="Z38" s="513">
        <v>100.61199999999999</v>
      </c>
      <c r="AA38" s="512"/>
      <c r="AB38" s="514"/>
      <c r="AC38" s="513">
        <v>100.624</v>
      </c>
      <c r="AD38" s="512"/>
      <c r="AE38" s="514"/>
    </row>
    <row r="39" spans="1:31" ht="22.5" customHeight="1">
      <c r="A39" s="517">
        <f t="shared" si="0"/>
        <v>23</v>
      </c>
      <c r="B39" s="518"/>
      <c r="C39" s="519">
        <f t="shared" si="1"/>
        <v>100</v>
      </c>
      <c r="D39" s="520"/>
      <c r="E39" s="513">
        <v>100.92100000000001</v>
      </c>
      <c r="F39" s="512"/>
      <c r="G39" s="512"/>
      <c r="H39" s="513">
        <v>100.502</v>
      </c>
      <c r="I39" s="512"/>
      <c r="J39" s="514"/>
      <c r="K39" s="512">
        <v>100.923</v>
      </c>
      <c r="L39" s="512"/>
      <c r="M39" s="512"/>
      <c r="N39" s="513">
        <v>100.029</v>
      </c>
      <c r="O39" s="512"/>
      <c r="P39" s="514"/>
      <c r="Q39" s="512">
        <v>100.10899999999999</v>
      </c>
      <c r="R39" s="512"/>
      <c r="S39" s="512"/>
      <c r="T39" s="513">
        <v>100.631</v>
      </c>
      <c r="U39" s="512"/>
      <c r="V39" s="514"/>
      <c r="W39" s="513">
        <v>100.85899999999999</v>
      </c>
      <c r="X39" s="512"/>
      <c r="Y39" s="514"/>
      <c r="Z39" s="513">
        <v>100.61199999999999</v>
      </c>
      <c r="AA39" s="512"/>
      <c r="AB39" s="514"/>
      <c r="AC39" s="513">
        <v>100.624</v>
      </c>
      <c r="AD39" s="512"/>
      <c r="AE39" s="514"/>
    </row>
    <row r="40" spans="1:31" ht="22.5" customHeight="1">
      <c r="A40" s="517">
        <f t="shared" si="0"/>
        <v>24</v>
      </c>
      <c r="B40" s="518"/>
      <c r="C40" s="519">
        <f t="shared" si="1"/>
        <v>100</v>
      </c>
      <c r="D40" s="520"/>
      <c r="E40" s="513">
        <v>100.92100000000001</v>
      </c>
      <c r="F40" s="512"/>
      <c r="G40" s="512"/>
      <c r="H40" s="513">
        <v>100.502</v>
      </c>
      <c r="I40" s="512"/>
      <c r="J40" s="514"/>
      <c r="K40" s="512">
        <v>100.923</v>
      </c>
      <c r="L40" s="512"/>
      <c r="M40" s="512"/>
      <c r="N40" s="513">
        <v>100.029</v>
      </c>
      <c r="O40" s="512"/>
      <c r="P40" s="514"/>
      <c r="Q40" s="512">
        <v>100.10899999999999</v>
      </c>
      <c r="R40" s="512"/>
      <c r="S40" s="512"/>
      <c r="T40" s="513">
        <v>100.631</v>
      </c>
      <c r="U40" s="512"/>
      <c r="V40" s="514"/>
      <c r="W40" s="513">
        <v>100.85899999999999</v>
      </c>
      <c r="X40" s="512"/>
      <c r="Y40" s="514"/>
      <c r="Z40" s="513">
        <v>100.61199999999999</v>
      </c>
      <c r="AA40" s="512"/>
      <c r="AB40" s="514"/>
      <c r="AC40" s="513">
        <v>100.624</v>
      </c>
      <c r="AD40" s="512"/>
      <c r="AE40" s="514"/>
    </row>
    <row r="41" spans="1:31" ht="22.5" customHeight="1">
      <c r="A41" s="517">
        <f t="shared" si="0"/>
        <v>25</v>
      </c>
      <c r="B41" s="518"/>
      <c r="C41" s="519">
        <f t="shared" si="1"/>
        <v>100</v>
      </c>
      <c r="D41" s="520"/>
      <c r="E41" s="513">
        <v>100.92100000000001</v>
      </c>
      <c r="F41" s="512"/>
      <c r="G41" s="512"/>
      <c r="H41" s="513">
        <v>100.502</v>
      </c>
      <c r="I41" s="512"/>
      <c r="J41" s="514"/>
      <c r="K41" s="512">
        <v>100.923</v>
      </c>
      <c r="L41" s="512"/>
      <c r="M41" s="512"/>
      <c r="N41" s="513">
        <v>100.029</v>
      </c>
      <c r="O41" s="512"/>
      <c r="P41" s="514"/>
      <c r="Q41" s="512">
        <v>100.10899999999999</v>
      </c>
      <c r="R41" s="512"/>
      <c r="S41" s="512"/>
      <c r="T41" s="513">
        <v>100.631</v>
      </c>
      <c r="U41" s="512"/>
      <c r="V41" s="514"/>
      <c r="W41" s="513">
        <v>100.85899999999999</v>
      </c>
      <c r="X41" s="512"/>
      <c r="Y41" s="514"/>
      <c r="Z41" s="513">
        <v>100.61199999999999</v>
      </c>
      <c r="AA41" s="512"/>
      <c r="AB41" s="514"/>
      <c r="AC41" s="513">
        <v>100.624</v>
      </c>
      <c r="AD41" s="512"/>
      <c r="AE41" s="514"/>
    </row>
    <row r="42" spans="1:31" ht="22.5" customHeight="1">
      <c r="A42" s="517">
        <f t="shared" si="0"/>
        <v>26</v>
      </c>
      <c r="B42" s="518"/>
      <c r="C42" s="519">
        <f t="shared" si="1"/>
        <v>100</v>
      </c>
      <c r="D42" s="520"/>
      <c r="E42" s="513">
        <v>100.92100000000001</v>
      </c>
      <c r="F42" s="512"/>
      <c r="G42" s="512"/>
      <c r="H42" s="513">
        <v>100.502</v>
      </c>
      <c r="I42" s="512"/>
      <c r="J42" s="514"/>
      <c r="K42" s="512">
        <v>100.923</v>
      </c>
      <c r="L42" s="512"/>
      <c r="M42" s="512"/>
      <c r="N42" s="513">
        <v>100.029</v>
      </c>
      <c r="O42" s="512"/>
      <c r="P42" s="514"/>
      <c r="Q42" s="512">
        <v>100.10899999999999</v>
      </c>
      <c r="R42" s="512"/>
      <c r="S42" s="512"/>
      <c r="T42" s="513">
        <v>100.631</v>
      </c>
      <c r="U42" s="512"/>
      <c r="V42" s="514"/>
      <c r="W42" s="513">
        <v>100.85899999999999</v>
      </c>
      <c r="X42" s="512"/>
      <c r="Y42" s="514"/>
      <c r="Z42" s="513">
        <v>100.61199999999999</v>
      </c>
      <c r="AA42" s="512"/>
      <c r="AB42" s="514"/>
      <c r="AC42" s="513">
        <v>100.624</v>
      </c>
      <c r="AD42" s="512"/>
      <c r="AE42" s="514"/>
    </row>
    <row r="43" spans="1:31" ht="22.5" customHeight="1">
      <c r="A43" s="517">
        <f t="shared" si="0"/>
        <v>27</v>
      </c>
      <c r="B43" s="518"/>
      <c r="C43" s="519">
        <f t="shared" si="1"/>
        <v>100</v>
      </c>
      <c r="D43" s="520"/>
      <c r="E43" s="513">
        <v>100.92100000000001</v>
      </c>
      <c r="F43" s="512"/>
      <c r="G43" s="512"/>
      <c r="H43" s="513">
        <v>100.502</v>
      </c>
      <c r="I43" s="512"/>
      <c r="J43" s="514"/>
      <c r="K43" s="512">
        <v>100.923</v>
      </c>
      <c r="L43" s="512"/>
      <c r="M43" s="512"/>
      <c r="N43" s="513">
        <v>100.029</v>
      </c>
      <c r="O43" s="512"/>
      <c r="P43" s="514"/>
      <c r="Q43" s="512">
        <v>100.10899999999999</v>
      </c>
      <c r="R43" s="512"/>
      <c r="S43" s="512"/>
      <c r="T43" s="513">
        <v>100.631</v>
      </c>
      <c r="U43" s="512"/>
      <c r="V43" s="514"/>
      <c r="W43" s="513">
        <v>100.85899999999999</v>
      </c>
      <c r="X43" s="512"/>
      <c r="Y43" s="514"/>
      <c r="Z43" s="513">
        <v>100.61199999999999</v>
      </c>
      <c r="AA43" s="512"/>
      <c r="AB43" s="514"/>
      <c r="AC43" s="513">
        <v>100.624</v>
      </c>
      <c r="AD43" s="512"/>
      <c r="AE43" s="514"/>
    </row>
    <row r="44" spans="1:31" ht="22.5" customHeight="1">
      <c r="A44" s="517">
        <f t="shared" si="0"/>
        <v>28</v>
      </c>
      <c r="B44" s="518"/>
      <c r="C44" s="519">
        <f t="shared" si="1"/>
        <v>100</v>
      </c>
      <c r="D44" s="520"/>
      <c r="E44" s="513">
        <v>100.92100000000001</v>
      </c>
      <c r="F44" s="512"/>
      <c r="G44" s="512"/>
      <c r="H44" s="513">
        <v>100.502</v>
      </c>
      <c r="I44" s="512"/>
      <c r="J44" s="514"/>
      <c r="K44" s="512">
        <v>100.923</v>
      </c>
      <c r="L44" s="512"/>
      <c r="M44" s="512"/>
      <c r="N44" s="513">
        <v>100.029</v>
      </c>
      <c r="O44" s="512"/>
      <c r="P44" s="514"/>
      <c r="Q44" s="512">
        <v>100.10899999999999</v>
      </c>
      <c r="R44" s="512"/>
      <c r="S44" s="512"/>
      <c r="T44" s="513">
        <v>100.631</v>
      </c>
      <c r="U44" s="512"/>
      <c r="V44" s="514"/>
      <c r="W44" s="513">
        <v>100.85899999999999</v>
      </c>
      <c r="X44" s="512"/>
      <c r="Y44" s="514"/>
      <c r="Z44" s="513">
        <v>100.61199999999999</v>
      </c>
      <c r="AA44" s="512"/>
      <c r="AB44" s="514"/>
      <c r="AC44" s="513">
        <v>100.624</v>
      </c>
      <c r="AD44" s="512"/>
      <c r="AE44" s="514"/>
    </row>
    <row r="45" spans="1:31" ht="18.75" customHeight="1">
      <c r="A45" s="517">
        <f t="shared" si="0"/>
        <v>29</v>
      </c>
      <c r="B45" s="518"/>
      <c r="C45" s="519">
        <f t="shared" si="1"/>
        <v>100</v>
      </c>
      <c r="D45" s="520"/>
      <c r="E45" s="513">
        <v>100.92100000000001</v>
      </c>
      <c r="F45" s="512"/>
      <c r="G45" s="512"/>
      <c r="H45" s="513">
        <v>100.502</v>
      </c>
      <c r="I45" s="512"/>
      <c r="J45" s="514"/>
      <c r="K45" s="512">
        <v>100.923</v>
      </c>
      <c r="L45" s="512"/>
      <c r="M45" s="512"/>
      <c r="N45" s="513">
        <v>100.029</v>
      </c>
      <c r="O45" s="512"/>
      <c r="P45" s="514"/>
      <c r="Q45" s="512">
        <v>100.10899999999999</v>
      </c>
      <c r="R45" s="512"/>
      <c r="S45" s="512"/>
      <c r="T45" s="513">
        <v>100.631</v>
      </c>
      <c r="U45" s="512"/>
      <c r="V45" s="514"/>
      <c r="W45" s="513">
        <v>100.85899999999999</v>
      </c>
      <c r="X45" s="512"/>
      <c r="Y45" s="514"/>
      <c r="Z45" s="513">
        <v>100.61199999999999</v>
      </c>
      <c r="AA45" s="512"/>
      <c r="AB45" s="514"/>
      <c r="AC45" s="513">
        <v>100.624</v>
      </c>
      <c r="AD45" s="512"/>
      <c r="AE45" s="514"/>
    </row>
    <row r="46" spans="1:31" ht="18.75" customHeight="1">
      <c r="A46" s="517">
        <f t="shared" si="0"/>
        <v>30</v>
      </c>
      <c r="B46" s="518"/>
      <c r="C46" s="519">
        <f t="shared" si="1"/>
        <v>100</v>
      </c>
      <c r="D46" s="520"/>
      <c r="E46" s="513">
        <v>100.92100000000001</v>
      </c>
      <c r="F46" s="512"/>
      <c r="G46" s="512"/>
      <c r="H46" s="513">
        <v>100.502</v>
      </c>
      <c r="I46" s="512"/>
      <c r="J46" s="514"/>
      <c r="K46" s="512">
        <v>100.923</v>
      </c>
      <c r="L46" s="512"/>
      <c r="M46" s="512"/>
      <c r="N46" s="513">
        <v>100.029</v>
      </c>
      <c r="O46" s="512"/>
      <c r="P46" s="514"/>
      <c r="Q46" s="512">
        <v>100.10899999999999</v>
      </c>
      <c r="R46" s="512"/>
      <c r="S46" s="512"/>
      <c r="T46" s="513">
        <v>100.631</v>
      </c>
      <c r="U46" s="512"/>
      <c r="V46" s="514"/>
      <c r="W46" s="513">
        <v>100.85899999999999</v>
      </c>
      <c r="X46" s="512"/>
      <c r="Y46" s="514"/>
      <c r="Z46" s="513">
        <v>100.61199999999999</v>
      </c>
      <c r="AA46" s="512"/>
      <c r="AB46" s="514"/>
      <c r="AC46" s="513">
        <v>100.624</v>
      </c>
      <c r="AD46" s="512"/>
      <c r="AE46" s="514"/>
    </row>
    <row r="47" spans="1:31" ht="18.75" customHeight="1">
      <c r="A47" s="500" t="s">
        <v>145</v>
      </c>
      <c r="B47" s="501"/>
      <c r="C47" s="515">
        <f>AVERAGE(C17:D46)</f>
        <v>100</v>
      </c>
      <c r="D47" s="516"/>
      <c r="E47" s="509">
        <f>AVERAGE(E17:G46)</f>
        <v>100.92099999999998</v>
      </c>
      <c r="F47" s="510"/>
      <c r="G47" s="510"/>
      <c r="H47" s="509">
        <f>AVERAGE(H17:J46)</f>
        <v>100.50199999999997</v>
      </c>
      <c r="I47" s="510"/>
      <c r="J47" s="511"/>
      <c r="K47" s="510">
        <f>AVERAGE(K17:M46)</f>
        <v>100.92299999999993</v>
      </c>
      <c r="L47" s="510"/>
      <c r="M47" s="510"/>
      <c r="N47" s="509">
        <f>AVERAGE(N17:P46)</f>
        <v>100.029</v>
      </c>
      <c r="O47" s="510"/>
      <c r="P47" s="511"/>
      <c r="Q47" s="509">
        <f>AVERAGE(Q17:S46)</f>
        <v>100.10899999999995</v>
      </c>
      <c r="R47" s="510"/>
      <c r="S47" s="511"/>
      <c r="T47" s="509">
        <f>AVERAGE(T17:V46)</f>
        <v>100.63099999999999</v>
      </c>
      <c r="U47" s="510"/>
      <c r="V47" s="511"/>
      <c r="W47" s="509">
        <f>AVERAGE(W17:Y46)</f>
        <v>100.85899999999995</v>
      </c>
      <c r="X47" s="510"/>
      <c r="Y47" s="511"/>
      <c r="Z47" s="509">
        <f>AVERAGE(Z17:AB46)</f>
        <v>100.61200000000004</v>
      </c>
      <c r="AA47" s="510"/>
      <c r="AB47" s="511"/>
      <c r="AC47" s="509">
        <f>AVERAGE(AC17:AE46)</f>
        <v>100.62399999999995</v>
      </c>
      <c r="AD47" s="510"/>
      <c r="AE47" s="511"/>
    </row>
    <row r="48" spans="1:31" ht="18.75" customHeight="1">
      <c r="A48" s="500" t="s">
        <v>144</v>
      </c>
      <c r="B48" s="501"/>
      <c r="C48" s="501"/>
      <c r="D48" s="502"/>
      <c r="E48" s="503">
        <f>MAX(_xlfn.STDEV.S(E17:G46),_xlfn.STDEV.S(H17:J46),_xlfn.STDEV.S(K17:M46),_xlfn.STDEV.S(N17:P46),_xlfn.STDEV.S(Q17:S46),_xlfn.STDEV.S(T17:V46),_xlfn.STDEV.S(W17:Y46),_xlfn.STDEV.S(Z17:AB46),_xlfn.STDEV.S(AC17:AE46))/SQRT(1)</f>
        <v>7.2268964532271376E-14</v>
      </c>
      <c r="F48" s="504"/>
      <c r="G48" s="505"/>
      <c r="H48" s="214"/>
      <c r="J48" s="211"/>
      <c r="K48" s="202"/>
      <c r="L48" s="203"/>
      <c r="M48" s="211"/>
      <c r="N48" s="203"/>
      <c r="O48" s="202"/>
      <c r="P48" s="211"/>
      <c r="Q48" s="202"/>
      <c r="R48" s="204"/>
      <c r="S48" s="202"/>
      <c r="T48" s="204"/>
      <c r="U48" s="202"/>
      <c r="V48" s="211"/>
      <c r="W48" s="202"/>
      <c r="X48" s="205"/>
      <c r="Y48" s="211"/>
      <c r="Z48" s="205"/>
      <c r="AA48" s="211"/>
      <c r="AB48" s="206"/>
      <c r="AC48" s="211"/>
      <c r="AD48" s="197"/>
      <c r="AE48" s="199"/>
    </row>
    <row r="49" spans="1:31" ht="18.75" customHeight="1">
      <c r="A49" s="189"/>
      <c r="B49" s="190"/>
      <c r="C49" s="190"/>
      <c r="D49" s="190"/>
      <c r="E49" s="190"/>
      <c r="F49" s="190"/>
      <c r="G49" s="190"/>
      <c r="H49" s="190"/>
      <c r="I49" s="190"/>
      <c r="J49" s="201"/>
      <c r="K49" s="201"/>
      <c r="L49" s="203"/>
      <c r="M49" s="203"/>
      <c r="N49" s="203"/>
      <c r="O49" s="203"/>
      <c r="P49" s="203"/>
      <c r="Q49" s="203"/>
      <c r="R49" s="204"/>
      <c r="S49" s="204"/>
      <c r="T49" s="204"/>
      <c r="U49" s="207"/>
      <c r="V49" s="207"/>
      <c r="W49" s="207"/>
      <c r="X49" s="205"/>
      <c r="Y49" s="205"/>
      <c r="Z49" s="205"/>
      <c r="AA49" s="206"/>
      <c r="AB49" s="206"/>
      <c r="AC49" s="206"/>
      <c r="AD49" s="197"/>
      <c r="AE49" s="199"/>
    </row>
    <row r="50" spans="1:31" ht="18.75" customHeight="1">
      <c r="A50" s="187" t="s">
        <v>124</v>
      </c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94"/>
      <c r="M50" s="194"/>
      <c r="N50" s="194"/>
      <c r="O50" s="194"/>
      <c r="P50" s="194"/>
      <c r="Q50" s="194"/>
      <c r="R50" s="195"/>
      <c r="S50" s="195"/>
      <c r="T50" s="195"/>
      <c r="U50" s="196"/>
      <c r="V50" s="196"/>
      <c r="W50" s="196"/>
      <c r="X50" s="166"/>
      <c r="Y50" s="166"/>
      <c r="Z50" s="166"/>
      <c r="AA50" s="197"/>
      <c r="AB50" s="197"/>
      <c r="AC50" s="197"/>
      <c r="AD50" s="197"/>
      <c r="AE50" s="199"/>
    </row>
    <row r="51" spans="1:31" ht="18.75" customHeight="1">
      <c r="A51" s="187" t="s">
        <v>125</v>
      </c>
      <c r="B51" s="188"/>
      <c r="C51" s="188"/>
      <c r="D51" s="188"/>
      <c r="E51" s="188"/>
      <c r="F51" s="188"/>
      <c r="G51" s="188"/>
      <c r="H51" s="188"/>
      <c r="N51" s="194"/>
      <c r="O51" s="194"/>
      <c r="P51" s="194"/>
      <c r="Q51" s="194"/>
      <c r="R51" s="195"/>
      <c r="S51" s="195"/>
      <c r="T51" s="195"/>
      <c r="U51" s="196"/>
      <c r="W51" s="191" t="s">
        <v>126</v>
      </c>
      <c r="X51" s="506">
        <f>MAX(F65:AC94)</f>
        <v>0.59499999999999886</v>
      </c>
      <c r="Y51" s="506"/>
      <c r="Z51" s="506"/>
      <c r="AA51" s="213" t="s">
        <v>127</v>
      </c>
      <c r="AE51" s="199"/>
    </row>
    <row r="52" spans="1:31" ht="18.75" customHeight="1">
      <c r="A52" s="187" t="s">
        <v>128</v>
      </c>
      <c r="B52" s="188"/>
      <c r="C52" s="188"/>
      <c r="D52" s="188"/>
      <c r="E52" s="188"/>
      <c r="F52" s="188"/>
      <c r="G52" s="188"/>
      <c r="H52" s="188"/>
      <c r="N52" s="194"/>
      <c r="O52" s="194"/>
      <c r="P52" s="194"/>
      <c r="Q52" s="194"/>
      <c r="R52" s="195"/>
      <c r="S52" s="195"/>
      <c r="T52" s="195"/>
      <c r="U52" s="196"/>
      <c r="W52" s="191" t="s">
        <v>126</v>
      </c>
      <c r="X52" s="507">
        <f>MAX(E60:AE60)</f>
        <v>0</v>
      </c>
      <c r="Y52" s="507"/>
      <c r="Z52" s="507"/>
      <c r="AA52" s="213" t="s">
        <v>127</v>
      </c>
      <c r="AE52" s="199"/>
    </row>
    <row r="53" spans="1:31" ht="18.75" customHeight="1">
      <c r="A53" s="187" t="s">
        <v>129</v>
      </c>
      <c r="B53" s="188"/>
      <c r="C53" s="188"/>
      <c r="D53" s="188"/>
      <c r="E53" s="188"/>
      <c r="F53" s="188"/>
      <c r="G53" s="188"/>
      <c r="H53" s="188"/>
      <c r="N53" s="194"/>
      <c r="O53" s="194"/>
      <c r="P53" s="194"/>
      <c r="Q53" s="194"/>
      <c r="R53" s="195"/>
      <c r="S53" s="195"/>
      <c r="T53" s="195"/>
      <c r="U53" s="196"/>
      <c r="W53" s="191" t="s">
        <v>126</v>
      </c>
      <c r="X53" s="508">
        <f>MAX(E58:AE58)-MIN(E57:AE57)</f>
        <v>0.89400000000000546</v>
      </c>
      <c r="Y53" s="508"/>
      <c r="Z53" s="508"/>
      <c r="AA53" s="213" t="s">
        <v>127</v>
      </c>
      <c r="AE53" s="199"/>
    </row>
    <row r="54" spans="1:31" ht="18.75" customHeight="1">
      <c r="A54" s="187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94"/>
      <c r="M54" s="194"/>
      <c r="N54" s="194"/>
      <c r="O54" s="194"/>
      <c r="P54" s="194"/>
      <c r="Q54" s="194"/>
      <c r="R54" s="195"/>
      <c r="S54" s="195"/>
      <c r="T54" s="195"/>
      <c r="U54" s="196"/>
      <c r="V54" s="196"/>
      <c r="W54" s="196"/>
      <c r="X54" s="166"/>
      <c r="Y54" s="166"/>
      <c r="Z54" s="166"/>
      <c r="AA54" s="197"/>
      <c r="AB54" s="197"/>
      <c r="AC54" s="197"/>
      <c r="AD54" s="197"/>
      <c r="AE54" s="199"/>
    </row>
    <row r="55" spans="1:31" ht="18.75" customHeight="1">
      <c r="A55" s="210"/>
      <c r="B55" s="210"/>
      <c r="C55" s="210"/>
      <c r="E55" s="490" t="s">
        <v>147</v>
      </c>
      <c r="F55" s="491"/>
      <c r="G55" s="491"/>
      <c r="H55" s="491"/>
      <c r="I55" s="491"/>
      <c r="J55" s="491"/>
      <c r="K55" s="491"/>
      <c r="L55" s="491"/>
      <c r="M55" s="491"/>
      <c r="N55" s="491"/>
      <c r="O55" s="491"/>
      <c r="P55" s="491"/>
      <c r="Q55" s="491"/>
      <c r="R55" s="491"/>
      <c r="S55" s="491"/>
      <c r="T55" s="491"/>
      <c r="U55" s="491"/>
      <c r="V55" s="491"/>
      <c r="W55" s="491"/>
      <c r="X55" s="491"/>
      <c r="Y55" s="491"/>
      <c r="Z55" s="491"/>
      <c r="AA55" s="491"/>
      <c r="AB55" s="491"/>
      <c r="AC55" s="491"/>
      <c r="AD55" s="491"/>
      <c r="AE55" s="492"/>
    </row>
    <row r="56" spans="1:31" ht="18.75" customHeight="1">
      <c r="A56" s="262"/>
      <c r="B56" s="262"/>
      <c r="C56" s="262"/>
      <c r="D56" s="261"/>
      <c r="E56" s="490" t="s">
        <v>115</v>
      </c>
      <c r="F56" s="491"/>
      <c r="G56" s="492"/>
      <c r="H56" s="490" t="s">
        <v>116</v>
      </c>
      <c r="I56" s="491"/>
      <c r="J56" s="492"/>
      <c r="K56" s="490" t="s">
        <v>117</v>
      </c>
      <c r="L56" s="491"/>
      <c r="M56" s="492"/>
      <c r="N56" s="490" t="s">
        <v>118</v>
      </c>
      <c r="O56" s="491"/>
      <c r="P56" s="492"/>
      <c r="Q56" s="490" t="s">
        <v>119</v>
      </c>
      <c r="R56" s="491"/>
      <c r="S56" s="492"/>
      <c r="T56" s="490" t="s">
        <v>120</v>
      </c>
      <c r="U56" s="491"/>
      <c r="V56" s="492"/>
      <c r="W56" s="490" t="s">
        <v>121</v>
      </c>
      <c r="X56" s="491"/>
      <c r="Y56" s="492"/>
      <c r="Z56" s="490" t="s">
        <v>122</v>
      </c>
      <c r="AA56" s="491"/>
      <c r="AB56" s="492"/>
      <c r="AC56" s="490" t="s">
        <v>123</v>
      </c>
      <c r="AD56" s="491"/>
      <c r="AE56" s="492"/>
    </row>
    <row r="57" spans="1:31" ht="18.75" customHeight="1">
      <c r="A57" s="497" t="s">
        <v>130</v>
      </c>
      <c r="B57" s="499"/>
      <c r="C57" s="499"/>
      <c r="D57" s="498"/>
      <c r="E57" s="475">
        <f>MIN(E17:G46)</f>
        <v>100.92100000000001</v>
      </c>
      <c r="F57" s="475"/>
      <c r="G57" s="476"/>
      <c r="H57" s="474">
        <f>MIN(H17:J46)</f>
        <v>100.502</v>
      </c>
      <c r="I57" s="475"/>
      <c r="J57" s="476"/>
      <c r="K57" s="493">
        <f>MIN(K17:M46)</f>
        <v>100.923</v>
      </c>
      <c r="L57" s="494"/>
      <c r="M57" s="495"/>
      <c r="N57" s="493">
        <f>MIN(N17:P46)</f>
        <v>100.029</v>
      </c>
      <c r="O57" s="494"/>
      <c r="P57" s="495"/>
      <c r="Q57" s="493">
        <f>MIN(Q17:S46)</f>
        <v>100.10899999999999</v>
      </c>
      <c r="R57" s="494"/>
      <c r="S57" s="495"/>
      <c r="T57" s="493">
        <f>MIN(T17:V46)</f>
        <v>100.631</v>
      </c>
      <c r="U57" s="494"/>
      <c r="V57" s="495"/>
      <c r="W57" s="493">
        <f>MIN(W17:Y46)</f>
        <v>100.85899999999999</v>
      </c>
      <c r="X57" s="494"/>
      <c r="Y57" s="495"/>
      <c r="Z57" s="493">
        <f>MIN(Z17:AB46)</f>
        <v>100.61199999999999</v>
      </c>
      <c r="AA57" s="494"/>
      <c r="AB57" s="495"/>
      <c r="AC57" s="493">
        <f>MIN(AC17:AE46)</f>
        <v>100.624</v>
      </c>
      <c r="AD57" s="494"/>
      <c r="AE57" s="495"/>
    </row>
    <row r="58" spans="1:31" ht="18.75" customHeight="1">
      <c r="A58" s="477" t="s">
        <v>131</v>
      </c>
      <c r="B58" s="537"/>
      <c r="C58" s="537"/>
      <c r="D58" s="478"/>
      <c r="E58" s="475">
        <f>MAX(E17:G46)</f>
        <v>100.92100000000001</v>
      </c>
      <c r="F58" s="475"/>
      <c r="G58" s="476"/>
      <c r="H58" s="474">
        <f>MAX(H17:J46)</f>
        <v>100.502</v>
      </c>
      <c r="I58" s="475"/>
      <c r="J58" s="476"/>
      <c r="K58" s="474">
        <f>MAX(K17:M46)</f>
        <v>100.923</v>
      </c>
      <c r="L58" s="475"/>
      <c r="M58" s="476"/>
      <c r="N58" s="474">
        <f>MAX(N17:P46)</f>
        <v>100.029</v>
      </c>
      <c r="O58" s="475"/>
      <c r="P58" s="476"/>
      <c r="Q58" s="474">
        <f>MAX(Q17:S46)</f>
        <v>100.10899999999999</v>
      </c>
      <c r="R58" s="475"/>
      <c r="S58" s="476"/>
      <c r="T58" s="474">
        <f>MAX(T17:V46)</f>
        <v>100.631</v>
      </c>
      <c r="U58" s="475"/>
      <c r="V58" s="476"/>
      <c r="W58" s="474">
        <f>MAX(W17:Y46)</f>
        <v>100.85899999999999</v>
      </c>
      <c r="X58" s="475"/>
      <c r="Y58" s="476"/>
      <c r="Z58" s="474">
        <f>MAX(Z17:AB46)</f>
        <v>100.61199999999999</v>
      </c>
      <c r="AA58" s="475"/>
      <c r="AB58" s="476"/>
      <c r="AC58" s="474">
        <f>MAX(AC17:AE46)</f>
        <v>100.624</v>
      </c>
      <c r="AD58" s="475"/>
      <c r="AE58" s="476"/>
    </row>
    <row r="59" spans="1:31" ht="18.75" customHeight="1">
      <c r="A59" s="477" t="s">
        <v>132</v>
      </c>
      <c r="B59" s="537"/>
      <c r="C59" s="537"/>
      <c r="D59" s="478"/>
      <c r="E59" s="475">
        <f>ABS(E57-E58)</f>
        <v>0</v>
      </c>
      <c r="F59" s="475"/>
      <c r="G59" s="476"/>
      <c r="H59" s="474">
        <f>ABS(H57-H58)</f>
        <v>0</v>
      </c>
      <c r="I59" s="475"/>
      <c r="J59" s="476"/>
      <c r="K59" s="474">
        <f>ABS(K57-K58)</f>
        <v>0</v>
      </c>
      <c r="L59" s="475"/>
      <c r="M59" s="476"/>
      <c r="N59" s="474">
        <f>ABS(N57-N58)</f>
        <v>0</v>
      </c>
      <c r="O59" s="475"/>
      <c r="P59" s="476"/>
      <c r="Q59" s="474">
        <f>ABS(Q57-Q58)</f>
        <v>0</v>
      </c>
      <c r="R59" s="475"/>
      <c r="S59" s="476"/>
      <c r="T59" s="474">
        <f>ABS(T57-T58)</f>
        <v>0</v>
      </c>
      <c r="U59" s="475"/>
      <c r="V59" s="476"/>
      <c r="W59" s="474">
        <f>ABS(W57-W58)</f>
        <v>0</v>
      </c>
      <c r="X59" s="475"/>
      <c r="Y59" s="476"/>
      <c r="Z59" s="474">
        <f>ABS(Z57-Z58)</f>
        <v>0</v>
      </c>
      <c r="AA59" s="475"/>
      <c r="AB59" s="476"/>
      <c r="AC59" s="474">
        <f>ABS(AC57-AC58)</f>
        <v>0</v>
      </c>
      <c r="AD59" s="475"/>
      <c r="AE59" s="476"/>
    </row>
    <row r="60" spans="1:31" ht="18.75" customHeight="1">
      <c r="A60" s="485" t="s">
        <v>98</v>
      </c>
      <c r="B60" s="496"/>
      <c r="C60" s="496"/>
      <c r="D60" s="486"/>
      <c r="E60" s="483">
        <f>E59/2</f>
        <v>0</v>
      </c>
      <c r="F60" s="483"/>
      <c r="G60" s="484"/>
      <c r="H60" s="482">
        <f>H59/2</f>
        <v>0</v>
      </c>
      <c r="I60" s="483"/>
      <c r="J60" s="484"/>
      <c r="K60" s="482">
        <f>K59/2</f>
        <v>0</v>
      </c>
      <c r="L60" s="483"/>
      <c r="M60" s="484"/>
      <c r="N60" s="482">
        <f>N59/2</f>
        <v>0</v>
      </c>
      <c r="O60" s="483"/>
      <c r="P60" s="484"/>
      <c r="Q60" s="482">
        <f>Q59/2</f>
        <v>0</v>
      </c>
      <c r="R60" s="483"/>
      <c r="S60" s="484"/>
      <c r="T60" s="482">
        <f>T59/2</f>
        <v>0</v>
      </c>
      <c r="U60" s="483"/>
      <c r="V60" s="484"/>
      <c r="W60" s="482">
        <f>W59/2</f>
        <v>0</v>
      </c>
      <c r="X60" s="483"/>
      <c r="Y60" s="484"/>
      <c r="Z60" s="482">
        <f>Z59/2</f>
        <v>0</v>
      </c>
      <c r="AA60" s="483"/>
      <c r="AB60" s="484"/>
      <c r="AC60" s="482">
        <f>AC59/2</f>
        <v>0</v>
      </c>
      <c r="AD60" s="483"/>
      <c r="AE60" s="484"/>
    </row>
    <row r="61" spans="1:31" ht="18.75" customHeight="1">
      <c r="A61" s="200"/>
      <c r="B61" s="200"/>
      <c r="C61" s="200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9"/>
    </row>
    <row r="62" spans="1:31" ht="18.75" customHeight="1">
      <c r="A62" s="187" t="s">
        <v>133</v>
      </c>
      <c r="B62" s="188"/>
      <c r="C62" s="188"/>
      <c r="D62" s="188"/>
      <c r="E62" s="188"/>
      <c r="F62" s="188"/>
      <c r="G62" s="188"/>
      <c r="H62" s="188"/>
      <c r="I62" s="188"/>
      <c r="J62" s="188"/>
      <c r="K62" s="188"/>
    </row>
    <row r="63" spans="1:31" ht="18.75" customHeight="1">
      <c r="A63" s="497" t="s">
        <v>114</v>
      </c>
      <c r="B63" s="498"/>
      <c r="C63" s="497" t="s">
        <v>93</v>
      </c>
      <c r="D63" s="499"/>
      <c r="E63" s="498"/>
      <c r="F63" s="490" t="s">
        <v>146</v>
      </c>
      <c r="G63" s="491"/>
      <c r="H63" s="491"/>
      <c r="I63" s="491"/>
      <c r="J63" s="491"/>
      <c r="K63" s="491"/>
      <c r="L63" s="491"/>
      <c r="M63" s="491"/>
      <c r="N63" s="491"/>
      <c r="O63" s="491"/>
      <c r="P63" s="491"/>
      <c r="Q63" s="491"/>
      <c r="R63" s="491"/>
      <c r="S63" s="491"/>
      <c r="T63" s="491"/>
      <c r="U63" s="491"/>
      <c r="V63" s="491"/>
      <c r="W63" s="491"/>
      <c r="X63" s="491"/>
      <c r="Y63" s="491"/>
      <c r="Z63" s="491"/>
      <c r="AA63" s="491"/>
      <c r="AB63" s="491"/>
      <c r="AC63" s="492"/>
    </row>
    <row r="64" spans="1:31" ht="18.75" customHeight="1">
      <c r="A64" s="485" t="s">
        <v>101</v>
      </c>
      <c r="B64" s="486"/>
      <c r="C64" s="485" t="s">
        <v>142</v>
      </c>
      <c r="D64" s="496"/>
      <c r="E64" s="486"/>
      <c r="F64" s="490" t="s">
        <v>134</v>
      </c>
      <c r="G64" s="491"/>
      <c r="H64" s="492"/>
      <c r="I64" s="490" t="s">
        <v>135</v>
      </c>
      <c r="J64" s="491"/>
      <c r="K64" s="492"/>
      <c r="L64" s="490" t="s">
        <v>136</v>
      </c>
      <c r="M64" s="491"/>
      <c r="N64" s="492"/>
      <c r="O64" s="490" t="s">
        <v>137</v>
      </c>
      <c r="P64" s="491"/>
      <c r="Q64" s="492"/>
      <c r="R64" s="490" t="s">
        <v>138</v>
      </c>
      <c r="S64" s="491"/>
      <c r="T64" s="492"/>
      <c r="U64" s="490" t="s">
        <v>139</v>
      </c>
      <c r="V64" s="491"/>
      <c r="W64" s="492"/>
      <c r="X64" s="490" t="s">
        <v>140</v>
      </c>
      <c r="Y64" s="491"/>
      <c r="Z64" s="492"/>
      <c r="AA64" s="490" t="s">
        <v>141</v>
      </c>
      <c r="AB64" s="491"/>
      <c r="AC64" s="492"/>
    </row>
    <row r="65" spans="1:29" ht="18.75" customHeight="1">
      <c r="A65" s="477">
        <v>1</v>
      </c>
      <c r="B65" s="478"/>
      <c r="C65" s="479">
        <f>C17</f>
        <v>100</v>
      </c>
      <c r="D65" s="480"/>
      <c r="E65" s="481"/>
      <c r="F65" s="474">
        <f>ABS(E17-AC17)</f>
        <v>0.29700000000001125</v>
      </c>
      <c r="G65" s="475"/>
      <c r="H65" s="475"/>
      <c r="I65" s="474">
        <f>ABS(H17-AC17)</f>
        <v>0.12199999999999989</v>
      </c>
      <c r="J65" s="475"/>
      <c r="K65" s="476"/>
      <c r="L65" s="474">
        <f>ABS(K17-AC17)</f>
        <v>0.29900000000000659</v>
      </c>
      <c r="M65" s="475"/>
      <c r="N65" s="475"/>
      <c r="O65" s="493">
        <f>ABS(N17-AC17)</f>
        <v>0.59499999999999886</v>
      </c>
      <c r="P65" s="494"/>
      <c r="Q65" s="495"/>
      <c r="R65" s="493">
        <f>ABS(Q17-AC17)</f>
        <v>0.51500000000000057</v>
      </c>
      <c r="S65" s="494"/>
      <c r="T65" s="495"/>
      <c r="U65" s="493">
        <f>ABS(T17-AC17)</f>
        <v>7.0000000000050022E-3</v>
      </c>
      <c r="V65" s="494"/>
      <c r="W65" s="495"/>
      <c r="X65" s="493">
        <f>ABS(Q17-AC17)</f>
        <v>0.51500000000000057</v>
      </c>
      <c r="Y65" s="494"/>
      <c r="Z65" s="495"/>
      <c r="AA65" s="493">
        <f>ABS(Z17-AC17)</f>
        <v>1.2000000000000455E-2</v>
      </c>
      <c r="AB65" s="494"/>
      <c r="AC65" s="495"/>
    </row>
    <row r="66" spans="1:29" ht="18.75" customHeight="1">
      <c r="A66" s="477">
        <v>2</v>
      </c>
      <c r="B66" s="478"/>
      <c r="C66" s="479">
        <f>C18</f>
        <v>100</v>
      </c>
      <c r="D66" s="480"/>
      <c r="E66" s="481"/>
      <c r="F66" s="474">
        <f t="shared" ref="F66:F94" si="2">ABS(E18-AC18)</f>
        <v>0.29700000000001125</v>
      </c>
      <c r="G66" s="475"/>
      <c r="H66" s="475"/>
      <c r="I66" s="474">
        <f t="shared" ref="I66:I94" si="3">ABS(H18-AC18)</f>
        <v>0.12199999999999989</v>
      </c>
      <c r="J66" s="475"/>
      <c r="K66" s="476"/>
      <c r="L66" s="474">
        <f t="shared" ref="L66:L94" si="4">ABS(K18-AC18)</f>
        <v>0.29900000000000659</v>
      </c>
      <c r="M66" s="475"/>
      <c r="N66" s="475"/>
      <c r="O66" s="474">
        <f t="shared" ref="O66:O94" si="5">ABS(N18-AC18)</f>
        <v>0.59499999999999886</v>
      </c>
      <c r="P66" s="475"/>
      <c r="Q66" s="476"/>
      <c r="R66" s="474">
        <f t="shared" ref="R66:R94" si="6">ABS(Q18-AC18)</f>
        <v>0.51500000000000057</v>
      </c>
      <c r="S66" s="475"/>
      <c r="T66" s="476"/>
      <c r="U66" s="474">
        <f t="shared" ref="U66:U94" si="7">ABS(T18-AC18)</f>
        <v>7.0000000000050022E-3</v>
      </c>
      <c r="V66" s="475"/>
      <c r="W66" s="476"/>
      <c r="X66" s="474">
        <f t="shared" ref="X66:X94" si="8">ABS(Q18-AC18)</f>
        <v>0.51500000000000057</v>
      </c>
      <c r="Y66" s="475"/>
      <c r="Z66" s="476"/>
      <c r="AA66" s="474">
        <f t="shared" ref="AA66:AA94" si="9">ABS(Z18-AC18)</f>
        <v>1.2000000000000455E-2</v>
      </c>
      <c r="AB66" s="475"/>
      <c r="AC66" s="476"/>
    </row>
    <row r="67" spans="1:29" ht="18.75" customHeight="1">
      <c r="A67" s="477">
        <v>3</v>
      </c>
      <c r="B67" s="478"/>
      <c r="C67" s="479">
        <f t="shared" ref="C67:C94" si="10">C19</f>
        <v>100</v>
      </c>
      <c r="D67" s="480"/>
      <c r="E67" s="481"/>
      <c r="F67" s="474">
        <f t="shared" si="2"/>
        <v>0.29700000000001125</v>
      </c>
      <c r="G67" s="475"/>
      <c r="H67" s="475"/>
      <c r="I67" s="474">
        <f t="shared" si="3"/>
        <v>0.12199999999999989</v>
      </c>
      <c r="J67" s="475"/>
      <c r="K67" s="476"/>
      <c r="L67" s="474">
        <f t="shared" si="4"/>
        <v>0.29900000000000659</v>
      </c>
      <c r="M67" s="475"/>
      <c r="N67" s="475"/>
      <c r="O67" s="474">
        <f t="shared" si="5"/>
        <v>0.59499999999999886</v>
      </c>
      <c r="P67" s="475"/>
      <c r="Q67" s="476"/>
      <c r="R67" s="474">
        <f t="shared" si="6"/>
        <v>0.51500000000000057</v>
      </c>
      <c r="S67" s="475"/>
      <c r="T67" s="476"/>
      <c r="U67" s="474">
        <f t="shared" si="7"/>
        <v>7.0000000000050022E-3</v>
      </c>
      <c r="V67" s="475"/>
      <c r="W67" s="476"/>
      <c r="X67" s="474">
        <f t="shared" si="8"/>
        <v>0.51500000000000057</v>
      </c>
      <c r="Y67" s="475"/>
      <c r="Z67" s="476"/>
      <c r="AA67" s="474">
        <f t="shared" si="9"/>
        <v>1.2000000000000455E-2</v>
      </c>
      <c r="AB67" s="475"/>
      <c r="AC67" s="476"/>
    </row>
    <row r="68" spans="1:29" ht="18.75" customHeight="1">
      <c r="A68" s="477">
        <v>4</v>
      </c>
      <c r="B68" s="478"/>
      <c r="C68" s="479">
        <f t="shared" si="10"/>
        <v>100</v>
      </c>
      <c r="D68" s="480"/>
      <c r="E68" s="481"/>
      <c r="F68" s="474">
        <f t="shared" si="2"/>
        <v>0.29700000000001125</v>
      </c>
      <c r="G68" s="475"/>
      <c r="H68" s="475"/>
      <c r="I68" s="474">
        <f t="shared" si="3"/>
        <v>0.12199999999999989</v>
      </c>
      <c r="J68" s="475"/>
      <c r="K68" s="476"/>
      <c r="L68" s="474">
        <f t="shared" si="4"/>
        <v>0.29900000000000659</v>
      </c>
      <c r="M68" s="475"/>
      <c r="N68" s="475"/>
      <c r="O68" s="474">
        <f t="shared" si="5"/>
        <v>0.59499999999999886</v>
      </c>
      <c r="P68" s="475"/>
      <c r="Q68" s="476"/>
      <c r="R68" s="474">
        <f t="shared" si="6"/>
        <v>0.51500000000000057</v>
      </c>
      <c r="S68" s="475"/>
      <c r="T68" s="476"/>
      <c r="U68" s="474">
        <f t="shared" si="7"/>
        <v>7.0000000000050022E-3</v>
      </c>
      <c r="V68" s="475"/>
      <c r="W68" s="476"/>
      <c r="X68" s="474">
        <f t="shared" si="8"/>
        <v>0.51500000000000057</v>
      </c>
      <c r="Y68" s="475"/>
      <c r="Z68" s="476"/>
      <c r="AA68" s="474">
        <f t="shared" si="9"/>
        <v>1.2000000000000455E-2</v>
      </c>
      <c r="AB68" s="475"/>
      <c r="AC68" s="476"/>
    </row>
    <row r="69" spans="1:29" ht="18.75" customHeight="1">
      <c r="A69" s="477">
        <v>5</v>
      </c>
      <c r="B69" s="478"/>
      <c r="C69" s="479">
        <f t="shared" si="10"/>
        <v>100</v>
      </c>
      <c r="D69" s="480"/>
      <c r="E69" s="481"/>
      <c r="F69" s="474">
        <f t="shared" si="2"/>
        <v>0.29700000000001125</v>
      </c>
      <c r="G69" s="475"/>
      <c r="H69" s="475"/>
      <c r="I69" s="474">
        <f t="shared" si="3"/>
        <v>0.12199999999999989</v>
      </c>
      <c r="J69" s="475"/>
      <c r="K69" s="476"/>
      <c r="L69" s="474">
        <f t="shared" si="4"/>
        <v>0.29900000000000659</v>
      </c>
      <c r="M69" s="475"/>
      <c r="N69" s="475"/>
      <c r="O69" s="474">
        <f t="shared" si="5"/>
        <v>0.59499999999999886</v>
      </c>
      <c r="P69" s="475"/>
      <c r="Q69" s="476"/>
      <c r="R69" s="474">
        <f t="shared" si="6"/>
        <v>0.51500000000000057</v>
      </c>
      <c r="S69" s="475"/>
      <c r="T69" s="476"/>
      <c r="U69" s="474">
        <f t="shared" si="7"/>
        <v>7.0000000000050022E-3</v>
      </c>
      <c r="V69" s="475"/>
      <c r="W69" s="476"/>
      <c r="X69" s="474">
        <f t="shared" si="8"/>
        <v>0.51500000000000057</v>
      </c>
      <c r="Y69" s="475"/>
      <c r="Z69" s="476"/>
      <c r="AA69" s="474">
        <f t="shared" si="9"/>
        <v>1.2000000000000455E-2</v>
      </c>
      <c r="AB69" s="475"/>
      <c r="AC69" s="476"/>
    </row>
    <row r="70" spans="1:29" ht="18.75" customHeight="1">
      <c r="A70" s="477">
        <v>6</v>
      </c>
      <c r="B70" s="478"/>
      <c r="C70" s="479">
        <f t="shared" si="10"/>
        <v>100</v>
      </c>
      <c r="D70" s="480"/>
      <c r="E70" s="481"/>
      <c r="F70" s="474">
        <f t="shared" si="2"/>
        <v>0.29700000000001125</v>
      </c>
      <c r="G70" s="475"/>
      <c r="H70" s="475"/>
      <c r="I70" s="474">
        <f t="shared" si="3"/>
        <v>0.12199999999999989</v>
      </c>
      <c r="J70" s="475"/>
      <c r="K70" s="476"/>
      <c r="L70" s="474">
        <f t="shared" si="4"/>
        <v>0.29900000000000659</v>
      </c>
      <c r="M70" s="475"/>
      <c r="N70" s="475"/>
      <c r="O70" s="474">
        <f t="shared" si="5"/>
        <v>0.59499999999999886</v>
      </c>
      <c r="P70" s="475"/>
      <c r="Q70" s="476"/>
      <c r="R70" s="474">
        <f t="shared" si="6"/>
        <v>0.51500000000000057</v>
      </c>
      <c r="S70" s="475"/>
      <c r="T70" s="476"/>
      <c r="U70" s="474">
        <f t="shared" si="7"/>
        <v>7.0000000000050022E-3</v>
      </c>
      <c r="V70" s="475"/>
      <c r="W70" s="476"/>
      <c r="X70" s="474">
        <f t="shared" si="8"/>
        <v>0.51500000000000057</v>
      </c>
      <c r="Y70" s="475"/>
      <c r="Z70" s="476"/>
      <c r="AA70" s="474">
        <f t="shared" si="9"/>
        <v>1.2000000000000455E-2</v>
      </c>
      <c r="AB70" s="475"/>
      <c r="AC70" s="476"/>
    </row>
    <row r="71" spans="1:29" ht="18.75" customHeight="1">
      <c r="A71" s="477">
        <v>7</v>
      </c>
      <c r="B71" s="478"/>
      <c r="C71" s="479">
        <f t="shared" si="10"/>
        <v>100</v>
      </c>
      <c r="D71" s="480"/>
      <c r="E71" s="481"/>
      <c r="F71" s="474">
        <f t="shared" si="2"/>
        <v>0.29700000000001125</v>
      </c>
      <c r="G71" s="475"/>
      <c r="H71" s="475"/>
      <c r="I71" s="474">
        <f t="shared" si="3"/>
        <v>0.12199999999999989</v>
      </c>
      <c r="J71" s="475"/>
      <c r="K71" s="476"/>
      <c r="L71" s="474">
        <f t="shared" si="4"/>
        <v>0.29900000000000659</v>
      </c>
      <c r="M71" s="475"/>
      <c r="N71" s="475"/>
      <c r="O71" s="474">
        <f t="shared" si="5"/>
        <v>0.59499999999999886</v>
      </c>
      <c r="P71" s="475"/>
      <c r="Q71" s="476"/>
      <c r="R71" s="474">
        <f t="shared" si="6"/>
        <v>0.51500000000000057</v>
      </c>
      <c r="S71" s="475"/>
      <c r="T71" s="476"/>
      <c r="U71" s="474">
        <f t="shared" si="7"/>
        <v>7.0000000000050022E-3</v>
      </c>
      <c r="V71" s="475"/>
      <c r="W71" s="476"/>
      <c r="X71" s="474">
        <f t="shared" si="8"/>
        <v>0.51500000000000057</v>
      </c>
      <c r="Y71" s="475"/>
      <c r="Z71" s="476"/>
      <c r="AA71" s="474">
        <f t="shared" si="9"/>
        <v>1.2000000000000455E-2</v>
      </c>
      <c r="AB71" s="475"/>
      <c r="AC71" s="476"/>
    </row>
    <row r="72" spans="1:29" ht="18.75" customHeight="1">
      <c r="A72" s="477">
        <v>8</v>
      </c>
      <c r="B72" s="478"/>
      <c r="C72" s="479">
        <f t="shared" si="10"/>
        <v>100</v>
      </c>
      <c r="D72" s="480"/>
      <c r="E72" s="481"/>
      <c r="F72" s="474">
        <f t="shared" si="2"/>
        <v>0.29700000000001125</v>
      </c>
      <c r="G72" s="475"/>
      <c r="H72" s="475"/>
      <c r="I72" s="474">
        <f t="shared" si="3"/>
        <v>0.12199999999999989</v>
      </c>
      <c r="J72" s="475"/>
      <c r="K72" s="476"/>
      <c r="L72" s="474">
        <f t="shared" si="4"/>
        <v>0.29900000000000659</v>
      </c>
      <c r="M72" s="475"/>
      <c r="N72" s="475"/>
      <c r="O72" s="474">
        <f t="shared" si="5"/>
        <v>0.59499999999999886</v>
      </c>
      <c r="P72" s="475"/>
      <c r="Q72" s="476"/>
      <c r="R72" s="474">
        <f t="shared" si="6"/>
        <v>0.51500000000000057</v>
      </c>
      <c r="S72" s="475"/>
      <c r="T72" s="476"/>
      <c r="U72" s="474">
        <f t="shared" si="7"/>
        <v>7.0000000000050022E-3</v>
      </c>
      <c r="V72" s="475"/>
      <c r="W72" s="476"/>
      <c r="X72" s="474">
        <f t="shared" si="8"/>
        <v>0.51500000000000057</v>
      </c>
      <c r="Y72" s="475"/>
      <c r="Z72" s="476"/>
      <c r="AA72" s="474">
        <f t="shared" si="9"/>
        <v>1.2000000000000455E-2</v>
      </c>
      <c r="AB72" s="475"/>
      <c r="AC72" s="476"/>
    </row>
    <row r="73" spans="1:29" ht="18.75" customHeight="1">
      <c r="A73" s="477">
        <v>9</v>
      </c>
      <c r="B73" s="478"/>
      <c r="C73" s="479">
        <f t="shared" si="10"/>
        <v>100</v>
      </c>
      <c r="D73" s="480"/>
      <c r="E73" s="481"/>
      <c r="F73" s="474">
        <f t="shared" si="2"/>
        <v>0.29700000000001125</v>
      </c>
      <c r="G73" s="475"/>
      <c r="H73" s="475"/>
      <c r="I73" s="474">
        <f t="shared" si="3"/>
        <v>0.12199999999999989</v>
      </c>
      <c r="J73" s="475"/>
      <c r="K73" s="476"/>
      <c r="L73" s="474">
        <f t="shared" si="4"/>
        <v>0.29900000000000659</v>
      </c>
      <c r="M73" s="475"/>
      <c r="N73" s="475"/>
      <c r="O73" s="474">
        <f t="shared" si="5"/>
        <v>0.59499999999999886</v>
      </c>
      <c r="P73" s="475"/>
      <c r="Q73" s="476"/>
      <c r="R73" s="474">
        <f t="shared" si="6"/>
        <v>0.51500000000000057</v>
      </c>
      <c r="S73" s="475"/>
      <c r="T73" s="476"/>
      <c r="U73" s="474">
        <f t="shared" si="7"/>
        <v>7.0000000000050022E-3</v>
      </c>
      <c r="V73" s="475"/>
      <c r="W73" s="476"/>
      <c r="X73" s="474">
        <f t="shared" si="8"/>
        <v>0.51500000000000057</v>
      </c>
      <c r="Y73" s="475"/>
      <c r="Z73" s="476"/>
      <c r="AA73" s="474">
        <f t="shared" si="9"/>
        <v>1.2000000000000455E-2</v>
      </c>
      <c r="AB73" s="475"/>
      <c r="AC73" s="476"/>
    </row>
    <row r="74" spans="1:29" ht="18.75" customHeight="1">
      <c r="A74" s="477">
        <v>10</v>
      </c>
      <c r="B74" s="478"/>
      <c r="C74" s="479">
        <f t="shared" si="10"/>
        <v>100</v>
      </c>
      <c r="D74" s="480"/>
      <c r="E74" s="481"/>
      <c r="F74" s="474">
        <f t="shared" si="2"/>
        <v>0.29700000000001125</v>
      </c>
      <c r="G74" s="475"/>
      <c r="H74" s="475"/>
      <c r="I74" s="474">
        <f t="shared" si="3"/>
        <v>0.12199999999999989</v>
      </c>
      <c r="J74" s="475"/>
      <c r="K74" s="476"/>
      <c r="L74" s="474">
        <f t="shared" si="4"/>
        <v>0.29900000000000659</v>
      </c>
      <c r="M74" s="475"/>
      <c r="N74" s="475"/>
      <c r="O74" s="474">
        <f t="shared" si="5"/>
        <v>0.59499999999999886</v>
      </c>
      <c r="P74" s="475"/>
      <c r="Q74" s="476"/>
      <c r="R74" s="474">
        <f t="shared" si="6"/>
        <v>0.51500000000000057</v>
      </c>
      <c r="S74" s="475"/>
      <c r="T74" s="476"/>
      <c r="U74" s="474">
        <f t="shared" si="7"/>
        <v>7.0000000000050022E-3</v>
      </c>
      <c r="V74" s="475"/>
      <c r="W74" s="476"/>
      <c r="X74" s="474">
        <f t="shared" si="8"/>
        <v>0.51500000000000057</v>
      </c>
      <c r="Y74" s="475"/>
      <c r="Z74" s="476"/>
      <c r="AA74" s="474">
        <f t="shared" si="9"/>
        <v>1.2000000000000455E-2</v>
      </c>
      <c r="AB74" s="475"/>
      <c r="AC74" s="476"/>
    </row>
    <row r="75" spans="1:29" ht="18.75" customHeight="1">
      <c r="A75" s="477">
        <v>11</v>
      </c>
      <c r="B75" s="478"/>
      <c r="C75" s="479">
        <f t="shared" si="10"/>
        <v>100</v>
      </c>
      <c r="D75" s="480"/>
      <c r="E75" s="481"/>
      <c r="F75" s="474">
        <f t="shared" si="2"/>
        <v>0.29700000000001125</v>
      </c>
      <c r="G75" s="475"/>
      <c r="H75" s="475"/>
      <c r="I75" s="474">
        <f t="shared" si="3"/>
        <v>0.12199999999999989</v>
      </c>
      <c r="J75" s="475"/>
      <c r="K75" s="476"/>
      <c r="L75" s="474">
        <f t="shared" si="4"/>
        <v>0.29900000000000659</v>
      </c>
      <c r="M75" s="475"/>
      <c r="N75" s="475"/>
      <c r="O75" s="474">
        <f t="shared" si="5"/>
        <v>0.59499999999999886</v>
      </c>
      <c r="P75" s="475"/>
      <c r="Q75" s="476"/>
      <c r="R75" s="474">
        <f t="shared" si="6"/>
        <v>0.51500000000000057</v>
      </c>
      <c r="S75" s="475"/>
      <c r="T75" s="476"/>
      <c r="U75" s="474">
        <f t="shared" si="7"/>
        <v>7.0000000000050022E-3</v>
      </c>
      <c r="V75" s="475"/>
      <c r="W75" s="476"/>
      <c r="X75" s="474">
        <f t="shared" si="8"/>
        <v>0.51500000000000057</v>
      </c>
      <c r="Y75" s="475"/>
      <c r="Z75" s="476"/>
      <c r="AA75" s="474">
        <f t="shared" si="9"/>
        <v>1.2000000000000455E-2</v>
      </c>
      <c r="AB75" s="475"/>
      <c r="AC75" s="476"/>
    </row>
    <row r="76" spans="1:29" ht="18.75" customHeight="1">
      <c r="A76" s="477">
        <v>12</v>
      </c>
      <c r="B76" s="478"/>
      <c r="C76" s="479">
        <f t="shared" si="10"/>
        <v>100</v>
      </c>
      <c r="D76" s="480"/>
      <c r="E76" s="481"/>
      <c r="F76" s="474">
        <f t="shared" si="2"/>
        <v>0.29700000000001125</v>
      </c>
      <c r="G76" s="475"/>
      <c r="H76" s="475"/>
      <c r="I76" s="474">
        <f t="shared" si="3"/>
        <v>0.12199999999999989</v>
      </c>
      <c r="J76" s="475"/>
      <c r="K76" s="476"/>
      <c r="L76" s="474">
        <f t="shared" si="4"/>
        <v>0.29900000000000659</v>
      </c>
      <c r="M76" s="475"/>
      <c r="N76" s="475"/>
      <c r="O76" s="474">
        <f t="shared" si="5"/>
        <v>0.59499999999999886</v>
      </c>
      <c r="P76" s="475"/>
      <c r="Q76" s="476"/>
      <c r="R76" s="474">
        <f t="shared" si="6"/>
        <v>0.51500000000000057</v>
      </c>
      <c r="S76" s="475"/>
      <c r="T76" s="476"/>
      <c r="U76" s="474">
        <f t="shared" si="7"/>
        <v>7.0000000000050022E-3</v>
      </c>
      <c r="V76" s="475"/>
      <c r="W76" s="476"/>
      <c r="X76" s="474">
        <f t="shared" si="8"/>
        <v>0.51500000000000057</v>
      </c>
      <c r="Y76" s="475"/>
      <c r="Z76" s="476"/>
      <c r="AA76" s="474">
        <f t="shared" si="9"/>
        <v>1.2000000000000455E-2</v>
      </c>
      <c r="AB76" s="475"/>
      <c r="AC76" s="476"/>
    </row>
    <row r="77" spans="1:29" ht="18.75" customHeight="1">
      <c r="A77" s="477">
        <v>13</v>
      </c>
      <c r="B77" s="478"/>
      <c r="C77" s="479">
        <f t="shared" si="10"/>
        <v>100</v>
      </c>
      <c r="D77" s="480"/>
      <c r="E77" s="481"/>
      <c r="F77" s="474">
        <f t="shared" si="2"/>
        <v>0.29700000000001125</v>
      </c>
      <c r="G77" s="475"/>
      <c r="H77" s="475"/>
      <c r="I77" s="474">
        <f t="shared" si="3"/>
        <v>0.12199999999999989</v>
      </c>
      <c r="J77" s="475"/>
      <c r="K77" s="476"/>
      <c r="L77" s="474">
        <f t="shared" si="4"/>
        <v>0.29900000000000659</v>
      </c>
      <c r="M77" s="475"/>
      <c r="N77" s="475"/>
      <c r="O77" s="474">
        <f t="shared" si="5"/>
        <v>0.59499999999999886</v>
      </c>
      <c r="P77" s="475"/>
      <c r="Q77" s="476"/>
      <c r="R77" s="474">
        <f t="shared" si="6"/>
        <v>0.51500000000000057</v>
      </c>
      <c r="S77" s="475"/>
      <c r="T77" s="476"/>
      <c r="U77" s="474">
        <f t="shared" si="7"/>
        <v>7.0000000000050022E-3</v>
      </c>
      <c r="V77" s="475"/>
      <c r="W77" s="476"/>
      <c r="X77" s="474">
        <f t="shared" si="8"/>
        <v>0.51500000000000057</v>
      </c>
      <c r="Y77" s="475"/>
      <c r="Z77" s="476"/>
      <c r="AA77" s="474">
        <f t="shared" si="9"/>
        <v>1.2000000000000455E-2</v>
      </c>
      <c r="AB77" s="475"/>
      <c r="AC77" s="476"/>
    </row>
    <row r="78" spans="1:29" ht="18.75" customHeight="1">
      <c r="A78" s="477">
        <v>14</v>
      </c>
      <c r="B78" s="478"/>
      <c r="C78" s="479">
        <f t="shared" si="10"/>
        <v>100</v>
      </c>
      <c r="D78" s="480"/>
      <c r="E78" s="481"/>
      <c r="F78" s="474">
        <f t="shared" si="2"/>
        <v>0.29700000000001125</v>
      </c>
      <c r="G78" s="475"/>
      <c r="H78" s="475"/>
      <c r="I78" s="474">
        <f t="shared" si="3"/>
        <v>0.12199999999999989</v>
      </c>
      <c r="J78" s="475"/>
      <c r="K78" s="476"/>
      <c r="L78" s="474">
        <f t="shared" si="4"/>
        <v>0.29900000000000659</v>
      </c>
      <c r="M78" s="475"/>
      <c r="N78" s="475"/>
      <c r="O78" s="474">
        <f t="shared" si="5"/>
        <v>0.59499999999999886</v>
      </c>
      <c r="P78" s="475"/>
      <c r="Q78" s="476"/>
      <c r="R78" s="474">
        <f t="shared" si="6"/>
        <v>0.51500000000000057</v>
      </c>
      <c r="S78" s="475"/>
      <c r="T78" s="476"/>
      <c r="U78" s="474">
        <f t="shared" si="7"/>
        <v>7.0000000000050022E-3</v>
      </c>
      <c r="V78" s="475"/>
      <c r="W78" s="476"/>
      <c r="X78" s="474">
        <f t="shared" si="8"/>
        <v>0.51500000000000057</v>
      </c>
      <c r="Y78" s="475"/>
      <c r="Z78" s="476"/>
      <c r="AA78" s="474">
        <f t="shared" si="9"/>
        <v>1.2000000000000455E-2</v>
      </c>
      <c r="AB78" s="475"/>
      <c r="AC78" s="476"/>
    </row>
    <row r="79" spans="1:29" ht="18.75" customHeight="1">
      <c r="A79" s="477">
        <v>15</v>
      </c>
      <c r="B79" s="478"/>
      <c r="C79" s="479">
        <f t="shared" si="10"/>
        <v>100</v>
      </c>
      <c r="D79" s="480"/>
      <c r="E79" s="481"/>
      <c r="F79" s="474">
        <f t="shared" si="2"/>
        <v>0.29700000000001125</v>
      </c>
      <c r="G79" s="475"/>
      <c r="H79" s="475"/>
      <c r="I79" s="474">
        <f t="shared" si="3"/>
        <v>0.12199999999999989</v>
      </c>
      <c r="J79" s="475"/>
      <c r="K79" s="476"/>
      <c r="L79" s="474">
        <f t="shared" si="4"/>
        <v>0.29900000000000659</v>
      </c>
      <c r="M79" s="475"/>
      <c r="N79" s="475"/>
      <c r="O79" s="474">
        <f t="shared" si="5"/>
        <v>0.59499999999999886</v>
      </c>
      <c r="P79" s="475"/>
      <c r="Q79" s="476"/>
      <c r="R79" s="474">
        <f t="shared" si="6"/>
        <v>0.51500000000000057</v>
      </c>
      <c r="S79" s="475"/>
      <c r="T79" s="476"/>
      <c r="U79" s="474">
        <f t="shared" si="7"/>
        <v>7.0000000000050022E-3</v>
      </c>
      <c r="V79" s="475"/>
      <c r="W79" s="476"/>
      <c r="X79" s="474">
        <f t="shared" si="8"/>
        <v>0.51500000000000057</v>
      </c>
      <c r="Y79" s="475"/>
      <c r="Z79" s="476"/>
      <c r="AA79" s="474">
        <f t="shared" si="9"/>
        <v>1.2000000000000455E-2</v>
      </c>
      <c r="AB79" s="475"/>
      <c r="AC79" s="476"/>
    </row>
    <row r="80" spans="1:29" ht="18.75" customHeight="1">
      <c r="A80" s="477">
        <v>16</v>
      </c>
      <c r="B80" s="478"/>
      <c r="C80" s="479">
        <f t="shared" si="10"/>
        <v>100</v>
      </c>
      <c r="D80" s="480"/>
      <c r="E80" s="481"/>
      <c r="F80" s="474">
        <f t="shared" si="2"/>
        <v>0.29700000000001125</v>
      </c>
      <c r="G80" s="475"/>
      <c r="H80" s="475"/>
      <c r="I80" s="474">
        <f t="shared" si="3"/>
        <v>0.12199999999999989</v>
      </c>
      <c r="J80" s="475"/>
      <c r="K80" s="476"/>
      <c r="L80" s="474">
        <f t="shared" si="4"/>
        <v>0.29900000000000659</v>
      </c>
      <c r="M80" s="475"/>
      <c r="N80" s="475"/>
      <c r="O80" s="474">
        <f t="shared" si="5"/>
        <v>0.59499999999999886</v>
      </c>
      <c r="P80" s="475"/>
      <c r="Q80" s="476"/>
      <c r="R80" s="474">
        <f t="shared" si="6"/>
        <v>0.51500000000000057</v>
      </c>
      <c r="S80" s="475"/>
      <c r="T80" s="476"/>
      <c r="U80" s="474">
        <f t="shared" si="7"/>
        <v>7.0000000000050022E-3</v>
      </c>
      <c r="V80" s="475"/>
      <c r="W80" s="476"/>
      <c r="X80" s="474">
        <f t="shared" si="8"/>
        <v>0.51500000000000057</v>
      </c>
      <c r="Y80" s="475"/>
      <c r="Z80" s="476"/>
      <c r="AA80" s="474">
        <f t="shared" si="9"/>
        <v>1.2000000000000455E-2</v>
      </c>
      <c r="AB80" s="475"/>
      <c r="AC80" s="476"/>
    </row>
    <row r="81" spans="1:29" ht="18.75" customHeight="1">
      <c r="A81" s="477">
        <v>17</v>
      </c>
      <c r="B81" s="478"/>
      <c r="C81" s="479">
        <f t="shared" si="10"/>
        <v>100</v>
      </c>
      <c r="D81" s="480"/>
      <c r="E81" s="481"/>
      <c r="F81" s="474">
        <f t="shared" si="2"/>
        <v>0.29700000000001125</v>
      </c>
      <c r="G81" s="475"/>
      <c r="H81" s="475"/>
      <c r="I81" s="474">
        <f t="shared" si="3"/>
        <v>0.12199999999999989</v>
      </c>
      <c r="J81" s="475"/>
      <c r="K81" s="476"/>
      <c r="L81" s="474">
        <f t="shared" si="4"/>
        <v>0.29900000000000659</v>
      </c>
      <c r="M81" s="475"/>
      <c r="N81" s="475"/>
      <c r="O81" s="474">
        <f t="shared" si="5"/>
        <v>0.59499999999999886</v>
      </c>
      <c r="P81" s="475"/>
      <c r="Q81" s="476"/>
      <c r="R81" s="474">
        <f t="shared" si="6"/>
        <v>0.51500000000000057</v>
      </c>
      <c r="S81" s="475"/>
      <c r="T81" s="476"/>
      <c r="U81" s="474">
        <f t="shared" si="7"/>
        <v>7.0000000000050022E-3</v>
      </c>
      <c r="V81" s="475"/>
      <c r="W81" s="476"/>
      <c r="X81" s="474">
        <f t="shared" si="8"/>
        <v>0.51500000000000057</v>
      </c>
      <c r="Y81" s="475"/>
      <c r="Z81" s="476"/>
      <c r="AA81" s="474">
        <f t="shared" si="9"/>
        <v>1.2000000000000455E-2</v>
      </c>
      <c r="AB81" s="475"/>
      <c r="AC81" s="476"/>
    </row>
    <row r="82" spans="1:29" ht="18.75" customHeight="1">
      <c r="A82" s="477">
        <v>18</v>
      </c>
      <c r="B82" s="478"/>
      <c r="C82" s="479">
        <f t="shared" si="10"/>
        <v>100</v>
      </c>
      <c r="D82" s="480"/>
      <c r="E82" s="481"/>
      <c r="F82" s="474">
        <f t="shared" si="2"/>
        <v>0.29700000000001125</v>
      </c>
      <c r="G82" s="475"/>
      <c r="H82" s="475"/>
      <c r="I82" s="474">
        <f t="shared" si="3"/>
        <v>0.12199999999999989</v>
      </c>
      <c r="J82" s="475"/>
      <c r="K82" s="476"/>
      <c r="L82" s="474">
        <f t="shared" si="4"/>
        <v>0.29900000000000659</v>
      </c>
      <c r="M82" s="475"/>
      <c r="N82" s="475"/>
      <c r="O82" s="474">
        <f t="shared" si="5"/>
        <v>0.59499999999999886</v>
      </c>
      <c r="P82" s="475"/>
      <c r="Q82" s="476"/>
      <c r="R82" s="474">
        <f t="shared" si="6"/>
        <v>0.51500000000000057</v>
      </c>
      <c r="S82" s="475"/>
      <c r="T82" s="476"/>
      <c r="U82" s="474">
        <f t="shared" si="7"/>
        <v>7.0000000000050022E-3</v>
      </c>
      <c r="V82" s="475"/>
      <c r="W82" s="476"/>
      <c r="X82" s="474">
        <f t="shared" si="8"/>
        <v>0.51500000000000057</v>
      </c>
      <c r="Y82" s="475"/>
      <c r="Z82" s="476"/>
      <c r="AA82" s="474">
        <f t="shared" si="9"/>
        <v>1.2000000000000455E-2</v>
      </c>
      <c r="AB82" s="475"/>
      <c r="AC82" s="476"/>
    </row>
    <row r="83" spans="1:29" ht="18.75" customHeight="1">
      <c r="A83" s="477">
        <v>19</v>
      </c>
      <c r="B83" s="478"/>
      <c r="C83" s="479">
        <f t="shared" si="10"/>
        <v>100</v>
      </c>
      <c r="D83" s="480"/>
      <c r="E83" s="481"/>
      <c r="F83" s="474">
        <f t="shared" si="2"/>
        <v>0.29700000000001125</v>
      </c>
      <c r="G83" s="475"/>
      <c r="H83" s="475"/>
      <c r="I83" s="474">
        <f t="shared" si="3"/>
        <v>0.12199999999999989</v>
      </c>
      <c r="J83" s="475"/>
      <c r="K83" s="476"/>
      <c r="L83" s="474">
        <f t="shared" si="4"/>
        <v>0.29900000000000659</v>
      </c>
      <c r="M83" s="475"/>
      <c r="N83" s="475"/>
      <c r="O83" s="474">
        <f t="shared" si="5"/>
        <v>0.59499999999999886</v>
      </c>
      <c r="P83" s="475"/>
      <c r="Q83" s="476"/>
      <c r="R83" s="474">
        <f t="shared" si="6"/>
        <v>0.51500000000000057</v>
      </c>
      <c r="S83" s="475"/>
      <c r="T83" s="476"/>
      <c r="U83" s="474">
        <f t="shared" si="7"/>
        <v>7.0000000000050022E-3</v>
      </c>
      <c r="V83" s="475"/>
      <c r="W83" s="476"/>
      <c r="X83" s="474">
        <f t="shared" si="8"/>
        <v>0.51500000000000057</v>
      </c>
      <c r="Y83" s="475"/>
      <c r="Z83" s="476"/>
      <c r="AA83" s="474">
        <f t="shared" si="9"/>
        <v>1.2000000000000455E-2</v>
      </c>
      <c r="AB83" s="475"/>
      <c r="AC83" s="476"/>
    </row>
    <row r="84" spans="1:29" ht="18.75" customHeight="1">
      <c r="A84" s="477">
        <v>20</v>
      </c>
      <c r="B84" s="478"/>
      <c r="C84" s="479">
        <f t="shared" si="10"/>
        <v>100</v>
      </c>
      <c r="D84" s="480"/>
      <c r="E84" s="481"/>
      <c r="F84" s="474">
        <f t="shared" si="2"/>
        <v>0.29700000000001125</v>
      </c>
      <c r="G84" s="475"/>
      <c r="H84" s="475"/>
      <c r="I84" s="474">
        <f t="shared" si="3"/>
        <v>0.12199999999999989</v>
      </c>
      <c r="J84" s="475"/>
      <c r="K84" s="476"/>
      <c r="L84" s="474">
        <f t="shared" si="4"/>
        <v>0.29900000000000659</v>
      </c>
      <c r="M84" s="475"/>
      <c r="N84" s="475"/>
      <c r="O84" s="474">
        <f t="shared" si="5"/>
        <v>0.59499999999999886</v>
      </c>
      <c r="P84" s="475"/>
      <c r="Q84" s="476"/>
      <c r="R84" s="474">
        <f t="shared" si="6"/>
        <v>0.51500000000000057</v>
      </c>
      <c r="S84" s="475"/>
      <c r="T84" s="476"/>
      <c r="U84" s="474">
        <f t="shared" si="7"/>
        <v>7.0000000000050022E-3</v>
      </c>
      <c r="V84" s="475"/>
      <c r="W84" s="476"/>
      <c r="X84" s="474">
        <f t="shared" si="8"/>
        <v>0.51500000000000057</v>
      </c>
      <c r="Y84" s="475"/>
      <c r="Z84" s="476"/>
      <c r="AA84" s="474">
        <f t="shared" si="9"/>
        <v>1.2000000000000455E-2</v>
      </c>
      <c r="AB84" s="475"/>
      <c r="AC84" s="476"/>
    </row>
    <row r="85" spans="1:29" ht="18.75" customHeight="1">
      <c r="A85" s="477">
        <v>21</v>
      </c>
      <c r="B85" s="478"/>
      <c r="C85" s="479">
        <f t="shared" si="10"/>
        <v>100</v>
      </c>
      <c r="D85" s="480"/>
      <c r="E85" s="481"/>
      <c r="F85" s="474">
        <f t="shared" si="2"/>
        <v>0.29700000000001125</v>
      </c>
      <c r="G85" s="475"/>
      <c r="H85" s="475"/>
      <c r="I85" s="474">
        <f t="shared" si="3"/>
        <v>0.12199999999999989</v>
      </c>
      <c r="J85" s="475"/>
      <c r="K85" s="476"/>
      <c r="L85" s="474">
        <f t="shared" si="4"/>
        <v>0.29900000000000659</v>
      </c>
      <c r="M85" s="475"/>
      <c r="N85" s="475"/>
      <c r="O85" s="474">
        <f t="shared" si="5"/>
        <v>0.59499999999999886</v>
      </c>
      <c r="P85" s="475"/>
      <c r="Q85" s="476"/>
      <c r="R85" s="474">
        <f t="shared" si="6"/>
        <v>0.51500000000000057</v>
      </c>
      <c r="S85" s="475"/>
      <c r="T85" s="476"/>
      <c r="U85" s="474">
        <f t="shared" si="7"/>
        <v>7.0000000000050022E-3</v>
      </c>
      <c r="V85" s="475"/>
      <c r="W85" s="476"/>
      <c r="X85" s="474">
        <f t="shared" si="8"/>
        <v>0.51500000000000057</v>
      </c>
      <c r="Y85" s="475"/>
      <c r="Z85" s="476"/>
      <c r="AA85" s="474">
        <f t="shared" si="9"/>
        <v>1.2000000000000455E-2</v>
      </c>
      <c r="AB85" s="475"/>
      <c r="AC85" s="476"/>
    </row>
    <row r="86" spans="1:29" ht="18.75" customHeight="1">
      <c r="A86" s="477">
        <v>22</v>
      </c>
      <c r="B86" s="478"/>
      <c r="C86" s="479">
        <f>C38</f>
        <v>100</v>
      </c>
      <c r="D86" s="480"/>
      <c r="E86" s="481"/>
      <c r="F86" s="474">
        <f t="shared" si="2"/>
        <v>0.29700000000001125</v>
      </c>
      <c r="G86" s="475"/>
      <c r="H86" s="475"/>
      <c r="I86" s="474">
        <f t="shared" si="3"/>
        <v>0.12199999999999989</v>
      </c>
      <c r="J86" s="475"/>
      <c r="K86" s="476"/>
      <c r="L86" s="474">
        <f t="shared" si="4"/>
        <v>0.29900000000000659</v>
      </c>
      <c r="M86" s="475"/>
      <c r="N86" s="475"/>
      <c r="O86" s="474">
        <f t="shared" si="5"/>
        <v>0.59499999999999886</v>
      </c>
      <c r="P86" s="475"/>
      <c r="Q86" s="476"/>
      <c r="R86" s="474">
        <f t="shared" si="6"/>
        <v>0.51500000000000057</v>
      </c>
      <c r="S86" s="475"/>
      <c r="T86" s="476"/>
      <c r="U86" s="474">
        <f t="shared" si="7"/>
        <v>7.0000000000050022E-3</v>
      </c>
      <c r="V86" s="475"/>
      <c r="W86" s="476"/>
      <c r="X86" s="474">
        <f t="shared" si="8"/>
        <v>0.51500000000000057</v>
      </c>
      <c r="Y86" s="475"/>
      <c r="Z86" s="476"/>
      <c r="AA86" s="474">
        <f t="shared" si="9"/>
        <v>1.2000000000000455E-2</v>
      </c>
      <c r="AB86" s="475"/>
      <c r="AC86" s="476"/>
    </row>
    <row r="87" spans="1:29" ht="18.75" customHeight="1">
      <c r="A87" s="477">
        <v>23</v>
      </c>
      <c r="B87" s="478"/>
      <c r="C87" s="479">
        <f t="shared" si="10"/>
        <v>100</v>
      </c>
      <c r="D87" s="480"/>
      <c r="E87" s="481"/>
      <c r="F87" s="474">
        <f t="shared" si="2"/>
        <v>0.29700000000001125</v>
      </c>
      <c r="G87" s="475"/>
      <c r="H87" s="475"/>
      <c r="I87" s="474">
        <f t="shared" si="3"/>
        <v>0.12199999999999989</v>
      </c>
      <c r="J87" s="475"/>
      <c r="K87" s="476"/>
      <c r="L87" s="474">
        <f t="shared" si="4"/>
        <v>0.29900000000000659</v>
      </c>
      <c r="M87" s="475"/>
      <c r="N87" s="475"/>
      <c r="O87" s="474">
        <f t="shared" si="5"/>
        <v>0.59499999999999886</v>
      </c>
      <c r="P87" s="475"/>
      <c r="Q87" s="476"/>
      <c r="R87" s="474">
        <f t="shared" si="6"/>
        <v>0.51500000000000057</v>
      </c>
      <c r="S87" s="475"/>
      <c r="T87" s="476"/>
      <c r="U87" s="474">
        <f t="shared" si="7"/>
        <v>7.0000000000050022E-3</v>
      </c>
      <c r="V87" s="475"/>
      <c r="W87" s="476"/>
      <c r="X87" s="474">
        <f t="shared" si="8"/>
        <v>0.51500000000000057</v>
      </c>
      <c r="Y87" s="475"/>
      <c r="Z87" s="476"/>
      <c r="AA87" s="474">
        <f t="shared" si="9"/>
        <v>1.2000000000000455E-2</v>
      </c>
      <c r="AB87" s="475"/>
      <c r="AC87" s="476"/>
    </row>
    <row r="88" spans="1:29" ht="18.75" customHeight="1">
      <c r="A88" s="477">
        <v>24</v>
      </c>
      <c r="B88" s="478"/>
      <c r="C88" s="479">
        <f t="shared" si="10"/>
        <v>100</v>
      </c>
      <c r="D88" s="480"/>
      <c r="E88" s="481"/>
      <c r="F88" s="474">
        <f t="shared" si="2"/>
        <v>0.29700000000001125</v>
      </c>
      <c r="G88" s="475"/>
      <c r="H88" s="475"/>
      <c r="I88" s="474">
        <f t="shared" si="3"/>
        <v>0.12199999999999989</v>
      </c>
      <c r="J88" s="475"/>
      <c r="K88" s="476"/>
      <c r="L88" s="474">
        <f t="shared" si="4"/>
        <v>0.29900000000000659</v>
      </c>
      <c r="M88" s="475"/>
      <c r="N88" s="475"/>
      <c r="O88" s="474">
        <f t="shared" si="5"/>
        <v>0.59499999999999886</v>
      </c>
      <c r="P88" s="475"/>
      <c r="Q88" s="476"/>
      <c r="R88" s="474">
        <f t="shared" si="6"/>
        <v>0.51500000000000057</v>
      </c>
      <c r="S88" s="475"/>
      <c r="T88" s="476"/>
      <c r="U88" s="474">
        <f t="shared" si="7"/>
        <v>7.0000000000050022E-3</v>
      </c>
      <c r="V88" s="475"/>
      <c r="W88" s="476"/>
      <c r="X88" s="474">
        <f t="shared" si="8"/>
        <v>0.51500000000000057</v>
      </c>
      <c r="Y88" s="475"/>
      <c r="Z88" s="476"/>
      <c r="AA88" s="474">
        <f t="shared" si="9"/>
        <v>1.2000000000000455E-2</v>
      </c>
      <c r="AB88" s="475"/>
      <c r="AC88" s="476"/>
    </row>
    <row r="89" spans="1:29" ht="18.75" customHeight="1">
      <c r="A89" s="477">
        <v>25</v>
      </c>
      <c r="B89" s="478"/>
      <c r="C89" s="479">
        <f t="shared" si="10"/>
        <v>100</v>
      </c>
      <c r="D89" s="480"/>
      <c r="E89" s="481"/>
      <c r="F89" s="474">
        <f t="shared" si="2"/>
        <v>0.29700000000001125</v>
      </c>
      <c r="G89" s="475"/>
      <c r="H89" s="475"/>
      <c r="I89" s="474">
        <f t="shared" si="3"/>
        <v>0.12199999999999989</v>
      </c>
      <c r="J89" s="475"/>
      <c r="K89" s="476"/>
      <c r="L89" s="474">
        <f t="shared" si="4"/>
        <v>0.29900000000000659</v>
      </c>
      <c r="M89" s="475"/>
      <c r="N89" s="475"/>
      <c r="O89" s="474">
        <f t="shared" si="5"/>
        <v>0.59499999999999886</v>
      </c>
      <c r="P89" s="475"/>
      <c r="Q89" s="476"/>
      <c r="R89" s="474">
        <f t="shared" si="6"/>
        <v>0.51500000000000057</v>
      </c>
      <c r="S89" s="475"/>
      <c r="T89" s="476"/>
      <c r="U89" s="474">
        <f t="shared" si="7"/>
        <v>7.0000000000050022E-3</v>
      </c>
      <c r="V89" s="475"/>
      <c r="W89" s="476"/>
      <c r="X89" s="474">
        <f t="shared" si="8"/>
        <v>0.51500000000000057</v>
      </c>
      <c r="Y89" s="475"/>
      <c r="Z89" s="476"/>
      <c r="AA89" s="474">
        <f t="shared" si="9"/>
        <v>1.2000000000000455E-2</v>
      </c>
      <c r="AB89" s="475"/>
      <c r="AC89" s="476"/>
    </row>
    <row r="90" spans="1:29" ht="18.75" customHeight="1">
      <c r="A90" s="477">
        <v>26</v>
      </c>
      <c r="B90" s="478"/>
      <c r="C90" s="479">
        <f t="shared" si="10"/>
        <v>100</v>
      </c>
      <c r="D90" s="480"/>
      <c r="E90" s="481"/>
      <c r="F90" s="474">
        <f t="shared" si="2"/>
        <v>0.29700000000001125</v>
      </c>
      <c r="G90" s="475"/>
      <c r="H90" s="475"/>
      <c r="I90" s="474">
        <f t="shared" si="3"/>
        <v>0.12199999999999989</v>
      </c>
      <c r="J90" s="475"/>
      <c r="K90" s="476"/>
      <c r="L90" s="474">
        <f t="shared" si="4"/>
        <v>0.29900000000000659</v>
      </c>
      <c r="M90" s="475"/>
      <c r="N90" s="475"/>
      <c r="O90" s="474">
        <f t="shared" si="5"/>
        <v>0.59499999999999886</v>
      </c>
      <c r="P90" s="475"/>
      <c r="Q90" s="476"/>
      <c r="R90" s="474">
        <f t="shared" si="6"/>
        <v>0.51500000000000057</v>
      </c>
      <c r="S90" s="475"/>
      <c r="T90" s="476"/>
      <c r="U90" s="474">
        <f t="shared" si="7"/>
        <v>7.0000000000050022E-3</v>
      </c>
      <c r="V90" s="475"/>
      <c r="W90" s="476"/>
      <c r="X90" s="474">
        <f t="shared" si="8"/>
        <v>0.51500000000000057</v>
      </c>
      <c r="Y90" s="475"/>
      <c r="Z90" s="476"/>
      <c r="AA90" s="474">
        <f t="shared" si="9"/>
        <v>1.2000000000000455E-2</v>
      </c>
      <c r="AB90" s="475"/>
      <c r="AC90" s="476"/>
    </row>
    <row r="91" spans="1:29" ht="18.75" customHeight="1">
      <c r="A91" s="477">
        <v>27</v>
      </c>
      <c r="B91" s="478"/>
      <c r="C91" s="479">
        <f t="shared" si="10"/>
        <v>100</v>
      </c>
      <c r="D91" s="480"/>
      <c r="E91" s="481"/>
      <c r="F91" s="474">
        <f t="shared" si="2"/>
        <v>0.29700000000001125</v>
      </c>
      <c r="G91" s="475"/>
      <c r="H91" s="475"/>
      <c r="I91" s="474">
        <f t="shared" si="3"/>
        <v>0.12199999999999989</v>
      </c>
      <c r="J91" s="475"/>
      <c r="K91" s="476"/>
      <c r="L91" s="474">
        <f t="shared" si="4"/>
        <v>0.29900000000000659</v>
      </c>
      <c r="M91" s="475"/>
      <c r="N91" s="475"/>
      <c r="O91" s="474">
        <f t="shared" si="5"/>
        <v>0.59499999999999886</v>
      </c>
      <c r="P91" s="475"/>
      <c r="Q91" s="476"/>
      <c r="R91" s="474">
        <f t="shared" si="6"/>
        <v>0.51500000000000057</v>
      </c>
      <c r="S91" s="475"/>
      <c r="T91" s="476"/>
      <c r="U91" s="474">
        <f t="shared" si="7"/>
        <v>7.0000000000050022E-3</v>
      </c>
      <c r="V91" s="475"/>
      <c r="W91" s="476"/>
      <c r="X91" s="474">
        <f t="shared" si="8"/>
        <v>0.51500000000000057</v>
      </c>
      <c r="Y91" s="475"/>
      <c r="Z91" s="476"/>
      <c r="AA91" s="474">
        <f t="shared" si="9"/>
        <v>1.2000000000000455E-2</v>
      </c>
      <c r="AB91" s="475"/>
      <c r="AC91" s="476"/>
    </row>
    <row r="92" spans="1:29" ht="18.75" customHeight="1">
      <c r="A92" s="477">
        <v>28</v>
      </c>
      <c r="B92" s="478"/>
      <c r="C92" s="479">
        <f t="shared" si="10"/>
        <v>100</v>
      </c>
      <c r="D92" s="480"/>
      <c r="E92" s="481"/>
      <c r="F92" s="474">
        <f t="shared" si="2"/>
        <v>0.29700000000001125</v>
      </c>
      <c r="G92" s="475"/>
      <c r="H92" s="475"/>
      <c r="I92" s="474">
        <f t="shared" si="3"/>
        <v>0.12199999999999989</v>
      </c>
      <c r="J92" s="475"/>
      <c r="K92" s="476"/>
      <c r="L92" s="474">
        <f t="shared" si="4"/>
        <v>0.29900000000000659</v>
      </c>
      <c r="M92" s="475"/>
      <c r="N92" s="475"/>
      <c r="O92" s="474">
        <f t="shared" si="5"/>
        <v>0.59499999999999886</v>
      </c>
      <c r="P92" s="475"/>
      <c r="Q92" s="476"/>
      <c r="R92" s="474">
        <f t="shared" si="6"/>
        <v>0.51500000000000057</v>
      </c>
      <c r="S92" s="475"/>
      <c r="T92" s="476"/>
      <c r="U92" s="474">
        <f t="shared" si="7"/>
        <v>7.0000000000050022E-3</v>
      </c>
      <c r="V92" s="475"/>
      <c r="W92" s="476"/>
      <c r="X92" s="474">
        <f t="shared" si="8"/>
        <v>0.51500000000000057</v>
      </c>
      <c r="Y92" s="475"/>
      <c r="Z92" s="476"/>
      <c r="AA92" s="474">
        <f t="shared" si="9"/>
        <v>1.2000000000000455E-2</v>
      </c>
      <c r="AB92" s="475"/>
      <c r="AC92" s="476"/>
    </row>
    <row r="93" spans="1:29" ht="18.75" customHeight="1">
      <c r="A93" s="477">
        <v>29</v>
      </c>
      <c r="B93" s="478"/>
      <c r="C93" s="479">
        <f t="shared" si="10"/>
        <v>100</v>
      </c>
      <c r="D93" s="480"/>
      <c r="E93" s="481"/>
      <c r="F93" s="474">
        <f t="shared" si="2"/>
        <v>0.29700000000001125</v>
      </c>
      <c r="G93" s="475"/>
      <c r="H93" s="475"/>
      <c r="I93" s="474">
        <f t="shared" si="3"/>
        <v>0.12199999999999989</v>
      </c>
      <c r="J93" s="475"/>
      <c r="K93" s="476"/>
      <c r="L93" s="474">
        <f t="shared" si="4"/>
        <v>0.29900000000000659</v>
      </c>
      <c r="M93" s="475"/>
      <c r="N93" s="475"/>
      <c r="O93" s="474">
        <f t="shared" si="5"/>
        <v>0.59499999999999886</v>
      </c>
      <c r="P93" s="475"/>
      <c r="Q93" s="476"/>
      <c r="R93" s="474">
        <f t="shared" si="6"/>
        <v>0.51500000000000057</v>
      </c>
      <c r="S93" s="475"/>
      <c r="T93" s="476"/>
      <c r="U93" s="474">
        <f t="shared" si="7"/>
        <v>7.0000000000050022E-3</v>
      </c>
      <c r="V93" s="475"/>
      <c r="W93" s="476"/>
      <c r="X93" s="474">
        <f t="shared" si="8"/>
        <v>0.51500000000000057</v>
      </c>
      <c r="Y93" s="475"/>
      <c r="Z93" s="476"/>
      <c r="AA93" s="474">
        <f t="shared" si="9"/>
        <v>1.2000000000000455E-2</v>
      </c>
      <c r="AB93" s="475"/>
      <c r="AC93" s="476"/>
    </row>
    <row r="94" spans="1:29" ht="18.75" customHeight="1">
      <c r="A94" s="485">
        <v>30</v>
      </c>
      <c r="B94" s="486"/>
      <c r="C94" s="487">
        <f t="shared" si="10"/>
        <v>100</v>
      </c>
      <c r="D94" s="488"/>
      <c r="E94" s="489"/>
      <c r="F94" s="482">
        <f t="shared" si="2"/>
        <v>0.29700000000001125</v>
      </c>
      <c r="G94" s="483"/>
      <c r="H94" s="484"/>
      <c r="I94" s="482">
        <f t="shared" si="3"/>
        <v>0.12199999999999989</v>
      </c>
      <c r="J94" s="483"/>
      <c r="K94" s="484"/>
      <c r="L94" s="482">
        <f t="shared" si="4"/>
        <v>0.29900000000000659</v>
      </c>
      <c r="M94" s="483"/>
      <c r="N94" s="484"/>
      <c r="O94" s="482">
        <f t="shared" si="5"/>
        <v>0.59499999999999886</v>
      </c>
      <c r="P94" s="483"/>
      <c r="Q94" s="484"/>
      <c r="R94" s="482">
        <f t="shared" si="6"/>
        <v>0.51500000000000057</v>
      </c>
      <c r="S94" s="483"/>
      <c r="T94" s="484"/>
      <c r="U94" s="482">
        <f t="shared" si="7"/>
        <v>7.0000000000050022E-3</v>
      </c>
      <c r="V94" s="483"/>
      <c r="W94" s="484"/>
      <c r="X94" s="482">
        <f t="shared" si="8"/>
        <v>0.51500000000000057</v>
      </c>
      <c r="Y94" s="483"/>
      <c r="Z94" s="484"/>
      <c r="AA94" s="482">
        <f t="shared" si="9"/>
        <v>1.2000000000000455E-2</v>
      </c>
      <c r="AB94" s="483"/>
      <c r="AC94" s="484"/>
    </row>
    <row r="96" spans="1:29" ht="18.75" customHeight="1">
      <c r="A96" s="208" t="s">
        <v>87</v>
      </c>
      <c r="E96" s="208" t="s">
        <v>9</v>
      </c>
      <c r="F96" s="209" t="str">
        <f>'Data Record(50)'!$F$96</f>
        <v>Ms. Arunkamon Raramanus</v>
      </c>
      <c r="G96" s="169"/>
      <c r="H96" s="169"/>
      <c r="I96" s="169"/>
      <c r="J96" s="169"/>
      <c r="K96" s="169"/>
    </row>
    <row r="99" spans="4:8" ht="18.75" customHeight="1">
      <c r="D99" s="50">
        <v>3</v>
      </c>
      <c r="E99" s="50"/>
      <c r="F99" s="138" t="s">
        <v>90</v>
      </c>
      <c r="G99" s="139"/>
      <c r="H99" s="140"/>
    </row>
    <row r="100" spans="4:8" ht="18.75" customHeight="1">
      <c r="D100" s="49">
        <v>11</v>
      </c>
      <c r="E100" s="49"/>
      <c r="F100" s="138" t="s">
        <v>69</v>
      </c>
      <c r="G100" s="139"/>
      <c r="H100" s="140"/>
    </row>
  </sheetData>
  <mergeCells count="744">
    <mergeCell ref="A58:D58"/>
    <mergeCell ref="A57:D57"/>
    <mergeCell ref="A59:D59"/>
    <mergeCell ref="A60:D60"/>
    <mergeCell ref="R3:S3"/>
    <mergeCell ref="U3:V3"/>
    <mergeCell ref="F5:AC5"/>
    <mergeCell ref="F6:O6"/>
    <mergeCell ref="T6:AC6"/>
    <mergeCell ref="D8:E8"/>
    <mergeCell ref="G8:H8"/>
    <mergeCell ref="O8:P8"/>
    <mergeCell ref="X8:Y8"/>
    <mergeCell ref="A17:B17"/>
    <mergeCell ref="C17:D17"/>
    <mergeCell ref="E17:G17"/>
    <mergeCell ref="H17:J17"/>
    <mergeCell ref="K17:M17"/>
    <mergeCell ref="O9:AC9"/>
    <mergeCell ref="A15:B15"/>
    <mergeCell ref="C15:D15"/>
    <mergeCell ref="E15:AE15"/>
    <mergeCell ref="A16:B16"/>
    <mergeCell ref="C16:D16"/>
    <mergeCell ref="Q1:V1"/>
    <mergeCell ref="P2:T2"/>
    <mergeCell ref="Z2:AD2"/>
    <mergeCell ref="A1:K2"/>
    <mergeCell ref="A3:K3"/>
    <mergeCell ref="A4:K4"/>
    <mergeCell ref="D7:J7"/>
    <mergeCell ref="L7:N7"/>
    <mergeCell ref="O7:V7"/>
    <mergeCell ref="W7:X7"/>
    <mergeCell ref="Y7:AC7"/>
    <mergeCell ref="E16:G16"/>
    <mergeCell ref="H16:J16"/>
    <mergeCell ref="K16:M16"/>
    <mergeCell ref="N16:P16"/>
    <mergeCell ref="N17:P17"/>
    <mergeCell ref="Q17:S17"/>
    <mergeCell ref="T17:V17"/>
    <mergeCell ref="W17:Y17"/>
    <mergeCell ref="Z17:AB17"/>
    <mergeCell ref="AC17:AE17"/>
    <mergeCell ref="Q16:S16"/>
    <mergeCell ref="T16:V16"/>
    <mergeCell ref="W16:Y16"/>
    <mergeCell ref="Z16:AB16"/>
    <mergeCell ref="AC16:AE16"/>
    <mergeCell ref="A19:B19"/>
    <mergeCell ref="C19:D19"/>
    <mergeCell ref="E19:G19"/>
    <mergeCell ref="H19:J19"/>
    <mergeCell ref="K19:M19"/>
    <mergeCell ref="A18:B18"/>
    <mergeCell ref="C18:D18"/>
    <mergeCell ref="E18:G18"/>
    <mergeCell ref="H18:J18"/>
    <mergeCell ref="K18:M18"/>
    <mergeCell ref="N19:P19"/>
    <mergeCell ref="Q19:S19"/>
    <mergeCell ref="T19:V19"/>
    <mergeCell ref="W19:Y19"/>
    <mergeCell ref="Z19:AB19"/>
    <mergeCell ref="AC19:AE19"/>
    <mergeCell ref="Q18:S18"/>
    <mergeCell ref="T18:V18"/>
    <mergeCell ref="W18:Y18"/>
    <mergeCell ref="Z18:AB18"/>
    <mergeCell ref="AC18:AE18"/>
    <mergeCell ref="N18:P18"/>
    <mergeCell ref="A21:B21"/>
    <mergeCell ref="C21:D21"/>
    <mergeCell ref="E21:G21"/>
    <mergeCell ref="H21:J21"/>
    <mergeCell ref="K21:M21"/>
    <mergeCell ref="A20:B20"/>
    <mergeCell ref="C20:D20"/>
    <mergeCell ref="E20:G20"/>
    <mergeCell ref="H20:J20"/>
    <mergeCell ref="K20:M20"/>
    <mergeCell ref="N21:P21"/>
    <mergeCell ref="Q21:S21"/>
    <mergeCell ref="T21:V21"/>
    <mergeCell ref="W21:Y21"/>
    <mergeCell ref="Z21:AB21"/>
    <mergeCell ref="AC21:AE21"/>
    <mergeCell ref="Q20:S20"/>
    <mergeCell ref="T20:V20"/>
    <mergeCell ref="W20:Y20"/>
    <mergeCell ref="Z20:AB20"/>
    <mergeCell ref="AC20:AE20"/>
    <mergeCell ref="N20:P20"/>
    <mergeCell ref="A23:B23"/>
    <mergeCell ref="C23:D23"/>
    <mergeCell ref="E23:G23"/>
    <mergeCell ref="H23:J23"/>
    <mergeCell ref="K23:M23"/>
    <mergeCell ref="A22:B22"/>
    <mergeCell ref="C22:D22"/>
    <mergeCell ref="E22:G22"/>
    <mergeCell ref="H22:J22"/>
    <mergeCell ref="K22:M22"/>
    <mergeCell ref="N23:P23"/>
    <mergeCell ref="Q23:S23"/>
    <mergeCell ref="T23:V23"/>
    <mergeCell ref="W23:Y23"/>
    <mergeCell ref="Z23:AB23"/>
    <mergeCell ref="AC23:AE23"/>
    <mergeCell ref="Q22:S22"/>
    <mergeCell ref="T22:V22"/>
    <mergeCell ref="W22:Y22"/>
    <mergeCell ref="Z22:AB22"/>
    <mergeCell ref="AC22:AE22"/>
    <mergeCell ref="N22:P22"/>
    <mergeCell ref="A25:B25"/>
    <mergeCell ref="C25:D25"/>
    <mergeCell ref="E25:G25"/>
    <mergeCell ref="H25:J25"/>
    <mergeCell ref="K25:M25"/>
    <mergeCell ref="A24:B24"/>
    <mergeCell ref="C24:D24"/>
    <mergeCell ref="E24:G24"/>
    <mergeCell ref="H24:J24"/>
    <mergeCell ref="K24:M24"/>
    <mergeCell ref="N25:P25"/>
    <mergeCell ref="Q25:S25"/>
    <mergeCell ref="T25:V25"/>
    <mergeCell ref="W25:Y25"/>
    <mergeCell ref="Z25:AB25"/>
    <mergeCell ref="AC25:AE25"/>
    <mergeCell ref="Q24:S24"/>
    <mergeCell ref="T24:V24"/>
    <mergeCell ref="W24:Y24"/>
    <mergeCell ref="Z24:AB24"/>
    <mergeCell ref="AC24:AE24"/>
    <mergeCell ref="N24:P24"/>
    <mergeCell ref="A27:B27"/>
    <mergeCell ref="C27:D27"/>
    <mergeCell ref="E27:G27"/>
    <mergeCell ref="H27:J27"/>
    <mergeCell ref="K27:M27"/>
    <mergeCell ref="A26:B26"/>
    <mergeCell ref="C26:D26"/>
    <mergeCell ref="E26:G26"/>
    <mergeCell ref="H26:J26"/>
    <mergeCell ref="K26:M26"/>
    <mergeCell ref="N27:P27"/>
    <mergeCell ref="Q27:S27"/>
    <mergeCell ref="T27:V27"/>
    <mergeCell ref="W27:Y27"/>
    <mergeCell ref="Z27:AB27"/>
    <mergeCell ref="AC27:AE27"/>
    <mergeCell ref="Q26:S26"/>
    <mergeCell ref="T26:V26"/>
    <mergeCell ref="W26:Y26"/>
    <mergeCell ref="Z26:AB26"/>
    <mergeCell ref="AC26:AE26"/>
    <mergeCell ref="N26:P26"/>
    <mergeCell ref="A29:B29"/>
    <mergeCell ref="C29:D29"/>
    <mergeCell ref="E29:G29"/>
    <mergeCell ref="H29:J29"/>
    <mergeCell ref="K29:M29"/>
    <mergeCell ref="A28:B28"/>
    <mergeCell ref="C28:D28"/>
    <mergeCell ref="E28:G28"/>
    <mergeCell ref="H28:J28"/>
    <mergeCell ref="K28:M28"/>
    <mergeCell ref="N29:P29"/>
    <mergeCell ref="Q29:S29"/>
    <mergeCell ref="T29:V29"/>
    <mergeCell ref="W29:Y29"/>
    <mergeCell ref="Z29:AB29"/>
    <mergeCell ref="AC29:AE29"/>
    <mergeCell ref="Q28:S28"/>
    <mergeCell ref="T28:V28"/>
    <mergeCell ref="W28:Y28"/>
    <mergeCell ref="Z28:AB28"/>
    <mergeCell ref="AC28:AE28"/>
    <mergeCell ref="N28:P28"/>
    <mergeCell ref="A31:B31"/>
    <mergeCell ref="C31:D31"/>
    <mergeCell ref="E31:G31"/>
    <mergeCell ref="H31:J31"/>
    <mergeCell ref="K31:M31"/>
    <mergeCell ref="A30:B30"/>
    <mergeCell ref="C30:D30"/>
    <mergeCell ref="E30:G30"/>
    <mergeCell ref="H30:J30"/>
    <mergeCell ref="K30:M30"/>
    <mergeCell ref="N31:P31"/>
    <mergeCell ref="Q31:S31"/>
    <mergeCell ref="T31:V31"/>
    <mergeCell ref="W31:Y31"/>
    <mergeCell ref="Z31:AB31"/>
    <mergeCell ref="AC31:AE31"/>
    <mergeCell ref="Q30:S30"/>
    <mergeCell ref="T30:V30"/>
    <mergeCell ref="W30:Y30"/>
    <mergeCell ref="Z30:AB30"/>
    <mergeCell ref="AC30:AE30"/>
    <mergeCell ref="N30:P30"/>
    <mergeCell ref="A33:B33"/>
    <mergeCell ref="C33:D33"/>
    <mergeCell ref="E33:G33"/>
    <mergeCell ref="H33:J33"/>
    <mergeCell ref="K33:M33"/>
    <mergeCell ref="A32:B32"/>
    <mergeCell ref="C32:D32"/>
    <mergeCell ref="E32:G32"/>
    <mergeCell ref="H32:J32"/>
    <mergeCell ref="K32:M32"/>
    <mergeCell ref="N33:P33"/>
    <mergeCell ref="Q33:S33"/>
    <mergeCell ref="T33:V33"/>
    <mergeCell ref="W33:Y33"/>
    <mergeCell ref="Z33:AB33"/>
    <mergeCell ref="AC33:AE33"/>
    <mergeCell ref="Q32:S32"/>
    <mergeCell ref="T32:V32"/>
    <mergeCell ref="W32:Y32"/>
    <mergeCell ref="Z32:AB32"/>
    <mergeCell ref="AC32:AE32"/>
    <mergeCell ref="N32:P32"/>
    <mergeCell ref="A35:B35"/>
    <mergeCell ref="C35:D35"/>
    <mergeCell ref="E35:G35"/>
    <mergeCell ref="H35:J35"/>
    <mergeCell ref="K35:M35"/>
    <mergeCell ref="A34:B34"/>
    <mergeCell ref="C34:D34"/>
    <mergeCell ref="E34:G34"/>
    <mergeCell ref="H34:J34"/>
    <mergeCell ref="K34:M34"/>
    <mergeCell ref="N35:P35"/>
    <mergeCell ref="Q35:S35"/>
    <mergeCell ref="T35:V35"/>
    <mergeCell ref="W35:Y35"/>
    <mergeCell ref="Z35:AB35"/>
    <mergeCell ref="AC35:AE35"/>
    <mergeCell ref="Q34:S34"/>
    <mergeCell ref="T34:V34"/>
    <mergeCell ref="W34:Y34"/>
    <mergeCell ref="Z34:AB34"/>
    <mergeCell ref="AC34:AE34"/>
    <mergeCell ref="N34:P34"/>
    <mergeCell ref="A37:B37"/>
    <mergeCell ref="C37:D37"/>
    <mergeCell ref="E37:G37"/>
    <mergeCell ref="H37:J37"/>
    <mergeCell ref="K37:M37"/>
    <mergeCell ref="A36:B36"/>
    <mergeCell ref="C36:D36"/>
    <mergeCell ref="E36:G36"/>
    <mergeCell ref="H36:J36"/>
    <mergeCell ref="K36:M36"/>
    <mergeCell ref="N37:P37"/>
    <mergeCell ref="Q37:S37"/>
    <mergeCell ref="T37:V37"/>
    <mergeCell ref="W37:Y37"/>
    <mergeCell ref="Z37:AB37"/>
    <mergeCell ref="AC37:AE37"/>
    <mergeCell ref="Q36:S36"/>
    <mergeCell ref="T36:V36"/>
    <mergeCell ref="W36:Y36"/>
    <mergeCell ref="Z36:AB36"/>
    <mergeCell ref="AC36:AE36"/>
    <mergeCell ref="N36:P36"/>
    <mergeCell ref="A39:B39"/>
    <mergeCell ref="C39:D39"/>
    <mergeCell ref="E39:G39"/>
    <mergeCell ref="H39:J39"/>
    <mergeCell ref="K39:M39"/>
    <mergeCell ref="A38:B38"/>
    <mergeCell ref="C38:D38"/>
    <mergeCell ref="E38:G38"/>
    <mergeCell ref="H38:J38"/>
    <mergeCell ref="K38:M38"/>
    <mergeCell ref="N39:P39"/>
    <mergeCell ref="Q39:S39"/>
    <mergeCell ref="T39:V39"/>
    <mergeCell ref="W39:Y39"/>
    <mergeCell ref="Z39:AB39"/>
    <mergeCell ref="AC39:AE39"/>
    <mergeCell ref="Q38:S38"/>
    <mergeCell ref="T38:V38"/>
    <mergeCell ref="W38:Y38"/>
    <mergeCell ref="Z38:AB38"/>
    <mergeCell ref="AC38:AE38"/>
    <mergeCell ref="N38:P38"/>
    <mergeCell ref="A41:B41"/>
    <mergeCell ref="C41:D41"/>
    <mergeCell ref="E41:G41"/>
    <mergeCell ref="H41:J41"/>
    <mergeCell ref="K41:M41"/>
    <mergeCell ref="A40:B40"/>
    <mergeCell ref="C40:D40"/>
    <mergeCell ref="E40:G40"/>
    <mergeCell ref="H40:J40"/>
    <mergeCell ref="K40:M40"/>
    <mergeCell ref="N41:P41"/>
    <mergeCell ref="Q41:S41"/>
    <mergeCell ref="T41:V41"/>
    <mergeCell ref="W41:Y41"/>
    <mergeCell ref="Z41:AB41"/>
    <mergeCell ref="AC41:AE41"/>
    <mergeCell ref="Q40:S40"/>
    <mergeCell ref="T40:V40"/>
    <mergeCell ref="W40:Y40"/>
    <mergeCell ref="Z40:AB40"/>
    <mergeCell ref="AC40:AE40"/>
    <mergeCell ref="N40:P40"/>
    <mergeCell ref="A43:B43"/>
    <mergeCell ref="C43:D43"/>
    <mergeCell ref="E43:G43"/>
    <mergeCell ref="H43:J43"/>
    <mergeCell ref="K43:M43"/>
    <mergeCell ref="A42:B42"/>
    <mergeCell ref="C42:D42"/>
    <mergeCell ref="E42:G42"/>
    <mergeCell ref="H42:J42"/>
    <mergeCell ref="K42:M42"/>
    <mergeCell ref="N43:P43"/>
    <mergeCell ref="Q43:S43"/>
    <mergeCell ref="T43:V43"/>
    <mergeCell ref="W43:Y43"/>
    <mergeCell ref="Z43:AB43"/>
    <mergeCell ref="AC43:AE43"/>
    <mergeCell ref="Q42:S42"/>
    <mergeCell ref="T42:V42"/>
    <mergeCell ref="W42:Y42"/>
    <mergeCell ref="Z42:AB42"/>
    <mergeCell ref="AC42:AE42"/>
    <mergeCell ref="N42:P42"/>
    <mergeCell ref="A45:B45"/>
    <mergeCell ref="C45:D45"/>
    <mergeCell ref="E45:G45"/>
    <mergeCell ref="H45:J45"/>
    <mergeCell ref="K45:M45"/>
    <mergeCell ref="A44:B44"/>
    <mergeCell ref="C44:D44"/>
    <mergeCell ref="E44:G44"/>
    <mergeCell ref="H44:J44"/>
    <mergeCell ref="K44:M44"/>
    <mergeCell ref="N45:P45"/>
    <mergeCell ref="Q45:S45"/>
    <mergeCell ref="T45:V45"/>
    <mergeCell ref="W45:Y45"/>
    <mergeCell ref="Z45:AB45"/>
    <mergeCell ref="AC45:AE45"/>
    <mergeCell ref="Q44:S44"/>
    <mergeCell ref="T44:V44"/>
    <mergeCell ref="W44:Y44"/>
    <mergeCell ref="Z44:AB44"/>
    <mergeCell ref="AC44:AE44"/>
    <mergeCell ref="N44:P44"/>
    <mergeCell ref="A47:B47"/>
    <mergeCell ref="C47:D47"/>
    <mergeCell ref="E47:G47"/>
    <mergeCell ref="H47:J47"/>
    <mergeCell ref="K47:M47"/>
    <mergeCell ref="A46:B46"/>
    <mergeCell ref="C46:D46"/>
    <mergeCell ref="E46:G46"/>
    <mergeCell ref="H46:J46"/>
    <mergeCell ref="K46:M46"/>
    <mergeCell ref="N47:P47"/>
    <mergeCell ref="Q47:S47"/>
    <mergeCell ref="T47:V47"/>
    <mergeCell ref="W47:Y47"/>
    <mergeCell ref="Z47:AB47"/>
    <mergeCell ref="AC47:AE47"/>
    <mergeCell ref="Q46:S46"/>
    <mergeCell ref="T46:V46"/>
    <mergeCell ref="W46:Y46"/>
    <mergeCell ref="Z46:AB46"/>
    <mergeCell ref="AC46:AE46"/>
    <mergeCell ref="N46:P46"/>
    <mergeCell ref="A48:D48"/>
    <mergeCell ref="E48:G48"/>
    <mergeCell ref="W56:Y56"/>
    <mergeCell ref="Z56:AB56"/>
    <mergeCell ref="AC56:AE56"/>
    <mergeCell ref="E57:G57"/>
    <mergeCell ref="H57:J57"/>
    <mergeCell ref="K57:M57"/>
    <mergeCell ref="N57:P57"/>
    <mergeCell ref="Q57:S57"/>
    <mergeCell ref="T57:V57"/>
    <mergeCell ref="W57:Y57"/>
    <mergeCell ref="E56:G56"/>
    <mergeCell ref="H56:J56"/>
    <mergeCell ref="K56:M56"/>
    <mergeCell ref="N56:P56"/>
    <mergeCell ref="Q56:S56"/>
    <mergeCell ref="T56:V56"/>
    <mergeCell ref="Z57:AB57"/>
    <mergeCell ref="AC57:AE57"/>
    <mergeCell ref="X51:Z51"/>
    <mergeCell ref="X52:Z52"/>
    <mergeCell ref="X53:Z53"/>
    <mergeCell ref="E55:AE55"/>
    <mergeCell ref="E58:G58"/>
    <mergeCell ref="H58:J58"/>
    <mergeCell ref="K58:M58"/>
    <mergeCell ref="N58:P58"/>
    <mergeCell ref="Q58:S58"/>
    <mergeCell ref="T58:V58"/>
    <mergeCell ref="W58:Y58"/>
    <mergeCell ref="Z58:AB58"/>
    <mergeCell ref="AC58:AE58"/>
    <mergeCell ref="E59:G59"/>
    <mergeCell ref="H59:J59"/>
    <mergeCell ref="K59:M59"/>
    <mergeCell ref="N59:P59"/>
    <mergeCell ref="Q59:S59"/>
    <mergeCell ref="T59:V59"/>
    <mergeCell ref="W59:Y59"/>
    <mergeCell ref="Z59:AB59"/>
    <mergeCell ref="AC59:AE59"/>
    <mergeCell ref="W60:Y60"/>
    <mergeCell ref="Z60:AB60"/>
    <mergeCell ref="AC60:AE60"/>
    <mergeCell ref="A63:B63"/>
    <mergeCell ref="C63:E63"/>
    <mergeCell ref="F63:AC63"/>
    <mergeCell ref="E60:G60"/>
    <mergeCell ref="H60:J60"/>
    <mergeCell ref="K60:M60"/>
    <mergeCell ref="N60:P60"/>
    <mergeCell ref="Q60:S60"/>
    <mergeCell ref="T60:V60"/>
    <mergeCell ref="R64:T64"/>
    <mergeCell ref="U64:W64"/>
    <mergeCell ref="X64:Z64"/>
    <mergeCell ref="AA64:AC64"/>
    <mergeCell ref="A65:B65"/>
    <mergeCell ref="C65:E65"/>
    <mergeCell ref="F65:H65"/>
    <mergeCell ref="I65:K65"/>
    <mergeCell ref="L65:N65"/>
    <mergeCell ref="O65:Q65"/>
    <mergeCell ref="A64:B64"/>
    <mergeCell ref="C64:E64"/>
    <mergeCell ref="F64:H64"/>
    <mergeCell ref="I64:K64"/>
    <mergeCell ref="L64:N64"/>
    <mergeCell ref="O64:Q64"/>
    <mergeCell ref="R65:T65"/>
    <mergeCell ref="U65:W65"/>
    <mergeCell ref="X65:Z65"/>
    <mergeCell ref="AA65:AC65"/>
    <mergeCell ref="AA66:AC66"/>
    <mergeCell ref="A67:B67"/>
    <mergeCell ref="C67:E67"/>
    <mergeCell ref="F67:H67"/>
    <mergeCell ref="I67:K67"/>
    <mergeCell ref="L67:N67"/>
    <mergeCell ref="O67:Q67"/>
    <mergeCell ref="R67:T67"/>
    <mergeCell ref="U67:W67"/>
    <mergeCell ref="X67:Z67"/>
    <mergeCell ref="AA67:AC67"/>
    <mergeCell ref="A66:B66"/>
    <mergeCell ref="C66:E66"/>
    <mergeCell ref="F66:H66"/>
    <mergeCell ref="I66:K66"/>
    <mergeCell ref="L66:N66"/>
    <mergeCell ref="O66:Q66"/>
    <mergeCell ref="R66:T66"/>
    <mergeCell ref="U66:W66"/>
    <mergeCell ref="X66:Z66"/>
    <mergeCell ref="AA68:AC68"/>
    <mergeCell ref="A69:B69"/>
    <mergeCell ref="C69:E69"/>
    <mergeCell ref="F69:H69"/>
    <mergeCell ref="I69:K69"/>
    <mergeCell ref="L69:N69"/>
    <mergeCell ref="O69:Q69"/>
    <mergeCell ref="R69:T69"/>
    <mergeCell ref="U69:W69"/>
    <mergeCell ref="X69:Z69"/>
    <mergeCell ref="AA69:AC69"/>
    <mergeCell ref="A68:B68"/>
    <mergeCell ref="C68:E68"/>
    <mergeCell ref="F68:H68"/>
    <mergeCell ref="I68:K68"/>
    <mergeCell ref="L68:N68"/>
    <mergeCell ref="O68:Q68"/>
    <mergeCell ref="R68:T68"/>
    <mergeCell ref="U68:W68"/>
    <mergeCell ref="X68:Z68"/>
    <mergeCell ref="AA70:AC70"/>
    <mergeCell ref="A71:B71"/>
    <mergeCell ref="C71:E71"/>
    <mergeCell ref="F71:H71"/>
    <mergeCell ref="I71:K71"/>
    <mergeCell ref="L71:N71"/>
    <mergeCell ref="O71:Q71"/>
    <mergeCell ref="R71:T71"/>
    <mergeCell ref="U71:W71"/>
    <mergeCell ref="X71:Z71"/>
    <mergeCell ref="AA71:AC71"/>
    <mergeCell ref="A70:B70"/>
    <mergeCell ref="C70:E70"/>
    <mergeCell ref="F70:H70"/>
    <mergeCell ref="I70:K70"/>
    <mergeCell ref="L70:N70"/>
    <mergeCell ref="O70:Q70"/>
    <mergeCell ref="R70:T70"/>
    <mergeCell ref="U70:W70"/>
    <mergeCell ref="X70:Z70"/>
    <mergeCell ref="AA72:AC72"/>
    <mergeCell ref="A73:B73"/>
    <mergeCell ref="C73:E73"/>
    <mergeCell ref="F73:H73"/>
    <mergeCell ref="I73:K73"/>
    <mergeCell ref="L73:N73"/>
    <mergeCell ref="O73:Q73"/>
    <mergeCell ref="R73:T73"/>
    <mergeCell ref="U73:W73"/>
    <mergeCell ref="X73:Z73"/>
    <mergeCell ref="AA73:AC73"/>
    <mergeCell ref="A72:B72"/>
    <mergeCell ref="C72:E72"/>
    <mergeCell ref="F72:H72"/>
    <mergeCell ref="I72:K72"/>
    <mergeCell ref="L72:N72"/>
    <mergeCell ref="O72:Q72"/>
    <mergeCell ref="R72:T72"/>
    <mergeCell ref="U72:W72"/>
    <mergeCell ref="X72:Z72"/>
    <mergeCell ref="AA74:AC74"/>
    <mergeCell ref="A75:B75"/>
    <mergeCell ref="C75:E75"/>
    <mergeCell ref="F75:H75"/>
    <mergeCell ref="I75:K75"/>
    <mergeCell ref="L75:N75"/>
    <mergeCell ref="O75:Q75"/>
    <mergeCell ref="R75:T75"/>
    <mergeCell ref="U75:W75"/>
    <mergeCell ref="X75:Z75"/>
    <mergeCell ref="AA75:AC75"/>
    <mergeCell ref="A74:B74"/>
    <mergeCell ref="C74:E74"/>
    <mergeCell ref="F74:H74"/>
    <mergeCell ref="I74:K74"/>
    <mergeCell ref="L74:N74"/>
    <mergeCell ref="O74:Q74"/>
    <mergeCell ref="R74:T74"/>
    <mergeCell ref="U74:W74"/>
    <mergeCell ref="X74:Z74"/>
    <mergeCell ref="AA76:AC76"/>
    <mergeCell ref="A77:B77"/>
    <mergeCell ref="C77:E77"/>
    <mergeCell ref="F77:H77"/>
    <mergeCell ref="I77:K77"/>
    <mergeCell ref="L77:N77"/>
    <mergeCell ref="O77:Q77"/>
    <mergeCell ref="R77:T77"/>
    <mergeCell ref="U77:W77"/>
    <mergeCell ref="X77:Z77"/>
    <mergeCell ref="AA77:AC77"/>
    <mergeCell ref="A76:B76"/>
    <mergeCell ref="C76:E76"/>
    <mergeCell ref="F76:H76"/>
    <mergeCell ref="I76:K76"/>
    <mergeCell ref="L76:N76"/>
    <mergeCell ref="O76:Q76"/>
    <mergeCell ref="R76:T76"/>
    <mergeCell ref="U76:W76"/>
    <mergeCell ref="X76:Z76"/>
    <mergeCell ref="AA78:AC78"/>
    <mergeCell ref="A79:B79"/>
    <mergeCell ref="C79:E79"/>
    <mergeCell ref="F79:H79"/>
    <mergeCell ref="I79:K79"/>
    <mergeCell ref="L79:N79"/>
    <mergeCell ref="O79:Q79"/>
    <mergeCell ref="R79:T79"/>
    <mergeCell ref="U79:W79"/>
    <mergeCell ref="X79:Z79"/>
    <mergeCell ref="AA79:AC79"/>
    <mergeCell ref="A78:B78"/>
    <mergeCell ref="C78:E78"/>
    <mergeCell ref="F78:H78"/>
    <mergeCell ref="I78:K78"/>
    <mergeCell ref="L78:N78"/>
    <mergeCell ref="O78:Q78"/>
    <mergeCell ref="R78:T78"/>
    <mergeCell ref="U78:W78"/>
    <mergeCell ref="X78:Z78"/>
    <mergeCell ref="AA80:AC80"/>
    <mergeCell ref="A81:B81"/>
    <mergeCell ref="C81:E81"/>
    <mergeCell ref="F81:H81"/>
    <mergeCell ref="I81:K81"/>
    <mergeCell ref="L81:N81"/>
    <mergeCell ref="O81:Q81"/>
    <mergeCell ref="R81:T81"/>
    <mergeCell ref="U81:W81"/>
    <mergeCell ref="X81:Z81"/>
    <mergeCell ref="AA81:AC81"/>
    <mergeCell ref="A80:B80"/>
    <mergeCell ref="C80:E80"/>
    <mergeCell ref="F80:H80"/>
    <mergeCell ref="I80:K80"/>
    <mergeCell ref="L80:N80"/>
    <mergeCell ref="O80:Q80"/>
    <mergeCell ref="R80:T80"/>
    <mergeCell ref="U80:W80"/>
    <mergeCell ref="X80:Z80"/>
    <mergeCell ref="AA82:AC82"/>
    <mergeCell ref="A83:B83"/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82:B82"/>
    <mergeCell ref="C82:E82"/>
    <mergeCell ref="F82:H82"/>
    <mergeCell ref="I82:K82"/>
    <mergeCell ref="L82:N82"/>
    <mergeCell ref="O82:Q82"/>
    <mergeCell ref="R82:T82"/>
    <mergeCell ref="U82:W82"/>
    <mergeCell ref="X82:Z82"/>
    <mergeCell ref="AA84:AC84"/>
    <mergeCell ref="A85:B85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A84:B84"/>
    <mergeCell ref="C84:E84"/>
    <mergeCell ref="F84:H84"/>
    <mergeCell ref="I84:K84"/>
    <mergeCell ref="L84:N84"/>
    <mergeCell ref="O84:Q84"/>
    <mergeCell ref="R84:T84"/>
    <mergeCell ref="U84:W84"/>
    <mergeCell ref="X84:Z84"/>
    <mergeCell ref="AA86:AC86"/>
    <mergeCell ref="A87:B87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A86:B86"/>
    <mergeCell ref="C86:E86"/>
    <mergeCell ref="F86:H86"/>
    <mergeCell ref="I86:K86"/>
    <mergeCell ref="L86:N86"/>
    <mergeCell ref="O86:Q86"/>
    <mergeCell ref="R86:T86"/>
    <mergeCell ref="U86:W86"/>
    <mergeCell ref="X86:Z86"/>
    <mergeCell ref="U90:W90"/>
    <mergeCell ref="X90:Z90"/>
    <mergeCell ref="AA88:AC88"/>
    <mergeCell ref="A89:B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88:B88"/>
    <mergeCell ref="C88:E88"/>
    <mergeCell ref="F88:H88"/>
    <mergeCell ref="I88:K88"/>
    <mergeCell ref="L88:N88"/>
    <mergeCell ref="O88:Q88"/>
    <mergeCell ref="R88:T88"/>
    <mergeCell ref="U88:W88"/>
    <mergeCell ref="X88:Z88"/>
    <mergeCell ref="I92:K92"/>
    <mergeCell ref="L92:N92"/>
    <mergeCell ref="O92:Q92"/>
    <mergeCell ref="R92:T92"/>
    <mergeCell ref="U92:W92"/>
    <mergeCell ref="X92:Z92"/>
    <mergeCell ref="AA90:AC90"/>
    <mergeCell ref="A91:B91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90:B90"/>
    <mergeCell ref="C90:E90"/>
    <mergeCell ref="F90:H90"/>
    <mergeCell ref="I90:K90"/>
    <mergeCell ref="L90:N90"/>
    <mergeCell ref="O90:Q90"/>
    <mergeCell ref="R90:T90"/>
    <mergeCell ref="AA92:AC92"/>
    <mergeCell ref="A93:B93"/>
    <mergeCell ref="C93:E93"/>
    <mergeCell ref="F93:H93"/>
    <mergeCell ref="I93:K93"/>
    <mergeCell ref="L93:N93"/>
    <mergeCell ref="O93:Q93"/>
    <mergeCell ref="R94:T94"/>
    <mergeCell ref="U94:W94"/>
    <mergeCell ref="X94:Z94"/>
    <mergeCell ref="AA94:AC94"/>
    <mergeCell ref="R93:T93"/>
    <mergeCell ref="U93:W93"/>
    <mergeCell ref="X93:Z93"/>
    <mergeCell ref="AA93:AC93"/>
    <mergeCell ref="A94:B94"/>
    <mergeCell ref="C94:E94"/>
    <mergeCell ref="F94:H94"/>
    <mergeCell ref="I94:K94"/>
    <mergeCell ref="L94:N94"/>
    <mergeCell ref="O94:Q94"/>
    <mergeCell ref="A92:B92"/>
    <mergeCell ref="C92:E92"/>
    <mergeCell ref="F92:H92"/>
  </mergeCells>
  <pageMargins left="0.19685039370078741" right="0.19685039370078741" top="0.74803149606299213" bottom="0.15748031496062992" header="0.31496062992125984" footer="0.31496062992125984"/>
  <pageSetup paperSize="9" orientation="portrait" horizontalDpi="1200" verticalDpi="1200" r:id="rId1"/>
  <headerFooter>
    <oddFooter>&amp;LPage &amp;P of &amp;N&amp;R&amp;"Gulim,Regular"&amp;10SP-FMT-04-01 Rev.0
Effective date 10-Nov-2015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190500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190500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E100"/>
  <sheetViews>
    <sheetView view="pageBreakPreview" topLeftCell="A28" zoomScaleNormal="100" zoomScaleSheetLayoutView="100" workbookViewId="0">
      <selection activeCell="E49" sqref="E49"/>
    </sheetView>
  </sheetViews>
  <sheetFormatPr defaultColWidth="7.5703125" defaultRowHeight="18.75" customHeight="1"/>
  <cols>
    <col min="1" max="71" width="3.140625" style="333" customWidth="1"/>
    <col min="72" max="176" width="7.5703125" style="333"/>
    <col min="177" max="177" width="1.5703125" style="333" customWidth="1"/>
    <col min="178" max="181" width="3.5703125" style="333" customWidth="1"/>
    <col min="182" max="185" width="5.42578125" style="333" customWidth="1"/>
    <col min="186" max="201" width="4" style="333" customWidth="1"/>
    <col min="202" max="203" width="3.42578125" style="333" customWidth="1"/>
    <col min="204" max="241" width="3.5703125" style="333" customWidth="1"/>
    <col min="242" max="432" width="7.5703125" style="333"/>
    <col min="433" max="433" width="1.5703125" style="333" customWidth="1"/>
    <col min="434" max="437" width="3.5703125" style="333" customWidth="1"/>
    <col min="438" max="441" width="5.42578125" style="333" customWidth="1"/>
    <col min="442" max="457" width="4" style="333" customWidth="1"/>
    <col min="458" max="459" width="3.42578125" style="333" customWidth="1"/>
    <col min="460" max="497" width="3.5703125" style="333" customWidth="1"/>
    <col min="498" max="688" width="7.5703125" style="333"/>
    <col min="689" max="689" width="1.5703125" style="333" customWidth="1"/>
    <col min="690" max="693" width="3.5703125" style="333" customWidth="1"/>
    <col min="694" max="697" width="5.42578125" style="333" customWidth="1"/>
    <col min="698" max="713" width="4" style="333" customWidth="1"/>
    <col min="714" max="715" width="3.42578125" style="333" customWidth="1"/>
    <col min="716" max="753" width="3.5703125" style="333" customWidth="1"/>
    <col min="754" max="944" width="7.5703125" style="333"/>
    <col min="945" max="945" width="1.5703125" style="333" customWidth="1"/>
    <col min="946" max="949" width="3.5703125" style="333" customWidth="1"/>
    <col min="950" max="953" width="5.42578125" style="333" customWidth="1"/>
    <col min="954" max="969" width="4" style="333" customWidth="1"/>
    <col min="970" max="971" width="3.42578125" style="333" customWidth="1"/>
    <col min="972" max="1009" width="3.5703125" style="333" customWidth="1"/>
    <col min="1010" max="1200" width="7.5703125" style="333"/>
    <col min="1201" max="1201" width="1.5703125" style="333" customWidth="1"/>
    <col min="1202" max="1205" width="3.5703125" style="333" customWidth="1"/>
    <col min="1206" max="1209" width="5.42578125" style="333" customWidth="1"/>
    <col min="1210" max="1225" width="4" style="333" customWidth="1"/>
    <col min="1226" max="1227" width="3.42578125" style="333" customWidth="1"/>
    <col min="1228" max="1265" width="3.5703125" style="333" customWidth="1"/>
    <col min="1266" max="1456" width="7.5703125" style="333"/>
    <col min="1457" max="1457" width="1.5703125" style="333" customWidth="1"/>
    <col min="1458" max="1461" width="3.5703125" style="333" customWidth="1"/>
    <col min="1462" max="1465" width="5.42578125" style="333" customWidth="1"/>
    <col min="1466" max="1481" width="4" style="333" customWidth="1"/>
    <col min="1482" max="1483" width="3.42578125" style="333" customWidth="1"/>
    <col min="1484" max="1521" width="3.5703125" style="333" customWidth="1"/>
    <col min="1522" max="1712" width="7.5703125" style="333"/>
    <col min="1713" max="1713" width="1.5703125" style="333" customWidth="1"/>
    <col min="1714" max="1717" width="3.5703125" style="333" customWidth="1"/>
    <col min="1718" max="1721" width="5.42578125" style="333" customWidth="1"/>
    <col min="1722" max="1737" width="4" style="333" customWidth="1"/>
    <col min="1738" max="1739" width="3.42578125" style="333" customWidth="1"/>
    <col min="1740" max="1777" width="3.5703125" style="333" customWidth="1"/>
    <col min="1778" max="1968" width="7.5703125" style="333"/>
    <col min="1969" max="1969" width="1.5703125" style="333" customWidth="1"/>
    <col min="1970" max="1973" width="3.5703125" style="333" customWidth="1"/>
    <col min="1974" max="1977" width="5.42578125" style="333" customWidth="1"/>
    <col min="1978" max="1993" width="4" style="333" customWidth="1"/>
    <col min="1994" max="1995" width="3.42578125" style="333" customWidth="1"/>
    <col min="1996" max="2033" width="3.5703125" style="333" customWidth="1"/>
    <col min="2034" max="2224" width="7.5703125" style="333"/>
    <col min="2225" max="2225" width="1.5703125" style="333" customWidth="1"/>
    <col min="2226" max="2229" width="3.5703125" style="333" customWidth="1"/>
    <col min="2230" max="2233" width="5.42578125" style="333" customWidth="1"/>
    <col min="2234" max="2249" width="4" style="333" customWidth="1"/>
    <col min="2250" max="2251" width="3.42578125" style="333" customWidth="1"/>
    <col min="2252" max="2289" width="3.5703125" style="333" customWidth="1"/>
    <col min="2290" max="2480" width="7.5703125" style="333"/>
    <col min="2481" max="2481" width="1.5703125" style="333" customWidth="1"/>
    <col min="2482" max="2485" width="3.5703125" style="333" customWidth="1"/>
    <col min="2486" max="2489" width="5.42578125" style="333" customWidth="1"/>
    <col min="2490" max="2505" width="4" style="333" customWidth="1"/>
    <col min="2506" max="2507" width="3.42578125" style="333" customWidth="1"/>
    <col min="2508" max="2545" width="3.5703125" style="333" customWidth="1"/>
    <col min="2546" max="2736" width="7.5703125" style="333"/>
    <col min="2737" max="2737" width="1.5703125" style="333" customWidth="1"/>
    <col min="2738" max="2741" width="3.5703125" style="333" customWidth="1"/>
    <col min="2742" max="2745" width="5.42578125" style="333" customWidth="1"/>
    <col min="2746" max="2761" width="4" style="333" customWidth="1"/>
    <col min="2762" max="2763" width="3.42578125" style="333" customWidth="1"/>
    <col min="2764" max="2801" width="3.5703125" style="333" customWidth="1"/>
    <col min="2802" max="2992" width="7.5703125" style="333"/>
    <col min="2993" max="2993" width="1.5703125" style="333" customWidth="1"/>
    <col min="2994" max="2997" width="3.5703125" style="333" customWidth="1"/>
    <col min="2998" max="3001" width="5.42578125" style="333" customWidth="1"/>
    <col min="3002" max="3017" width="4" style="333" customWidth="1"/>
    <col min="3018" max="3019" width="3.42578125" style="333" customWidth="1"/>
    <col min="3020" max="3057" width="3.5703125" style="333" customWidth="1"/>
    <col min="3058" max="3248" width="7.5703125" style="333"/>
    <col min="3249" max="3249" width="1.5703125" style="333" customWidth="1"/>
    <col min="3250" max="3253" width="3.5703125" style="333" customWidth="1"/>
    <col min="3254" max="3257" width="5.42578125" style="333" customWidth="1"/>
    <col min="3258" max="3273" width="4" style="333" customWidth="1"/>
    <col min="3274" max="3275" width="3.42578125" style="333" customWidth="1"/>
    <col min="3276" max="3313" width="3.5703125" style="333" customWidth="1"/>
    <col min="3314" max="3504" width="7.5703125" style="333"/>
    <col min="3505" max="3505" width="1.5703125" style="333" customWidth="1"/>
    <col min="3506" max="3509" width="3.5703125" style="333" customWidth="1"/>
    <col min="3510" max="3513" width="5.42578125" style="333" customWidth="1"/>
    <col min="3514" max="3529" width="4" style="333" customWidth="1"/>
    <col min="3530" max="3531" width="3.42578125" style="333" customWidth="1"/>
    <col min="3532" max="3569" width="3.5703125" style="333" customWidth="1"/>
    <col min="3570" max="3760" width="7.5703125" style="333"/>
    <col min="3761" max="3761" width="1.5703125" style="333" customWidth="1"/>
    <col min="3762" max="3765" width="3.5703125" style="333" customWidth="1"/>
    <col min="3766" max="3769" width="5.42578125" style="333" customWidth="1"/>
    <col min="3770" max="3785" width="4" style="333" customWidth="1"/>
    <col min="3786" max="3787" width="3.42578125" style="333" customWidth="1"/>
    <col min="3788" max="3825" width="3.5703125" style="333" customWidth="1"/>
    <col min="3826" max="4016" width="7.5703125" style="333"/>
    <col min="4017" max="4017" width="1.5703125" style="333" customWidth="1"/>
    <col min="4018" max="4021" width="3.5703125" style="333" customWidth="1"/>
    <col min="4022" max="4025" width="5.42578125" style="333" customWidth="1"/>
    <col min="4026" max="4041" width="4" style="333" customWidth="1"/>
    <col min="4042" max="4043" width="3.42578125" style="333" customWidth="1"/>
    <col min="4044" max="4081" width="3.5703125" style="333" customWidth="1"/>
    <col min="4082" max="4272" width="7.5703125" style="333"/>
    <col min="4273" max="4273" width="1.5703125" style="333" customWidth="1"/>
    <col min="4274" max="4277" width="3.5703125" style="333" customWidth="1"/>
    <col min="4278" max="4281" width="5.42578125" style="333" customWidth="1"/>
    <col min="4282" max="4297" width="4" style="333" customWidth="1"/>
    <col min="4298" max="4299" width="3.42578125" style="333" customWidth="1"/>
    <col min="4300" max="4337" width="3.5703125" style="333" customWidth="1"/>
    <col min="4338" max="4528" width="7.5703125" style="333"/>
    <col min="4529" max="4529" width="1.5703125" style="333" customWidth="1"/>
    <col min="4530" max="4533" width="3.5703125" style="333" customWidth="1"/>
    <col min="4534" max="4537" width="5.42578125" style="333" customWidth="1"/>
    <col min="4538" max="4553" width="4" style="333" customWidth="1"/>
    <col min="4554" max="4555" width="3.42578125" style="333" customWidth="1"/>
    <col min="4556" max="4593" width="3.5703125" style="333" customWidth="1"/>
    <col min="4594" max="4784" width="7.5703125" style="333"/>
    <col min="4785" max="4785" width="1.5703125" style="333" customWidth="1"/>
    <col min="4786" max="4789" width="3.5703125" style="333" customWidth="1"/>
    <col min="4790" max="4793" width="5.42578125" style="333" customWidth="1"/>
    <col min="4794" max="4809" width="4" style="333" customWidth="1"/>
    <col min="4810" max="4811" width="3.42578125" style="333" customWidth="1"/>
    <col min="4812" max="4849" width="3.5703125" style="333" customWidth="1"/>
    <col min="4850" max="5040" width="7.5703125" style="333"/>
    <col min="5041" max="5041" width="1.5703125" style="333" customWidth="1"/>
    <col min="5042" max="5045" width="3.5703125" style="333" customWidth="1"/>
    <col min="5046" max="5049" width="5.42578125" style="333" customWidth="1"/>
    <col min="5050" max="5065" width="4" style="333" customWidth="1"/>
    <col min="5066" max="5067" width="3.42578125" style="333" customWidth="1"/>
    <col min="5068" max="5105" width="3.5703125" style="333" customWidth="1"/>
    <col min="5106" max="5296" width="7.5703125" style="333"/>
    <col min="5297" max="5297" width="1.5703125" style="333" customWidth="1"/>
    <col min="5298" max="5301" width="3.5703125" style="333" customWidth="1"/>
    <col min="5302" max="5305" width="5.42578125" style="333" customWidth="1"/>
    <col min="5306" max="5321" width="4" style="333" customWidth="1"/>
    <col min="5322" max="5323" width="3.42578125" style="333" customWidth="1"/>
    <col min="5324" max="5361" width="3.5703125" style="333" customWidth="1"/>
    <col min="5362" max="5552" width="7.5703125" style="333"/>
    <col min="5553" max="5553" width="1.5703125" style="333" customWidth="1"/>
    <col min="5554" max="5557" width="3.5703125" style="333" customWidth="1"/>
    <col min="5558" max="5561" width="5.42578125" style="333" customWidth="1"/>
    <col min="5562" max="5577" width="4" style="333" customWidth="1"/>
    <col min="5578" max="5579" width="3.42578125" style="333" customWidth="1"/>
    <col min="5580" max="5617" width="3.5703125" style="333" customWidth="1"/>
    <col min="5618" max="5808" width="7.5703125" style="333"/>
    <col min="5809" max="5809" width="1.5703125" style="333" customWidth="1"/>
    <col min="5810" max="5813" width="3.5703125" style="333" customWidth="1"/>
    <col min="5814" max="5817" width="5.42578125" style="333" customWidth="1"/>
    <col min="5818" max="5833" width="4" style="333" customWidth="1"/>
    <col min="5834" max="5835" width="3.42578125" style="333" customWidth="1"/>
    <col min="5836" max="5873" width="3.5703125" style="333" customWidth="1"/>
    <col min="5874" max="6064" width="7.5703125" style="333"/>
    <col min="6065" max="6065" width="1.5703125" style="333" customWidth="1"/>
    <col min="6066" max="6069" width="3.5703125" style="333" customWidth="1"/>
    <col min="6070" max="6073" width="5.42578125" style="333" customWidth="1"/>
    <col min="6074" max="6089" width="4" style="333" customWidth="1"/>
    <col min="6090" max="6091" width="3.42578125" style="333" customWidth="1"/>
    <col min="6092" max="6129" width="3.5703125" style="333" customWidth="1"/>
    <col min="6130" max="6320" width="7.5703125" style="333"/>
    <col min="6321" max="6321" width="1.5703125" style="333" customWidth="1"/>
    <col min="6322" max="6325" width="3.5703125" style="333" customWidth="1"/>
    <col min="6326" max="6329" width="5.42578125" style="333" customWidth="1"/>
    <col min="6330" max="6345" width="4" style="333" customWidth="1"/>
    <col min="6346" max="6347" width="3.42578125" style="333" customWidth="1"/>
    <col min="6348" max="6385" width="3.5703125" style="333" customWidth="1"/>
    <col min="6386" max="6576" width="7.5703125" style="333"/>
    <col min="6577" max="6577" width="1.5703125" style="333" customWidth="1"/>
    <col min="6578" max="6581" width="3.5703125" style="333" customWidth="1"/>
    <col min="6582" max="6585" width="5.42578125" style="333" customWidth="1"/>
    <col min="6586" max="6601" width="4" style="333" customWidth="1"/>
    <col min="6602" max="6603" width="3.42578125" style="333" customWidth="1"/>
    <col min="6604" max="6641" width="3.5703125" style="333" customWidth="1"/>
    <col min="6642" max="6832" width="7.5703125" style="333"/>
    <col min="6833" max="6833" width="1.5703125" style="333" customWidth="1"/>
    <col min="6834" max="6837" width="3.5703125" style="333" customWidth="1"/>
    <col min="6838" max="6841" width="5.42578125" style="333" customWidth="1"/>
    <col min="6842" max="6857" width="4" style="333" customWidth="1"/>
    <col min="6858" max="6859" width="3.42578125" style="333" customWidth="1"/>
    <col min="6860" max="6897" width="3.5703125" style="333" customWidth="1"/>
    <col min="6898" max="7088" width="7.5703125" style="333"/>
    <col min="7089" max="7089" width="1.5703125" style="333" customWidth="1"/>
    <col min="7090" max="7093" width="3.5703125" style="333" customWidth="1"/>
    <col min="7094" max="7097" width="5.42578125" style="333" customWidth="1"/>
    <col min="7098" max="7113" width="4" style="333" customWidth="1"/>
    <col min="7114" max="7115" width="3.42578125" style="333" customWidth="1"/>
    <col min="7116" max="7153" width="3.5703125" style="333" customWidth="1"/>
    <col min="7154" max="7344" width="7.5703125" style="333"/>
    <col min="7345" max="7345" width="1.5703125" style="333" customWidth="1"/>
    <col min="7346" max="7349" width="3.5703125" style="333" customWidth="1"/>
    <col min="7350" max="7353" width="5.42578125" style="333" customWidth="1"/>
    <col min="7354" max="7369" width="4" style="333" customWidth="1"/>
    <col min="7370" max="7371" width="3.42578125" style="333" customWidth="1"/>
    <col min="7372" max="7409" width="3.5703125" style="333" customWidth="1"/>
    <col min="7410" max="7600" width="7.5703125" style="333"/>
    <col min="7601" max="7601" width="1.5703125" style="333" customWidth="1"/>
    <col min="7602" max="7605" width="3.5703125" style="333" customWidth="1"/>
    <col min="7606" max="7609" width="5.42578125" style="333" customWidth="1"/>
    <col min="7610" max="7625" width="4" style="333" customWidth="1"/>
    <col min="7626" max="7627" width="3.42578125" style="333" customWidth="1"/>
    <col min="7628" max="7665" width="3.5703125" style="333" customWidth="1"/>
    <col min="7666" max="7856" width="7.5703125" style="333"/>
    <col min="7857" max="7857" width="1.5703125" style="333" customWidth="1"/>
    <col min="7858" max="7861" width="3.5703125" style="333" customWidth="1"/>
    <col min="7862" max="7865" width="5.42578125" style="333" customWidth="1"/>
    <col min="7866" max="7881" width="4" style="333" customWidth="1"/>
    <col min="7882" max="7883" width="3.42578125" style="333" customWidth="1"/>
    <col min="7884" max="7921" width="3.5703125" style="333" customWidth="1"/>
    <col min="7922" max="8112" width="7.5703125" style="333"/>
    <col min="8113" max="8113" width="1.5703125" style="333" customWidth="1"/>
    <col min="8114" max="8117" width="3.5703125" style="333" customWidth="1"/>
    <col min="8118" max="8121" width="5.42578125" style="333" customWidth="1"/>
    <col min="8122" max="8137" width="4" style="333" customWidth="1"/>
    <col min="8138" max="8139" width="3.42578125" style="333" customWidth="1"/>
    <col min="8140" max="8177" width="3.5703125" style="333" customWidth="1"/>
    <col min="8178" max="8368" width="7.5703125" style="333"/>
    <col min="8369" max="8369" width="1.5703125" style="333" customWidth="1"/>
    <col min="8370" max="8373" width="3.5703125" style="333" customWidth="1"/>
    <col min="8374" max="8377" width="5.42578125" style="333" customWidth="1"/>
    <col min="8378" max="8393" width="4" style="333" customWidth="1"/>
    <col min="8394" max="8395" width="3.42578125" style="333" customWidth="1"/>
    <col min="8396" max="8433" width="3.5703125" style="333" customWidth="1"/>
    <col min="8434" max="8624" width="7.5703125" style="333"/>
    <col min="8625" max="8625" width="1.5703125" style="333" customWidth="1"/>
    <col min="8626" max="8629" width="3.5703125" style="333" customWidth="1"/>
    <col min="8630" max="8633" width="5.42578125" style="333" customWidth="1"/>
    <col min="8634" max="8649" width="4" style="333" customWidth="1"/>
    <col min="8650" max="8651" width="3.42578125" style="333" customWidth="1"/>
    <col min="8652" max="8689" width="3.5703125" style="333" customWidth="1"/>
    <col min="8690" max="8880" width="7.5703125" style="333"/>
    <col min="8881" max="8881" width="1.5703125" style="333" customWidth="1"/>
    <col min="8882" max="8885" width="3.5703125" style="333" customWidth="1"/>
    <col min="8886" max="8889" width="5.42578125" style="333" customWidth="1"/>
    <col min="8890" max="8905" width="4" style="333" customWidth="1"/>
    <col min="8906" max="8907" width="3.42578125" style="333" customWidth="1"/>
    <col min="8908" max="8945" width="3.5703125" style="333" customWidth="1"/>
    <col min="8946" max="9136" width="7.5703125" style="333"/>
    <col min="9137" max="9137" width="1.5703125" style="333" customWidth="1"/>
    <col min="9138" max="9141" width="3.5703125" style="333" customWidth="1"/>
    <col min="9142" max="9145" width="5.42578125" style="333" customWidth="1"/>
    <col min="9146" max="9161" width="4" style="333" customWidth="1"/>
    <col min="9162" max="9163" width="3.42578125" style="333" customWidth="1"/>
    <col min="9164" max="9201" width="3.5703125" style="333" customWidth="1"/>
    <col min="9202" max="9392" width="7.5703125" style="333"/>
    <col min="9393" max="9393" width="1.5703125" style="333" customWidth="1"/>
    <col min="9394" max="9397" width="3.5703125" style="333" customWidth="1"/>
    <col min="9398" max="9401" width="5.42578125" style="333" customWidth="1"/>
    <col min="9402" max="9417" width="4" style="333" customWidth="1"/>
    <col min="9418" max="9419" width="3.42578125" style="333" customWidth="1"/>
    <col min="9420" max="9457" width="3.5703125" style="333" customWidth="1"/>
    <col min="9458" max="9648" width="7.5703125" style="333"/>
    <col min="9649" max="9649" width="1.5703125" style="333" customWidth="1"/>
    <col min="9650" max="9653" width="3.5703125" style="333" customWidth="1"/>
    <col min="9654" max="9657" width="5.42578125" style="333" customWidth="1"/>
    <col min="9658" max="9673" width="4" style="333" customWidth="1"/>
    <col min="9674" max="9675" width="3.42578125" style="333" customWidth="1"/>
    <col min="9676" max="9713" width="3.5703125" style="333" customWidth="1"/>
    <col min="9714" max="9904" width="7.5703125" style="333"/>
    <col min="9905" max="9905" width="1.5703125" style="333" customWidth="1"/>
    <col min="9906" max="9909" width="3.5703125" style="333" customWidth="1"/>
    <col min="9910" max="9913" width="5.42578125" style="333" customWidth="1"/>
    <col min="9914" max="9929" width="4" style="333" customWidth="1"/>
    <col min="9930" max="9931" width="3.42578125" style="333" customWidth="1"/>
    <col min="9932" max="9969" width="3.5703125" style="333" customWidth="1"/>
    <col min="9970" max="10160" width="7.5703125" style="333"/>
    <col min="10161" max="10161" width="1.5703125" style="333" customWidth="1"/>
    <col min="10162" max="10165" width="3.5703125" style="333" customWidth="1"/>
    <col min="10166" max="10169" width="5.42578125" style="333" customWidth="1"/>
    <col min="10170" max="10185" width="4" style="333" customWidth="1"/>
    <col min="10186" max="10187" width="3.42578125" style="333" customWidth="1"/>
    <col min="10188" max="10225" width="3.5703125" style="333" customWidth="1"/>
    <col min="10226" max="10416" width="7.5703125" style="333"/>
    <col min="10417" max="10417" width="1.5703125" style="333" customWidth="1"/>
    <col min="10418" max="10421" width="3.5703125" style="333" customWidth="1"/>
    <col min="10422" max="10425" width="5.42578125" style="333" customWidth="1"/>
    <col min="10426" max="10441" width="4" style="333" customWidth="1"/>
    <col min="10442" max="10443" width="3.42578125" style="333" customWidth="1"/>
    <col min="10444" max="10481" width="3.5703125" style="333" customWidth="1"/>
    <col min="10482" max="10672" width="7.5703125" style="333"/>
    <col min="10673" max="10673" width="1.5703125" style="333" customWidth="1"/>
    <col min="10674" max="10677" width="3.5703125" style="333" customWidth="1"/>
    <col min="10678" max="10681" width="5.42578125" style="333" customWidth="1"/>
    <col min="10682" max="10697" width="4" style="333" customWidth="1"/>
    <col min="10698" max="10699" width="3.42578125" style="333" customWidth="1"/>
    <col min="10700" max="10737" width="3.5703125" style="333" customWidth="1"/>
    <col min="10738" max="10928" width="7.5703125" style="333"/>
    <col min="10929" max="10929" width="1.5703125" style="333" customWidth="1"/>
    <col min="10930" max="10933" width="3.5703125" style="333" customWidth="1"/>
    <col min="10934" max="10937" width="5.42578125" style="333" customWidth="1"/>
    <col min="10938" max="10953" width="4" style="333" customWidth="1"/>
    <col min="10954" max="10955" width="3.42578125" style="333" customWidth="1"/>
    <col min="10956" max="10993" width="3.5703125" style="333" customWidth="1"/>
    <col min="10994" max="11184" width="7.5703125" style="333"/>
    <col min="11185" max="11185" width="1.5703125" style="333" customWidth="1"/>
    <col min="11186" max="11189" width="3.5703125" style="333" customWidth="1"/>
    <col min="11190" max="11193" width="5.42578125" style="333" customWidth="1"/>
    <col min="11194" max="11209" width="4" style="333" customWidth="1"/>
    <col min="11210" max="11211" width="3.42578125" style="333" customWidth="1"/>
    <col min="11212" max="11249" width="3.5703125" style="333" customWidth="1"/>
    <col min="11250" max="11440" width="7.5703125" style="333"/>
    <col min="11441" max="11441" width="1.5703125" style="333" customWidth="1"/>
    <col min="11442" max="11445" width="3.5703125" style="333" customWidth="1"/>
    <col min="11446" max="11449" width="5.42578125" style="333" customWidth="1"/>
    <col min="11450" max="11465" width="4" style="333" customWidth="1"/>
    <col min="11466" max="11467" width="3.42578125" style="333" customWidth="1"/>
    <col min="11468" max="11505" width="3.5703125" style="333" customWidth="1"/>
    <col min="11506" max="11696" width="7.5703125" style="333"/>
    <col min="11697" max="11697" width="1.5703125" style="333" customWidth="1"/>
    <col min="11698" max="11701" width="3.5703125" style="333" customWidth="1"/>
    <col min="11702" max="11705" width="5.42578125" style="333" customWidth="1"/>
    <col min="11706" max="11721" width="4" style="333" customWidth="1"/>
    <col min="11722" max="11723" width="3.42578125" style="333" customWidth="1"/>
    <col min="11724" max="11761" width="3.5703125" style="333" customWidth="1"/>
    <col min="11762" max="11952" width="7.5703125" style="333"/>
    <col min="11953" max="11953" width="1.5703125" style="333" customWidth="1"/>
    <col min="11954" max="11957" width="3.5703125" style="333" customWidth="1"/>
    <col min="11958" max="11961" width="5.42578125" style="333" customWidth="1"/>
    <col min="11962" max="11977" width="4" style="333" customWidth="1"/>
    <col min="11978" max="11979" width="3.42578125" style="333" customWidth="1"/>
    <col min="11980" max="12017" width="3.5703125" style="333" customWidth="1"/>
    <col min="12018" max="12208" width="7.5703125" style="333"/>
    <col min="12209" max="12209" width="1.5703125" style="333" customWidth="1"/>
    <col min="12210" max="12213" width="3.5703125" style="333" customWidth="1"/>
    <col min="12214" max="12217" width="5.42578125" style="333" customWidth="1"/>
    <col min="12218" max="12233" width="4" style="333" customWidth="1"/>
    <col min="12234" max="12235" width="3.42578125" style="333" customWidth="1"/>
    <col min="12236" max="12273" width="3.5703125" style="333" customWidth="1"/>
    <col min="12274" max="12464" width="7.5703125" style="333"/>
    <col min="12465" max="12465" width="1.5703125" style="333" customWidth="1"/>
    <col min="12466" max="12469" width="3.5703125" style="333" customWidth="1"/>
    <col min="12470" max="12473" width="5.42578125" style="333" customWidth="1"/>
    <col min="12474" max="12489" width="4" style="333" customWidth="1"/>
    <col min="12490" max="12491" width="3.42578125" style="333" customWidth="1"/>
    <col min="12492" max="12529" width="3.5703125" style="333" customWidth="1"/>
    <col min="12530" max="12720" width="7.5703125" style="333"/>
    <col min="12721" max="12721" width="1.5703125" style="333" customWidth="1"/>
    <col min="12722" max="12725" width="3.5703125" style="333" customWidth="1"/>
    <col min="12726" max="12729" width="5.42578125" style="333" customWidth="1"/>
    <col min="12730" max="12745" width="4" style="333" customWidth="1"/>
    <col min="12746" max="12747" width="3.42578125" style="333" customWidth="1"/>
    <col min="12748" max="12785" width="3.5703125" style="333" customWidth="1"/>
    <col min="12786" max="12976" width="7.5703125" style="333"/>
    <col min="12977" max="12977" width="1.5703125" style="333" customWidth="1"/>
    <col min="12978" max="12981" width="3.5703125" style="333" customWidth="1"/>
    <col min="12982" max="12985" width="5.42578125" style="333" customWidth="1"/>
    <col min="12986" max="13001" width="4" style="333" customWidth="1"/>
    <col min="13002" max="13003" width="3.42578125" style="333" customWidth="1"/>
    <col min="13004" max="13041" width="3.5703125" style="333" customWidth="1"/>
    <col min="13042" max="13232" width="7.5703125" style="333"/>
    <col min="13233" max="13233" width="1.5703125" style="333" customWidth="1"/>
    <col min="13234" max="13237" width="3.5703125" style="333" customWidth="1"/>
    <col min="13238" max="13241" width="5.42578125" style="333" customWidth="1"/>
    <col min="13242" max="13257" width="4" style="333" customWidth="1"/>
    <col min="13258" max="13259" width="3.42578125" style="333" customWidth="1"/>
    <col min="13260" max="13297" width="3.5703125" style="333" customWidth="1"/>
    <col min="13298" max="13488" width="7.5703125" style="333"/>
    <col min="13489" max="13489" width="1.5703125" style="333" customWidth="1"/>
    <col min="13490" max="13493" width="3.5703125" style="333" customWidth="1"/>
    <col min="13494" max="13497" width="5.42578125" style="333" customWidth="1"/>
    <col min="13498" max="13513" width="4" style="333" customWidth="1"/>
    <col min="13514" max="13515" width="3.42578125" style="333" customWidth="1"/>
    <col min="13516" max="13553" width="3.5703125" style="333" customWidth="1"/>
    <col min="13554" max="13744" width="7.5703125" style="333"/>
    <col min="13745" max="13745" width="1.5703125" style="333" customWidth="1"/>
    <col min="13746" max="13749" width="3.5703125" style="333" customWidth="1"/>
    <col min="13750" max="13753" width="5.42578125" style="333" customWidth="1"/>
    <col min="13754" max="13769" width="4" style="333" customWidth="1"/>
    <col min="13770" max="13771" width="3.42578125" style="333" customWidth="1"/>
    <col min="13772" max="13809" width="3.5703125" style="333" customWidth="1"/>
    <col min="13810" max="14000" width="7.5703125" style="333"/>
    <col min="14001" max="14001" width="1.5703125" style="333" customWidth="1"/>
    <col min="14002" max="14005" width="3.5703125" style="333" customWidth="1"/>
    <col min="14006" max="14009" width="5.42578125" style="333" customWidth="1"/>
    <col min="14010" max="14025" width="4" style="333" customWidth="1"/>
    <col min="14026" max="14027" width="3.42578125" style="333" customWidth="1"/>
    <col min="14028" max="14065" width="3.5703125" style="333" customWidth="1"/>
    <col min="14066" max="14256" width="7.5703125" style="333"/>
    <col min="14257" max="14257" width="1.5703125" style="333" customWidth="1"/>
    <col min="14258" max="14261" width="3.5703125" style="333" customWidth="1"/>
    <col min="14262" max="14265" width="5.42578125" style="333" customWidth="1"/>
    <col min="14266" max="14281" width="4" style="333" customWidth="1"/>
    <col min="14282" max="14283" width="3.42578125" style="333" customWidth="1"/>
    <col min="14284" max="14321" width="3.5703125" style="333" customWidth="1"/>
    <col min="14322" max="14512" width="7.5703125" style="333"/>
    <col min="14513" max="14513" width="1.5703125" style="333" customWidth="1"/>
    <col min="14514" max="14517" width="3.5703125" style="333" customWidth="1"/>
    <col min="14518" max="14521" width="5.42578125" style="333" customWidth="1"/>
    <col min="14522" max="14537" width="4" style="333" customWidth="1"/>
    <col min="14538" max="14539" width="3.42578125" style="333" customWidth="1"/>
    <col min="14540" max="14577" width="3.5703125" style="333" customWidth="1"/>
    <col min="14578" max="14768" width="7.5703125" style="333"/>
    <col min="14769" max="14769" width="1.5703125" style="333" customWidth="1"/>
    <col min="14770" max="14773" width="3.5703125" style="333" customWidth="1"/>
    <col min="14774" max="14777" width="5.42578125" style="333" customWidth="1"/>
    <col min="14778" max="14793" width="4" style="333" customWidth="1"/>
    <col min="14794" max="14795" width="3.42578125" style="333" customWidth="1"/>
    <col min="14796" max="14833" width="3.5703125" style="333" customWidth="1"/>
    <col min="14834" max="15024" width="7.5703125" style="333"/>
    <col min="15025" max="15025" width="1.5703125" style="333" customWidth="1"/>
    <col min="15026" max="15029" width="3.5703125" style="333" customWidth="1"/>
    <col min="15030" max="15033" width="5.42578125" style="333" customWidth="1"/>
    <col min="15034" max="15049" width="4" style="333" customWidth="1"/>
    <col min="15050" max="15051" width="3.42578125" style="333" customWidth="1"/>
    <col min="15052" max="15089" width="3.5703125" style="333" customWidth="1"/>
    <col min="15090" max="15280" width="7.5703125" style="333"/>
    <col min="15281" max="15281" width="1.5703125" style="333" customWidth="1"/>
    <col min="15282" max="15285" width="3.5703125" style="333" customWidth="1"/>
    <col min="15286" max="15289" width="5.42578125" style="333" customWidth="1"/>
    <col min="15290" max="15305" width="4" style="333" customWidth="1"/>
    <col min="15306" max="15307" width="3.42578125" style="333" customWidth="1"/>
    <col min="15308" max="15345" width="3.5703125" style="333" customWidth="1"/>
    <col min="15346" max="15536" width="7.5703125" style="333"/>
    <col min="15537" max="15537" width="1.5703125" style="333" customWidth="1"/>
    <col min="15538" max="15541" width="3.5703125" style="333" customWidth="1"/>
    <col min="15542" max="15545" width="5.42578125" style="333" customWidth="1"/>
    <col min="15546" max="15561" width="4" style="333" customWidth="1"/>
    <col min="15562" max="15563" width="3.42578125" style="333" customWidth="1"/>
    <col min="15564" max="15601" width="3.5703125" style="333" customWidth="1"/>
    <col min="15602" max="15792" width="7.5703125" style="333"/>
    <col min="15793" max="15793" width="1.5703125" style="333" customWidth="1"/>
    <col min="15794" max="15797" width="3.5703125" style="333" customWidth="1"/>
    <col min="15798" max="15801" width="5.42578125" style="333" customWidth="1"/>
    <col min="15802" max="15817" width="4" style="333" customWidth="1"/>
    <col min="15818" max="15819" width="3.42578125" style="333" customWidth="1"/>
    <col min="15820" max="15857" width="3.5703125" style="333" customWidth="1"/>
    <col min="15858" max="16048" width="7.5703125" style="333"/>
    <col min="16049" max="16049" width="1.5703125" style="333" customWidth="1"/>
    <col min="16050" max="16053" width="3.5703125" style="333" customWidth="1"/>
    <col min="16054" max="16057" width="5.42578125" style="333" customWidth="1"/>
    <col min="16058" max="16073" width="4" style="333" customWidth="1"/>
    <col min="16074" max="16075" width="3.42578125" style="333" customWidth="1"/>
    <col min="16076" max="16113" width="3.5703125" style="333" customWidth="1"/>
    <col min="16114" max="16384" width="7.5703125" style="333"/>
  </cols>
  <sheetData>
    <row r="1" spans="1:31" ht="21.75">
      <c r="A1" s="607" t="s">
        <v>34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  <c r="L1" s="331" t="s">
        <v>40</v>
      </c>
      <c r="M1" s="331"/>
      <c r="N1" s="331"/>
      <c r="O1" s="331"/>
      <c r="P1" s="332"/>
      <c r="Q1" s="604" t="str">
        <f>'Data Record(100)'!Q1</f>
        <v>SPR16060068-1</v>
      </c>
      <c r="R1" s="604"/>
      <c r="S1" s="604"/>
      <c r="T1" s="604"/>
      <c r="U1" s="604"/>
      <c r="V1" s="604"/>
      <c r="AC1" s="334"/>
      <c r="AD1" s="334"/>
      <c r="AE1" s="335"/>
    </row>
    <row r="2" spans="1:31" ht="21.75">
      <c r="A2" s="607"/>
      <c r="B2" s="607"/>
      <c r="C2" s="607"/>
      <c r="D2" s="607"/>
      <c r="E2" s="607"/>
      <c r="F2" s="607"/>
      <c r="G2" s="607"/>
      <c r="H2" s="607"/>
      <c r="I2" s="607"/>
      <c r="J2" s="607"/>
      <c r="K2" s="607"/>
      <c r="L2" s="334" t="s">
        <v>55</v>
      </c>
      <c r="M2" s="331"/>
      <c r="N2" s="334"/>
      <c r="O2" s="331"/>
      <c r="P2" s="605">
        <f>'Data Record(50)'!$P$2:$T$2</f>
        <v>42370</v>
      </c>
      <c r="Q2" s="606"/>
      <c r="R2" s="606"/>
      <c r="S2" s="606"/>
      <c r="T2" s="606"/>
      <c r="U2" s="334" t="s">
        <v>56</v>
      </c>
      <c r="V2" s="331"/>
      <c r="W2" s="336"/>
      <c r="X2" s="336"/>
      <c r="Y2" s="336"/>
      <c r="Z2" s="605">
        <f>'Data Record(50)'!$Z$2:$AD$2</f>
        <v>42370</v>
      </c>
      <c r="AA2" s="605"/>
      <c r="AB2" s="605"/>
      <c r="AC2" s="605"/>
      <c r="AD2" s="605"/>
      <c r="AE2" s="335"/>
    </row>
    <row r="3" spans="1:31" ht="21.75">
      <c r="A3" s="608" t="s">
        <v>57</v>
      </c>
      <c r="B3" s="608"/>
      <c r="C3" s="608"/>
      <c r="D3" s="608"/>
      <c r="E3" s="608"/>
      <c r="F3" s="608"/>
      <c r="G3" s="608"/>
      <c r="H3" s="608"/>
      <c r="I3" s="608"/>
      <c r="J3" s="608"/>
      <c r="K3" s="608"/>
      <c r="L3" s="331" t="s">
        <v>58</v>
      </c>
      <c r="M3" s="331"/>
      <c r="N3" s="331"/>
      <c r="O3" s="331"/>
      <c r="P3" s="331"/>
      <c r="R3" s="615">
        <f>'Data Record(100)'!R3</f>
        <v>23</v>
      </c>
      <c r="S3" s="615"/>
      <c r="T3" s="337" t="s">
        <v>182</v>
      </c>
      <c r="U3" s="615">
        <f>'Data Record(100)'!U3</f>
        <v>50</v>
      </c>
      <c r="V3" s="615"/>
      <c r="W3" s="338" t="s">
        <v>60</v>
      </c>
      <c r="X3" s="331"/>
      <c r="AE3" s="331"/>
    </row>
    <row r="4" spans="1:31" ht="21.75">
      <c r="A4" s="609"/>
      <c r="B4" s="609"/>
      <c r="C4" s="609"/>
      <c r="D4" s="609"/>
      <c r="E4" s="609"/>
      <c r="F4" s="609"/>
      <c r="G4" s="609"/>
      <c r="H4" s="609"/>
      <c r="I4" s="609"/>
      <c r="J4" s="609"/>
      <c r="K4" s="609"/>
      <c r="L4" s="331" t="s">
        <v>35</v>
      </c>
      <c r="M4" s="331"/>
      <c r="N4" s="331"/>
      <c r="O4" s="331"/>
      <c r="P4" s="331"/>
      <c r="Q4" s="331" t="s">
        <v>61</v>
      </c>
      <c r="R4" s="331"/>
      <c r="S4" s="331"/>
      <c r="T4" s="331"/>
      <c r="U4" s="331"/>
      <c r="V4" s="331"/>
      <c r="W4" s="331"/>
      <c r="X4" s="331"/>
      <c r="Y4" s="331" t="s">
        <v>62</v>
      </c>
      <c r="Z4" s="331"/>
      <c r="AA4" s="331"/>
      <c r="AB4" s="331"/>
      <c r="AC4" s="331"/>
      <c r="AD4" s="331"/>
      <c r="AE4" s="339"/>
    </row>
    <row r="5" spans="1:31" s="343" customFormat="1" ht="23.1" customHeight="1">
      <c r="A5" s="340" t="s">
        <v>63</v>
      </c>
      <c r="B5" s="341"/>
      <c r="C5" s="341"/>
      <c r="D5" s="341"/>
      <c r="E5" s="341"/>
      <c r="F5" s="616" t="str">
        <f>'Data Record(50)'!$F$5:$AC$5</f>
        <v>SP</v>
      </c>
      <c r="G5" s="616"/>
      <c r="H5" s="616"/>
      <c r="I5" s="616"/>
      <c r="J5" s="616"/>
      <c r="K5" s="616"/>
      <c r="L5" s="616"/>
      <c r="M5" s="616"/>
      <c r="N5" s="616"/>
      <c r="O5" s="616"/>
      <c r="P5" s="616"/>
      <c r="Q5" s="616"/>
      <c r="R5" s="616"/>
      <c r="S5" s="616"/>
      <c r="T5" s="616"/>
      <c r="U5" s="616"/>
      <c r="V5" s="616"/>
      <c r="W5" s="616"/>
      <c r="X5" s="616"/>
      <c r="Y5" s="616"/>
      <c r="Z5" s="616"/>
      <c r="AA5" s="616"/>
      <c r="AB5" s="616"/>
      <c r="AC5" s="616"/>
      <c r="AD5" s="342"/>
    </row>
    <row r="6" spans="1:31" s="343" customFormat="1" ht="23.1" customHeight="1">
      <c r="A6" s="340" t="s">
        <v>64</v>
      </c>
      <c r="B6" s="341"/>
      <c r="C6" s="341"/>
      <c r="D6" s="341"/>
      <c r="E6" s="341"/>
      <c r="F6" s="613" t="str">
        <f>'Data Record(50)'!$F$6:$O$6</f>
        <v>Chamber</v>
      </c>
      <c r="G6" s="613"/>
      <c r="H6" s="613"/>
      <c r="I6" s="613"/>
      <c r="J6" s="613"/>
      <c r="K6" s="613"/>
      <c r="L6" s="613"/>
      <c r="M6" s="613"/>
      <c r="N6" s="613"/>
      <c r="O6" s="613"/>
      <c r="P6" s="344" t="s">
        <v>65</v>
      </c>
      <c r="Q6" s="345"/>
      <c r="T6" s="613" t="str">
        <f>'Data Record(50)'!$T$6:$AC$6</f>
        <v>OKOKOK</v>
      </c>
      <c r="U6" s="613"/>
      <c r="V6" s="613"/>
      <c r="W6" s="613"/>
      <c r="X6" s="613"/>
      <c r="Y6" s="613"/>
      <c r="Z6" s="613"/>
      <c r="AA6" s="613"/>
      <c r="AB6" s="613"/>
      <c r="AC6" s="613"/>
      <c r="AD6" s="342"/>
    </row>
    <row r="7" spans="1:31" s="343" customFormat="1" ht="23.1" customHeight="1">
      <c r="A7" s="340" t="s">
        <v>36</v>
      </c>
      <c r="D7" s="610" t="str">
        <f>'Data Record(50)'!$D$7:$J$7</f>
        <v>TE-01</v>
      </c>
      <c r="E7" s="610"/>
      <c r="F7" s="610"/>
      <c r="G7" s="610"/>
      <c r="H7" s="610"/>
      <c r="I7" s="610"/>
      <c r="J7" s="610"/>
      <c r="L7" s="611" t="s">
        <v>66</v>
      </c>
      <c r="M7" s="611"/>
      <c r="N7" s="611"/>
      <c r="O7" s="610">
        <f>'Data Record(50)'!$O$7:$V$7</f>
        <v>987654</v>
      </c>
      <c r="P7" s="610"/>
      <c r="Q7" s="610"/>
      <c r="R7" s="610"/>
      <c r="S7" s="610"/>
      <c r="T7" s="610"/>
      <c r="U7" s="610"/>
      <c r="V7" s="610"/>
      <c r="W7" s="612" t="s">
        <v>37</v>
      </c>
      <c r="X7" s="612"/>
      <c r="Y7" s="613" t="str">
        <f>'Data Record(50)'!$Y$7:$AC$7</f>
        <v>TT-1</v>
      </c>
      <c r="Z7" s="613"/>
      <c r="AA7" s="613"/>
      <c r="AB7" s="613"/>
      <c r="AC7" s="613"/>
      <c r="AD7" s="342"/>
      <c r="AE7" s="346"/>
    </row>
    <row r="8" spans="1:31" s="343" customFormat="1" ht="23.1" customHeight="1">
      <c r="A8" s="347" t="s">
        <v>68</v>
      </c>
      <c r="B8" s="342"/>
      <c r="C8" s="341"/>
      <c r="D8" s="617">
        <f>'Data Record(50)'!$D$8:$E$8</f>
        <v>0</v>
      </c>
      <c r="E8" s="617"/>
      <c r="F8" s="344" t="s">
        <v>44</v>
      </c>
      <c r="G8" s="617">
        <f>'Data Record(50)'!$G$8:$H$8</f>
        <v>200</v>
      </c>
      <c r="H8" s="617"/>
      <c r="I8" s="342"/>
      <c r="N8" s="348" t="s">
        <v>38</v>
      </c>
      <c r="O8" s="617">
        <f>'Data Record(50)'!$O$8:$R$8</f>
        <v>0.1</v>
      </c>
      <c r="P8" s="617"/>
      <c r="Q8" s="344"/>
      <c r="R8" s="344"/>
      <c r="W8" s="349" t="s">
        <v>153</v>
      </c>
      <c r="X8" s="618"/>
      <c r="Y8" s="618"/>
      <c r="Z8" s="344"/>
      <c r="AA8" s="344"/>
      <c r="AB8" s="342"/>
      <c r="AC8" s="342"/>
      <c r="AD8" s="342"/>
    </row>
    <row r="9" spans="1:31" s="343" customFormat="1" ht="23.1" customHeight="1">
      <c r="A9" s="350" t="s">
        <v>70</v>
      </c>
      <c r="B9" s="350"/>
      <c r="C9" s="350"/>
      <c r="D9" s="350"/>
      <c r="E9" s="350"/>
      <c r="F9" s="347"/>
      <c r="G9" s="347"/>
      <c r="H9" s="347" t="s">
        <v>71</v>
      </c>
      <c r="J9" s="351"/>
      <c r="L9" s="347" t="s">
        <v>72</v>
      </c>
      <c r="N9" s="347"/>
      <c r="O9" s="616"/>
      <c r="P9" s="616"/>
      <c r="Q9" s="616"/>
      <c r="R9" s="616"/>
      <c r="S9" s="616"/>
      <c r="T9" s="616"/>
      <c r="U9" s="616"/>
      <c r="V9" s="616"/>
      <c r="W9" s="616"/>
      <c r="X9" s="616"/>
      <c r="Y9" s="616"/>
      <c r="Z9" s="616"/>
      <c r="AA9" s="616"/>
      <c r="AB9" s="616"/>
      <c r="AC9" s="616"/>
      <c r="AD9" s="342"/>
      <c r="AE9" s="346"/>
    </row>
    <row r="10" spans="1:31" s="343" customFormat="1" ht="6.75" customHeight="1">
      <c r="A10" s="352"/>
      <c r="B10" s="352"/>
      <c r="C10" s="352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41"/>
      <c r="Q10" s="341"/>
      <c r="R10" s="341"/>
      <c r="S10" s="341"/>
      <c r="T10" s="341"/>
      <c r="U10" s="341"/>
      <c r="V10" s="341"/>
      <c r="W10" s="341"/>
      <c r="X10" s="341"/>
      <c r="Y10" s="341"/>
      <c r="Z10" s="341"/>
      <c r="AA10" s="342"/>
      <c r="AB10" s="342"/>
      <c r="AC10" s="342"/>
      <c r="AD10" s="342"/>
      <c r="AE10" s="346"/>
    </row>
    <row r="11" spans="1:31" s="343" customFormat="1" ht="23.1" customHeight="1">
      <c r="A11" s="347" t="s">
        <v>39</v>
      </c>
      <c r="B11" s="347"/>
      <c r="C11" s="347"/>
      <c r="D11" s="347"/>
      <c r="E11" s="347"/>
      <c r="F11" s="347"/>
      <c r="G11" s="354"/>
      <c r="H11" s="355"/>
      <c r="I11" s="355"/>
      <c r="J11" s="355"/>
      <c r="K11" s="355"/>
      <c r="L11" s="355"/>
      <c r="M11" s="355"/>
      <c r="N11" s="355"/>
      <c r="O11" s="342"/>
      <c r="P11" s="342"/>
      <c r="Q11" s="340"/>
      <c r="R11" s="356" t="s">
        <v>73</v>
      </c>
      <c r="S11" s="356"/>
      <c r="T11" s="357"/>
      <c r="U11" s="355"/>
      <c r="V11" s="355"/>
      <c r="W11" s="355"/>
      <c r="X11" s="355"/>
      <c r="Y11" s="355"/>
      <c r="Z11" s="355"/>
      <c r="AA11" s="342"/>
      <c r="AB11" s="342"/>
      <c r="AC11" s="342"/>
      <c r="AD11" s="342"/>
      <c r="AE11" s="358"/>
    </row>
    <row r="12" spans="1:31" s="343" customFormat="1" ht="23.1" customHeight="1">
      <c r="A12" s="347" t="s">
        <v>39</v>
      </c>
      <c r="B12" s="347"/>
      <c r="C12" s="347"/>
      <c r="D12" s="347"/>
      <c r="E12" s="347"/>
      <c r="F12" s="347"/>
      <c r="G12" s="359"/>
      <c r="H12" s="355"/>
      <c r="I12" s="355"/>
      <c r="J12" s="355"/>
      <c r="K12" s="355"/>
      <c r="L12" s="355"/>
      <c r="M12" s="355"/>
      <c r="N12" s="355"/>
      <c r="O12" s="342"/>
      <c r="P12" s="342"/>
      <c r="Q12" s="340"/>
      <c r="R12" s="356" t="s">
        <v>73</v>
      </c>
      <c r="S12" s="356"/>
      <c r="T12" s="357"/>
      <c r="U12" s="355"/>
      <c r="V12" s="355"/>
      <c r="W12" s="355"/>
      <c r="X12" s="355"/>
      <c r="Y12" s="355"/>
      <c r="Z12" s="355"/>
      <c r="AA12" s="342"/>
      <c r="AB12" s="342"/>
      <c r="AC12" s="342"/>
      <c r="AD12" s="342"/>
    </row>
    <row r="13" spans="1:31" s="343" customFormat="1" ht="18" customHeight="1">
      <c r="W13" s="360"/>
      <c r="X13" s="360"/>
      <c r="Y13" s="360"/>
      <c r="AD13" s="361"/>
    </row>
    <row r="14" spans="1:31" ht="18.75" customHeight="1">
      <c r="A14" s="362" t="s">
        <v>113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M14" s="364"/>
      <c r="N14" s="364"/>
      <c r="O14" s="364"/>
      <c r="P14" s="364"/>
      <c r="Q14" s="364"/>
      <c r="R14" s="365"/>
      <c r="S14" s="365"/>
      <c r="T14" s="365"/>
      <c r="U14" s="365"/>
      <c r="V14" s="365"/>
      <c r="W14" s="365"/>
      <c r="X14" s="366"/>
      <c r="Y14" s="366"/>
      <c r="Z14" s="366"/>
      <c r="AA14" s="366"/>
      <c r="AB14" s="366"/>
      <c r="AC14" s="366"/>
      <c r="AD14" s="366"/>
      <c r="AE14" s="367"/>
    </row>
    <row r="15" spans="1:31" ht="18.75" customHeight="1">
      <c r="A15" s="622" t="s">
        <v>114</v>
      </c>
      <c r="B15" s="623"/>
      <c r="C15" s="622" t="s">
        <v>93</v>
      </c>
      <c r="D15" s="623"/>
      <c r="E15" s="624" t="s">
        <v>183</v>
      </c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5"/>
      <c r="S15" s="625"/>
      <c r="T15" s="625"/>
      <c r="U15" s="625"/>
      <c r="V15" s="625"/>
      <c r="W15" s="625"/>
      <c r="X15" s="625"/>
      <c r="Y15" s="625"/>
      <c r="Z15" s="625"/>
      <c r="AA15" s="625"/>
      <c r="AB15" s="625"/>
      <c r="AC15" s="625"/>
      <c r="AD15" s="625"/>
      <c r="AE15" s="626"/>
    </row>
    <row r="16" spans="1:31" ht="18.75" customHeight="1">
      <c r="A16" s="602" t="s">
        <v>101</v>
      </c>
      <c r="B16" s="627"/>
      <c r="C16" s="602" t="s">
        <v>142</v>
      </c>
      <c r="D16" s="627"/>
      <c r="E16" s="602" t="s">
        <v>115</v>
      </c>
      <c r="F16" s="598"/>
      <c r="G16" s="598"/>
      <c r="H16" s="599" t="s">
        <v>116</v>
      </c>
      <c r="I16" s="600"/>
      <c r="J16" s="601"/>
      <c r="K16" s="598" t="s">
        <v>117</v>
      </c>
      <c r="L16" s="598"/>
      <c r="M16" s="598"/>
      <c r="N16" s="599" t="s">
        <v>118</v>
      </c>
      <c r="O16" s="600"/>
      <c r="P16" s="601"/>
      <c r="Q16" s="598" t="s">
        <v>119</v>
      </c>
      <c r="R16" s="598"/>
      <c r="S16" s="598"/>
      <c r="T16" s="599" t="s">
        <v>120</v>
      </c>
      <c r="U16" s="600"/>
      <c r="V16" s="601"/>
      <c r="W16" s="599" t="s">
        <v>121</v>
      </c>
      <c r="X16" s="600"/>
      <c r="Y16" s="601"/>
      <c r="Z16" s="599" t="s">
        <v>122</v>
      </c>
      <c r="AA16" s="600"/>
      <c r="AB16" s="601"/>
      <c r="AC16" s="599" t="s">
        <v>123</v>
      </c>
      <c r="AD16" s="600"/>
      <c r="AE16" s="601"/>
    </row>
    <row r="17" spans="1:31" ht="18.75" customHeight="1">
      <c r="A17" s="594">
        <v>1</v>
      </c>
      <c r="B17" s="595"/>
      <c r="C17" s="619">
        <v>150</v>
      </c>
      <c r="D17" s="620"/>
      <c r="E17" s="621">
        <v>150.92099999999999</v>
      </c>
      <c r="F17" s="603"/>
      <c r="G17" s="603"/>
      <c r="H17" s="590">
        <v>150.50200000000001</v>
      </c>
      <c r="I17" s="589"/>
      <c r="J17" s="591"/>
      <c r="K17" s="603">
        <v>150.923</v>
      </c>
      <c r="L17" s="603"/>
      <c r="M17" s="603"/>
      <c r="N17" s="590">
        <v>150.029</v>
      </c>
      <c r="O17" s="589"/>
      <c r="P17" s="591"/>
      <c r="Q17" s="603">
        <v>150.10900000000001</v>
      </c>
      <c r="R17" s="603"/>
      <c r="S17" s="603"/>
      <c r="T17" s="590">
        <v>150.631</v>
      </c>
      <c r="U17" s="589"/>
      <c r="V17" s="591"/>
      <c r="W17" s="590">
        <v>150.85900000000001</v>
      </c>
      <c r="X17" s="589"/>
      <c r="Y17" s="591"/>
      <c r="Z17" s="590">
        <v>150.61199999999999</v>
      </c>
      <c r="AA17" s="589"/>
      <c r="AB17" s="591"/>
      <c r="AC17" s="590">
        <v>150.624</v>
      </c>
      <c r="AD17" s="589"/>
      <c r="AE17" s="591"/>
    </row>
    <row r="18" spans="1:31" ht="18.75" customHeight="1">
      <c r="A18" s="594">
        <f t="shared" ref="A18:A46" si="0">A17+1</f>
        <v>2</v>
      </c>
      <c r="B18" s="595"/>
      <c r="C18" s="596">
        <f>C17</f>
        <v>150</v>
      </c>
      <c r="D18" s="597"/>
      <c r="E18" s="590">
        <v>150.92099999999999</v>
      </c>
      <c r="F18" s="589"/>
      <c r="G18" s="589"/>
      <c r="H18" s="590">
        <v>150.50200000000001</v>
      </c>
      <c r="I18" s="589"/>
      <c r="J18" s="591"/>
      <c r="K18" s="589">
        <v>150.923</v>
      </c>
      <c r="L18" s="589"/>
      <c r="M18" s="589"/>
      <c r="N18" s="590">
        <v>150.029</v>
      </c>
      <c r="O18" s="589"/>
      <c r="P18" s="591"/>
      <c r="Q18" s="589">
        <v>150.10900000000001</v>
      </c>
      <c r="R18" s="589"/>
      <c r="S18" s="589"/>
      <c r="T18" s="590">
        <v>150.631</v>
      </c>
      <c r="U18" s="589"/>
      <c r="V18" s="591"/>
      <c r="W18" s="590">
        <v>150.85900000000001</v>
      </c>
      <c r="X18" s="589"/>
      <c r="Y18" s="591"/>
      <c r="Z18" s="590">
        <v>150.61199999999999</v>
      </c>
      <c r="AA18" s="589"/>
      <c r="AB18" s="591"/>
      <c r="AC18" s="590">
        <v>150.624</v>
      </c>
      <c r="AD18" s="589"/>
      <c r="AE18" s="591"/>
    </row>
    <row r="19" spans="1:31" ht="18.75" customHeight="1">
      <c r="A19" s="594">
        <f t="shared" si="0"/>
        <v>3</v>
      </c>
      <c r="B19" s="595"/>
      <c r="C19" s="596">
        <f t="shared" ref="C19:C46" si="1">C18</f>
        <v>150</v>
      </c>
      <c r="D19" s="597"/>
      <c r="E19" s="590">
        <v>150.92099999999999</v>
      </c>
      <c r="F19" s="589"/>
      <c r="G19" s="589"/>
      <c r="H19" s="590">
        <v>150.50200000000001</v>
      </c>
      <c r="I19" s="589"/>
      <c r="J19" s="591"/>
      <c r="K19" s="589">
        <v>150.923</v>
      </c>
      <c r="L19" s="589"/>
      <c r="M19" s="589"/>
      <c r="N19" s="590">
        <v>150.029</v>
      </c>
      <c r="O19" s="589"/>
      <c r="P19" s="591"/>
      <c r="Q19" s="589">
        <v>150.10900000000001</v>
      </c>
      <c r="R19" s="589"/>
      <c r="S19" s="589"/>
      <c r="T19" s="590">
        <v>150.631</v>
      </c>
      <c r="U19" s="589"/>
      <c r="V19" s="591"/>
      <c r="W19" s="590">
        <v>150.85900000000001</v>
      </c>
      <c r="X19" s="589"/>
      <c r="Y19" s="591"/>
      <c r="Z19" s="590">
        <v>150.61199999999999</v>
      </c>
      <c r="AA19" s="589"/>
      <c r="AB19" s="591"/>
      <c r="AC19" s="590">
        <v>150.624</v>
      </c>
      <c r="AD19" s="589"/>
      <c r="AE19" s="591"/>
    </row>
    <row r="20" spans="1:31" ht="18.75" customHeight="1">
      <c r="A20" s="594">
        <f t="shared" si="0"/>
        <v>4</v>
      </c>
      <c r="B20" s="595"/>
      <c r="C20" s="596">
        <f t="shared" si="1"/>
        <v>150</v>
      </c>
      <c r="D20" s="597"/>
      <c r="E20" s="590">
        <v>150.92099999999999</v>
      </c>
      <c r="F20" s="589"/>
      <c r="G20" s="589"/>
      <c r="H20" s="590">
        <v>150.50200000000001</v>
      </c>
      <c r="I20" s="589"/>
      <c r="J20" s="591"/>
      <c r="K20" s="589">
        <v>150.923</v>
      </c>
      <c r="L20" s="589"/>
      <c r="M20" s="589"/>
      <c r="N20" s="590">
        <v>150.029</v>
      </c>
      <c r="O20" s="589"/>
      <c r="P20" s="591"/>
      <c r="Q20" s="589">
        <v>150.10900000000001</v>
      </c>
      <c r="R20" s="589"/>
      <c r="S20" s="589"/>
      <c r="T20" s="590">
        <v>150.631</v>
      </c>
      <c r="U20" s="589"/>
      <c r="V20" s="591"/>
      <c r="W20" s="590">
        <v>150.85900000000001</v>
      </c>
      <c r="X20" s="589"/>
      <c r="Y20" s="591"/>
      <c r="Z20" s="590">
        <v>150.61199999999999</v>
      </c>
      <c r="AA20" s="589"/>
      <c r="AB20" s="591"/>
      <c r="AC20" s="590">
        <v>150.624</v>
      </c>
      <c r="AD20" s="589"/>
      <c r="AE20" s="591"/>
    </row>
    <row r="21" spans="1:31" ht="18.75" customHeight="1">
      <c r="A21" s="594">
        <f t="shared" si="0"/>
        <v>5</v>
      </c>
      <c r="B21" s="595"/>
      <c r="C21" s="596">
        <f t="shared" si="1"/>
        <v>150</v>
      </c>
      <c r="D21" s="597"/>
      <c r="E21" s="590">
        <v>150.92099999999999</v>
      </c>
      <c r="F21" s="589"/>
      <c r="G21" s="589"/>
      <c r="H21" s="590">
        <v>150.50200000000001</v>
      </c>
      <c r="I21" s="589"/>
      <c r="J21" s="591"/>
      <c r="K21" s="589">
        <v>150.923</v>
      </c>
      <c r="L21" s="589"/>
      <c r="M21" s="589"/>
      <c r="N21" s="590">
        <v>150.029</v>
      </c>
      <c r="O21" s="589"/>
      <c r="P21" s="591"/>
      <c r="Q21" s="589">
        <v>150.10900000000001</v>
      </c>
      <c r="R21" s="589"/>
      <c r="S21" s="589"/>
      <c r="T21" s="590">
        <v>150.631</v>
      </c>
      <c r="U21" s="589"/>
      <c r="V21" s="591"/>
      <c r="W21" s="590">
        <v>150.85900000000001</v>
      </c>
      <c r="X21" s="589"/>
      <c r="Y21" s="591"/>
      <c r="Z21" s="590">
        <v>150.61199999999999</v>
      </c>
      <c r="AA21" s="589"/>
      <c r="AB21" s="591"/>
      <c r="AC21" s="590">
        <v>150.624</v>
      </c>
      <c r="AD21" s="589"/>
      <c r="AE21" s="591"/>
    </row>
    <row r="22" spans="1:31" ht="18.75" customHeight="1">
      <c r="A22" s="594">
        <f t="shared" si="0"/>
        <v>6</v>
      </c>
      <c r="B22" s="595"/>
      <c r="C22" s="596">
        <f t="shared" si="1"/>
        <v>150</v>
      </c>
      <c r="D22" s="597"/>
      <c r="E22" s="590">
        <v>150.92099999999999</v>
      </c>
      <c r="F22" s="589"/>
      <c r="G22" s="589"/>
      <c r="H22" s="590">
        <v>150.50200000000001</v>
      </c>
      <c r="I22" s="589"/>
      <c r="J22" s="591"/>
      <c r="K22" s="589">
        <v>150.923</v>
      </c>
      <c r="L22" s="589"/>
      <c r="M22" s="589"/>
      <c r="N22" s="590">
        <v>150.029</v>
      </c>
      <c r="O22" s="589"/>
      <c r="P22" s="591"/>
      <c r="Q22" s="589">
        <v>150.10900000000001</v>
      </c>
      <c r="R22" s="589"/>
      <c r="S22" s="589"/>
      <c r="T22" s="590">
        <v>150.631</v>
      </c>
      <c r="U22" s="589"/>
      <c r="V22" s="591"/>
      <c r="W22" s="590">
        <v>150.85900000000001</v>
      </c>
      <c r="X22" s="589"/>
      <c r="Y22" s="591"/>
      <c r="Z22" s="590">
        <v>150.61199999999999</v>
      </c>
      <c r="AA22" s="589"/>
      <c r="AB22" s="591"/>
      <c r="AC22" s="590">
        <v>150.624</v>
      </c>
      <c r="AD22" s="589"/>
      <c r="AE22" s="591"/>
    </row>
    <row r="23" spans="1:31" ht="18.75" customHeight="1">
      <c r="A23" s="594">
        <f t="shared" si="0"/>
        <v>7</v>
      </c>
      <c r="B23" s="595"/>
      <c r="C23" s="596">
        <f t="shared" si="1"/>
        <v>150</v>
      </c>
      <c r="D23" s="597"/>
      <c r="E23" s="590">
        <v>150.92099999999999</v>
      </c>
      <c r="F23" s="589"/>
      <c r="G23" s="589"/>
      <c r="H23" s="590">
        <v>150.50200000000001</v>
      </c>
      <c r="I23" s="589"/>
      <c r="J23" s="591"/>
      <c r="K23" s="589">
        <v>150.923</v>
      </c>
      <c r="L23" s="589"/>
      <c r="M23" s="589"/>
      <c r="N23" s="590">
        <v>150.029</v>
      </c>
      <c r="O23" s="589"/>
      <c r="P23" s="591"/>
      <c r="Q23" s="589">
        <v>150.10900000000001</v>
      </c>
      <c r="R23" s="589"/>
      <c r="S23" s="589"/>
      <c r="T23" s="590">
        <v>150.631</v>
      </c>
      <c r="U23" s="589"/>
      <c r="V23" s="591"/>
      <c r="W23" s="590">
        <v>150.85900000000001</v>
      </c>
      <c r="X23" s="589"/>
      <c r="Y23" s="591"/>
      <c r="Z23" s="590">
        <v>150.61199999999999</v>
      </c>
      <c r="AA23" s="589"/>
      <c r="AB23" s="591"/>
      <c r="AC23" s="590">
        <v>150.624</v>
      </c>
      <c r="AD23" s="589"/>
      <c r="AE23" s="591"/>
    </row>
    <row r="24" spans="1:31" ht="18.75" customHeight="1">
      <c r="A24" s="594">
        <f t="shared" si="0"/>
        <v>8</v>
      </c>
      <c r="B24" s="595"/>
      <c r="C24" s="596">
        <f t="shared" si="1"/>
        <v>150</v>
      </c>
      <c r="D24" s="597"/>
      <c r="E24" s="590">
        <v>150.92099999999999</v>
      </c>
      <c r="F24" s="589"/>
      <c r="G24" s="589"/>
      <c r="H24" s="590">
        <v>150.50200000000001</v>
      </c>
      <c r="I24" s="589"/>
      <c r="J24" s="591"/>
      <c r="K24" s="589">
        <v>150.923</v>
      </c>
      <c r="L24" s="589"/>
      <c r="M24" s="589"/>
      <c r="N24" s="590">
        <v>150.029</v>
      </c>
      <c r="O24" s="589"/>
      <c r="P24" s="591"/>
      <c r="Q24" s="589">
        <v>150.10900000000001</v>
      </c>
      <c r="R24" s="589"/>
      <c r="S24" s="589"/>
      <c r="T24" s="590">
        <v>150.631</v>
      </c>
      <c r="U24" s="589"/>
      <c r="V24" s="591"/>
      <c r="W24" s="590">
        <v>150.85900000000001</v>
      </c>
      <c r="X24" s="589"/>
      <c r="Y24" s="591"/>
      <c r="Z24" s="590">
        <v>150.61199999999999</v>
      </c>
      <c r="AA24" s="589"/>
      <c r="AB24" s="591"/>
      <c r="AC24" s="590">
        <v>150.624</v>
      </c>
      <c r="AD24" s="589"/>
      <c r="AE24" s="591"/>
    </row>
    <row r="25" spans="1:31" ht="18.75" customHeight="1">
      <c r="A25" s="594">
        <f t="shared" si="0"/>
        <v>9</v>
      </c>
      <c r="B25" s="595"/>
      <c r="C25" s="596">
        <f t="shared" si="1"/>
        <v>150</v>
      </c>
      <c r="D25" s="597"/>
      <c r="E25" s="590">
        <v>150.92099999999999</v>
      </c>
      <c r="F25" s="589"/>
      <c r="G25" s="589"/>
      <c r="H25" s="590">
        <v>150.50200000000001</v>
      </c>
      <c r="I25" s="589"/>
      <c r="J25" s="591"/>
      <c r="K25" s="589">
        <v>150.923</v>
      </c>
      <c r="L25" s="589"/>
      <c r="M25" s="589"/>
      <c r="N25" s="590">
        <v>150.029</v>
      </c>
      <c r="O25" s="589"/>
      <c r="P25" s="591"/>
      <c r="Q25" s="589">
        <v>150.10900000000001</v>
      </c>
      <c r="R25" s="589"/>
      <c r="S25" s="589"/>
      <c r="T25" s="590">
        <v>150.631</v>
      </c>
      <c r="U25" s="589"/>
      <c r="V25" s="591"/>
      <c r="W25" s="590">
        <v>150.85900000000001</v>
      </c>
      <c r="X25" s="589"/>
      <c r="Y25" s="591"/>
      <c r="Z25" s="590">
        <v>150.61199999999999</v>
      </c>
      <c r="AA25" s="589"/>
      <c r="AB25" s="591"/>
      <c r="AC25" s="590">
        <v>150.624</v>
      </c>
      <c r="AD25" s="589"/>
      <c r="AE25" s="591"/>
    </row>
    <row r="26" spans="1:31" ht="18.75" customHeight="1">
      <c r="A26" s="594">
        <f t="shared" si="0"/>
        <v>10</v>
      </c>
      <c r="B26" s="595"/>
      <c r="C26" s="596">
        <f t="shared" si="1"/>
        <v>150</v>
      </c>
      <c r="D26" s="597"/>
      <c r="E26" s="590">
        <v>150.92099999999999</v>
      </c>
      <c r="F26" s="589"/>
      <c r="G26" s="589"/>
      <c r="H26" s="590">
        <v>150.50200000000001</v>
      </c>
      <c r="I26" s="589"/>
      <c r="J26" s="591"/>
      <c r="K26" s="589">
        <v>150.923</v>
      </c>
      <c r="L26" s="589"/>
      <c r="M26" s="589"/>
      <c r="N26" s="590">
        <v>150.029</v>
      </c>
      <c r="O26" s="589"/>
      <c r="P26" s="591"/>
      <c r="Q26" s="589">
        <v>150.10900000000001</v>
      </c>
      <c r="R26" s="589"/>
      <c r="S26" s="589"/>
      <c r="T26" s="590">
        <v>150.631</v>
      </c>
      <c r="U26" s="589"/>
      <c r="V26" s="591"/>
      <c r="W26" s="590">
        <v>150.85900000000001</v>
      </c>
      <c r="X26" s="589"/>
      <c r="Y26" s="591"/>
      <c r="Z26" s="590">
        <v>150.61199999999999</v>
      </c>
      <c r="AA26" s="589"/>
      <c r="AB26" s="591"/>
      <c r="AC26" s="590">
        <v>150.624</v>
      </c>
      <c r="AD26" s="589"/>
      <c r="AE26" s="591"/>
    </row>
    <row r="27" spans="1:31" ht="18.75" customHeight="1">
      <c r="A27" s="594">
        <f t="shared" si="0"/>
        <v>11</v>
      </c>
      <c r="B27" s="595"/>
      <c r="C27" s="596">
        <f t="shared" si="1"/>
        <v>150</v>
      </c>
      <c r="D27" s="597"/>
      <c r="E27" s="590">
        <v>150.92099999999999</v>
      </c>
      <c r="F27" s="589"/>
      <c r="G27" s="589"/>
      <c r="H27" s="590">
        <v>150.50200000000001</v>
      </c>
      <c r="I27" s="589"/>
      <c r="J27" s="591"/>
      <c r="K27" s="589">
        <v>150.923</v>
      </c>
      <c r="L27" s="589"/>
      <c r="M27" s="589"/>
      <c r="N27" s="590">
        <v>150.029</v>
      </c>
      <c r="O27" s="589"/>
      <c r="P27" s="591"/>
      <c r="Q27" s="589">
        <v>150.10900000000001</v>
      </c>
      <c r="R27" s="589"/>
      <c r="S27" s="589"/>
      <c r="T27" s="590">
        <v>150.631</v>
      </c>
      <c r="U27" s="589"/>
      <c r="V27" s="591"/>
      <c r="W27" s="590">
        <v>150.85900000000001</v>
      </c>
      <c r="X27" s="589"/>
      <c r="Y27" s="591"/>
      <c r="Z27" s="590">
        <v>150.61199999999999</v>
      </c>
      <c r="AA27" s="589"/>
      <c r="AB27" s="591"/>
      <c r="AC27" s="590">
        <v>150.624</v>
      </c>
      <c r="AD27" s="589"/>
      <c r="AE27" s="591"/>
    </row>
    <row r="28" spans="1:31" ht="18.75" customHeight="1">
      <c r="A28" s="594">
        <f t="shared" si="0"/>
        <v>12</v>
      </c>
      <c r="B28" s="595"/>
      <c r="C28" s="596">
        <f t="shared" si="1"/>
        <v>150</v>
      </c>
      <c r="D28" s="597"/>
      <c r="E28" s="590">
        <v>150.92099999999999</v>
      </c>
      <c r="F28" s="589"/>
      <c r="G28" s="589"/>
      <c r="H28" s="590">
        <v>150.50200000000001</v>
      </c>
      <c r="I28" s="589"/>
      <c r="J28" s="591"/>
      <c r="K28" s="589">
        <v>150.923</v>
      </c>
      <c r="L28" s="589"/>
      <c r="M28" s="589"/>
      <c r="N28" s="590">
        <v>150.029</v>
      </c>
      <c r="O28" s="589"/>
      <c r="P28" s="591"/>
      <c r="Q28" s="589">
        <v>150.10900000000001</v>
      </c>
      <c r="R28" s="589"/>
      <c r="S28" s="589"/>
      <c r="T28" s="590">
        <v>150.631</v>
      </c>
      <c r="U28" s="589"/>
      <c r="V28" s="591"/>
      <c r="W28" s="590">
        <v>150.85900000000001</v>
      </c>
      <c r="X28" s="589"/>
      <c r="Y28" s="591"/>
      <c r="Z28" s="590">
        <v>150.61199999999999</v>
      </c>
      <c r="AA28" s="589"/>
      <c r="AB28" s="591"/>
      <c r="AC28" s="590">
        <v>150.624</v>
      </c>
      <c r="AD28" s="589"/>
      <c r="AE28" s="591"/>
    </row>
    <row r="29" spans="1:31" ht="18.75" customHeight="1">
      <c r="A29" s="594">
        <f t="shared" si="0"/>
        <v>13</v>
      </c>
      <c r="B29" s="595"/>
      <c r="C29" s="596">
        <f t="shared" si="1"/>
        <v>150</v>
      </c>
      <c r="D29" s="597"/>
      <c r="E29" s="590">
        <v>150.92099999999999</v>
      </c>
      <c r="F29" s="589"/>
      <c r="G29" s="589"/>
      <c r="H29" s="590">
        <v>150.50200000000001</v>
      </c>
      <c r="I29" s="589"/>
      <c r="J29" s="591"/>
      <c r="K29" s="589">
        <v>150.923</v>
      </c>
      <c r="L29" s="589"/>
      <c r="M29" s="589"/>
      <c r="N29" s="590">
        <v>150.029</v>
      </c>
      <c r="O29" s="589"/>
      <c r="P29" s="591"/>
      <c r="Q29" s="589">
        <v>150.10900000000001</v>
      </c>
      <c r="R29" s="589"/>
      <c r="S29" s="589"/>
      <c r="T29" s="590">
        <v>150.631</v>
      </c>
      <c r="U29" s="589"/>
      <c r="V29" s="591"/>
      <c r="W29" s="590">
        <v>150.85900000000001</v>
      </c>
      <c r="X29" s="589"/>
      <c r="Y29" s="591"/>
      <c r="Z29" s="590">
        <v>150.61199999999999</v>
      </c>
      <c r="AA29" s="589"/>
      <c r="AB29" s="591"/>
      <c r="AC29" s="590">
        <v>150.624</v>
      </c>
      <c r="AD29" s="589"/>
      <c r="AE29" s="591"/>
    </row>
    <row r="30" spans="1:31" ht="18.75" customHeight="1">
      <c r="A30" s="594">
        <f t="shared" si="0"/>
        <v>14</v>
      </c>
      <c r="B30" s="595"/>
      <c r="C30" s="596">
        <f t="shared" si="1"/>
        <v>150</v>
      </c>
      <c r="D30" s="597"/>
      <c r="E30" s="590">
        <v>150.92099999999999</v>
      </c>
      <c r="F30" s="589"/>
      <c r="G30" s="589"/>
      <c r="H30" s="590">
        <v>150.50200000000001</v>
      </c>
      <c r="I30" s="589"/>
      <c r="J30" s="591"/>
      <c r="K30" s="589">
        <v>150.923</v>
      </c>
      <c r="L30" s="589"/>
      <c r="M30" s="589"/>
      <c r="N30" s="590">
        <v>150.029</v>
      </c>
      <c r="O30" s="589"/>
      <c r="P30" s="591"/>
      <c r="Q30" s="589">
        <v>150.10900000000001</v>
      </c>
      <c r="R30" s="589"/>
      <c r="S30" s="589"/>
      <c r="T30" s="590">
        <v>150.631</v>
      </c>
      <c r="U30" s="589"/>
      <c r="V30" s="591"/>
      <c r="W30" s="590">
        <v>150.85900000000001</v>
      </c>
      <c r="X30" s="589"/>
      <c r="Y30" s="591"/>
      <c r="Z30" s="590">
        <v>150.61199999999999</v>
      </c>
      <c r="AA30" s="589"/>
      <c r="AB30" s="591"/>
      <c r="AC30" s="590">
        <v>150.624</v>
      </c>
      <c r="AD30" s="589"/>
      <c r="AE30" s="591"/>
    </row>
    <row r="31" spans="1:31" ht="18.75" customHeight="1">
      <c r="A31" s="594">
        <f t="shared" si="0"/>
        <v>15</v>
      </c>
      <c r="B31" s="595"/>
      <c r="C31" s="596">
        <f t="shared" si="1"/>
        <v>150</v>
      </c>
      <c r="D31" s="597"/>
      <c r="E31" s="590">
        <v>150.92099999999999</v>
      </c>
      <c r="F31" s="589"/>
      <c r="G31" s="589"/>
      <c r="H31" s="590">
        <v>150.50200000000001</v>
      </c>
      <c r="I31" s="589"/>
      <c r="J31" s="591"/>
      <c r="K31" s="589">
        <v>150.923</v>
      </c>
      <c r="L31" s="589"/>
      <c r="M31" s="589"/>
      <c r="N31" s="590">
        <v>150.029</v>
      </c>
      <c r="O31" s="589"/>
      <c r="P31" s="591"/>
      <c r="Q31" s="589">
        <v>150.10900000000001</v>
      </c>
      <c r="R31" s="589"/>
      <c r="S31" s="589"/>
      <c r="T31" s="590">
        <v>150.631</v>
      </c>
      <c r="U31" s="589"/>
      <c r="V31" s="591"/>
      <c r="W31" s="590">
        <v>150.85900000000001</v>
      </c>
      <c r="X31" s="589"/>
      <c r="Y31" s="591"/>
      <c r="Z31" s="590">
        <v>150.61199999999999</v>
      </c>
      <c r="AA31" s="589"/>
      <c r="AB31" s="591"/>
      <c r="AC31" s="590">
        <v>150.624</v>
      </c>
      <c r="AD31" s="589"/>
      <c r="AE31" s="591"/>
    </row>
    <row r="32" spans="1:31" ht="18.75" customHeight="1">
      <c r="A32" s="594">
        <f t="shared" si="0"/>
        <v>16</v>
      </c>
      <c r="B32" s="595"/>
      <c r="C32" s="596">
        <f t="shared" si="1"/>
        <v>150</v>
      </c>
      <c r="D32" s="597"/>
      <c r="E32" s="590">
        <v>150.92099999999999</v>
      </c>
      <c r="F32" s="589"/>
      <c r="G32" s="589"/>
      <c r="H32" s="590">
        <v>150.50200000000001</v>
      </c>
      <c r="I32" s="589"/>
      <c r="J32" s="591"/>
      <c r="K32" s="589">
        <v>150.923</v>
      </c>
      <c r="L32" s="589"/>
      <c r="M32" s="589"/>
      <c r="N32" s="590">
        <v>150.029</v>
      </c>
      <c r="O32" s="589"/>
      <c r="P32" s="591"/>
      <c r="Q32" s="589">
        <v>150.10900000000001</v>
      </c>
      <c r="R32" s="589"/>
      <c r="S32" s="589"/>
      <c r="T32" s="590">
        <v>150.631</v>
      </c>
      <c r="U32" s="589"/>
      <c r="V32" s="591"/>
      <c r="W32" s="590">
        <v>150.85900000000001</v>
      </c>
      <c r="X32" s="589"/>
      <c r="Y32" s="591"/>
      <c r="Z32" s="590">
        <v>150.61199999999999</v>
      </c>
      <c r="AA32" s="589"/>
      <c r="AB32" s="591"/>
      <c r="AC32" s="590">
        <v>150.624</v>
      </c>
      <c r="AD32" s="589"/>
      <c r="AE32" s="591"/>
    </row>
    <row r="33" spans="1:31" ht="18.75" customHeight="1">
      <c r="A33" s="594">
        <f t="shared" si="0"/>
        <v>17</v>
      </c>
      <c r="B33" s="595"/>
      <c r="C33" s="596">
        <f t="shared" si="1"/>
        <v>150</v>
      </c>
      <c r="D33" s="597"/>
      <c r="E33" s="590">
        <v>150.92099999999999</v>
      </c>
      <c r="F33" s="589"/>
      <c r="G33" s="589"/>
      <c r="H33" s="590">
        <v>150.50200000000001</v>
      </c>
      <c r="I33" s="589"/>
      <c r="J33" s="591"/>
      <c r="K33" s="589">
        <v>150.923</v>
      </c>
      <c r="L33" s="589"/>
      <c r="M33" s="589"/>
      <c r="N33" s="590">
        <v>150.029</v>
      </c>
      <c r="O33" s="589"/>
      <c r="P33" s="591"/>
      <c r="Q33" s="589">
        <v>150.10900000000001</v>
      </c>
      <c r="R33" s="589"/>
      <c r="S33" s="589"/>
      <c r="T33" s="590">
        <v>150.631</v>
      </c>
      <c r="U33" s="589"/>
      <c r="V33" s="591"/>
      <c r="W33" s="590">
        <v>150.85900000000001</v>
      </c>
      <c r="X33" s="589"/>
      <c r="Y33" s="591"/>
      <c r="Z33" s="590">
        <v>150.61199999999999</v>
      </c>
      <c r="AA33" s="589"/>
      <c r="AB33" s="591"/>
      <c r="AC33" s="590">
        <v>150.624</v>
      </c>
      <c r="AD33" s="589"/>
      <c r="AE33" s="591"/>
    </row>
    <row r="34" spans="1:31" ht="18.75" customHeight="1">
      <c r="A34" s="594">
        <f t="shared" si="0"/>
        <v>18</v>
      </c>
      <c r="B34" s="595"/>
      <c r="C34" s="596">
        <f t="shared" si="1"/>
        <v>150</v>
      </c>
      <c r="D34" s="597"/>
      <c r="E34" s="590">
        <v>150.92099999999999</v>
      </c>
      <c r="F34" s="589"/>
      <c r="G34" s="589"/>
      <c r="H34" s="590">
        <v>150.50200000000001</v>
      </c>
      <c r="I34" s="589"/>
      <c r="J34" s="591"/>
      <c r="K34" s="589">
        <v>150.923</v>
      </c>
      <c r="L34" s="589"/>
      <c r="M34" s="589"/>
      <c r="N34" s="590">
        <v>150.029</v>
      </c>
      <c r="O34" s="589"/>
      <c r="P34" s="591"/>
      <c r="Q34" s="589">
        <v>150.10900000000001</v>
      </c>
      <c r="R34" s="589"/>
      <c r="S34" s="589"/>
      <c r="T34" s="590">
        <v>150.631</v>
      </c>
      <c r="U34" s="589"/>
      <c r="V34" s="591"/>
      <c r="W34" s="590">
        <v>150.85900000000001</v>
      </c>
      <c r="X34" s="589"/>
      <c r="Y34" s="591"/>
      <c r="Z34" s="590">
        <v>150.61199999999999</v>
      </c>
      <c r="AA34" s="589"/>
      <c r="AB34" s="591"/>
      <c r="AC34" s="590">
        <v>150.624</v>
      </c>
      <c r="AD34" s="589"/>
      <c r="AE34" s="591"/>
    </row>
    <row r="35" spans="1:31" ht="18.75" customHeight="1">
      <c r="A35" s="594">
        <f t="shared" si="0"/>
        <v>19</v>
      </c>
      <c r="B35" s="595"/>
      <c r="C35" s="596">
        <f t="shared" si="1"/>
        <v>150</v>
      </c>
      <c r="D35" s="597"/>
      <c r="E35" s="590">
        <v>150.92099999999999</v>
      </c>
      <c r="F35" s="589"/>
      <c r="G35" s="589"/>
      <c r="H35" s="590">
        <v>150.50200000000001</v>
      </c>
      <c r="I35" s="589"/>
      <c r="J35" s="591"/>
      <c r="K35" s="589">
        <v>150.923</v>
      </c>
      <c r="L35" s="589"/>
      <c r="M35" s="589"/>
      <c r="N35" s="590">
        <v>150.029</v>
      </c>
      <c r="O35" s="589"/>
      <c r="P35" s="591"/>
      <c r="Q35" s="589">
        <v>150.10900000000001</v>
      </c>
      <c r="R35" s="589"/>
      <c r="S35" s="589"/>
      <c r="T35" s="590">
        <v>150.631</v>
      </c>
      <c r="U35" s="589"/>
      <c r="V35" s="591"/>
      <c r="W35" s="590">
        <v>150.85900000000001</v>
      </c>
      <c r="X35" s="589"/>
      <c r="Y35" s="591"/>
      <c r="Z35" s="590">
        <v>150.61199999999999</v>
      </c>
      <c r="AA35" s="589"/>
      <c r="AB35" s="591"/>
      <c r="AC35" s="590">
        <v>150.624</v>
      </c>
      <c r="AD35" s="589"/>
      <c r="AE35" s="591"/>
    </row>
    <row r="36" spans="1:31" ht="18.75" customHeight="1">
      <c r="A36" s="594">
        <f t="shared" si="0"/>
        <v>20</v>
      </c>
      <c r="B36" s="595"/>
      <c r="C36" s="596">
        <f t="shared" si="1"/>
        <v>150</v>
      </c>
      <c r="D36" s="597"/>
      <c r="E36" s="590">
        <v>150.92099999999999</v>
      </c>
      <c r="F36" s="589"/>
      <c r="G36" s="589"/>
      <c r="H36" s="590">
        <v>150.50200000000001</v>
      </c>
      <c r="I36" s="589"/>
      <c r="J36" s="591"/>
      <c r="K36" s="589">
        <v>150.923</v>
      </c>
      <c r="L36" s="589"/>
      <c r="M36" s="589"/>
      <c r="N36" s="590">
        <v>150.029</v>
      </c>
      <c r="O36" s="589"/>
      <c r="P36" s="591"/>
      <c r="Q36" s="589">
        <v>150.10900000000001</v>
      </c>
      <c r="R36" s="589"/>
      <c r="S36" s="589"/>
      <c r="T36" s="590">
        <v>150.631</v>
      </c>
      <c r="U36" s="589"/>
      <c r="V36" s="591"/>
      <c r="W36" s="590">
        <v>150.85900000000001</v>
      </c>
      <c r="X36" s="589"/>
      <c r="Y36" s="591"/>
      <c r="Z36" s="590">
        <v>150.61199999999999</v>
      </c>
      <c r="AA36" s="589"/>
      <c r="AB36" s="591"/>
      <c r="AC36" s="590">
        <v>150.624</v>
      </c>
      <c r="AD36" s="589"/>
      <c r="AE36" s="591"/>
    </row>
    <row r="37" spans="1:31" ht="22.5" customHeight="1">
      <c r="A37" s="594">
        <f t="shared" si="0"/>
        <v>21</v>
      </c>
      <c r="B37" s="595"/>
      <c r="C37" s="596">
        <f t="shared" si="1"/>
        <v>150</v>
      </c>
      <c r="D37" s="597"/>
      <c r="E37" s="590">
        <v>150.92099999999999</v>
      </c>
      <c r="F37" s="589"/>
      <c r="G37" s="589"/>
      <c r="H37" s="590">
        <v>150.50200000000001</v>
      </c>
      <c r="I37" s="589"/>
      <c r="J37" s="591"/>
      <c r="K37" s="589">
        <v>150.923</v>
      </c>
      <c r="L37" s="589"/>
      <c r="M37" s="589"/>
      <c r="N37" s="590">
        <v>150.029</v>
      </c>
      <c r="O37" s="589"/>
      <c r="P37" s="591"/>
      <c r="Q37" s="589">
        <v>150.10900000000001</v>
      </c>
      <c r="R37" s="589"/>
      <c r="S37" s="589"/>
      <c r="T37" s="590">
        <v>150.631</v>
      </c>
      <c r="U37" s="589"/>
      <c r="V37" s="591"/>
      <c r="W37" s="590">
        <v>150.85900000000001</v>
      </c>
      <c r="X37" s="589"/>
      <c r="Y37" s="591"/>
      <c r="Z37" s="590">
        <v>150.61199999999999</v>
      </c>
      <c r="AA37" s="589"/>
      <c r="AB37" s="591"/>
      <c r="AC37" s="590">
        <v>150.624</v>
      </c>
      <c r="AD37" s="589"/>
      <c r="AE37" s="591"/>
    </row>
    <row r="38" spans="1:31" ht="22.5" customHeight="1">
      <c r="A38" s="594">
        <f t="shared" si="0"/>
        <v>22</v>
      </c>
      <c r="B38" s="595"/>
      <c r="C38" s="596">
        <f t="shared" si="1"/>
        <v>150</v>
      </c>
      <c r="D38" s="597"/>
      <c r="E38" s="590">
        <v>150.92099999999999</v>
      </c>
      <c r="F38" s="589"/>
      <c r="G38" s="589"/>
      <c r="H38" s="590">
        <v>150.50200000000001</v>
      </c>
      <c r="I38" s="589"/>
      <c r="J38" s="591"/>
      <c r="K38" s="589">
        <v>150.923</v>
      </c>
      <c r="L38" s="589"/>
      <c r="M38" s="589"/>
      <c r="N38" s="590">
        <v>150.029</v>
      </c>
      <c r="O38" s="589"/>
      <c r="P38" s="591"/>
      <c r="Q38" s="589">
        <v>150.10900000000001</v>
      </c>
      <c r="R38" s="589"/>
      <c r="S38" s="589"/>
      <c r="T38" s="590">
        <v>150.631</v>
      </c>
      <c r="U38" s="589"/>
      <c r="V38" s="591"/>
      <c r="W38" s="590">
        <v>150.85900000000001</v>
      </c>
      <c r="X38" s="589"/>
      <c r="Y38" s="591"/>
      <c r="Z38" s="590">
        <v>150.61199999999999</v>
      </c>
      <c r="AA38" s="589"/>
      <c r="AB38" s="591"/>
      <c r="AC38" s="590">
        <v>150.624</v>
      </c>
      <c r="AD38" s="589"/>
      <c r="AE38" s="591"/>
    </row>
    <row r="39" spans="1:31" ht="22.5" customHeight="1">
      <c r="A39" s="594">
        <f t="shared" si="0"/>
        <v>23</v>
      </c>
      <c r="B39" s="595"/>
      <c r="C39" s="596">
        <f t="shared" si="1"/>
        <v>150</v>
      </c>
      <c r="D39" s="597"/>
      <c r="E39" s="590">
        <v>150.92099999999999</v>
      </c>
      <c r="F39" s="589"/>
      <c r="G39" s="589"/>
      <c r="H39" s="590">
        <v>150.50200000000001</v>
      </c>
      <c r="I39" s="589"/>
      <c r="J39" s="591"/>
      <c r="K39" s="589">
        <v>150.923</v>
      </c>
      <c r="L39" s="589"/>
      <c r="M39" s="589"/>
      <c r="N39" s="590">
        <v>150.029</v>
      </c>
      <c r="O39" s="589"/>
      <c r="P39" s="591"/>
      <c r="Q39" s="589">
        <v>150.10900000000001</v>
      </c>
      <c r="R39" s="589"/>
      <c r="S39" s="589"/>
      <c r="T39" s="590">
        <v>150.631</v>
      </c>
      <c r="U39" s="589"/>
      <c r="V39" s="591"/>
      <c r="W39" s="590">
        <v>150.85900000000001</v>
      </c>
      <c r="X39" s="589"/>
      <c r="Y39" s="591"/>
      <c r="Z39" s="590">
        <v>150.61199999999999</v>
      </c>
      <c r="AA39" s="589"/>
      <c r="AB39" s="591"/>
      <c r="AC39" s="590">
        <v>150.624</v>
      </c>
      <c r="AD39" s="589"/>
      <c r="AE39" s="591"/>
    </row>
    <row r="40" spans="1:31" ht="22.5" customHeight="1">
      <c r="A40" s="594">
        <f t="shared" si="0"/>
        <v>24</v>
      </c>
      <c r="B40" s="595"/>
      <c r="C40" s="596">
        <f t="shared" si="1"/>
        <v>150</v>
      </c>
      <c r="D40" s="597"/>
      <c r="E40" s="590">
        <v>150.92099999999999</v>
      </c>
      <c r="F40" s="589"/>
      <c r="G40" s="589"/>
      <c r="H40" s="590">
        <v>150.50200000000001</v>
      </c>
      <c r="I40" s="589"/>
      <c r="J40" s="591"/>
      <c r="K40" s="589">
        <v>150.923</v>
      </c>
      <c r="L40" s="589"/>
      <c r="M40" s="589"/>
      <c r="N40" s="590">
        <v>150.029</v>
      </c>
      <c r="O40" s="589"/>
      <c r="P40" s="591"/>
      <c r="Q40" s="589">
        <v>150.10900000000001</v>
      </c>
      <c r="R40" s="589"/>
      <c r="S40" s="589"/>
      <c r="T40" s="590">
        <v>150.631</v>
      </c>
      <c r="U40" s="589"/>
      <c r="V40" s="591"/>
      <c r="W40" s="590">
        <v>150.85900000000001</v>
      </c>
      <c r="X40" s="589"/>
      <c r="Y40" s="591"/>
      <c r="Z40" s="590">
        <v>150.61199999999999</v>
      </c>
      <c r="AA40" s="589"/>
      <c r="AB40" s="591"/>
      <c r="AC40" s="590">
        <v>150.624</v>
      </c>
      <c r="AD40" s="589"/>
      <c r="AE40" s="591"/>
    </row>
    <row r="41" spans="1:31" ht="22.5" customHeight="1">
      <c r="A41" s="594">
        <f t="shared" si="0"/>
        <v>25</v>
      </c>
      <c r="B41" s="595"/>
      <c r="C41" s="596">
        <f t="shared" si="1"/>
        <v>150</v>
      </c>
      <c r="D41" s="597"/>
      <c r="E41" s="590">
        <v>150.92099999999999</v>
      </c>
      <c r="F41" s="589"/>
      <c r="G41" s="589"/>
      <c r="H41" s="590">
        <v>150.50200000000001</v>
      </c>
      <c r="I41" s="589"/>
      <c r="J41" s="591"/>
      <c r="K41" s="589">
        <v>150.923</v>
      </c>
      <c r="L41" s="589"/>
      <c r="M41" s="589"/>
      <c r="N41" s="590">
        <v>150.029</v>
      </c>
      <c r="O41" s="589"/>
      <c r="P41" s="591"/>
      <c r="Q41" s="589">
        <v>150.10900000000001</v>
      </c>
      <c r="R41" s="589"/>
      <c r="S41" s="589"/>
      <c r="T41" s="590">
        <v>150.631</v>
      </c>
      <c r="U41" s="589"/>
      <c r="V41" s="591"/>
      <c r="W41" s="590">
        <v>150.85900000000001</v>
      </c>
      <c r="X41" s="589"/>
      <c r="Y41" s="591"/>
      <c r="Z41" s="590">
        <v>150.61199999999999</v>
      </c>
      <c r="AA41" s="589"/>
      <c r="AB41" s="591"/>
      <c r="AC41" s="590">
        <v>150.624</v>
      </c>
      <c r="AD41" s="589"/>
      <c r="AE41" s="591"/>
    </row>
    <row r="42" spans="1:31" ht="22.5" customHeight="1">
      <c r="A42" s="594">
        <f t="shared" si="0"/>
        <v>26</v>
      </c>
      <c r="B42" s="595"/>
      <c r="C42" s="596">
        <f t="shared" si="1"/>
        <v>150</v>
      </c>
      <c r="D42" s="597"/>
      <c r="E42" s="590">
        <v>150.92099999999999</v>
      </c>
      <c r="F42" s="589"/>
      <c r="G42" s="589"/>
      <c r="H42" s="590">
        <v>150.50200000000001</v>
      </c>
      <c r="I42" s="589"/>
      <c r="J42" s="591"/>
      <c r="K42" s="589">
        <v>150.923</v>
      </c>
      <c r="L42" s="589"/>
      <c r="M42" s="589"/>
      <c r="N42" s="590">
        <v>150.029</v>
      </c>
      <c r="O42" s="589"/>
      <c r="P42" s="591"/>
      <c r="Q42" s="589">
        <v>150.10900000000001</v>
      </c>
      <c r="R42" s="589"/>
      <c r="S42" s="589"/>
      <c r="T42" s="590">
        <v>150.631</v>
      </c>
      <c r="U42" s="589"/>
      <c r="V42" s="591"/>
      <c r="W42" s="590">
        <v>150.85900000000001</v>
      </c>
      <c r="X42" s="589"/>
      <c r="Y42" s="591"/>
      <c r="Z42" s="590">
        <v>150.61199999999999</v>
      </c>
      <c r="AA42" s="589"/>
      <c r="AB42" s="591"/>
      <c r="AC42" s="590">
        <v>150.624</v>
      </c>
      <c r="AD42" s="589"/>
      <c r="AE42" s="591"/>
    </row>
    <row r="43" spans="1:31" ht="22.5" customHeight="1">
      <c r="A43" s="594">
        <f t="shared" si="0"/>
        <v>27</v>
      </c>
      <c r="B43" s="595"/>
      <c r="C43" s="596">
        <f t="shared" si="1"/>
        <v>150</v>
      </c>
      <c r="D43" s="597"/>
      <c r="E43" s="590">
        <v>150.92099999999999</v>
      </c>
      <c r="F43" s="589"/>
      <c r="G43" s="589"/>
      <c r="H43" s="590">
        <v>150.50200000000001</v>
      </c>
      <c r="I43" s="589"/>
      <c r="J43" s="591"/>
      <c r="K43" s="589">
        <v>150.923</v>
      </c>
      <c r="L43" s="589"/>
      <c r="M43" s="589"/>
      <c r="N43" s="590">
        <v>150.029</v>
      </c>
      <c r="O43" s="589"/>
      <c r="P43" s="591"/>
      <c r="Q43" s="589">
        <v>150.10900000000001</v>
      </c>
      <c r="R43" s="589"/>
      <c r="S43" s="589"/>
      <c r="T43" s="590">
        <v>150.631</v>
      </c>
      <c r="U43" s="589"/>
      <c r="V43" s="591"/>
      <c r="W43" s="590">
        <v>150.85900000000001</v>
      </c>
      <c r="X43" s="589"/>
      <c r="Y43" s="591"/>
      <c r="Z43" s="590">
        <v>150.61199999999999</v>
      </c>
      <c r="AA43" s="589"/>
      <c r="AB43" s="591"/>
      <c r="AC43" s="590">
        <v>150.624</v>
      </c>
      <c r="AD43" s="589"/>
      <c r="AE43" s="591"/>
    </row>
    <row r="44" spans="1:31" ht="22.5" customHeight="1">
      <c r="A44" s="594">
        <f t="shared" si="0"/>
        <v>28</v>
      </c>
      <c r="B44" s="595"/>
      <c r="C44" s="596">
        <f t="shared" si="1"/>
        <v>150</v>
      </c>
      <c r="D44" s="597"/>
      <c r="E44" s="590">
        <v>150.92099999999999</v>
      </c>
      <c r="F44" s="589"/>
      <c r="G44" s="589"/>
      <c r="H44" s="590">
        <v>150.50200000000001</v>
      </c>
      <c r="I44" s="589"/>
      <c r="J44" s="591"/>
      <c r="K44" s="589">
        <v>150.923</v>
      </c>
      <c r="L44" s="589"/>
      <c r="M44" s="589"/>
      <c r="N44" s="590">
        <v>150.029</v>
      </c>
      <c r="O44" s="589"/>
      <c r="P44" s="591"/>
      <c r="Q44" s="589">
        <v>150.10900000000001</v>
      </c>
      <c r="R44" s="589"/>
      <c r="S44" s="589"/>
      <c r="T44" s="590">
        <v>150.631</v>
      </c>
      <c r="U44" s="589"/>
      <c r="V44" s="591"/>
      <c r="W44" s="590">
        <v>150.85900000000001</v>
      </c>
      <c r="X44" s="589"/>
      <c r="Y44" s="591"/>
      <c r="Z44" s="590">
        <v>150.61199999999999</v>
      </c>
      <c r="AA44" s="589"/>
      <c r="AB44" s="591"/>
      <c r="AC44" s="590">
        <v>150.624</v>
      </c>
      <c r="AD44" s="589"/>
      <c r="AE44" s="591"/>
    </row>
    <row r="45" spans="1:31" ht="18.75" customHeight="1">
      <c r="A45" s="594">
        <f t="shared" si="0"/>
        <v>29</v>
      </c>
      <c r="B45" s="595"/>
      <c r="C45" s="596">
        <f t="shared" si="1"/>
        <v>150</v>
      </c>
      <c r="D45" s="597"/>
      <c r="E45" s="590">
        <v>150.92099999999999</v>
      </c>
      <c r="F45" s="589"/>
      <c r="G45" s="589"/>
      <c r="H45" s="590">
        <v>150.50200000000001</v>
      </c>
      <c r="I45" s="589"/>
      <c r="J45" s="591"/>
      <c r="K45" s="589">
        <v>150.923</v>
      </c>
      <c r="L45" s="589"/>
      <c r="M45" s="589"/>
      <c r="N45" s="590">
        <v>150.029</v>
      </c>
      <c r="O45" s="589"/>
      <c r="P45" s="591"/>
      <c r="Q45" s="589">
        <v>150.10900000000001</v>
      </c>
      <c r="R45" s="589"/>
      <c r="S45" s="589"/>
      <c r="T45" s="590">
        <v>150.631</v>
      </c>
      <c r="U45" s="589"/>
      <c r="V45" s="591"/>
      <c r="W45" s="590">
        <v>150.85900000000001</v>
      </c>
      <c r="X45" s="589"/>
      <c r="Y45" s="591"/>
      <c r="Z45" s="590">
        <v>150.61199999999999</v>
      </c>
      <c r="AA45" s="589"/>
      <c r="AB45" s="591"/>
      <c r="AC45" s="590">
        <v>150.624</v>
      </c>
      <c r="AD45" s="589"/>
      <c r="AE45" s="591"/>
    </row>
    <row r="46" spans="1:31" ht="18.75" customHeight="1">
      <c r="A46" s="594">
        <f t="shared" si="0"/>
        <v>30</v>
      </c>
      <c r="B46" s="595"/>
      <c r="C46" s="596">
        <f t="shared" si="1"/>
        <v>150</v>
      </c>
      <c r="D46" s="597"/>
      <c r="E46" s="590">
        <v>150.92099999999999</v>
      </c>
      <c r="F46" s="589"/>
      <c r="G46" s="589"/>
      <c r="H46" s="590">
        <v>150.50200000000001</v>
      </c>
      <c r="I46" s="589"/>
      <c r="J46" s="591"/>
      <c r="K46" s="589">
        <v>150.923</v>
      </c>
      <c r="L46" s="589"/>
      <c r="M46" s="589"/>
      <c r="N46" s="590">
        <v>150.029</v>
      </c>
      <c r="O46" s="589"/>
      <c r="P46" s="591"/>
      <c r="Q46" s="589">
        <v>150.10900000000001</v>
      </c>
      <c r="R46" s="589"/>
      <c r="S46" s="589"/>
      <c r="T46" s="590">
        <v>150.631</v>
      </c>
      <c r="U46" s="589"/>
      <c r="V46" s="591"/>
      <c r="W46" s="590">
        <v>150.85900000000001</v>
      </c>
      <c r="X46" s="589"/>
      <c r="Y46" s="591"/>
      <c r="Z46" s="590">
        <v>150.61199999999999</v>
      </c>
      <c r="AA46" s="589"/>
      <c r="AB46" s="591"/>
      <c r="AC46" s="590">
        <v>150.624</v>
      </c>
      <c r="AD46" s="589"/>
      <c r="AE46" s="591"/>
    </row>
    <row r="47" spans="1:31" ht="18.75" customHeight="1">
      <c r="A47" s="577" t="s">
        <v>145</v>
      </c>
      <c r="B47" s="578"/>
      <c r="C47" s="592">
        <f>C46</f>
        <v>150</v>
      </c>
      <c r="D47" s="593"/>
      <c r="E47" s="586">
        <f>AVERAGE(E17:G46)</f>
        <v>150.92099999999994</v>
      </c>
      <c r="F47" s="587"/>
      <c r="G47" s="587"/>
      <c r="H47" s="586">
        <f>AVERAGE(H17:J46)</f>
        <v>150.50200000000001</v>
      </c>
      <c r="I47" s="587"/>
      <c r="J47" s="588"/>
      <c r="K47" s="587">
        <f>AVERAGE(K17:M46)</f>
        <v>150.92299999999989</v>
      </c>
      <c r="L47" s="587"/>
      <c r="M47" s="587"/>
      <c r="N47" s="586">
        <f>AVERAGE(N17:P46)</f>
        <v>150.02900000000002</v>
      </c>
      <c r="O47" s="587"/>
      <c r="P47" s="588"/>
      <c r="Q47" s="586">
        <f>AVERAGE(Q17:S46)</f>
        <v>150.10899999999998</v>
      </c>
      <c r="R47" s="587"/>
      <c r="S47" s="588"/>
      <c r="T47" s="586">
        <f>AVERAGE(T17:V46)</f>
        <v>150.63099999999997</v>
      </c>
      <c r="U47" s="587"/>
      <c r="V47" s="588"/>
      <c r="W47" s="586">
        <f>AVERAGE(W17:Y46)</f>
        <v>150.85899999999998</v>
      </c>
      <c r="X47" s="587"/>
      <c r="Y47" s="588"/>
      <c r="Z47" s="586">
        <f>AVERAGE(Z17:AB46)</f>
        <v>150.61200000000005</v>
      </c>
      <c r="AA47" s="587"/>
      <c r="AB47" s="588"/>
      <c r="AC47" s="586">
        <f>AVERAGE(AC17:AE46)</f>
        <v>150.62399999999988</v>
      </c>
      <c r="AD47" s="587"/>
      <c r="AE47" s="588"/>
    </row>
    <row r="48" spans="1:31" ht="18.75" customHeight="1">
      <c r="A48" s="577" t="s">
        <v>144</v>
      </c>
      <c r="B48" s="578"/>
      <c r="C48" s="578"/>
      <c r="D48" s="579"/>
      <c r="E48" s="580">
        <f>MAX(_xlfn.STDEV.S(E17:G46),_xlfn.STDEV.S(H17:J46),_xlfn.STDEV.S(K17:M46),_xlfn.STDEV.S(N17:P46),_xlfn.STDEV.S(Q17:S46),_xlfn.STDEV.S(T17:V46),_xlfn.STDEV.S(W17:Y46),_xlfn.STDEV.S(Z17:AB46),_xlfn.STDEV.S(AC17:AE46))/SQRT(1)</f>
        <v>1.1563034325163421E-13</v>
      </c>
      <c r="F48" s="581"/>
      <c r="G48" s="582"/>
      <c r="H48" s="368"/>
      <c r="J48" s="369"/>
      <c r="K48" s="370"/>
      <c r="L48" s="371"/>
      <c r="M48" s="369"/>
      <c r="N48" s="371"/>
      <c r="O48" s="370"/>
      <c r="P48" s="369"/>
      <c r="Q48" s="370"/>
      <c r="R48" s="372"/>
      <c r="S48" s="370"/>
      <c r="T48" s="372"/>
      <c r="U48" s="370"/>
      <c r="V48" s="369"/>
      <c r="W48" s="370"/>
      <c r="X48" s="373"/>
      <c r="Y48" s="369"/>
      <c r="Z48" s="373"/>
      <c r="AA48" s="369"/>
      <c r="AB48" s="374"/>
      <c r="AC48" s="369"/>
      <c r="AD48" s="375"/>
      <c r="AE48" s="376"/>
    </row>
    <row r="49" spans="1:31" ht="18.75" customHeight="1">
      <c r="A49" s="377"/>
      <c r="B49" s="378"/>
      <c r="C49" s="378"/>
      <c r="D49" s="378"/>
      <c r="E49" s="378"/>
      <c r="F49" s="378"/>
      <c r="G49" s="378"/>
      <c r="H49" s="378"/>
      <c r="I49" s="378"/>
      <c r="J49" s="379"/>
      <c r="K49" s="379"/>
      <c r="L49" s="371"/>
      <c r="M49" s="371"/>
      <c r="N49" s="371"/>
      <c r="O49" s="371"/>
      <c r="P49" s="371"/>
      <c r="Q49" s="371"/>
      <c r="R49" s="372"/>
      <c r="S49" s="372"/>
      <c r="T49" s="372"/>
      <c r="U49" s="380"/>
      <c r="V49" s="380"/>
      <c r="W49" s="380"/>
      <c r="X49" s="373"/>
      <c r="Y49" s="373"/>
      <c r="Z49" s="373"/>
      <c r="AA49" s="374"/>
      <c r="AB49" s="374"/>
      <c r="AC49" s="374"/>
      <c r="AD49" s="375"/>
      <c r="AE49" s="376"/>
    </row>
    <row r="50" spans="1:31" ht="18.75" customHeight="1">
      <c r="A50" s="362" t="s">
        <v>124</v>
      </c>
      <c r="B50" s="363"/>
      <c r="C50" s="363"/>
      <c r="D50" s="363"/>
      <c r="E50" s="363"/>
      <c r="F50" s="363"/>
      <c r="G50" s="363"/>
      <c r="H50" s="363"/>
      <c r="I50" s="363"/>
      <c r="J50" s="363"/>
      <c r="K50" s="363"/>
      <c r="L50" s="381"/>
      <c r="M50" s="381"/>
      <c r="N50" s="381"/>
      <c r="O50" s="381"/>
      <c r="P50" s="381"/>
      <c r="Q50" s="381"/>
      <c r="R50" s="382"/>
      <c r="S50" s="382"/>
      <c r="T50" s="382"/>
      <c r="U50" s="383"/>
      <c r="V50" s="383"/>
      <c r="W50" s="383"/>
      <c r="X50" s="384"/>
      <c r="Y50" s="384"/>
      <c r="Z50" s="384"/>
      <c r="AA50" s="375"/>
      <c r="AB50" s="375"/>
      <c r="AC50" s="375"/>
      <c r="AD50" s="375"/>
      <c r="AE50" s="376"/>
    </row>
    <row r="51" spans="1:31" ht="18.75" customHeight="1">
      <c r="A51" s="362" t="s">
        <v>184</v>
      </c>
      <c r="B51" s="363"/>
      <c r="C51" s="363"/>
      <c r="D51" s="363"/>
      <c r="E51" s="363"/>
      <c r="F51" s="363"/>
      <c r="G51" s="363"/>
      <c r="H51" s="363"/>
      <c r="N51" s="381"/>
      <c r="O51" s="381"/>
      <c r="P51" s="381"/>
      <c r="Q51" s="381"/>
      <c r="R51" s="382"/>
      <c r="S51" s="382"/>
      <c r="T51" s="382"/>
      <c r="U51" s="383"/>
      <c r="W51" s="385" t="s">
        <v>126</v>
      </c>
      <c r="X51" s="583">
        <f>MAX(F65:AC94)</f>
        <v>0.59499999999999886</v>
      </c>
      <c r="Y51" s="583"/>
      <c r="Z51" s="583"/>
      <c r="AA51" s="386" t="s">
        <v>185</v>
      </c>
      <c r="AE51" s="376"/>
    </row>
    <row r="52" spans="1:31" ht="18.75" customHeight="1">
      <c r="A52" s="362" t="s">
        <v>186</v>
      </c>
      <c r="B52" s="363"/>
      <c r="C52" s="363"/>
      <c r="D52" s="363"/>
      <c r="E52" s="363"/>
      <c r="F52" s="363"/>
      <c r="G52" s="363"/>
      <c r="H52" s="363"/>
      <c r="N52" s="381"/>
      <c r="O52" s="381"/>
      <c r="P52" s="381"/>
      <c r="Q52" s="381"/>
      <c r="R52" s="382"/>
      <c r="S52" s="382"/>
      <c r="T52" s="382"/>
      <c r="U52" s="383"/>
      <c r="W52" s="385" t="s">
        <v>126</v>
      </c>
      <c r="X52" s="584">
        <f>MAX(E60:AE60)</f>
        <v>0</v>
      </c>
      <c r="Y52" s="584"/>
      <c r="Z52" s="584"/>
      <c r="AA52" s="386" t="s">
        <v>185</v>
      </c>
      <c r="AE52" s="376"/>
    </row>
    <row r="53" spans="1:31" ht="18.75" customHeight="1">
      <c r="A53" s="362" t="s">
        <v>187</v>
      </c>
      <c r="B53" s="363"/>
      <c r="C53" s="363"/>
      <c r="D53" s="363"/>
      <c r="E53" s="363"/>
      <c r="F53" s="363"/>
      <c r="G53" s="363"/>
      <c r="H53" s="363"/>
      <c r="N53" s="381"/>
      <c r="O53" s="381"/>
      <c r="P53" s="381"/>
      <c r="Q53" s="381"/>
      <c r="R53" s="382"/>
      <c r="S53" s="382"/>
      <c r="T53" s="382"/>
      <c r="U53" s="383"/>
      <c r="W53" s="385" t="s">
        <v>126</v>
      </c>
      <c r="X53" s="585">
        <f>MAX(E58:AE58)-MIN(E57:AE57)</f>
        <v>0.89400000000000546</v>
      </c>
      <c r="Y53" s="585"/>
      <c r="Z53" s="585"/>
      <c r="AA53" s="386" t="s">
        <v>185</v>
      </c>
      <c r="AE53" s="376"/>
    </row>
    <row r="54" spans="1:31" ht="18.75" customHeight="1">
      <c r="A54" s="362"/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81"/>
      <c r="M54" s="381"/>
      <c r="N54" s="381"/>
      <c r="O54" s="381"/>
      <c r="P54" s="381"/>
      <c r="Q54" s="381"/>
      <c r="R54" s="382"/>
      <c r="S54" s="382"/>
      <c r="T54" s="382"/>
      <c r="U54" s="383"/>
      <c r="V54" s="383"/>
      <c r="W54" s="383"/>
      <c r="X54" s="384"/>
      <c r="Y54" s="384"/>
      <c r="Z54" s="384"/>
      <c r="AA54" s="375"/>
      <c r="AB54" s="375"/>
      <c r="AC54" s="375"/>
      <c r="AD54" s="375"/>
      <c r="AE54" s="376"/>
    </row>
    <row r="55" spans="1:31" ht="18.75" customHeight="1">
      <c r="A55" s="387"/>
      <c r="B55" s="387"/>
      <c r="C55" s="387"/>
      <c r="E55" s="567" t="s">
        <v>183</v>
      </c>
      <c r="F55" s="568"/>
      <c r="G55" s="568"/>
      <c r="H55" s="568"/>
      <c r="I55" s="568"/>
      <c r="J55" s="568"/>
      <c r="K55" s="568"/>
      <c r="L55" s="568"/>
      <c r="M55" s="568"/>
      <c r="N55" s="568"/>
      <c r="O55" s="568"/>
      <c r="P55" s="568"/>
      <c r="Q55" s="568"/>
      <c r="R55" s="568"/>
      <c r="S55" s="568"/>
      <c r="T55" s="568"/>
      <c r="U55" s="568"/>
      <c r="V55" s="568"/>
      <c r="W55" s="568"/>
      <c r="X55" s="568"/>
      <c r="Y55" s="568"/>
      <c r="Z55" s="568"/>
      <c r="AA55" s="568"/>
      <c r="AB55" s="568"/>
      <c r="AC55" s="568"/>
      <c r="AD55" s="568"/>
      <c r="AE55" s="569"/>
    </row>
    <row r="56" spans="1:31" ht="18.75" customHeight="1">
      <c r="A56" s="388"/>
      <c r="B56" s="388"/>
      <c r="C56" s="388"/>
      <c r="D56" s="332"/>
      <c r="E56" s="567" t="s">
        <v>115</v>
      </c>
      <c r="F56" s="568"/>
      <c r="G56" s="569"/>
      <c r="H56" s="567" t="s">
        <v>116</v>
      </c>
      <c r="I56" s="568"/>
      <c r="J56" s="569"/>
      <c r="K56" s="567" t="s">
        <v>117</v>
      </c>
      <c r="L56" s="568"/>
      <c r="M56" s="569"/>
      <c r="N56" s="567" t="s">
        <v>118</v>
      </c>
      <c r="O56" s="568"/>
      <c r="P56" s="569"/>
      <c r="Q56" s="567" t="s">
        <v>119</v>
      </c>
      <c r="R56" s="568"/>
      <c r="S56" s="569"/>
      <c r="T56" s="567" t="s">
        <v>120</v>
      </c>
      <c r="U56" s="568"/>
      <c r="V56" s="569"/>
      <c r="W56" s="567" t="s">
        <v>121</v>
      </c>
      <c r="X56" s="568"/>
      <c r="Y56" s="569"/>
      <c r="Z56" s="567" t="s">
        <v>122</v>
      </c>
      <c r="AA56" s="568"/>
      <c r="AB56" s="569"/>
      <c r="AC56" s="567" t="s">
        <v>123</v>
      </c>
      <c r="AD56" s="568"/>
      <c r="AE56" s="569"/>
    </row>
    <row r="57" spans="1:31" ht="18.75" customHeight="1">
      <c r="A57" s="574" t="s">
        <v>130</v>
      </c>
      <c r="B57" s="576"/>
      <c r="C57" s="576"/>
      <c r="D57" s="575"/>
      <c r="E57" s="552">
        <f>MIN(E17:G46)</f>
        <v>150.92099999999999</v>
      </c>
      <c r="F57" s="552"/>
      <c r="G57" s="553"/>
      <c r="H57" s="551">
        <f>MIN(H17:J46)</f>
        <v>150.50200000000001</v>
      </c>
      <c r="I57" s="552"/>
      <c r="J57" s="553"/>
      <c r="K57" s="570">
        <f>MIN(K17:M46)</f>
        <v>150.923</v>
      </c>
      <c r="L57" s="571"/>
      <c r="M57" s="572"/>
      <c r="N57" s="570">
        <f>MIN(N17:P46)</f>
        <v>150.029</v>
      </c>
      <c r="O57" s="571"/>
      <c r="P57" s="572"/>
      <c r="Q57" s="570">
        <f>MIN(Q17:S46)</f>
        <v>150.10900000000001</v>
      </c>
      <c r="R57" s="571"/>
      <c r="S57" s="572"/>
      <c r="T57" s="570">
        <f>MIN(T17:V46)</f>
        <v>150.631</v>
      </c>
      <c r="U57" s="571"/>
      <c r="V57" s="572"/>
      <c r="W57" s="570">
        <f>MIN(W17:Y46)</f>
        <v>150.85900000000001</v>
      </c>
      <c r="X57" s="571"/>
      <c r="Y57" s="572"/>
      <c r="Z57" s="570">
        <f>MIN(Z17:AB46)</f>
        <v>150.61199999999999</v>
      </c>
      <c r="AA57" s="571"/>
      <c r="AB57" s="572"/>
      <c r="AC57" s="570">
        <f>MIN(AC17:AE46)</f>
        <v>150.624</v>
      </c>
      <c r="AD57" s="571"/>
      <c r="AE57" s="572"/>
    </row>
    <row r="58" spans="1:31" ht="18.75" customHeight="1">
      <c r="A58" s="554" t="s">
        <v>131</v>
      </c>
      <c r="B58" s="614"/>
      <c r="C58" s="614"/>
      <c r="D58" s="555"/>
      <c r="E58" s="552">
        <f>MAX(E17:G46)</f>
        <v>150.92099999999999</v>
      </c>
      <c r="F58" s="552"/>
      <c r="G58" s="553"/>
      <c r="H58" s="551">
        <f>MAX(H17:J46)</f>
        <v>150.50200000000001</v>
      </c>
      <c r="I58" s="552"/>
      <c r="J58" s="553"/>
      <c r="K58" s="551">
        <f>MAX(K17:M46)</f>
        <v>150.923</v>
      </c>
      <c r="L58" s="552"/>
      <c r="M58" s="553"/>
      <c r="N58" s="551">
        <f>MAX(N17:P46)</f>
        <v>150.029</v>
      </c>
      <c r="O58" s="552"/>
      <c r="P58" s="553"/>
      <c r="Q58" s="551">
        <f>MAX(Q17:S46)</f>
        <v>150.10900000000001</v>
      </c>
      <c r="R58" s="552"/>
      <c r="S58" s="553"/>
      <c r="T58" s="551">
        <f>MAX(T17:V46)</f>
        <v>150.631</v>
      </c>
      <c r="U58" s="552"/>
      <c r="V58" s="553"/>
      <c r="W58" s="551">
        <f>MAX(W17:Y46)</f>
        <v>150.85900000000001</v>
      </c>
      <c r="X58" s="552"/>
      <c r="Y58" s="553"/>
      <c r="Z58" s="551">
        <f>MAX(Z17:AB46)</f>
        <v>150.61199999999999</v>
      </c>
      <c r="AA58" s="552"/>
      <c r="AB58" s="553"/>
      <c r="AC58" s="551">
        <f>MAX(AC17:AE46)</f>
        <v>150.624</v>
      </c>
      <c r="AD58" s="552"/>
      <c r="AE58" s="553"/>
    </row>
    <row r="59" spans="1:31" ht="18.75" customHeight="1">
      <c r="A59" s="554" t="s">
        <v>132</v>
      </c>
      <c r="B59" s="614"/>
      <c r="C59" s="614"/>
      <c r="D59" s="555"/>
      <c r="E59" s="552">
        <f>ABS(E57-E58)</f>
        <v>0</v>
      </c>
      <c r="F59" s="552"/>
      <c r="G59" s="553"/>
      <c r="H59" s="551">
        <f>ABS(H57-H58)</f>
        <v>0</v>
      </c>
      <c r="I59" s="552"/>
      <c r="J59" s="553"/>
      <c r="K59" s="551">
        <f>ABS(K57-K58)</f>
        <v>0</v>
      </c>
      <c r="L59" s="552"/>
      <c r="M59" s="553"/>
      <c r="N59" s="551">
        <f>ABS(N57-N58)</f>
        <v>0</v>
      </c>
      <c r="O59" s="552"/>
      <c r="P59" s="553"/>
      <c r="Q59" s="551">
        <f>ABS(Q57-Q58)</f>
        <v>0</v>
      </c>
      <c r="R59" s="552"/>
      <c r="S59" s="553"/>
      <c r="T59" s="551">
        <f>ABS(T57-T58)</f>
        <v>0</v>
      </c>
      <c r="U59" s="552"/>
      <c r="V59" s="553"/>
      <c r="W59" s="551">
        <f>ABS(W57-W58)</f>
        <v>0</v>
      </c>
      <c r="X59" s="552"/>
      <c r="Y59" s="553"/>
      <c r="Z59" s="551">
        <f>ABS(Z57-Z58)</f>
        <v>0</v>
      </c>
      <c r="AA59" s="552"/>
      <c r="AB59" s="553"/>
      <c r="AC59" s="551">
        <f>ABS(AC57-AC58)</f>
        <v>0</v>
      </c>
      <c r="AD59" s="552"/>
      <c r="AE59" s="553"/>
    </row>
    <row r="60" spans="1:31" ht="18.75" customHeight="1">
      <c r="A60" s="562" t="s">
        <v>98</v>
      </c>
      <c r="B60" s="573"/>
      <c r="C60" s="573"/>
      <c r="D60" s="563"/>
      <c r="E60" s="560">
        <f>E59/2</f>
        <v>0</v>
      </c>
      <c r="F60" s="560"/>
      <c r="G60" s="561"/>
      <c r="H60" s="559">
        <f>H59/2</f>
        <v>0</v>
      </c>
      <c r="I60" s="560"/>
      <c r="J60" s="561"/>
      <c r="K60" s="559">
        <f>K59/2</f>
        <v>0</v>
      </c>
      <c r="L60" s="560"/>
      <c r="M60" s="561"/>
      <c r="N60" s="559">
        <f>N59/2</f>
        <v>0</v>
      </c>
      <c r="O60" s="560"/>
      <c r="P60" s="561"/>
      <c r="Q60" s="559">
        <f>Q59/2</f>
        <v>0</v>
      </c>
      <c r="R60" s="560"/>
      <c r="S60" s="561"/>
      <c r="T60" s="559">
        <f>T59/2</f>
        <v>0</v>
      </c>
      <c r="U60" s="560"/>
      <c r="V60" s="561"/>
      <c r="W60" s="559">
        <f>W59/2</f>
        <v>0</v>
      </c>
      <c r="X60" s="560"/>
      <c r="Y60" s="561"/>
      <c r="Z60" s="559">
        <f>Z59/2</f>
        <v>0</v>
      </c>
      <c r="AA60" s="560"/>
      <c r="AB60" s="561"/>
      <c r="AC60" s="559">
        <f>AC59/2</f>
        <v>0</v>
      </c>
      <c r="AD60" s="560"/>
      <c r="AE60" s="561"/>
    </row>
    <row r="61" spans="1:31" ht="18.75" customHeight="1">
      <c r="A61" s="389"/>
      <c r="B61" s="389"/>
      <c r="C61" s="389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0"/>
      <c r="P61" s="390"/>
      <c r="Q61" s="390"/>
      <c r="R61" s="390"/>
      <c r="S61" s="390"/>
      <c r="T61" s="390"/>
      <c r="U61" s="390"/>
      <c r="V61" s="390"/>
      <c r="W61" s="390"/>
      <c r="X61" s="390"/>
      <c r="Y61" s="390"/>
      <c r="Z61" s="390"/>
      <c r="AA61" s="390"/>
      <c r="AB61" s="390"/>
      <c r="AC61" s="390"/>
      <c r="AD61" s="390"/>
      <c r="AE61" s="376"/>
    </row>
    <row r="62" spans="1:31" ht="18.75" customHeight="1">
      <c r="A62" s="362" t="s">
        <v>133</v>
      </c>
      <c r="B62" s="363"/>
      <c r="C62" s="363"/>
      <c r="D62" s="363"/>
      <c r="E62" s="363"/>
      <c r="F62" s="363"/>
      <c r="G62" s="363"/>
      <c r="H62" s="363"/>
      <c r="I62" s="363"/>
      <c r="J62" s="363"/>
      <c r="K62" s="363"/>
    </row>
    <row r="63" spans="1:31" ht="18.75" customHeight="1">
      <c r="A63" s="574" t="s">
        <v>114</v>
      </c>
      <c r="B63" s="575"/>
      <c r="C63" s="574" t="s">
        <v>93</v>
      </c>
      <c r="D63" s="576"/>
      <c r="E63" s="575"/>
      <c r="F63" s="567" t="s">
        <v>188</v>
      </c>
      <c r="G63" s="568"/>
      <c r="H63" s="568"/>
      <c r="I63" s="568"/>
      <c r="J63" s="568"/>
      <c r="K63" s="568"/>
      <c r="L63" s="568"/>
      <c r="M63" s="568"/>
      <c r="N63" s="568"/>
      <c r="O63" s="568"/>
      <c r="P63" s="568"/>
      <c r="Q63" s="568"/>
      <c r="R63" s="568"/>
      <c r="S63" s="568"/>
      <c r="T63" s="568"/>
      <c r="U63" s="568"/>
      <c r="V63" s="568"/>
      <c r="W63" s="568"/>
      <c r="X63" s="568"/>
      <c r="Y63" s="568"/>
      <c r="Z63" s="568"/>
      <c r="AA63" s="568"/>
      <c r="AB63" s="568"/>
      <c r="AC63" s="569"/>
    </row>
    <row r="64" spans="1:31" ht="18.75" customHeight="1">
      <c r="A64" s="562" t="s">
        <v>101</v>
      </c>
      <c r="B64" s="563"/>
      <c r="C64" s="562" t="s">
        <v>142</v>
      </c>
      <c r="D64" s="573"/>
      <c r="E64" s="563"/>
      <c r="F64" s="567" t="s">
        <v>134</v>
      </c>
      <c r="G64" s="568"/>
      <c r="H64" s="569"/>
      <c r="I64" s="567" t="s">
        <v>135</v>
      </c>
      <c r="J64" s="568"/>
      <c r="K64" s="569"/>
      <c r="L64" s="567" t="s">
        <v>136</v>
      </c>
      <c r="M64" s="568"/>
      <c r="N64" s="569"/>
      <c r="O64" s="567" t="s">
        <v>137</v>
      </c>
      <c r="P64" s="568"/>
      <c r="Q64" s="569"/>
      <c r="R64" s="567" t="s">
        <v>138</v>
      </c>
      <c r="S64" s="568"/>
      <c r="T64" s="569"/>
      <c r="U64" s="567" t="s">
        <v>139</v>
      </c>
      <c r="V64" s="568"/>
      <c r="W64" s="569"/>
      <c r="X64" s="567" t="s">
        <v>140</v>
      </c>
      <c r="Y64" s="568"/>
      <c r="Z64" s="569"/>
      <c r="AA64" s="567" t="s">
        <v>141</v>
      </c>
      <c r="AB64" s="568"/>
      <c r="AC64" s="569"/>
    </row>
    <row r="65" spans="1:29" ht="18.75" customHeight="1">
      <c r="A65" s="554">
        <v>1</v>
      </c>
      <c r="B65" s="555"/>
      <c r="C65" s="556">
        <f>C17</f>
        <v>150</v>
      </c>
      <c r="D65" s="557"/>
      <c r="E65" s="558"/>
      <c r="F65" s="551">
        <f>ABS(E17-AC17)</f>
        <v>0.29699999999999704</v>
      </c>
      <c r="G65" s="552"/>
      <c r="H65" s="552"/>
      <c r="I65" s="551">
        <f>ABS(H17-AC17)</f>
        <v>0.12199999999998568</v>
      </c>
      <c r="J65" s="552"/>
      <c r="K65" s="553"/>
      <c r="L65" s="551">
        <f>ABS(K17-AC17)</f>
        <v>0.29900000000000659</v>
      </c>
      <c r="M65" s="552"/>
      <c r="N65" s="552"/>
      <c r="O65" s="570">
        <f>ABS(N17-AC17)</f>
        <v>0.59499999999999886</v>
      </c>
      <c r="P65" s="571"/>
      <c r="Q65" s="572"/>
      <c r="R65" s="570">
        <f>ABS(Q17-AC17)</f>
        <v>0.51499999999998636</v>
      </c>
      <c r="S65" s="571"/>
      <c r="T65" s="572"/>
      <c r="U65" s="570">
        <f>ABS(T17-AC17)</f>
        <v>7.0000000000050022E-3</v>
      </c>
      <c r="V65" s="571"/>
      <c r="W65" s="572"/>
      <c r="X65" s="570">
        <f>ABS(Q17-AC17)</f>
        <v>0.51499999999998636</v>
      </c>
      <c r="Y65" s="571"/>
      <c r="Z65" s="572"/>
      <c r="AA65" s="570">
        <f>ABS(Z17-AC17)</f>
        <v>1.2000000000000455E-2</v>
      </c>
      <c r="AB65" s="571"/>
      <c r="AC65" s="572"/>
    </row>
    <row r="66" spans="1:29" ht="18.75" customHeight="1">
      <c r="A66" s="554">
        <v>2</v>
      </c>
      <c r="B66" s="555"/>
      <c r="C66" s="556">
        <f>C18</f>
        <v>150</v>
      </c>
      <c r="D66" s="557"/>
      <c r="E66" s="558"/>
      <c r="F66" s="551">
        <f t="shared" ref="F66:F94" si="2">ABS(E18-AC18)</f>
        <v>0.29699999999999704</v>
      </c>
      <c r="G66" s="552"/>
      <c r="H66" s="552"/>
      <c r="I66" s="551">
        <f t="shared" ref="I66:I94" si="3">ABS(H18-AC18)</f>
        <v>0.12199999999998568</v>
      </c>
      <c r="J66" s="552"/>
      <c r="K66" s="553"/>
      <c r="L66" s="551">
        <f t="shared" ref="L66:L94" si="4">ABS(K18-AC18)</f>
        <v>0.29900000000000659</v>
      </c>
      <c r="M66" s="552"/>
      <c r="N66" s="552"/>
      <c r="O66" s="551">
        <f t="shared" ref="O66:O94" si="5">ABS(N18-AC18)</f>
        <v>0.59499999999999886</v>
      </c>
      <c r="P66" s="552"/>
      <c r="Q66" s="553"/>
      <c r="R66" s="551">
        <f t="shared" ref="R66:R94" si="6">ABS(Q18-AC18)</f>
        <v>0.51499999999998636</v>
      </c>
      <c r="S66" s="552"/>
      <c r="T66" s="553"/>
      <c r="U66" s="551">
        <f t="shared" ref="U66:U94" si="7">ABS(T18-AC18)</f>
        <v>7.0000000000050022E-3</v>
      </c>
      <c r="V66" s="552"/>
      <c r="W66" s="553"/>
      <c r="X66" s="551">
        <f t="shared" ref="X66:X94" si="8">ABS(Q18-AC18)</f>
        <v>0.51499999999998636</v>
      </c>
      <c r="Y66" s="552"/>
      <c r="Z66" s="553"/>
      <c r="AA66" s="551">
        <f t="shared" ref="AA66:AA94" si="9">ABS(Z18-AC18)</f>
        <v>1.2000000000000455E-2</v>
      </c>
      <c r="AB66" s="552"/>
      <c r="AC66" s="553"/>
    </row>
    <row r="67" spans="1:29" ht="18.75" customHeight="1">
      <c r="A67" s="554">
        <v>3</v>
      </c>
      <c r="B67" s="555"/>
      <c r="C67" s="556">
        <f t="shared" ref="C67:C94" si="10">C19</f>
        <v>150</v>
      </c>
      <c r="D67" s="557"/>
      <c r="E67" s="558"/>
      <c r="F67" s="551">
        <f t="shared" si="2"/>
        <v>0.29699999999999704</v>
      </c>
      <c r="G67" s="552"/>
      <c r="H67" s="552"/>
      <c r="I67" s="551">
        <f t="shared" si="3"/>
        <v>0.12199999999998568</v>
      </c>
      <c r="J67" s="552"/>
      <c r="K67" s="553"/>
      <c r="L67" s="551">
        <f t="shared" si="4"/>
        <v>0.29900000000000659</v>
      </c>
      <c r="M67" s="552"/>
      <c r="N67" s="552"/>
      <c r="O67" s="551">
        <f t="shared" si="5"/>
        <v>0.59499999999999886</v>
      </c>
      <c r="P67" s="552"/>
      <c r="Q67" s="553"/>
      <c r="R67" s="551">
        <f t="shared" si="6"/>
        <v>0.51499999999998636</v>
      </c>
      <c r="S67" s="552"/>
      <c r="T67" s="553"/>
      <c r="U67" s="551">
        <f t="shared" si="7"/>
        <v>7.0000000000050022E-3</v>
      </c>
      <c r="V67" s="552"/>
      <c r="W67" s="553"/>
      <c r="X67" s="551">
        <f t="shared" si="8"/>
        <v>0.51499999999998636</v>
      </c>
      <c r="Y67" s="552"/>
      <c r="Z67" s="553"/>
      <c r="AA67" s="551">
        <f t="shared" si="9"/>
        <v>1.2000000000000455E-2</v>
      </c>
      <c r="AB67" s="552"/>
      <c r="AC67" s="553"/>
    </row>
    <row r="68" spans="1:29" ht="18.75" customHeight="1">
      <c r="A68" s="554">
        <v>4</v>
      </c>
      <c r="B68" s="555"/>
      <c r="C68" s="556">
        <f t="shared" si="10"/>
        <v>150</v>
      </c>
      <c r="D68" s="557"/>
      <c r="E68" s="558"/>
      <c r="F68" s="551">
        <f t="shared" si="2"/>
        <v>0.29699999999999704</v>
      </c>
      <c r="G68" s="552"/>
      <c r="H68" s="552"/>
      <c r="I68" s="551">
        <f t="shared" si="3"/>
        <v>0.12199999999998568</v>
      </c>
      <c r="J68" s="552"/>
      <c r="K68" s="553"/>
      <c r="L68" s="551">
        <f t="shared" si="4"/>
        <v>0.29900000000000659</v>
      </c>
      <c r="M68" s="552"/>
      <c r="N68" s="552"/>
      <c r="O68" s="551">
        <f t="shared" si="5"/>
        <v>0.59499999999999886</v>
      </c>
      <c r="P68" s="552"/>
      <c r="Q68" s="553"/>
      <c r="R68" s="551">
        <f t="shared" si="6"/>
        <v>0.51499999999998636</v>
      </c>
      <c r="S68" s="552"/>
      <c r="T68" s="553"/>
      <c r="U68" s="551">
        <f t="shared" si="7"/>
        <v>7.0000000000050022E-3</v>
      </c>
      <c r="V68" s="552"/>
      <c r="W68" s="553"/>
      <c r="X68" s="551">
        <f t="shared" si="8"/>
        <v>0.51499999999998636</v>
      </c>
      <c r="Y68" s="552"/>
      <c r="Z68" s="553"/>
      <c r="AA68" s="551">
        <f t="shared" si="9"/>
        <v>1.2000000000000455E-2</v>
      </c>
      <c r="AB68" s="552"/>
      <c r="AC68" s="553"/>
    </row>
    <row r="69" spans="1:29" ht="18.75" customHeight="1">
      <c r="A69" s="554">
        <v>5</v>
      </c>
      <c r="B69" s="555"/>
      <c r="C69" s="556">
        <f t="shared" si="10"/>
        <v>150</v>
      </c>
      <c r="D69" s="557"/>
      <c r="E69" s="558"/>
      <c r="F69" s="551">
        <f t="shared" si="2"/>
        <v>0.29699999999999704</v>
      </c>
      <c r="G69" s="552"/>
      <c r="H69" s="552"/>
      <c r="I69" s="551">
        <f t="shared" si="3"/>
        <v>0.12199999999998568</v>
      </c>
      <c r="J69" s="552"/>
      <c r="K69" s="553"/>
      <c r="L69" s="551">
        <f t="shared" si="4"/>
        <v>0.29900000000000659</v>
      </c>
      <c r="M69" s="552"/>
      <c r="N69" s="552"/>
      <c r="O69" s="551">
        <f t="shared" si="5"/>
        <v>0.59499999999999886</v>
      </c>
      <c r="P69" s="552"/>
      <c r="Q69" s="553"/>
      <c r="R69" s="551">
        <f t="shared" si="6"/>
        <v>0.51499999999998636</v>
      </c>
      <c r="S69" s="552"/>
      <c r="T69" s="553"/>
      <c r="U69" s="551">
        <f t="shared" si="7"/>
        <v>7.0000000000050022E-3</v>
      </c>
      <c r="V69" s="552"/>
      <c r="W69" s="553"/>
      <c r="X69" s="551">
        <f t="shared" si="8"/>
        <v>0.51499999999998636</v>
      </c>
      <c r="Y69" s="552"/>
      <c r="Z69" s="553"/>
      <c r="AA69" s="551">
        <f t="shared" si="9"/>
        <v>1.2000000000000455E-2</v>
      </c>
      <c r="AB69" s="552"/>
      <c r="AC69" s="553"/>
    </row>
    <row r="70" spans="1:29" ht="18.75" customHeight="1">
      <c r="A70" s="554">
        <v>6</v>
      </c>
      <c r="B70" s="555"/>
      <c r="C70" s="556">
        <f t="shared" si="10"/>
        <v>150</v>
      </c>
      <c r="D70" s="557"/>
      <c r="E70" s="558"/>
      <c r="F70" s="551">
        <f t="shared" si="2"/>
        <v>0.29699999999999704</v>
      </c>
      <c r="G70" s="552"/>
      <c r="H70" s="552"/>
      <c r="I70" s="551">
        <f t="shared" si="3"/>
        <v>0.12199999999998568</v>
      </c>
      <c r="J70" s="552"/>
      <c r="K70" s="553"/>
      <c r="L70" s="551">
        <f t="shared" si="4"/>
        <v>0.29900000000000659</v>
      </c>
      <c r="M70" s="552"/>
      <c r="N70" s="552"/>
      <c r="O70" s="551">
        <f t="shared" si="5"/>
        <v>0.59499999999999886</v>
      </c>
      <c r="P70" s="552"/>
      <c r="Q70" s="553"/>
      <c r="R70" s="551">
        <f t="shared" si="6"/>
        <v>0.51499999999998636</v>
      </c>
      <c r="S70" s="552"/>
      <c r="T70" s="553"/>
      <c r="U70" s="551">
        <f t="shared" si="7"/>
        <v>7.0000000000050022E-3</v>
      </c>
      <c r="V70" s="552"/>
      <c r="W70" s="553"/>
      <c r="X70" s="551">
        <f t="shared" si="8"/>
        <v>0.51499999999998636</v>
      </c>
      <c r="Y70" s="552"/>
      <c r="Z70" s="553"/>
      <c r="AA70" s="551">
        <f t="shared" si="9"/>
        <v>1.2000000000000455E-2</v>
      </c>
      <c r="AB70" s="552"/>
      <c r="AC70" s="553"/>
    </row>
    <row r="71" spans="1:29" ht="18.75" customHeight="1">
      <c r="A71" s="554">
        <v>7</v>
      </c>
      <c r="B71" s="555"/>
      <c r="C71" s="556">
        <f t="shared" si="10"/>
        <v>150</v>
      </c>
      <c r="D71" s="557"/>
      <c r="E71" s="558"/>
      <c r="F71" s="551">
        <f t="shared" si="2"/>
        <v>0.29699999999999704</v>
      </c>
      <c r="G71" s="552"/>
      <c r="H71" s="552"/>
      <c r="I71" s="551">
        <f t="shared" si="3"/>
        <v>0.12199999999998568</v>
      </c>
      <c r="J71" s="552"/>
      <c r="K71" s="553"/>
      <c r="L71" s="551">
        <f t="shared" si="4"/>
        <v>0.29900000000000659</v>
      </c>
      <c r="M71" s="552"/>
      <c r="N71" s="552"/>
      <c r="O71" s="551">
        <f t="shared" si="5"/>
        <v>0.59499999999999886</v>
      </c>
      <c r="P71" s="552"/>
      <c r="Q71" s="553"/>
      <c r="R71" s="551">
        <f t="shared" si="6"/>
        <v>0.51499999999998636</v>
      </c>
      <c r="S71" s="552"/>
      <c r="T71" s="553"/>
      <c r="U71" s="551">
        <f t="shared" si="7"/>
        <v>7.0000000000050022E-3</v>
      </c>
      <c r="V71" s="552"/>
      <c r="W71" s="553"/>
      <c r="X71" s="551">
        <f t="shared" si="8"/>
        <v>0.51499999999998636</v>
      </c>
      <c r="Y71" s="552"/>
      <c r="Z71" s="553"/>
      <c r="AA71" s="551">
        <f t="shared" si="9"/>
        <v>1.2000000000000455E-2</v>
      </c>
      <c r="AB71" s="552"/>
      <c r="AC71" s="553"/>
    </row>
    <row r="72" spans="1:29" ht="18.75" customHeight="1">
      <c r="A72" s="554">
        <v>8</v>
      </c>
      <c r="B72" s="555"/>
      <c r="C72" s="556">
        <f t="shared" si="10"/>
        <v>150</v>
      </c>
      <c r="D72" s="557"/>
      <c r="E72" s="558"/>
      <c r="F72" s="551">
        <f t="shared" si="2"/>
        <v>0.29699999999999704</v>
      </c>
      <c r="G72" s="552"/>
      <c r="H72" s="552"/>
      <c r="I72" s="551">
        <f t="shared" si="3"/>
        <v>0.12199999999998568</v>
      </c>
      <c r="J72" s="552"/>
      <c r="K72" s="553"/>
      <c r="L72" s="551">
        <f t="shared" si="4"/>
        <v>0.29900000000000659</v>
      </c>
      <c r="M72" s="552"/>
      <c r="N72" s="552"/>
      <c r="O72" s="551">
        <f t="shared" si="5"/>
        <v>0.59499999999999886</v>
      </c>
      <c r="P72" s="552"/>
      <c r="Q72" s="553"/>
      <c r="R72" s="551">
        <f t="shared" si="6"/>
        <v>0.51499999999998636</v>
      </c>
      <c r="S72" s="552"/>
      <c r="T72" s="553"/>
      <c r="U72" s="551">
        <f t="shared" si="7"/>
        <v>7.0000000000050022E-3</v>
      </c>
      <c r="V72" s="552"/>
      <c r="W72" s="553"/>
      <c r="X72" s="551">
        <f t="shared" si="8"/>
        <v>0.51499999999998636</v>
      </c>
      <c r="Y72" s="552"/>
      <c r="Z72" s="553"/>
      <c r="AA72" s="551">
        <f t="shared" si="9"/>
        <v>1.2000000000000455E-2</v>
      </c>
      <c r="AB72" s="552"/>
      <c r="AC72" s="553"/>
    </row>
    <row r="73" spans="1:29" ht="18.75" customHeight="1">
      <c r="A73" s="554">
        <v>9</v>
      </c>
      <c r="B73" s="555"/>
      <c r="C73" s="556">
        <f t="shared" si="10"/>
        <v>150</v>
      </c>
      <c r="D73" s="557"/>
      <c r="E73" s="558"/>
      <c r="F73" s="551">
        <f t="shared" si="2"/>
        <v>0.29699999999999704</v>
      </c>
      <c r="G73" s="552"/>
      <c r="H73" s="552"/>
      <c r="I73" s="551">
        <f t="shared" si="3"/>
        <v>0.12199999999998568</v>
      </c>
      <c r="J73" s="552"/>
      <c r="K73" s="553"/>
      <c r="L73" s="551">
        <f t="shared" si="4"/>
        <v>0.29900000000000659</v>
      </c>
      <c r="M73" s="552"/>
      <c r="N73" s="552"/>
      <c r="O73" s="551">
        <f t="shared" si="5"/>
        <v>0.59499999999999886</v>
      </c>
      <c r="P73" s="552"/>
      <c r="Q73" s="553"/>
      <c r="R73" s="551">
        <f t="shared" si="6"/>
        <v>0.51499999999998636</v>
      </c>
      <c r="S73" s="552"/>
      <c r="T73" s="553"/>
      <c r="U73" s="551">
        <f t="shared" si="7"/>
        <v>7.0000000000050022E-3</v>
      </c>
      <c r="V73" s="552"/>
      <c r="W73" s="553"/>
      <c r="X73" s="551">
        <f t="shared" si="8"/>
        <v>0.51499999999998636</v>
      </c>
      <c r="Y73" s="552"/>
      <c r="Z73" s="553"/>
      <c r="AA73" s="551">
        <f t="shared" si="9"/>
        <v>1.2000000000000455E-2</v>
      </c>
      <c r="AB73" s="552"/>
      <c r="AC73" s="553"/>
    </row>
    <row r="74" spans="1:29" ht="18.75" customHeight="1">
      <c r="A74" s="554">
        <v>10</v>
      </c>
      <c r="B74" s="555"/>
      <c r="C74" s="556">
        <f t="shared" si="10"/>
        <v>150</v>
      </c>
      <c r="D74" s="557"/>
      <c r="E74" s="558"/>
      <c r="F74" s="551">
        <f t="shared" si="2"/>
        <v>0.29699999999999704</v>
      </c>
      <c r="G74" s="552"/>
      <c r="H74" s="552"/>
      <c r="I74" s="551">
        <f t="shared" si="3"/>
        <v>0.12199999999998568</v>
      </c>
      <c r="J74" s="552"/>
      <c r="K74" s="553"/>
      <c r="L74" s="551">
        <f t="shared" si="4"/>
        <v>0.29900000000000659</v>
      </c>
      <c r="M74" s="552"/>
      <c r="N74" s="552"/>
      <c r="O74" s="551">
        <f t="shared" si="5"/>
        <v>0.59499999999999886</v>
      </c>
      <c r="P74" s="552"/>
      <c r="Q74" s="553"/>
      <c r="R74" s="551">
        <f t="shared" si="6"/>
        <v>0.51499999999998636</v>
      </c>
      <c r="S74" s="552"/>
      <c r="T74" s="553"/>
      <c r="U74" s="551">
        <f t="shared" si="7"/>
        <v>7.0000000000050022E-3</v>
      </c>
      <c r="V74" s="552"/>
      <c r="W74" s="553"/>
      <c r="X74" s="551">
        <f t="shared" si="8"/>
        <v>0.51499999999998636</v>
      </c>
      <c r="Y74" s="552"/>
      <c r="Z74" s="553"/>
      <c r="AA74" s="551">
        <f t="shared" si="9"/>
        <v>1.2000000000000455E-2</v>
      </c>
      <c r="AB74" s="552"/>
      <c r="AC74" s="553"/>
    </row>
    <row r="75" spans="1:29" ht="18.75" customHeight="1">
      <c r="A75" s="554">
        <v>11</v>
      </c>
      <c r="B75" s="555"/>
      <c r="C75" s="556">
        <f t="shared" si="10"/>
        <v>150</v>
      </c>
      <c r="D75" s="557"/>
      <c r="E75" s="558"/>
      <c r="F75" s="551">
        <f t="shared" si="2"/>
        <v>0.29699999999999704</v>
      </c>
      <c r="G75" s="552"/>
      <c r="H75" s="552"/>
      <c r="I75" s="551">
        <f t="shared" si="3"/>
        <v>0.12199999999998568</v>
      </c>
      <c r="J75" s="552"/>
      <c r="K75" s="553"/>
      <c r="L75" s="551">
        <f t="shared" si="4"/>
        <v>0.29900000000000659</v>
      </c>
      <c r="M75" s="552"/>
      <c r="N75" s="552"/>
      <c r="O75" s="551">
        <f t="shared" si="5"/>
        <v>0.59499999999999886</v>
      </c>
      <c r="P75" s="552"/>
      <c r="Q75" s="553"/>
      <c r="R75" s="551">
        <f t="shared" si="6"/>
        <v>0.51499999999998636</v>
      </c>
      <c r="S75" s="552"/>
      <c r="T75" s="553"/>
      <c r="U75" s="551">
        <f t="shared" si="7"/>
        <v>7.0000000000050022E-3</v>
      </c>
      <c r="V75" s="552"/>
      <c r="W75" s="553"/>
      <c r="X75" s="551">
        <f t="shared" si="8"/>
        <v>0.51499999999998636</v>
      </c>
      <c r="Y75" s="552"/>
      <c r="Z75" s="553"/>
      <c r="AA75" s="551">
        <f t="shared" si="9"/>
        <v>1.2000000000000455E-2</v>
      </c>
      <c r="AB75" s="552"/>
      <c r="AC75" s="553"/>
    </row>
    <row r="76" spans="1:29" ht="18.75" customHeight="1">
      <c r="A76" s="554">
        <v>12</v>
      </c>
      <c r="B76" s="555"/>
      <c r="C76" s="556">
        <f t="shared" si="10"/>
        <v>150</v>
      </c>
      <c r="D76" s="557"/>
      <c r="E76" s="558"/>
      <c r="F76" s="551">
        <f t="shared" si="2"/>
        <v>0.29699999999999704</v>
      </c>
      <c r="G76" s="552"/>
      <c r="H76" s="552"/>
      <c r="I76" s="551">
        <f t="shared" si="3"/>
        <v>0.12199999999998568</v>
      </c>
      <c r="J76" s="552"/>
      <c r="K76" s="553"/>
      <c r="L76" s="551">
        <f t="shared" si="4"/>
        <v>0.29900000000000659</v>
      </c>
      <c r="M76" s="552"/>
      <c r="N76" s="552"/>
      <c r="O76" s="551">
        <f t="shared" si="5"/>
        <v>0.59499999999999886</v>
      </c>
      <c r="P76" s="552"/>
      <c r="Q76" s="553"/>
      <c r="R76" s="551">
        <f t="shared" si="6"/>
        <v>0.51499999999998636</v>
      </c>
      <c r="S76" s="552"/>
      <c r="T76" s="553"/>
      <c r="U76" s="551">
        <f t="shared" si="7"/>
        <v>7.0000000000050022E-3</v>
      </c>
      <c r="V76" s="552"/>
      <c r="W76" s="553"/>
      <c r="X76" s="551">
        <f t="shared" si="8"/>
        <v>0.51499999999998636</v>
      </c>
      <c r="Y76" s="552"/>
      <c r="Z76" s="553"/>
      <c r="AA76" s="551">
        <f t="shared" si="9"/>
        <v>1.2000000000000455E-2</v>
      </c>
      <c r="AB76" s="552"/>
      <c r="AC76" s="553"/>
    </row>
    <row r="77" spans="1:29" ht="18.75" customHeight="1">
      <c r="A77" s="554">
        <v>13</v>
      </c>
      <c r="B77" s="555"/>
      <c r="C77" s="556">
        <f t="shared" si="10"/>
        <v>150</v>
      </c>
      <c r="D77" s="557"/>
      <c r="E77" s="558"/>
      <c r="F77" s="551">
        <f t="shared" si="2"/>
        <v>0.29699999999999704</v>
      </c>
      <c r="G77" s="552"/>
      <c r="H77" s="552"/>
      <c r="I77" s="551">
        <f t="shared" si="3"/>
        <v>0.12199999999998568</v>
      </c>
      <c r="J77" s="552"/>
      <c r="K77" s="553"/>
      <c r="L77" s="551">
        <f t="shared" si="4"/>
        <v>0.29900000000000659</v>
      </c>
      <c r="M77" s="552"/>
      <c r="N77" s="552"/>
      <c r="O77" s="551">
        <f t="shared" si="5"/>
        <v>0.59499999999999886</v>
      </c>
      <c r="P77" s="552"/>
      <c r="Q77" s="553"/>
      <c r="R77" s="551">
        <f t="shared" si="6"/>
        <v>0.51499999999998636</v>
      </c>
      <c r="S77" s="552"/>
      <c r="T77" s="553"/>
      <c r="U77" s="551">
        <f t="shared" si="7"/>
        <v>7.0000000000050022E-3</v>
      </c>
      <c r="V77" s="552"/>
      <c r="W77" s="553"/>
      <c r="X77" s="551">
        <f t="shared" si="8"/>
        <v>0.51499999999998636</v>
      </c>
      <c r="Y77" s="552"/>
      <c r="Z77" s="553"/>
      <c r="AA77" s="551">
        <f t="shared" si="9"/>
        <v>1.2000000000000455E-2</v>
      </c>
      <c r="AB77" s="552"/>
      <c r="AC77" s="553"/>
    </row>
    <row r="78" spans="1:29" ht="18.75" customHeight="1">
      <c r="A78" s="554">
        <v>14</v>
      </c>
      <c r="B78" s="555"/>
      <c r="C78" s="556">
        <f t="shared" si="10"/>
        <v>150</v>
      </c>
      <c r="D78" s="557"/>
      <c r="E78" s="558"/>
      <c r="F78" s="551">
        <f t="shared" si="2"/>
        <v>0.29699999999999704</v>
      </c>
      <c r="G78" s="552"/>
      <c r="H78" s="552"/>
      <c r="I78" s="551">
        <f t="shared" si="3"/>
        <v>0.12199999999998568</v>
      </c>
      <c r="J78" s="552"/>
      <c r="K78" s="553"/>
      <c r="L78" s="551">
        <f t="shared" si="4"/>
        <v>0.29900000000000659</v>
      </c>
      <c r="M78" s="552"/>
      <c r="N78" s="552"/>
      <c r="O78" s="551">
        <f t="shared" si="5"/>
        <v>0.59499999999999886</v>
      </c>
      <c r="P78" s="552"/>
      <c r="Q78" s="553"/>
      <c r="R78" s="551">
        <f t="shared" si="6"/>
        <v>0.51499999999998636</v>
      </c>
      <c r="S78" s="552"/>
      <c r="T78" s="553"/>
      <c r="U78" s="551">
        <f t="shared" si="7"/>
        <v>7.0000000000050022E-3</v>
      </c>
      <c r="V78" s="552"/>
      <c r="W78" s="553"/>
      <c r="X78" s="551">
        <f t="shared" si="8"/>
        <v>0.51499999999998636</v>
      </c>
      <c r="Y78" s="552"/>
      <c r="Z78" s="553"/>
      <c r="AA78" s="551">
        <f t="shared" si="9"/>
        <v>1.2000000000000455E-2</v>
      </c>
      <c r="AB78" s="552"/>
      <c r="AC78" s="553"/>
    </row>
    <row r="79" spans="1:29" ht="18.75" customHeight="1">
      <c r="A79" s="554">
        <v>15</v>
      </c>
      <c r="B79" s="555"/>
      <c r="C79" s="556">
        <f t="shared" si="10"/>
        <v>150</v>
      </c>
      <c r="D79" s="557"/>
      <c r="E79" s="558"/>
      <c r="F79" s="551">
        <f t="shared" si="2"/>
        <v>0.29699999999999704</v>
      </c>
      <c r="G79" s="552"/>
      <c r="H79" s="552"/>
      <c r="I79" s="551">
        <f t="shared" si="3"/>
        <v>0.12199999999998568</v>
      </c>
      <c r="J79" s="552"/>
      <c r="K79" s="553"/>
      <c r="L79" s="551">
        <f t="shared" si="4"/>
        <v>0.29900000000000659</v>
      </c>
      <c r="M79" s="552"/>
      <c r="N79" s="552"/>
      <c r="O79" s="551">
        <f t="shared" si="5"/>
        <v>0.59499999999999886</v>
      </c>
      <c r="P79" s="552"/>
      <c r="Q79" s="553"/>
      <c r="R79" s="551">
        <f t="shared" si="6"/>
        <v>0.51499999999998636</v>
      </c>
      <c r="S79" s="552"/>
      <c r="T79" s="553"/>
      <c r="U79" s="551">
        <f t="shared" si="7"/>
        <v>7.0000000000050022E-3</v>
      </c>
      <c r="V79" s="552"/>
      <c r="W79" s="553"/>
      <c r="X79" s="551">
        <f t="shared" si="8"/>
        <v>0.51499999999998636</v>
      </c>
      <c r="Y79" s="552"/>
      <c r="Z79" s="553"/>
      <c r="AA79" s="551">
        <f t="shared" si="9"/>
        <v>1.2000000000000455E-2</v>
      </c>
      <c r="AB79" s="552"/>
      <c r="AC79" s="553"/>
    </row>
    <row r="80" spans="1:29" ht="18.75" customHeight="1">
      <c r="A80" s="554">
        <v>16</v>
      </c>
      <c r="B80" s="555"/>
      <c r="C80" s="556">
        <f t="shared" si="10"/>
        <v>150</v>
      </c>
      <c r="D80" s="557"/>
      <c r="E80" s="558"/>
      <c r="F80" s="551">
        <f t="shared" si="2"/>
        <v>0.29699999999999704</v>
      </c>
      <c r="G80" s="552"/>
      <c r="H80" s="552"/>
      <c r="I80" s="551">
        <f t="shared" si="3"/>
        <v>0.12199999999998568</v>
      </c>
      <c r="J80" s="552"/>
      <c r="K80" s="553"/>
      <c r="L80" s="551">
        <f t="shared" si="4"/>
        <v>0.29900000000000659</v>
      </c>
      <c r="M80" s="552"/>
      <c r="N80" s="552"/>
      <c r="O80" s="551">
        <f t="shared" si="5"/>
        <v>0.59499999999999886</v>
      </c>
      <c r="P80" s="552"/>
      <c r="Q80" s="553"/>
      <c r="R80" s="551">
        <f t="shared" si="6"/>
        <v>0.51499999999998636</v>
      </c>
      <c r="S80" s="552"/>
      <c r="T80" s="553"/>
      <c r="U80" s="551">
        <f t="shared" si="7"/>
        <v>7.0000000000050022E-3</v>
      </c>
      <c r="V80" s="552"/>
      <c r="W80" s="553"/>
      <c r="X80" s="551">
        <f t="shared" si="8"/>
        <v>0.51499999999998636</v>
      </c>
      <c r="Y80" s="552"/>
      <c r="Z80" s="553"/>
      <c r="AA80" s="551">
        <f t="shared" si="9"/>
        <v>1.2000000000000455E-2</v>
      </c>
      <c r="AB80" s="552"/>
      <c r="AC80" s="553"/>
    </row>
    <row r="81" spans="1:29" ht="18.75" customHeight="1">
      <c r="A81" s="554">
        <v>17</v>
      </c>
      <c r="B81" s="555"/>
      <c r="C81" s="556">
        <f t="shared" si="10"/>
        <v>150</v>
      </c>
      <c r="D81" s="557"/>
      <c r="E81" s="558"/>
      <c r="F81" s="551">
        <f t="shared" si="2"/>
        <v>0.29699999999999704</v>
      </c>
      <c r="G81" s="552"/>
      <c r="H81" s="552"/>
      <c r="I81" s="551">
        <f t="shared" si="3"/>
        <v>0.12199999999998568</v>
      </c>
      <c r="J81" s="552"/>
      <c r="K81" s="553"/>
      <c r="L81" s="551">
        <f t="shared" si="4"/>
        <v>0.29900000000000659</v>
      </c>
      <c r="M81" s="552"/>
      <c r="N81" s="552"/>
      <c r="O81" s="551">
        <f t="shared" si="5"/>
        <v>0.59499999999999886</v>
      </c>
      <c r="P81" s="552"/>
      <c r="Q81" s="553"/>
      <c r="R81" s="551">
        <f t="shared" si="6"/>
        <v>0.51499999999998636</v>
      </c>
      <c r="S81" s="552"/>
      <c r="T81" s="553"/>
      <c r="U81" s="551">
        <f t="shared" si="7"/>
        <v>7.0000000000050022E-3</v>
      </c>
      <c r="V81" s="552"/>
      <c r="W81" s="553"/>
      <c r="X81" s="551">
        <f t="shared" si="8"/>
        <v>0.51499999999998636</v>
      </c>
      <c r="Y81" s="552"/>
      <c r="Z81" s="553"/>
      <c r="AA81" s="551">
        <f t="shared" si="9"/>
        <v>1.2000000000000455E-2</v>
      </c>
      <c r="AB81" s="552"/>
      <c r="AC81" s="553"/>
    </row>
    <row r="82" spans="1:29" ht="18.75" customHeight="1">
      <c r="A82" s="554">
        <v>18</v>
      </c>
      <c r="B82" s="555"/>
      <c r="C82" s="556">
        <f t="shared" si="10"/>
        <v>150</v>
      </c>
      <c r="D82" s="557"/>
      <c r="E82" s="558"/>
      <c r="F82" s="551">
        <f t="shared" si="2"/>
        <v>0.29699999999999704</v>
      </c>
      <c r="G82" s="552"/>
      <c r="H82" s="552"/>
      <c r="I82" s="551">
        <f t="shared" si="3"/>
        <v>0.12199999999998568</v>
      </c>
      <c r="J82" s="552"/>
      <c r="K82" s="553"/>
      <c r="L82" s="551">
        <f t="shared" si="4"/>
        <v>0.29900000000000659</v>
      </c>
      <c r="M82" s="552"/>
      <c r="N82" s="552"/>
      <c r="O82" s="551">
        <f t="shared" si="5"/>
        <v>0.59499999999999886</v>
      </c>
      <c r="P82" s="552"/>
      <c r="Q82" s="553"/>
      <c r="R82" s="551">
        <f t="shared" si="6"/>
        <v>0.51499999999998636</v>
      </c>
      <c r="S82" s="552"/>
      <c r="T82" s="553"/>
      <c r="U82" s="551">
        <f t="shared" si="7"/>
        <v>7.0000000000050022E-3</v>
      </c>
      <c r="V82" s="552"/>
      <c r="W82" s="553"/>
      <c r="X82" s="551">
        <f t="shared" si="8"/>
        <v>0.51499999999998636</v>
      </c>
      <c r="Y82" s="552"/>
      <c r="Z82" s="553"/>
      <c r="AA82" s="551">
        <f t="shared" si="9"/>
        <v>1.2000000000000455E-2</v>
      </c>
      <c r="AB82" s="552"/>
      <c r="AC82" s="553"/>
    </row>
    <row r="83" spans="1:29" ht="18.75" customHeight="1">
      <c r="A83" s="554">
        <v>19</v>
      </c>
      <c r="B83" s="555"/>
      <c r="C83" s="556">
        <f t="shared" si="10"/>
        <v>150</v>
      </c>
      <c r="D83" s="557"/>
      <c r="E83" s="558"/>
      <c r="F83" s="551">
        <f t="shared" si="2"/>
        <v>0.29699999999999704</v>
      </c>
      <c r="G83" s="552"/>
      <c r="H83" s="552"/>
      <c r="I83" s="551">
        <f t="shared" si="3"/>
        <v>0.12199999999998568</v>
      </c>
      <c r="J83" s="552"/>
      <c r="K83" s="553"/>
      <c r="L83" s="551">
        <f t="shared" si="4"/>
        <v>0.29900000000000659</v>
      </c>
      <c r="M83" s="552"/>
      <c r="N83" s="552"/>
      <c r="O83" s="551">
        <f t="shared" si="5"/>
        <v>0.59499999999999886</v>
      </c>
      <c r="P83" s="552"/>
      <c r="Q83" s="553"/>
      <c r="R83" s="551">
        <f t="shared" si="6"/>
        <v>0.51499999999998636</v>
      </c>
      <c r="S83" s="552"/>
      <c r="T83" s="553"/>
      <c r="U83" s="551">
        <f t="shared" si="7"/>
        <v>7.0000000000050022E-3</v>
      </c>
      <c r="V83" s="552"/>
      <c r="W83" s="553"/>
      <c r="X83" s="551">
        <f t="shared" si="8"/>
        <v>0.51499999999998636</v>
      </c>
      <c r="Y83" s="552"/>
      <c r="Z83" s="553"/>
      <c r="AA83" s="551">
        <f t="shared" si="9"/>
        <v>1.2000000000000455E-2</v>
      </c>
      <c r="AB83" s="552"/>
      <c r="AC83" s="553"/>
    </row>
    <row r="84" spans="1:29" ht="18.75" customHeight="1">
      <c r="A84" s="554">
        <v>20</v>
      </c>
      <c r="B84" s="555"/>
      <c r="C84" s="556">
        <f t="shared" si="10"/>
        <v>150</v>
      </c>
      <c r="D84" s="557"/>
      <c r="E84" s="558"/>
      <c r="F84" s="551">
        <f t="shared" si="2"/>
        <v>0.29699999999999704</v>
      </c>
      <c r="G84" s="552"/>
      <c r="H84" s="552"/>
      <c r="I84" s="551">
        <f t="shared" si="3"/>
        <v>0.12199999999998568</v>
      </c>
      <c r="J84" s="552"/>
      <c r="K84" s="553"/>
      <c r="L84" s="551">
        <f t="shared" si="4"/>
        <v>0.29900000000000659</v>
      </c>
      <c r="M84" s="552"/>
      <c r="N84" s="552"/>
      <c r="O84" s="551">
        <f t="shared" si="5"/>
        <v>0.59499999999999886</v>
      </c>
      <c r="P84" s="552"/>
      <c r="Q84" s="553"/>
      <c r="R84" s="551">
        <f t="shared" si="6"/>
        <v>0.51499999999998636</v>
      </c>
      <c r="S84" s="552"/>
      <c r="T84" s="553"/>
      <c r="U84" s="551">
        <f t="shared" si="7"/>
        <v>7.0000000000050022E-3</v>
      </c>
      <c r="V84" s="552"/>
      <c r="W84" s="553"/>
      <c r="X84" s="551">
        <f t="shared" si="8"/>
        <v>0.51499999999998636</v>
      </c>
      <c r="Y84" s="552"/>
      <c r="Z84" s="553"/>
      <c r="AA84" s="551">
        <f t="shared" si="9"/>
        <v>1.2000000000000455E-2</v>
      </c>
      <c r="AB84" s="552"/>
      <c r="AC84" s="553"/>
    </row>
    <row r="85" spans="1:29" ht="18.75" customHeight="1">
      <c r="A85" s="554">
        <v>21</v>
      </c>
      <c r="B85" s="555"/>
      <c r="C85" s="556">
        <f t="shared" si="10"/>
        <v>150</v>
      </c>
      <c r="D85" s="557"/>
      <c r="E85" s="558"/>
      <c r="F85" s="551">
        <f t="shared" si="2"/>
        <v>0.29699999999999704</v>
      </c>
      <c r="G85" s="552"/>
      <c r="H85" s="552"/>
      <c r="I85" s="551">
        <f t="shared" si="3"/>
        <v>0.12199999999998568</v>
      </c>
      <c r="J85" s="552"/>
      <c r="K85" s="553"/>
      <c r="L85" s="551">
        <f t="shared" si="4"/>
        <v>0.29900000000000659</v>
      </c>
      <c r="M85" s="552"/>
      <c r="N85" s="552"/>
      <c r="O85" s="551">
        <f t="shared" si="5"/>
        <v>0.59499999999999886</v>
      </c>
      <c r="P85" s="552"/>
      <c r="Q85" s="553"/>
      <c r="R85" s="551">
        <f t="shared" si="6"/>
        <v>0.51499999999998636</v>
      </c>
      <c r="S85" s="552"/>
      <c r="T85" s="553"/>
      <c r="U85" s="551">
        <f t="shared" si="7"/>
        <v>7.0000000000050022E-3</v>
      </c>
      <c r="V85" s="552"/>
      <c r="W85" s="553"/>
      <c r="X85" s="551">
        <f t="shared" si="8"/>
        <v>0.51499999999998636</v>
      </c>
      <c r="Y85" s="552"/>
      <c r="Z85" s="553"/>
      <c r="AA85" s="551">
        <f t="shared" si="9"/>
        <v>1.2000000000000455E-2</v>
      </c>
      <c r="AB85" s="552"/>
      <c r="AC85" s="553"/>
    </row>
    <row r="86" spans="1:29" ht="18.75" customHeight="1">
      <c r="A86" s="554">
        <v>22</v>
      </c>
      <c r="B86" s="555"/>
      <c r="C86" s="556">
        <f>C38</f>
        <v>150</v>
      </c>
      <c r="D86" s="557"/>
      <c r="E86" s="558"/>
      <c r="F86" s="551">
        <f t="shared" si="2"/>
        <v>0.29699999999999704</v>
      </c>
      <c r="G86" s="552"/>
      <c r="H86" s="552"/>
      <c r="I86" s="551">
        <f t="shared" si="3"/>
        <v>0.12199999999998568</v>
      </c>
      <c r="J86" s="552"/>
      <c r="K86" s="553"/>
      <c r="L86" s="551">
        <f t="shared" si="4"/>
        <v>0.29900000000000659</v>
      </c>
      <c r="M86" s="552"/>
      <c r="N86" s="552"/>
      <c r="O86" s="551">
        <f t="shared" si="5"/>
        <v>0.59499999999999886</v>
      </c>
      <c r="P86" s="552"/>
      <c r="Q86" s="553"/>
      <c r="R86" s="551">
        <f t="shared" si="6"/>
        <v>0.51499999999998636</v>
      </c>
      <c r="S86" s="552"/>
      <c r="T86" s="553"/>
      <c r="U86" s="551">
        <f t="shared" si="7"/>
        <v>7.0000000000050022E-3</v>
      </c>
      <c r="V86" s="552"/>
      <c r="W86" s="553"/>
      <c r="X86" s="551">
        <f t="shared" si="8"/>
        <v>0.51499999999998636</v>
      </c>
      <c r="Y86" s="552"/>
      <c r="Z86" s="553"/>
      <c r="AA86" s="551">
        <f t="shared" si="9"/>
        <v>1.2000000000000455E-2</v>
      </c>
      <c r="AB86" s="552"/>
      <c r="AC86" s="553"/>
    </row>
    <row r="87" spans="1:29" ht="18.75" customHeight="1">
      <c r="A87" s="554">
        <v>23</v>
      </c>
      <c r="B87" s="555"/>
      <c r="C87" s="556">
        <f t="shared" si="10"/>
        <v>150</v>
      </c>
      <c r="D87" s="557"/>
      <c r="E87" s="558"/>
      <c r="F87" s="551">
        <f t="shared" si="2"/>
        <v>0.29699999999999704</v>
      </c>
      <c r="G87" s="552"/>
      <c r="H87" s="552"/>
      <c r="I87" s="551">
        <f t="shared" si="3"/>
        <v>0.12199999999998568</v>
      </c>
      <c r="J87" s="552"/>
      <c r="K87" s="553"/>
      <c r="L87" s="551">
        <f t="shared" si="4"/>
        <v>0.29900000000000659</v>
      </c>
      <c r="M87" s="552"/>
      <c r="N87" s="552"/>
      <c r="O87" s="551">
        <f t="shared" si="5"/>
        <v>0.59499999999999886</v>
      </c>
      <c r="P87" s="552"/>
      <c r="Q87" s="553"/>
      <c r="R87" s="551">
        <f t="shared" si="6"/>
        <v>0.51499999999998636</v>
      </c>
      <c r="S87" s="552"/>
      <c r="T87" s="553"/>
      <c r="U87" s="551">
        <f t="shared" si="7"/>
        <v>7.0000000000050022E-3</v>
      </c>
      <c r="V87" s="552"/>
      <c r="W87" s="553"/>
      <c r="X87" s="551">
        <f t="shared" si="8"/>
        <v>0.51499999999998636</v>
      </c>
      <c r="Y87" s="552"/>
      <c r="Z87" s="553"/>
      <c r="AA87" s="551">
        <f t="shared" si="9"/>
        <v>1.2000000000000455E-2</v>
      </c>
      <c r="AB87" s="552"/>
      <c r="AC87" s="553"/>
    </row>
    <row r="88" spans="1:29" ht="18.75" customHeight="1">
      <c r="A88" s="554">
        <v>24</v>
      </c>
      <c r="B88" s="555"/>
      <c r="C88" s="556">
        <f t="shared" si="10"/>
        <v>150</v>
      </c>
      <c r="D88" s="557"/>
      <c r="E88" s="558"/>
      <c r="F88" s="551">
        <f t="shared" si="2"/>
        <v>0.29699999999999704</v>
      </c>
      <c r="G88" s="552"/>
      <c r="H88" s="552"/>
      <c r="I88" s="551">
        <f t="shared" si="3"/>
        <v>0.12199999999998568</v>
      </c>
      <c r="J88" s="552"/>
      <c r="K88" s="553"/>
      <c r="L88" s="551">
        <f t="shared" si="4"/>
        <v>0.29900000000000659</v>
      </c>
      <c r="M88" s="552"/>
      <c r="N88" s="552"/>
      <c r="O88" s="551">
        <f t="shared" si="5"/>
        <v>0.59499999999999886</v>
      </c>
      <c r="P88" s="552"/>
      <c r="Q88" s="553"/>
      <c r="R88" s="551">
        <f t="shared" si="6"/>
        <v>0.51499999999998636</v>
      </c>
      <c r="S88" s="552"/>
      <c r="T88" s="553"/>
      <c r="U88" s="551">
        <f t="shared" si="7"/>
        <v>7.0000000000050022E-3</v>
      </c>
      <c r="V88" s="552"/>
      <c r="W88" s="553"/>
      <c r="X88" s="551">
        <f t="shared" si="8"/>
        <v>0.51499999999998636</v>
      </c>
      <c r="Y88" s="552"/>
      <c r="Z88" s="553"/>
      <c r="AA88" s="551">
        <f t="shared" si="9"/>
        <v>1.2000000000000455E-2</v>
      </c>
      <c r="AB88" s="552"/>
      <c r="AC88" s="553"/>
    </row>
    <row r="89" spans="1:29" ht="18.75" customHeight="1">
      <c r="A89" s="554">
        <v>25</v>
      </c>
      <c r="B89" s="555"/>
      <c r="C89" s="556">
        <f t="shared" si="10"/>
        <v>150</v>
      </c>
      <c r="D89" s="557"/>
      <c r="E89" s="558"/>
      <c r="F89" s="551">
        <f t="shared" si="2"/>
        <v>0.29699999999999704</v>
      </c>
      <c r="G89" s="552"/>
      <c r="H89" s="552"/>
      <c r="I89" s="551">
        <f t="shared" si="3"/>
        <v>0.12199999999998568</v>
      </c>
      <c r="J89" s="552"/>
      <c r="K89" s="553"/>
      <c r="L89" s="551">
        <f t="shared" si="4"/>
        <v>0.29900000000000659</v>
      </c>
      <c r="M89" s="552"/>
      <c r="N89" s="552"/>
      <c r="O89" s="551">
        <f t="shared" si="5"/>
        <v>0.59499999999999886</v>
      </c>
      <c r="P89" s="552"/>
      <c r="Q89" s="553"/>
      <c r="R89" s="551">
        <f t="shared" si="6"/>
        <v>0.51499999999998636</v>
      </c>
      <c r="S89" s="552"/>
      <c r="T89" s="553"/>
      <c r="U89" s="551">
        <f t="shared" si="7"/>
        <v>7.0000000000050022E-3</v>
      </c>
      <c r="V89" s="552"/>
      <c r="W89" s="553"/>
      <c r="X89" s="551">
        <f t="shared" si="8"/>
        <v>0.51499999999998636</v>
      </c>
      <c r="Y89" s="552"/>
      <c r="Z89" s="553"/>
      <c r="AA89" s="551">
        <f t="shared" si="9"/>
        <v>1.2000000000000455E-2</v>
      </c>
      <c r="AB89" s="552"/>
      <c r="AC89" s="553"/>
    </row>
    <row r="90" spans="1:29" ht="18.75" customHeight="1">
      <c r="A90" s="554">
        <v>26</v>
      </c>
      <c r="B90" s="555"/>
      <c r="C90" s="556">
        <f t="shared" si="10"/>
        <v>150</v>
      </c>
      <c r="D90" s="557"/>
      <c r="E90" s="558"/>
      <c r="F90" s="551">
        <f t="shared" si="2"/>
        <v>0.29699999999999704</v>
      </c>
      <c r="G90" s="552"/>
      <c r="H90" s="552"/>
      <c r="I90" s="551">
        <f t="shared" si="3"/>
        <v>0.12199999999998568</v>
      </c>
      <c r="J90" s="552"/>
      <c r="K90" s="553"/>
      <c r="L90" s="551">
        <f t="shared" si="4"/>
        <v>0.29900000000000659</v>
      </c>
      <c r="M90" s="552"/>
      <c r="N90" s="552"/>
      <c r="O90" s="551">
        <f t="shared" si="5"/>
        <v>0.59499999999999886</v>
      </c>
      <c r="P90" s="552"/>
      <c r="Q90" s="553"/>
      <c r="R90" s="551">
        <f t="shared" si="6"/>
        <v>0.51499999999998636</v>
      </c>
      <c r="S90" s="552"/>
      <c r="T90" s="553"/>
      <c r="U90" s="551">
        <f t="shared" si="7"/>
        <v>7.0000000000050022E-3</v>
      </c>
      <c r="V90" s="552"/>
      <c r="W90" s="553"/>
      <c r="X90" s="551">
        <f t="shared" si="8"/>
        <v>0.51499999999998636</v>
      </c>
      <c r="Y90" s="552"/>
      <c r="Z90" s="553"/>
      <c r="AA90" s="551">
        <f t="shared" si="9"/>
        <v>1.2000000000000455E-2</v>
      </c>
      <c r="AB90" s="552"/>
      <c r="AC90" s="553"/>
    </row>
    <row r="91" spans="1:29" ht="18.75" customHeight="1">
      <c r="A91" s="554">
        <v>27</v>
      </c>
      <c r="B91" s="555"/>
      <c r="C91" s="556">
        <f t="shared" si="10"/>
        <v>150</v>
      </c>
      <c r="D91" s="557"/>
      <c r="E91" s="558"/>
      <c r="F91" s="551">
        <f t="shared" si="2"/>
        <v>0.29699999999999704</v>
      </c>
      <c r="G91" s="552"/>
      <c r="H91" s="552"/>
      <c r="I91" s="551">
        <f t="shared" si="3"/>
        <v>0.12199999999998568</v>
      </c>
      <c r="J91" s="552"/>
      <c r="K91" s="553"/>
      <c r="L91" s="551">
        <f t="shared" si="4"/>
        <v>0.29900000000000659</v>
      </c>
      <c r="M91" s="552"/>
      <c r="N91" s="552"/>
      <c r="O91" s="551">
        <f t="shared" si="5"/>
        <v>0.59499999999999886</v>
      </c>
      <c r="P91" s="552"/>
      <c r="Q91" s="553"/>
      <c r="R91" s="551">
        <f t="shared" si="6"/>
        <v>0.51499999999998636</v>
      </c>
      <c r="S91" s="552"/>
      <c r="T91" s="553"/>
      <c r="U91" s="551">
        <f t="shared" si="7"/>
        <v>7.0000000000050022E-3</v>
      </c>
      <c r="V91" s="552"/>
      <c r="W91" s="553"/>
      <c r="X91" s="551">
        <f t="shared" si="8"/>
        <v>0.51499999999998636</v>
      </c>
      <c r="Y91" s="552"/>
      <c r="Z91" s="553"/>
      <c r="AA91" s="551">
        <f t="shared" si="9"/>
        <v>1.2000000000000455E-2</v>
      </c>
      <c r="AB91" s="552"/>
      <c r="AC91" s="553"/>
    </row>
    <row r="92" spans="1:29" ht="18.75" customHeight="1">
      <c r="A92" s="554">
        <v>28</v>
      </c>
      <c r="B92" s="555"/>
      <c r="C92" s="556">
        <f t="shared" si="10"/>
        <v>150</v>
      </c>
      <c r="D92" s="557"/>
      <c r="E92" s="558"/>
      <c r="F92" s="551">
        <f t="shared" si="2"/>
        <v>0.29699999999999704</v>
      </c>
      <c r="G92" s="552"/>
      <c r="H92" s="552"/>
      <c r="I92" s="551">
        <f t="shared" si="3"/>
        <v>0.12199999999998568</v>
      </c>
      <c r="J92" s="552"/>
      <c r="K92" s="553"/>
      <c r="L92" s="551">
        <f t="shared" si="4"/>
        <v>0.29900000000000659</v>
      </c>
      <c r="M92" s="552"/>
      <c r="N92" s="552"/>
      <c r="O92" s="551">
        <f t="shared" si="5"/>
        <v>0.59499999999999886</v>
      </c>
      <c r="P92" s="552"/>
      <c r="Q92" s="553"/>
      <c r="R92" s="551">
        <f t="shared" si="6"/>
        <v>0.51499999999998636</v>
      </c>
      <c r="S92" s="552"/>
      <c r="T92" s="553"/>
      <c r="U92" s="551">
        <f t="shared" si="7"/>
        <v>7.0000000000050022E-3</v>
      </c>
      <c r="V92" s="552"/>
      <c r="W92" s="553"/>
      <c r="X92" s="551">
        <f t="shared" si="8"/>
        <v>0.51499999999998636</v>
      </c>
      <c r="Y92" s="552"/>
      <c r="Z92" s="553"/>
      <c r="AA92" s="551">
        <f t="shared" si="9"/>
        <v>1.2000000000000455E-2</v>
      </c>
      <c r="AB92" s="552"/>
      <c r="AC92" s="553"/>
    </row>
    <row r="93" spans="1:29" ht="18.75" customHeight="1">
      <c r="A93" s="554">
        <v>29</v>
      </c>
      <c r="B93" s="555"/>
      <c r="C93" s="556">
        <f t="shared" si="10"/>
        <v>150</v>
      </c>
      <c r="D93" s="557"/>
      <c r="E93" s="558"/>
      <c r="F93" s="551">
        <f t="shared" si="2"/>
        <v>0.29699999999999704</v>
      </c>
      <c r="G93" s="552"/>
      <c r="H93" s="552"/>
      <c r="I93" s="551">
        <f t="shared" si="3"/>
        <v>0.12199999999998568</v>
      </c>
      <c r="J93" s="552"/>
      <c r="K93" s="553"/>
      <c r="L93" s="551">
        <f t="shared" si="4"/>
        <v>0.29900000000000659</v>
      </c>
      <c r="M93" s="552"/>
      <c r="N93" s="552"/>
      <c r="O93" s="551">
        <f t="shared" si="5"/>
        <v>0.59499999999999886</v>
      </c>
      <c r="P93" s="552"/>
      <c r="Q93" s="553"/>
      <c r="R93" s="551">
        <f t="shared" si="6"/>
        <v>0.51499999999998636</v>
      </c>
      <c r="S93" s="552"/>
      <c r="T93" s="553"/>
      <c r="U93" s="551">
        <f t="shared" si="7"/>
        <v>7.0000000000050022E-3</v>
      </c>
      <c r="V93" s="552"/>
      <c r="W93" s="553"/>
      <c r="X93" s="551">
        <f t="shared" si="8"/>
        <v>0.51499999999998636</v>
      </c>
      <c r="Y93" s="552"/>
      <c r="Z93" s="553"/>
      <c r="AA93" s="551">
        <f t="shared" si="9"/>
        <v>1.2000000000000455E-2</v>
      </c>
      <c r="AB93" s="552"/>
      <c r="AC93" s="553"/>
    </row>
    <row r="94" spans="1:29" ht="18.75" customHeight="1">
      <c r="A94" s="562">
        <v>30</v>
      </c>
      <c r="B94" s="563"/>
      <c r="C94" s="564">
        <f t="shared" si="10"/>
        <v>150</v>
      </c>
      <c r="D94" s="565"/>
      <c r="E94" s="566"/>
      <c r="F94" s="559">
        <f t="shared" si="2"/>
        <v>0.29699999999999704</v>
      </c>
      <c r="G94" s="560"/>
      <c r="H94" s="561"/>
      <c r="I94" s="559">
        <f t="shared" si="3"/>
        <v>0.12199999999998568</v>
      </c>
      <c r="J94" s="560"/>
      <c r="K94" s="561"/>
      <c r="L94" s="559">
        <f t="shared" si="4"/>
        <v>0.29900000000000659</v>
      </c>
      <c r="M94" s="560"/>
      <c r="N94" s="561"/>
      <c r="O94" s="559">
        <f t="shared" si="5"/>
        <v>0.59499999999999886</v>
      </c>
      <c r="P94" s="560"/>
      <c r="Q94" s="561"/>
      <c r="R94" s="559">
        <f t="shared" si="6"/>
        <v>0.51499999999998636</v>
      </c>
      <c r="S94" s="560"/>
      <c r="T94" s="561"/>
      <c r="U94" s="559">
        <f t="shared" si="7"/>
        <v>7.0000000000050022E-3</v>
      </c>
      <c r="V94" s="560"/>
      <c r="W94" s="561"/>
      <c r="X94" s="559">
        <f t="shared" si="8"/>
        <v>0.51499999999998636</v>
      </c>
      <c r="Y94" s="560"/>
      <c r="Z94" s="561"/>
      <c r="AA94" s="559">
        <f t="shared" si="9"/>
        <v>1.2000000000000455E-2</v>
      </c>
      <c r="AB94" s="560"/>
      <c r="AC94" s="561"/>
    </row>
    <row r="96" spans="1:29" ht="18.75" customHeight="1">
      <c r="A96" s="391" t="s">
        <v>87</v>
      </c>
      <c r="E96" s="391" t="s">
        <v>9</v>
      </c>
      <c r="F96" s="392" t="str">
        <f>'Data Record(50)'!$F$96</f>
        <v>Ms. Arunkamon Raramanus</v>
      </c>
      <c r="G96" s="393"/>
      <c r="H96" s="393"/>
      <c r="I96" s="393"/>
      <c r="J96" s="393"/>
      <c r="K96" s="393"/>
    </row>
    <row r="99" spans="4:8" ht="18.75" customHeight="1">
      <c r="D99" s="394">
        <v>10</v>
      </c>
      <c r="E99" s="394"/>
      <c r="F99" s="395" t="s">
        <v>67</v>
      </c>
      <c r="G99" s="396"/>
      <c r="H99" s="367"/>
    </row>
    <row r="100" spans="4:8" ht="18.75" customHeight="1">
      <c r="D100" s="397">
        <v>11</v>
      </c>
      <c r="E100" s="397"/>
      <c r="F100" s="395" t="s">
        <v>69</v>
      </c>
      <c r="G100" s="396"/>
      <c r="H100" s="367"/>
    </row>
  </sheetData>
  <mergeCells count="744">
    <mergeCell ref="A57:D57"/>
    <mergeCell ref="A58:D58"/>
    <mergeCell ref="A59:D59"/>
    <mergeCell ref="A60:D60"/>
    <mergeCell ref="R3:S3"/>
    <mergeCell ref="U3:V3"/>
    <mergeCell ref="F5:AC5"/>
    <mergeCell ref="F6:O6"/>
    <mergeCell ref="T6:AC6"/>
    <mergeCell ref="D8:E8"/>
    <mergeCell ref="G8:H8"/>
    <mergeCell ref="O8:P8"/>
    <mergeCell ref="X8:Y8"/>
    <mergeCell ref="A17:B17"/>
    <mergeCell ref="C17:D17"/>
    <mergeCell ref="E17:G17"/>
    <mergeCell ref="H17:J17"/>
    <mergeCell ref="K17:M17"/>
    <mergeCell ref="O9:AC9"/>
    <mergeCell ref="A15:B15"/>
    <mergeCell ref="C15:D15"/>
    <mergeCell ref="E15:AE15"/>
    <mergeCell ref="A16:B16"/>
    <mergeCell ref="C16:D16"/>
    <mergeCell ref="Q1:V1"/>
    <mergeCell ref="P2:T2"/>
    <mergeCell ref="Z2:AD2"/>
    <mergeCell ref="A1:K2"/>
    <mergeCell ref="A3:K3"/>
    <mergeCell ref="A4:K4"/>
    <mergeCell ref="D7:J7"/>
    <mergeCell ref="L7:N7"/>
    <mergeCell ref="O7:V7"/>
    <mergeCell ref="W7:X7"/>
    <mergeCell ref="Y7:AC7"/>
    <mergeCell ref="E16:G16"/>
    <mergeCell ref="H16:J16"/>
    <mergeCell ref="K16:M16"/>
    <mergeCell ref="N16:P16"/>
    <mergeCell ref="N17:P17"/>
    <mergeCell ref="Q17:S17"/>
    <mergeCell ref="T17:V17"/>
    <mergeCell ref="W17:Y17"/>
    <mergeCell ref="Z17:AB17"/>
    <mergeCell ref="AC17:AE17"/>
    <mergeCell ref="Q16:S16"/>
    <mergeCell ref="T16:V16"/>
    <mergeCell ref="W16:Y16"/>
    <mergeCell ref="Z16:AB16"/>
    <mergeCell ref="AC16:AE16"/>
    <mergeCell ref="A19:B19"/>
    <mergeCell ref="C19:D19"/>
    <mergeCell ref="E19:G19"/>
    <mergeCell ref="H19:J19"/>
    <mergeCell ref="K19:M19"/>
    <mergeCell ref="A18:B18"/>
    <mergeCell ref="C18:D18"/>
    <mergeCell ref="E18:G18"/>
    <mergeCell ref="H18:J18"/>
    <mergeCell ref="K18:M18"/>
    <mergeCell ref="N19:P19"/>
    <mergeCell ref="Q19:S19"/>
    <mergeCell ref="T19:V19"/>
    <mergeCell ref="W19:Y19"/>
    <mergeCell ref="Z19:AB19"/>
    <mergeCell ref="AC19:AE19"/>
    <mergeCell ref="Q18:S18"/>
    <mergeCell ref="T18:V18"/>
    <mergeCell ref="W18:Y18"/>
    <mergeCell ref="Z18:AB18"/>
    <mergeCell ref="AC18:AE18"/>
    <mergeCell ref="N18:P18"/>
    <mergeCell ref="A21:B21"/>
    <mergeCell ref="C21:D21"/>
    <mergeCell ref="E21:G21"/>
    <mergeCell ref="H21:J21"/>
    <mergeCell ref="K21:M21"/>
    <mergeCell ref="A20:B20"/>
    <mergeCell ref="C20:D20"/>
    <mergeCell ref="E20:G20"/>
    <mergeCell ref="H20:J20"/>
    <mergeCell ref="K20:M20"/>
    <mergeCell ref="N21:P21"/>
    <mergeCell ref="Q21:S21"/>
    <mergeCell ref="T21:V21"/>
    <mergeCell ref="W21:Y21"/>
    <mergeCell ref="Z21:AB21"/>
    <mergeCell ref="AC21:AE21"/>
    <mergeCell ref="Q20:S20"/>
    <mergeCell ref="T20:V20"/>
    <mergeCell ref="W20:Y20"/>
    <mergeCell ref="Z20:AB20"/>
    <mergeCell ref="AC20:AE20"/>
    <mergeCell ref="N20:P20"/>
    <mergeCell ref="A23:B23"/>
    <mergeCell ref="C23:D23"/>
    <mergeCell ref="E23:G23"/>
    <mergeCell ref="H23:J23"/>
    <mergeCell ref="K23:M23"/>
    <mergeCell ref="A22:B22"/>
    <mergeCell ref="C22:D22"/>
    <mergeCell ref="E22:G22"/>
    <mergeCell ref="H22:J22"/>
    <mergeCell ref="K22:M22"/>
    <mergeCell ref="N23:P23"/>
    <mergeCell ref="Q23:S23"/>
    <mergeCell ref="T23:V23"/>
    <mergeCell ref="W23:Y23"/>
    <mergeCell ref="Z23:AB23"/>
    <mergeCell ref="AC23:AE23"/>
    <mergeCell ref="Q22:S22"/>
    <mergeCell ref="T22:V22"/>
    <mergeCell ref="W22:Y22"/>
    <mergeCell ref="Z22:AB22"/>
    <mergeCell ref="AC22:AE22"/>
    <mergeCell ref="N22:P22"/>
    <mergeCell ref="A25:B25"/>
    <mergeCell ref="C25:D25"/>
    <mergeCell ref="E25:G25"/>
    <mergeCell ref="H25:J25"/>
    <mergeCell ref="K25:M25"/>
    <mergeCell ref="A24:B24"/>
    <mergeCell ref="C24:D24"/>
    <mergeCell ref="E24:G24"/>
    <mergeCell ref="H24:J24"/>
    <mergeCell ref="K24:M24"/>
    <mergeCell ref="N25:P25"/>
    <mergeCell ref="Q25:S25"/>
    <mergeCell ref="T25:V25"/>
    <mergeCell ref="W25:Y25"/>
    <mergeCell ref="Z25:AB25"/>
    <mergeCell ref="AC25:AE25"/>
    <mergeCell ref="Q24:S24"/>
    <mergeCell ref="T24:V24"/>
    <mergeCell ref="W24:Y24"/>
    <mergeCell ref="Z24:AB24"/>
    <mergeCell ref="AC24:AE24"/>
    <mergeCell ref="N24:P24"/>
    <mergeCell ref="A27:B27"/>
    <mergeCell ref="C27:D27"/>
    <mergeCell ref="E27:G27"/>
    <mergeCell ref="H27:J27"/>
    <mergeCell ref="K27:M27"/>
    <mergeCell ref="A26:B26"/>
    <mergeCell ref="C26:D26"/>
    <mergeCell ref="E26:G26"/>
    <mergeCell ref="H26:J26"/>
    <mergeCell ref="K26:M26"/>
    <mergeCell ref="N27:P27"/>
    <mergeCell ref="Q27:S27"/>
    <mergeCell ref="T27:V27"/>
    <mergeCell ref="W27:Y27"/>
    <mergeCell ref="Z27:AB27"/>
    <mergeCell ref="AC27:AE27"/>
    <mergeCell ref="Q26:S26"/>
    <mergeCell ref="T26:V26"/>
    <mergeCell ref="W26:Y26"/>
    <mergeCell ref="Z26:AB26"/>
    <mergeCell ref="AC26:AE26"/>
    <mergeCell ref="N26:P26"/>
    <mergeCell ref="A29:B29"/>
    <mergeCell ref="C29:D29"/>
    <mergeCell ref="E29:G29"/>
    <mergeCell ref="H29:J29"/>
    <mergeCell ref="K29:M29"/>
    <mergeCell ref="A28:B28"/>
    <mergeCell ref="C28:D28"/>
    <mergeCell ref="E28:G28"/>
    <mergeCell ref="H28:J28"/>
    <mergeCell ref="K28:M28"/>
    <mergeCell ref="N29:P29"/>
    <mergeCell ref="Q29:S29"/>
    <mergeCell ref="T29:V29"/>
    <mergeCell ref="W29:Y29"/>
    <mergeCell ref="Z29:AB29"/>
    <mergeCell ref="AC29:AE29"/>
    <mergeCell ref="Q28:S28"/>
    <mergeCell ref="T28:V28"/>
    <mergeCell ref="W28:Y28"/>
    <mergeCell ref="Z28:AB28"/>
    <mergeCell ref="AC28:AE28"/>
    <mergeCell ref="N28:P28"/>
    <mergeCell ref="A31:B31"/>
    <mergeCell ref="C31:D31"/>
    <mergeCell ref="E31:G31"/>
    <mergeCell ref="H31:J31"/>
    <mergeCell ref="K31:M31"/>
    <mergeCell ref="A30:B30"/>
    <mergeCell ref="C30:D30"/>
    <mergeCell ref="E30:G30"/>
    <mergeCell ref="H30:J30"/>
    <mergeCell ref="K30:M30"/>
    <mergeCell ref="N31:P31"/>
    <mergeCell ref="Q31:S31"/>
    <mergeCell ref="T31:V31"/>
    <mergeCell ref="W31:Y31"/>
    <mergeCell ref="Z31:AB31"/>
    <mergeCell ref="AC31:AE31"/>
    <mergeCell ref="Q30:S30"/>
    <mergeCell ref="T30:V30"/>
    <mergeCell ref="W30:Y30"/>
    <mergeCell ref="Z30:AB30"/>
    <mergeCell ref="AC30:AE30"/>
    <mergeCell ref="N30:P30"/>
    <mergeCell ref="A33:B33"/>
    <mergeCell ref="C33:D33"/>
    <mergeCell ref="E33:G33"/>
    <mergeCell ref="H33:J33"/>
    <mergeCell ref="K33:M33"/>
    <mergeCell ref="A32:B32"/>
    <mergeCell ref="C32:D32"/>
    <mergeCell ref="E32:G32"/>
    <mergeCell ref="H32:J32"/>
    <mergeCell ref="K32:M32"/>
    <mergeCell ref="N33:P33"/>
    <mergeCell ref="Q33:S33"/>
    <mergeCell ref="T33:V33"/>
    <mergeCell ref="W33:Y33"/>
    <mergeCell ref="Z33:AB33"/>
    <mergeCell ref="AC33:AE33"/>
    <mergeCell ref="Q32:S32"/>
    <mergeCell ref="T32:V32"/>
    <mergeCell ref="W32:Y32"/>
    <mergeCell ref="Z32:AB32"/>
    <mergeCell ref="AC32:AE32"/>
    <mergeCell ref="N32:P32"/>
    <mergeCell ref="A35:B35"/>
    <mergeCell ref="C35:D35"/>
    <mergeCell ref="E35:G35"/>
    <mergeCell ref="H35:J35"/>
    <mergeCell ref="K35:M35"/>
    <mergeCell ref="A34:B34"/>
    <mergeCell ref="C34:D34"/>
    <mergeCell ref="E34:G34"/>
    <mergeCell ref="H34:J34"/>
    <mergeCell ref="K34:M34"/>
    <mergeCell ref="N35:P35"/>
    <mergeCell ref="Q35:S35"/>
    <mergeCell ref="T35:V35"/>
    <mergeCell ref="W35:Y35"/>
    <mergeCell ref="Z35:AB35"/>
    <mergeCell ref="AC35:AE35"/>
    <mergeCell ref="Q34:S34"/>
    <mergeCell ref="T34:V34"/>
    <mergeCell ref="W34:Y34"/>
    <mergeCell ref="Z34:AB34"/>
    <mergeCell ref="AC34:AE34"/>
    <mergeCell ref="N34:P34"/>
    <mergeCell ref="A37:B37"/>
    <mergeCell ref="C37:D37"/>
    <mergeCell ref="E37:G37"/>
    <mergeCell ref="H37:J37"/>
    <mergeCell ref="K37:M37"/>
    <mergeCell ref="A36:B36"/>
    <mergeCell ref="C36:D36"/>
    <mergeCell ref="E36:G36"/>
    <mergeCell ref="H36:J36"/>
    <mergeCell ref="K36:M36"/>
    <mergeCell ref="N37:P37"/>
    <mergeCell ref="Q37:S37"/>
    <mergeCell ref="T37:V37"/>
    <mergeCell ref="W37:Y37"/>
    <mergeCell ref="Z37:AB37"/>
    <mergeCell ref="AC37:AE37"/>
    <mergeCell ref="Q36:S36"/>
    <mergeCell ref="T36:V36"/>
    <mergeCell ref="W36:Y36"/>
    <mergeCell ref="Z36:AB36"/>
    <mergeCell ref="AC36:AE36"/>
    <mergeCell ref="N36:P36"/>
    <mergeCell ref="A39:B39"/>
    <mergeCell ref="C39:D39"/>
    <mergeCell ref="E39:G39"/>
    <mergeCell ref="H39:J39"/>
    <mergeCell ref="K39:M39"/>
    <mergeCell ref="A38:B38"/>
    <mergeCell ref="C38:D38"/>
    <mergeCell ref="E38:G38"/>
    <mergeCell ref="H38:J38"/>
    <mergeCell ref="K38:M38"/>
    <mergeCell ref="N39:P39"/>
    <mergeCell ref="Q39:S39"/>
    <mergeCell ref="T39:V39"/>
    <mergeCell ref="W39:Y39"/>
    <mergeCell ref="Z39:AB39"/>
    <mergeCell ref="AC39:AE39"/>
    <mergeCell ref="Q38:S38"/>
    <mergeCell ref="T38:V38"/>
    <mergeCell ref="W38:Y38"/>
    <mergeCell ref="Z38:AB38"/>
    <mergeCell ref="AC38:AE38"/>
    <mergeCell ref="N38:P38"/>
    <mergeCell ref="A41:B41"/>
    <mergeCell ref="C41:D41"/>
    <mergeCell ref="E41:G41"/>
    <mergeCell ref="H41:J41"/>
    <mergeCell ref="K41:M41"/>
    <mergeCell ref="A40:B40"/>
    <mergeCell ref="C40:D40"/>
    <mergeCell ref="E40:G40"/>
    <mergeCell ref="H40:J40"/>
    <mergeCell ref="K40:M40"/>
    <mergeCell ref="N41:P41"/>
    <mergeCell ref="Q41:S41"/>
    <mergeCell ref="T41:V41"/>
    <mergeCell ref="W41:Y41"/>
    <mergeCell ref="Z41:AB41"/>
    <mergeCell ref="AC41:AE41"/>
    <mergeCell ref="Q40:S40"/>
    <mergeCell ref="T40:V40"/>
    <mergeCell ref="W40:Y40"/>
    <mergeCell ref="Z40:AB40"/>
    <mergeCell ref="AC40:AE40"/>
    <mergeCell ref="N40:P40"/>
    <mergeCell ref="A43:B43"/>
    <mergeCell ref="C43:D43"/>
    <mergeCell ref="E43:G43"/>
    <mergeCell ref="H43:J43"/>
    <mergeCell ref="K43:M43"/>
    <mergeCell ref="A42:B42"/>
    <mergeCell ref="C42:D42"/>
    <mergeCell ref="E42:G42"/>
    <mergeCell ref="H42:J42"/>
    <mergeCell ref="K42:M42"/>
    <mergeCell ref="N43:P43"/>
    <mergeCell ref="Q43:S43"/>
    <mergeCell ref="T43:V43"/>
    <mergeCell ref="W43:Y43"/>
    <mergeCell ref="Z43:AB43"/>
    <mergeCell ref="AC43:AE43"/>
    <mergeCell ref="Q42:S42"/>
    <mergeCell ref="T42:V42"/>
    <mergeCell ref="W42:Y42"/>
    <mergeCell ref="Z42:AB42"/>
    <mergeCell ref="AC42:AE42"/>
    <mergeCell ref="N42:P42"/>
    <mergeCell ref="A45:B45"/>
    <mergeCell ref="C45:D45"/>
    <mergeCell ref="E45:G45"/>
    <mergeCell ref="H45:J45"/>
    <mergeCell ref="K45:M45"/>
    <mergeCell ref="A44:B44"/>
    <mergeCell ref="C44:D44"/>
    <mergeCell ref="E44:G44"/>
    <mergeCell ref="H44:J44"/>
    <mergeCell ref="K44:M44"/>
    <mergeCell ref="N45:P45"/>
    <mergeCell ref="Q45:S45"/>
    <mergeCell ref="T45:V45"/>
    <mergeCell ref="W45:Y45"/>
    <mergeCell ref="Z45:AB45"/>
    <mergeCell ref="AC45:AE45"/>
    <mergeCell ref="Q44:S44"/>
    <mergeCell ref="T44:V44"/>
    <mergeCell ref="W44:Y44"/>
    <mergeCell ref="Z44:AB44"/>
    <mergeCell ref="AC44:AE44"/>
    <mergeCell ref="N44:P44"/>
    <mergeCell ref="A47:B47"/>
    <mergeCell ref="C47:D47"/>
    <mergeCell ref="E47:G47"/>
    <mergeCell ref="H47:J47"/>
    <mergeCell ref="K47:M47"/>
    <mergeCell ref="A46:B46"/>
    <mergeCell ref="C46:D46"/>
    <mergeCell ref="E46:G46"/>
    <mergeCell ref="H46:J46"/>
    <mergeCell ref="K46:M46"/>
    <mergeCell ref="N47:P47"/>
    <mergeCell ref="Q47:S47"/>
    <mergeCell ref="T47:V47"/>
    <mergeCell ref="W47:Y47"/>
    <mergeCell ref="Z47:AB47"/>
    <mergeCell ref="AC47:AE47"/>
    <mergeCell ref="Q46:S46"/>
    <mergeCell ref="T46:V46"/>
    <mergeCell ref="W46:Y46"/>
    <mergeCell ref="Z46:AB46"/>
    <mergeCell ref="AC46:AE46"/>
    <mergeCell ref="N46:P46"/>
    <mergeCell ref="A48:D48"/>
    <mergeCell ref="E48:G48"/>
    <mergeCell ref="W56:Y56"/>
    <mergeCell ref="Z56:AB56"/>
    <mergeCell ref="AC56:AE56"/>
    <mergeCell ref="E57:G57"/>
    <mergeCell ref="H57:J57"/>
    <mergeCell ref="K57:M57"/>
    <mergeCell ref="N57:P57"/>
    <mergeCell ref="Q57:S57"/>
    <mergeCell ref="T57:V57"/>
    <mergeCell ref="W57:Y57"/>
    <mergeCell ref="E56:G56"/>
    <mergeCell ref="H56:J56"/>
    <mergeCell ref="K56:M56"/>
    <mergeCell ref="N56:P56"/>
    <mergeCell ref="Q56:S56"/>
    <mergeCell ref="T56:V56"/>
    <mergeCell ref="Z57:AB57"/>
    <mergeCell ref="AC57:AE57"/>
    <mergeCell ref="X51:Z51"/>
    <mergeCell ref="X52:Z52"/>
    <mergeCell ref="X53:Z53"/>
    <mergeCell ref="E55:AE55"/>
    <mergeCell ref="E58:G58"/>
    <mergeCell ref="H58:J58"/>
    <mergeCell ref="K58:M58"/>
    <mergeCell ref="N58:P58"/>
    <mergeCell ref="Q58:S58"/>
    <mergeCell ref="T58:V58"/>
    <mergeCell ref="W58:Y58"/>
    <mergeCell ref="Z58:AB58"/>
    <mergeCell ref="AC58:AE58"/>
    <mergeCell ref="E59:G59"/>
    <mergeCell ref="H59:J59"/>
    <mergeCell ref="K59:M59"/>
    <mergeCell ref="N59:P59"/>
    <mergeCell ref="Q59:S59"/>
    <mergeCell ref="T59:V59"/>
    <mergeCell ref="W59:Y59"/>
    <mergeCell ref="Z59:AB59"/>
    <mergeCell ref="AC59:AE59"/>
    <mergeCell ref="W60:Y60"/>
    <mergeCell ref="Z60:AB60"/>
    <mergeCell ref="AC60:AE60"/>
    <mergeCell ref="A63:B63"/>
    <mergeCell ref="C63:E63"/>
    <mergeCell ref="F63:AC63"/>
    <mergeCell ref="E60:G60"/>
    <mergeCell ref="H60:J60"/>
    <mergeCell ref="K60:M60"/>
    <mergeCell ref="N60:P60"/>
    <mergeCell ref="Q60:S60"/>
    <mergeCell ref="T60:V60"/>
    <mergeCell ref="R64:T64"/>
    <mergeCell ref="U64:W64"/>
    <mergeCell ref="X64:Z64"/>
    <mergeCell ref="AA64:AC64"/>
    <mergeCell ref="A65:B65"/>
    <mergeCell ref="C65:E65"/>
    <mergeCell ref="F65:H65"/>
    <mergeCell ref="I65:K65"/>
    <mergeCell ref="L65:N65"/>
    <mergeCell ref="O65:Q65"/>
    <mergeCell ref="A64:B64"/>
    <mergeCell ref="C64:E64"/>
    <mergeCell ref="F64:H64"/>
    <mergeCell ref="I64:K64"/>
    <mergeCell ref="L64:N64"/>
    <mergeCell ref="O64:Q64"/>
    <mergeCell ref="R65:T65"/>
    <mergeCell ref="U65:W65"/>
    <mergeCell ref="X65:Z65"/>
    <mergeCell ref="AA65:AC65"/>
    <mergeCell ref="AA66:AC66"/>
    <mergeCell ref="A67:B67"/>
    <mergeCell ref="C67:E67"/>
    <mergeCell ref="F67:H67"/>
    <mergeCell ref="I67:K67"/>
    <mergeCell ref="L67:N67"/>
    <mergeCell ref="O67:Q67"/>
    <mergeCell ref="R67:T67"/>
    <mergeCell ref="U67:W67"/>
    <mergeCell ref="X67:Z67"/>
    <mergeCell ref="AA67:AC67"/>
    <mergeCell ref="A66:B66"/>
    <mergeCell ref="C66:E66"/>
    <mergeCell ref="F66:H66"/>
    <mergeCell ref="I66:K66"/>
    <mergeCell ref="L66:N66"/>
    <mergeCell ref="O66:Q66"/>
    <mergeCell ref="R66:T66"/>
    <mergeCell ref="U66:W66"/>
    <mergeCell ref="X66:Z66"/>
    <mergeCell ref="AA68:AC68"/>
    <mergeCell ref="A69:B69"/>
    <mergeCell ref="C69:E69"/>
    <mergeCell ref="F69:H69"/>
    <mergeCell ref="I69:K69"/>
    <mergeCell ref="L69:N69"/>
    <mergeCell ref="O69:Q69"/>
    <mergeCell ref="R69:T69"/>
    <mergeCell ref="U69:W69"/>
    <mergeCell ref="X69:Z69"/>
    <mergeCell ref="AA69:AC69"/>
    <mergeCell ref="A68:B68"/>
    <mergeCell ref="C68:E68"/>
    <mergeCell ref="F68:H68"/>
    <mergeCell ref="I68:K68"/>
    <mergeCell ref="L68:N68"/>
    <mergeCell ref="O68:Q68"/>
    <mergeCell ref="R68:T68"/>
    <mergeCell ref="U68:W68"/>
    <mergeCell ref="X68:Z68"/>
    <mergeCell ref="AA70:AC70"/>
    <mergeCell ref="A71:B71"/>
    <mergeCell ref="C71:E71"/>
    <mergeCell ref="F71:H71"/>
    <mergeCell ref="I71:K71"/>
    <mergeCell ref="L71:N71"/>
    <mergeCell ref="O71:Q71"/>
    <mergeCell ref="R71:T71"/>
    <mergeCell ref="U71:W71"/>
    <mergeCell ref="X71:Z71"/>
    <mergeCell ref="AA71:AC71"/>
    <mergeCell ref="A70:B70"/>
    <mergeCell ref="C70:E70"/>
    <mergeCell ref="F70:H70"/>
    <mergeCell ref="I70:K70"/>
    <mergeCell ref="L70:N70"/>
    <mergeCell ref="O70:Q70"/>
    <mergeCell ref="R70:T70"/>
    <mergeCell ref="U70:W70"/>
    <mergeCell ref="X70:Z70"/>
    <mergeCell ref="AA72:AC72"/>
    <mergeCell ref="A73:B73"/>
    <mergeCell ref="C73:E73"/>
    <mergeCell ref="F73:H73"/>
    <mergeCell ref="I73:K73"/>
    <mergeCell ref="L73:N73"/>
    <mergeCell ref="O73:Q73"/>
    <mergeCell ref="R73:T73"/>
    <mergeCell ref="U73:W73"/>
    <mergeCell ref="X73:Z73"/>
    <mergeCell ref="AA73:AC73"/>
    <mergeCell ref="A72:B72"/>
    <mergeCell ref="C72:E72"/>
    <mergeCell ref="F72:H72"/>
    <mergeCell ref="I72:K72"/>
    <mergeCell ref="L72:N72"/>
    <mergeCell ref="O72:Q72"/>
    <mergeCell ref="R72:T72"/>
    <mergeCell ref="U72:W72"/>
    <mergeCell ref="X72:Z72"/>
    <mergeCell ref="AA74:AC74"/>
    <mergeCell ref="A75:B75"/>
    <mergeCell ref="C75:E75"/>
    <mergeCell ref="F75:H75"/>
    <mergeCell ref="I75:K75"/>
    <mergeCell ref="L75:N75"/>
    <mergeCell ref="O75:Q75"/>
    <mergeCell ref="R75:T75"/>
    <mergeCell ref="U75:W75"/>
    <mergeCell ref="X75:Z75"/>
    <mergeCell ref="AA75:AC75"/>
    <mergeCell ref="A74:B74"/>
    <mergeCell ref="C74:E74"/>
    <mergeCell ref="F74:H74"/>
    <mergeCell ref="I74:K74"/>
    <mergeCell ref="L74:N74"/>
    <mergeCell ref="O74:Q74"/>
    <mergeCell ref="R74:T74"/>
    <mergeCell ref="U74:W74"/>
    <mergeCell ref="X74:Z74"/>
    <mergeCell ref="AA76:AC76"/>
    <mergeCell ref="A77:B77"/>
    <mergeCell ref="C77:E77"/>
    <mergeCell ref="F77:H77"/>
    <mergeCell ref="I77:K77"/>
    <mergeCell ref="L77:N77"/>
    <mergeCell ref="O77:Q77"/>
    <mergeCell ref="R77:T77"/>
    <mergeCell ref="U77:W77"/>
    <mergeCell ref="X77:Z77"/>
    <mergeCell ref="AA77:AC77"/>
    <mergeCell ref="A76:B76"/>
    <mergeCell ref="C76:E76"/>
    <mergeCell ref="F76:H76"/>
    <mergeCell ref="I76:K76"/>
    <mergeCell ref="L76:N76"/>
    <mergeCell ref="O76:Q76"/>
    <mergeCell ref="R76:T76"/>
    <mergeCell ref="U76:W76"/>
    <mergeCell ref="X76:Z76"/>
    <mergeCell ref="AA78:AC78"/>
    <mergeCell ref="A79:B79"/>
    <mergeCell ref="C79:E79"/>
    <mergeCell ref="F79:H79"/>
    <mergeCell ref="I79:K79"/>
    <mergeCell ref="L79:N79"/>
    <mergeCell ref="O79:Q79"/>
    <mergeCell ref="R79:T79"/>
    <mergeCell ref="U79:W79"/>
    <mergeCell ref="X79:Z79"/>
    <mergeCell ref="AA79:AC79"/>
    <mergeCell ref="A78:B78"/>
    <mergeCell ref="C78:E78"/>
    <mergeCell ref="F78:H78"/>
    <mergeCell ref="I78:K78"/>
    <mergeCell ref="L78:N78"/>
    <mergeCell ref="O78:Q78"/>
    <mergeCell ref="R78:T78"/>
    <mergeCell ref="U78:W78"/>
    <mergeCell ref="X78:Z78"/>
    <mergeCell ref="AA80:AC80"/>
    <mergeCell ref="A81:B81"/>
    <mergeCell ref="C81:E81"/>
    <mergeCell ref="F81:H81"/>
    <mergeCell ref="I81:K81"/>
    <mergeCell ref="L81:N81"/>
    <mergeCell ref="O81:Q81"/>
    <mergeCell ref="R81:T81"/>
    <mergeCell ref="U81:W81"/>
    <mergeCell ref="X81:Z81"/>
    <mergeCell ref="AA81:AC81"/>
    <mergeCell ref="A80:B80"/>
    <mergeCell ref="C80:E80"/>
    <mergeCell ref="F80:H80"/>
    <mergeCell ref="I80:K80"/>
    <mergeCell ref="L80:N80"/>
    <mergeCell ref="O80:Q80"/>
    <mergeCell ref="R80:T80"/>
    <mergeCell ref="U80:W80"/>
    <mergeCell ref="X80:Z80"/>
    <mergeCell ref="AA82:AC82"/>
    <mergeCell ref="A83:B83"/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82:B82"/>
    <mergeCell ref="C82:E82"/>
    <mergeCell ref="F82:H82"/>
    <mergeCell ref="I82:K82"/>
    <mergeCell ref="L82:N82"/>
    <mergeCell ref="O82:Q82"/>
    <mergeCell ref="R82:T82"/>
    <mergeCell ref="U82:W82"/>
    <mergeCell ref="X82:Z82"/>
    <mergeCell ref="AA84:AC84"/>
    <mergeCell ref="A85:B85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A84:B84"/>
    <mergeCell ref="C84:E84"/>
    <mergeCell ref="F84:H84"/>
    <mergeCell ref="I84:K84"/>
    <mergeCell ref="L84:N84"/>
    <mergeCell ref="O84:Q84"/>
    <mergeCell ref="R84:T84"/>
    <mergeCell ref="U84:W84"/>
    <mergeCell ref="X84:Z84"/>
    <mergeCell ref="AA86:AC86"/>
    <mergeCell ref="A87:B87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A86:B86"/>
    <mergeCell ref="C86:E86"/>
    <mergeCell ref="F86:H86"/>
    <mergeCell ref="I86:K86"/>
    <mergeCell ref="L86:N86"/>
    <mergeCell ref="O86:Q86"/>
    <mergeCell ref="R86:T86"/>
    <mergeCell ref="U86:W86"/>
    <mergeCell ref="X86:Z86"/>
    <mergeCell ref="U90:W90"/>
    <mergeCell ref="X90:Z90"/>
    <mergeCell ref="AA88:AC88"/>
    <mergeCell ref="A89:B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88:B88"/>
    <mergeCell ref="C88:E88"/>
    <mergeCell ref="F88:H88"/>
    <mergeCell ref="I88:K88"/>
    <mergeCell ref="L88:N88"/>
    <mergeCell ref="O88:Q88"/>
    <mergeCell ref="R88:T88"/>
    <mergeCell ref="U88:W88"/>
    <mergeCell ref="X88:Z88"/>
    <mergeCell ref="I92:K92"/>
    <mergeCell ref="L92:N92"/>
    <mergeCell ref="O92:Q92"/>
    <mergeCell ref="R92:T92"/>
    <mergeCell ref="U92:W92"/>
    <mergeCell ref="X92:Z92"/>
    <mergeCell ref="AA90:AC90"/>
    <mergeCell ref="A91:B91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90:B90"/>
    <mergeCell ref="C90:E90"/>
    <mergeCell ref="F90:H90"/>
    <mergeCell ref="I90:K90"/>
    <mergeCell ref="L90:N90"/>
    <mergeCell ref="O90:Q90"/>
    <mergeCell ref="R90:T90"/>
    <mergeCell ref="AA92:AC92"/>
    <mergeCell ref="A93:B93"/>
    <mergeCell ref="C93:E93"/>
    <mergeCell ref="F93:H93"/>
    <mergeCell ref="I93:K93"/>
    <mergeCell ref="L93:N93"/>
    <mergeCell ref="O93:Q93"/>
    <mergeCell ref="R94:T94"/>
    <mergeCell ref="U94:W94"/>
    <mergeCell ref="X94:Z94"/>
    <mergeCell ref="AA94:AC94"/>
    <mergeCell ref="R93:T93"/>
    <mergeCell ref="U93:W93"/>
    <mergeCell ref="X93:Z93"/>
    <mergeCell ref="AA93:AC93"/>
    <mergeCell ref="A94:B94"/>
    <mergeCell ref="C94:E94"/>
    <mergeCell ref="F94:H94"/>
    <mergeCell ref="I94:K94"/>
    <mergeCell ref="L94:N94"/>
    <mergeCell ref="O94:Q94"/>
    <mergeCell ref="A92:B92"/>
    <mergeCell ref="C92:E92"/>
    <mergeCell ref="F92:H92"/>
  </mergeCells>
  <pageMargins left="0.19685039370078741" right="0.19685039370078741" top="0.74803149606299213" bottom="0.15748031496062992" header="0.31496062992125984" footer="0.31496062992125984"/>
  <pageSetup paperSize="9" orientation="portrait" horizontalDpi="1200" verticalDpi="1200" r:id="rId1"/>
  <headerFooter>
    <oddFooter>&amp;LPage &amp;P of &amp;N&amp;R&amp;"Gulim,Regular"&amp;10SP-FMT-04-01 Rev.0
Effective date 10-Nov-2015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190500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190500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58"/>
  <sheetViews>
    <sheetView view="pageBreakPreview" zoomScaleNormal="100" zoomScaleSheetLayoutView="100" workbookViewId="0">
      <selection activeCell="A3" sqref="A3:AD3"/>
    </sheetView>
  </sheetViews>
  <sheetFormatPr defaultColWidth="9.140625" defaultRowHeight="20.25"/>
  <cols>
    <col min="1" max="9" width="3.7109375" style="36" customWidth="1"/>
    <col min="10" max="13" width="3.42578125" style="36" customWidth="1"/>
    <col min="14" max="14" width="3.7109375" style="36" customWidth="1"/>
    <col min="15" max="21" width="3.42578125" style="36" customWidth="1"/>
    <col min="22" max="22" width="3.7109375" style="36" customWidth="1"/>
    <col min="23" max="28" width="3.42578125" style="36" customWidth="1"/>
    <col min="29" max="31" width="3.7109375" style="36" customWidth="1"/>
    <col min="32" max="256" width="9.140625" style="36"/>
    <col min="257" max="265" width="3.7109375" style="36" customWidth="1"/>
    <col min="266" max="269" width="3.42578125" style="36" customWidth="1"/>
    <col min="270" max="270" width="3.7109375" style="36" customWidth="1"/>
    <col min="271" max="277" width="3.42578125" style="36" customWidth="1"/>
    <col min="278" max="278" width="3.7109375" style="36" customWidth="1"/>
    <col min="279" max="284" width="3.42578125" style="36" customWidth="1"/>
    <col min="285" max="287" width="3.7109375" style="36" customWidth="1"/>
    <col min="288" max="512" width="9.140625" style="36"/>
    <col min="513" max="521" width="3.7109375" style="36" customWidth="1"/>
    <col min="522" max="525" width="3.42578125" style="36" customWidth="1"/>
    <col min="526" max="526" width="3.7109375" style="36" customWidth="1"/>
    <col min="527" max="533" width="3.42578125" style="36" customWidth="1"/>
    <col min="534" max="534" width="3.7109375" style="36" customWidth="1"/>
    <col min="535" max="540" width="3.42578125" style="36" customWidth="1"/>
    <col min="541" max="543" width="3.7109375" style="36" customWidth="1"/>
    <col min="544" max="768" width="9.140625" style="36"/>
    <col min="769" max="777" width="3.7109375" style="36" customWidth="1"/>
    <col min="778" max="781" width="3.42578125" style="36" customWidth="1"/>
    <col min="782" max="782" width="3.7109375" style="36" customWidth="1"/>
    <col min="783" max="789" width="3.42578125" style="36" customWidth="1"/>
    <col min="790" max="790" width="3.7109375" style="36" customWidth="1"/>
    <col min="791" max="796" width="3.42578125" style="36" customWidth="1"/>
    <col min="797" max="799" width="3.7109375" style="36" customWidth="1"/>
    <col min="800" max="1024" width="9.140625" style="36"/>
    <col min="1025" max="1033" width="3.7109375" style="36" customWidth="1"/>
    <col min="1034" max="1037" width="3.42578125" style="36" customWidth="1"/>
    <col min="1038" max="1038" width="3.7109375" style="36" customWidth="1"/>
    <col min="1039" max="1045" width="3.42578125" style="36" customWidth="1"/>
    <col min="1046" max="1046" width="3.7109375" style="36" customWidth="1"/>
    <col min="1047" max="1052" width="3.42578125" style="36" customWidth="1"/>
    <col min="1053" max="1055" width="3.7109375" style="36" customWidth="1"/>
    <col min="1056" max="1280" width="9.140625" style="36"/>
    <col min="1281" max="1289" width="3.7109375" style="36" customWidth="1"/>
    <col min="1290" max="1293" width="3.42578125" style="36" customWidth="1"/>
    <col min="1294" max="1294" width="3.7109375" style="36" customWidth="1"/>
    <col min="1295" max="1301" width="3.42578125" style="36" customWidth="1"/>
    <col min="1302" max="1302" width="3.7109375" style="36" customWidth="1"/>
    <col min="1303" max="1308" width="3.42578125" style="36" customWidth="1"/>
    <col min="1309" max="1311" width="3.7109375" style="36" customWidth="1"/>
    <col min="1312" max="1536" width="9.140625" style="36"/>
    <col min="1537" max="1545" width="3.7109375" style="36" customWidth="1"/>
    <col min="1546" max="1549" width="3.42578125" style="36" customWidth="1"/>
    <col min="1550" max="1550" width="3.7109375" style="36" customWidth="1"/>
    <col min="1551" max="1557" width="3.42578125" style="36" customWidth="1"/>
    <col min="1558" max="1558" width="3.7109375" style="36" customWidth="1"/>
    <col min="1559" max="1564" width="3.42578125" style="36" customWidth="1"/>
    <col min="1565" max="1567" width="3.7109375" style="36" customWidth="1"/>
    <col min="1568" max="1792" width="9.140625" style="36"/>
    <col min="1793" max="1801" width="3.7109375" style="36" customWidth="1"/>
    <col min="1802" max="1805" width="3.42578125" style="36" customWidth="1"/>
    <col min="1806" max="1806" width="3.7109375" style="36" customWidth="1"/>
    <col min="1807" max="1813" width="3.42578125" style="36" customWidth="1"/>
    <col min="1814" max="1814" width="3.7109375" style="36" customWidth="1"/>
    <col min="1815" max="1820" width="3.42578125" style="36" customWidth="1"/>
    <col min="1821" max="1823" width="3.7109375" style="36" customWidth="1"/>
    <col min="1824" max="2048" width="9.140625" style="36"/>
    <col min="2049" max="2057" width="3.7109375" style="36" customWidth="1"/>
    <col min="2058" max="2061" width="3.42578125" style="36" customWidth="1"/>
    <col min="2062" max="2062" width="3.7109375" style="36" customWidth="1"/>
    <col min="2063" max="2069" width="3.42578125" style="36" customWidth="1"/>
    <col min="2070" max="2070" width="3.7109375" style="36" customWidth="1"/>
    <col min="2071" max="2076" width="3.42578125" style="36" customWidth="1"/>
    <col min="2077" max="2079" width="3.7109375" style="36" customWidth="1"/>
    <col min="2080" max="2304" width="9.140625" style="36"/>
    <col min="2305" max="2313" width="3.7109375" style="36" customWidth="1"/>
    <col min="2314" max="2317" width="3.42578125" style="36" customWidth="1"/>
    <col min="2318" max="2318" width="3.7109375" style="36" customWidth="1"/>
    <col min="2319" max="2325" width="3.42578125" style="36" customWidth="1"/>
    <col min="2326" max="2326" width="3.7109375" style="36" customWidth="1"/>
    <col min="2327" max="2332" width="3.42578125" style="36" customWidth="1"/>
    <col min="2333" max="2335" width="3.7109375" style="36" customWidth="1"/>
    <col min="2336" max="2560" width="9.140625" style="36"/>
    <col min="2561" max="2569" width="3.7109375" style="36" customWidth="1"/>
    <col min="2570" max="2573" width="3.42578125" style="36" customWidth="1"/>
    <col min="2574" max="2574" width="3.7109375" style="36" customWidth="1"/>
    <col min="2575" max="2581" width="3.42578125" style="36" customWidth="1"/>
    <col min="2582" max="2582" width="3.7109375" style="36" customWidth="1"/>
    <col min="2583" max="2588" width="3.42578125" style="36" customWidth="1"/>
    <col min="2589" max="2591" width="3.7109375" style="36" customWidth="1"/>
    <col min="2592" max="2816" width="9.140625" style="36"/>
    <col min="2817" max="2825" width="3.7109375" style="36" customWidth="1"/>
    <col min="2826" max="2829" width="3.42578125" style="36" customWidth="1"/>
    <col min="2830" max="2830" width="3.7109375" style="36" customWidth="1"/>
    <col min="2831" max="2837" width="3.42578125" style="36" customWidth="1"/>
    <col min="2838" max="2838" width="3.7109375" style="36" customWidth="1"/>
    <col min="2839" max="2844" width="3.42578125" style="36" customWidth="1"/>
    <col min="2845" max="2847" width="3.7109375" style="36" customWidth="1"/>
    <col min="2848" max="3072" width="9.140625" style="36"/>
    <col min="3073" max="3081" width="3.7109375" style="36" customWidth="1"/>
    <col min="3082" max="3085" width="3.42578125" style="36" customWidth="1"/>
    <col min="3086" max="3086" width="3.7109375" style="36" customWidth="1"/>
    <col min="3087" max="3093" width="3.42578125" style="36" customWidth="1"/>
    <col min="3094" max="3094" width="3.7109375" style="36" customWidth="1"/>
    <col min="3095" max="3100" width="3.42578125" style="36" customWidth="1"/>
    <col min="3101" max="3103" width="3.7109375" style="36" customWidth="1"/>
    <col min="3104" max="3328" width="9.140625" style="36"/>
    <col min="3329" max="3337" width="3.7109375" style="36" customWidth="1"/>
    <col min="3338" max="3341" width="3.42578125" style="36" customWidth="1"/>
    <col min="3342" max="3342" width="3.7109375" style="36" customWidth="1"/>
    <col min="3343" max="3349" width="3.42578125" style="36" customWidth="1"/>
    <col min="3350" max="3350" width="3.7109375" style="36" customWidth="1"/>
    <col min="3351" max="3356" width="3.42578125" style="36" customWidth="1"/>
    <col min="3357" max="3359" width="3.7109375" style="36" customWidth="1"/>
    <col min="3360" max="3584" width="9.140625" style="36"/>
    <col min="3585" max="3593" width="3.7109375" style="36" customWidth="1"/>
    <col min="3594" max="3597" width="3.42578125" style="36" customWidth="1"/>
    <col min="3598" max="3598" width="3.7109375" style="36" customWidth="1"/>
    <col min="3599" max="3605" width="3.42578125" style="36" customWidth="1"/>
    <col min="3606" max="3606" width="3.7109375" style="36" customWidth="1"/>
    <col min="3607" max="3612" width="3.42578125" style="36" customWidth="1"/>
    <col min="3613" max="3615" width="3.7109375" style="36" customWidth="1"/>
    <col min="3616" max="3840" width="9.140625" style="36"/>
    <col min="3841" max="3849" width="3.7109375" style="36" customWidth="1"/>
    <col min="3850" max="3853" width="3.42578125" style="36" customWidth="1"/>
    <col min="3854" max="3854" width="3.7109375" style="36" customWidth="1"/>
    <col min="3855" max="3861" width="3.42578125" style="36" customWidth="1"/>
    <col min="3862" max="3862" width="3.7109375" style="36" customWidth="1"/>
    <col min="3863" max="3868" width="3.42578125" style="36" customWidth="1"/>
    <col min="3869" max="3871" width="3.7109375" style="36" customWidth="1"/>
    <col min="3872" max="4096" width="9.140625" style="36"/>
    <col min="4097" max="4105" width="3.7109375" style="36" customWidth="1"/>
    <col min="4106" max="4109" width="3.42578125" style="36" customWidth="1"/>
    <col min="4110" max="4110" width="3.7109375" style="36" customWidth="1"/>
    <col min="4111" max="4117" width="3.42578125" style="36" customWidth="1"/>
    <col min="4118" max="4118" width="3.7109375" style="36" customWidth="1"/>
    <col min="4119" max="4124" width="3.42578125" style="36" customWidth="1"/>
    <col min="4125" max="4127" width="3.7109375" style="36" customWidth="1"/>
    <col min="4128" max="4352" width="9.140625" style="36"/>
    <col min="4353" max="4361" width="3.7109375" style="36" customWidth="1"/>
    <col min="4362" max="4365" width="3.42578125" style="36" customWidth="1"/>
    <col min="4366" max="4366" width="3.7109375" style="36" customWidth="1"/>
    <col min="4367" max="4373" width="3.42578125" style="36" customWidth="1"/>
    <col min="4374" max="4374" width="3.7109375" style="36" customWidth="1"/>
    <col min="4375" max="4380" width="3.42578125" style="36" customWidth="1"/>
    <col min="4381" max="4383" width="3.7109375" style="36" customWidth="1"/>
    <col min="4384" max="4608" width="9.140625" style="36"/>
    <col min="4609" max="4617" width="3.7109375" style="36" customWidth="1"/>
    <col min="4618" max="4621" width="3.42578125" style="36" customWidth="1"/>
    <col min="4622" max="4622" width="3.7109375" style="36" customWidth="1"/>
    <col min="4623" max="4629" width="3.42578125" style="36" customWidth="1"/>
    <col min="4630" max="4630" width="3.7109375" style="36" customWidth="1"/>
    <col min="4631" max="4636" width="3.42578125" style="36" customWidth="1"/>
    <col min="4637" max="4639" width="3.7109375" style="36" customWidth="1"/>
    <col min="4640" max="4864" width="9.140625" style="36"/>
    <col min="4865" max="4873" width="3.7109375" style="36" customWidth="1"/>
    <col min="4874" max="4877" width="3.42578125" style="36" customWidth="1"/>
    <col min="4878" max="4878" width="3.7109375" style="36" customWidth="1"/>
    <col min="4879" max="4885" width="3.42578125" style="36" customWidth="1"/>
    <col min="4886" max="4886" width="3.7109375" style="36" customWidth="1"/>
    <col min="4887" max="4892" width="3.42578125" style="36" customWidth="1"/>
    <col min="4893" max="4895" width="3.7109375" style="36" customWidth="1"/>
    <col min="4896" max="5120" width="9.140625" style="36"/>
    <col min="5121" max="5129" width="3.7109375" style="36" customWidth="1"/>
    <col min="5130" max="5133" width="3.42578125" style="36" customWidth="1"/>
    <col min="5134" max="5134" width="3.7109375" style="36" customWidth="1"/>
    <col min="5135" max="5141" width="3.42578125" style="36" customWidth="1"/>
    <col min="5142" max="5142" width="3.7109375" style="36" customWidth="1"/>
    <col min="5143" max="5148" width="3.42578125" style="36" customWidth="1"/>
    <col min="5149" max="5151" width="3.7109375" style="36" customWidth="1"/>
    <col min="5152" max="5376" width="9.140625" style="36"/>
    <col min="5377" max="5385" width="3.7109375" style="36" customWidth="1"/>
    <col min="5386" max="5389" width="3.42578125" style="36" customWidth="1"/>
    <col min="5390" max="5390" width="3.7109375" style="36" customWidth="1"/>
    <col min="5391" max="5397" width="3.42578125" style="36" customWidth="1"/>
    <col min="5398" max="5398" width="3.7109375" style="36" customWidth="1"/>
    <col min="5399" max="5404" width="3.42578125" style="36" customWidth="1"/>
    <col min="5405" max="5407" width="3.7109375" style="36" customWidth="1"/>
    <col min="5408" max="5632" width="9.140625" style="36"/>
    <col min="5633" max="5641" width="3.7109375" style="36" customWidth="1"/>
    <col min="5642" max="5645" width="3.42578125" style="36" customWidth="1"/>
    <col min="5646" max="5646" width="3.7109375" style="36" customWidth="1"/>
    <col min="5647" max="5653" width="3.42578125" style="36" customWidth="1"/>
    <col min="5654" max="5654" width="3.7109375" style="36" customWidth="1"/>
    <col min="5655" max="5660" width="3.42578125" style="36" customWidth="1"/>
    <col min="5661" max="5663" width="3.7109375" style="36" customWidth="1"/>
    <col min="5664" max="5888" width="9.140625" style="36"/>
    <col min="5889" max="5897" width="3.7109375" style="36" customWidth="1"/>
    <col min="5898" max="5901" width="3.42578125" style="36" customWidth="1"/>
    <col min="5902" max="5902" width="3.7109375" style="36" customWidth="1"/>
    <col min="5903" max="5909" width="3.42578125" style="36" customWidth="1"/>
    <col min="5910" max="5910" width="3.7109375" style="36" customWidth="1"/>
    <col min="5911" max="5916" width="3.42578125" style="36" customWidth="1"/>
    <col min="5917" max="5919" width="3.7109375" style="36" customWidth="1"/>
    <col min="5920" max="6144" width="9.140625" style="36"/>
    <col min="6145" max="6153" width="3.7109375" style="36" customWidth="1"/>
    <col min="6154" max="6157" width="3.42578125" style="36" customWidth="1"/>
    <col min="6158" max="6158" width="3.7109375" style="36" customWidth="1"/>
    <col min="6159" max="6165" width="3.42578125" style="36" customWidth="1"/>
    <col min="6166" max="6166" width="3.7109375" style="36" customWidth="1"/>
    <col min="6167" max="6172" width="3.42578125" style="36" customWidth="1"/>
    <col min="6173" max="6175" width="3.7109375" style="36" customWidth="1"/>
    <col min="6176" max="6400" width="9.140625" style="36"/>
    <col min="6401" max="6409" width="3.7109375" style="36" customWidth="1"/>
    <col min="6410" max="6413" width="3.42578125" style="36" customWidth="1"/>
    <col min="6414" max="6414" width="3.7109375" style="36" customWidth="1"/>
    <col min="6415" max="6421" width="3.42578125" style="36" customWidth="1"/>
    <col min="6422" max="6422" width="3.7109375" style="36" customWidth="1"/>
    <col min="6423" max="6428" width="3.42578125" style="36" customWidth="1"/>
    <col min="6429" max="6431" width="3.7109375" style="36" customWidth="1"/>
    <col min="6432" max="6656" width="9.140625" style="36"/>
    <col min="6657" max="6665" width="3.7109375" style="36" customWidth="1"/>
    <col min="6666" max="6669" width="3.42578125" style="36" customWidth="1"/>
    <col min="6670" max="6670" width="3.7109375" style="36" customWidth="1"/>
    <col min="6671" max="6677" width="3.42578125" style="36" customWidth="1"/>
    <col min="6678" max="6678" width="3.7109375" style="36" customWidth="1"/>
    <col min="6679" max="6684" width="3.42578125" style="36" customWidth="1"/>
    <col min="6685" max="6687" width="3.7109375" style="36" customWidth="1"/>
    <col min="6688" max="6912" width="9.140625" style="36"/>
    <col min="6913" max="6921" width="3.7109375" style="36" customWidth="1"/>
    <col min="6922" max="6925" width="3.42578125" style="36" customWidth="1"/>
    <col min="6926" max="6926" width="3.7109375" style="36" customWidth="1"/>
    <col min="6927" max="6933" width="3.42578125" style="36" customWidth="1"/>
    <col min="6934" max="6934" width="3.7109375" style="36" customWidth="1"/>
    <col min="6935" max="6940" width="3.42578125" style="36" customWidth="1"/>
    <col min="6941" max="6943" width="3.7109375" style="36" customWidth="1"/>
    <col min="6944" max="7168" width="9.140625" style="36"/>
    <col min="7169" max="7177" width="3.7109375" style="36" customWidth="1"/>
    <col min="7178" max="7181" width="3.42578125" style="36" customWidth="1"/>
    <col min="7182" max="7182" width="3.7109375" style="36" customWidth="1"/>
    <col min="7183" max="7189" width="3.42578125" style="36" customWidth="1"/>
    <col min="7190" max="7190" width="3.7109375" style="36" customWidth="1"/>
    <col min="7191" max="7196" width="3.42578125" style="36" customWidth="1"/>
    <col min="7197" max="7199" width="3.7109375" style="36" customWidth="1"/>
    <col min="7200" max="7424" width="9.140625" style="36"/>
    <col min="7425" max="7433" width="3.7109375" style="36" customWidth="1"/>
    <col min="7434" max="7437" width="3.42578125" style="36" customWidth="1"/>
    <col min="7438" max="7438" width="3.7109375" style="36" customWidth="1"/>
    <col min="7439" max="7445" width="3.42578125" style="36" customWidth="1"/>
    <col min="7446" max="7446" width="3.7109375" style="36" customWidth="1"/>
    <col min="7447" max="7452" width="3.42578125" style="36" customWidth="1"/>
    <col min="7453" max="7455" width="3.7109375" style="36" customWidth="1"/>
    <col min="7456" max="7680" width="9.140625" style="36"/>
    <col min="7681" max="7689" width="3.7109375" style="36" customWidth="1"/>
    <col min="7690" max="7693" width="3.42578125" style="36" customWidth="1"/>
    <col min="7694" max="7694" width="3.7109375" style="36" customWidth="1"/>
    <col min="7695" max="7701" width="3.42578125" style="36" customWidth="1"/>
    <col min="7702" max="7702" width="3.7109375" style="36" customWidth="1"/>
    <col min="7703" max="7708" width="3.42578125" style="36" customWidth="1"/>
    <col min="7709" max="7711" width="3.7109375" style="36" customWidth="1"/>
    <col min="7712" max="7936" width="9.140625" style="36"/>
    <col min="7937" max="7945" width="3.7109375" style="36" customWidth="1"/>
    <col min="7946" max="7949" width="3.42578125" style="36" customWidth="1"/>
    <col min="7950" max="7950" width="3.7109375" style="36" customWidth="1"/>
    <col min="7951" max="7957" width="3.42578125" style="36" customWidth="1"/>
    <col min="7958" max="7958" width="3.7109375" style="36" customWidth="1"/>
    <col min="7959" max="7964" width="3.42578125" style="36" customWidth="1"/>
    <col min="7965" max="7967" width="3.7109375" style="36" customWidth="1"/>
    <col min="7968" max="8192" width="9.140625" style="36"/>
    <col min="8193" max="8201" width="3.7109375" style="36" customWidth="1"/>
    <col min="8202" max="8205" width="3.42578125" style="36" customWidth="1"/>
    <col min="8206" max="8206" width="3.7109375" style="36" customWidth="1"/>
    <col min="8207" max="8213" width="3.42578125" style="36" customWidth="1"/>
    <col min="8214" max="8214" width="3.7109375" style="36" customWidth="1"/>
    <col min="8215" max="8220" width="3.42578125" style="36" customWidth="1"/>
    <col min="8221" max="8223" width="3.7109375" style="36" customWidth="1"/>
    <col min="8224" max="8448" width="9.140625" style="36"/>
    <col min="8449" max="8457" width="3.7109375" style="36" customWidth="1"/>
    <col min="8458" max="8461" width="3.42578125" style="36" customWidth="1"/>
    <col min="8462" max="8462" width="3.7109375" style="36" customWidth="1"/>
    <col min="8463" max="8469" width="3.42578125" style="36" customWidth="1"/>
    <col min="8470" max="8470" width="3.7109375" style="36" customWidth="1"/>
    <col min="8471" max="8476" width="3.42578125" style="36" customWidth="1"/>
    <col min="8477" max="8479" width="3.7109375" style="36" customWidth="1"/>
    <col min="8480" max="8704" width="9.140625" style="36"/>
    <col min="8705" max="8713" width="3.7109375" style="36" customWidth="1"/>
    <col min="8714" max="8717" width="3.42578125" style="36" customWidth="1"/>
    <col min="8718" max="8718" width="3.7109375" style="36" customWidth="1"/>
    <col min="8719" max="8725" width="3.42578125" style="36" customWidth="1"/>
    <col min="8726" max="8726" width="3.7109375" style="36" customWidth="1"/>
    <col min="8727" max="8732" width="3.42578125" style="36" customWidth="1"/>
    <col min="8733" max="8735" width="3.7109375" style="36" customWidth="1"/>
    <col min="8736" max="8960" width="9.140625" style="36"/>
    <col min="8961" max="8969" width="3.7109375" style="36" customWidth="1"/>
    <col min="8970" max="8973" width="3.42578125" style="36" customWidth="1"/>
    <col min="8974" max="8974" width="3.7109375" style="36" customWidth="1"/>
    <col min="8975" max="8981" width="3.42578125" style="36" customWidth="1"/>
    <col min="8982" max="8982" width="3.7109375" style="36" customWidth="1"/>
    <col min="8983" max="8988" width="3.42578125" style="36" customWidth="1"/>
    <col min="8989" max="8991" width="3.7109375" style="36" customWidth="1"/>
    <col min="8992" max="9216" width="9.140625" style="36"/>
    <col min="9217" max="9225" width="3.7109375" style="36" customWidth="1"/>
    <col min="9226" max="9229" width="3.42578125" style="36" customWidth="1"/>
    <col min="9230" max="9230" width="3.7109375" style="36" customWidth="1"/>
    <col min="9231" max="9237" width="3.42578125" style="36" customWidth="1"/>
    <col min="9238" max="9238" width="3.7109375" style="36" customWidth="1"/>
    <col min="9239" max="9244" width="3.42578125" style="36" customWidth="1"/>
    <col min="9245" max="9247" width="3.7109375" style="36" customWidth="1"/>
    <col min="9248" max="9472" width="9.140625" style="36"/>
    <col min="9473" max="9481" width="3.7109375" style="36" customWidth="1"/>
    <col min="9482" max="9485" width="3.42578125" style="36" customWidth="1"/>
    <col min="9486" max="9486" width="3.7109375" style="36" customWidth="1"/>
    <col min="9487" max="9493" width="3.42578125" style="36" customWidth="1"/>
    <col min="9494" max="9494" width="3.7109375" style="36" customWidth="1"/>
    <col min="9495" max="9500" width="3.42578125" style="36" customWidth="1"/>
    <col min="9501" max="9503" width="3.7109375" style="36" customWidth="1"/>
    <col min="9504" max="9728" width="9.140625" style="36"/>
    <col min="9729" max="9737" width="3.7109375" style="36" customWidth="1"/>
    <col min="9738" max="9741" width="3.42578125" style="36" customWidth="1"/>
    <col min="9742" max="9742" width="3.7109375" style="36" customWidth="1"/>
    <col min="9743" max="9749" width="3.42578125" style="36" customWidth="1"/>
    <col min="9750" max="9750" width="3.7109375" style="36" customWidth="1"/>
    <col min="9751" max="9756" width="3.42578125" style="36" customWidth="1"/>
    <col min="9757" max="9759" width="3.7109375" style="36" customWidth="1"/>
    <col min="9760" max="9984" width="9.140625" style="36"/>
    <col min="9985" max="9993" width="3.7109375" style="36" customWidth="1"/>
    <col min="9994" max="9997" width="3.42578125" style="36" customWidth="1"/>
    <col min="9998" max="9998" width="3.7109375" style="36" customWidth="1"/>
    <col min="9999" max="10005" width="3.42578125" style="36" customWidth="1"/>
    <col min="10006" max="10006" width="3.7109375" style="36" customWidth="1"/>
    <col min="10007" max="10012" width="3.42578125" style="36" customWidth="1"/>
    <col min="10013" max="10015" width="3.7109375" style="36" customWidth="1"/>
    <col min="10016" max="10240" width="9.140625" style="36"/>
    <col min="10241" max="10249" width="3.7109375" style="36" customWidth="1"/>
    <col min="10250" max="10253" width="3.42578125" style="36" customWidth="1"/>
    <col min="10254" max="10254" width="3.7109375" style="36" customWidth="1"/>
    <col min="10255" max="10261" width="3.42578125" style="36" customWidth="1"/>
    <col min="10262" max="10262" width="3.7109375" style="36" customWidth="1"/>
    <col min="10263" max="10268" width="3.42578125" style="36" customWidth="1"/>
    <col min="10269" max="10271" width="3.7109375" style="36" customWidth="1"/>
    <col min="10272" max="10496" width="9.140625" style="36"/>
    <col min="10497" max="10505" width="3.7109375" style="36" customWidth="1"/>
    <col min="10506" max="10509" width="3.42578125" style="36" customWidth="1"/>
    <col min="10510" max="10510" width="3.7109375" style="36" customWidth="1"/>
    <col min="10511" max="10517" width="3.42578125" style="36" customWidth="1"/>
    <col min="10518" max="10518" width="3.7109375" style="36" customWidth="1"/>
    <col min="10519" max="10524" width="3.42578125" style="36" customWidth="1"/>
    <col min="10525" max="10527" width="3.7109375" style="36" customWidth="1"/>
    <col min="10528" max="10752" width="9.140625" style="36"/>
    <col min="10753" max="10761" width="3.7109375" style="36" customWidth="1"/>
    <col min="10762" max="10765" width="3.42578125" style="36" customWidth="1"/>
    <col min="10766" max="10766" width="3.7109375" style="36" customWidth="1"/>
    <col min="10767" max="10773" width="3.42578125" style="36" customWidth="1"/>
    <col min="10774" max="10774" width="3.7109375" style="36" customWidth="1"/>
    <col min="10775" max="10780" width="3.42578125" style="36" customWidth="1"/>
    <col min="10781" max="10783" width="3.7109375" style="36" customWidth="1"/>
    <col min="10784" max="11008" width="9.140625" style="36"/>
    <col min="11009" max="11017" width="3.7109375" style="36" customWidth="1"/>
    <col min="11018" max="11021" width="3.42578125" style="36" customWidth="1"/>
    <col min="11022" max="11022" width="3.7109375" style="36" customWidth="1"/>
    <col min="11023" max="11029" width="3.42578125" style="36" customWidth="1"/>
    <col min="11030" max="11030" width="3.7109375" style="36" customWidth="1"/>
    <col min="11031" max="11036" width="3.42578125" style="36" customWidth="1"/>
    <col min="11037" max="11039" width="3.7109375" style="36" customWidth="1"/>
    <col min="11040" max="11264" width="9.140625" style="36"/>
    <col min="11265" max="11273" width="3.7109375" style="36" customWidth="1"/>
    <col min="11274" max="11277" width="3.42578125" style="36" customWidth="1"/>
    <col min="11278" max="11278" width="3.7109375" style="36" customWidth="1"/>
    <col min="11279" max="11285" width="3.42578125" style="36" customWidth="1"/>
    <col min="11286" max="11286" width="3.7109375" style="36" customWidth="1"/>
    <col min="11287" max="11292" width="3.42578125" style="36" customWidth="1"/>
    <col min="11293" max="11295" width="3.7109375" style="36" customWidth="1"/>
    <col min="11296" max="11520" width="9.140625" style="36"/>
    <col min="11521" max="11529" width="3.7109375" style="36" customWidth="1"/>
    <col min="11530" max="11533" width="3.42578125" style="36" customWidth="1"/>
    <col min="11534" max="11534" width="3.7109375" style="36" customWidth="1"/>
    <col min="11535" max="11541" width="3.42578125" style="36" customWidth="1"/>
    <col min="11542" max="11542" width="3.7109375" style="36" customWidth="1"/>
    <col min="11543" max="11548" width="3.42578125" style="36" customWidth="1"/>
    <col min="11549" max="11551" width="3.7109375" style="36" customWidth="1"/>
    <col min="11552" max="11776" width="9.140625" style="36"/>
    <col min="11777" max="11785" width="3.7109375" style="36" customWidth="1"/>
    <col min="11786" max="11789" width="3.42578125" style="36" customWidth="1"/>
    <col min="11790" max="11790" width="3.7109375" style="36" customWidth="1"/>
    <col min="11791" max="11797" width="3.42578125" style="36" customWidth="1"/>
    <col min="11798" max="11798" width="3.7109375" style="36" customWidth="1"/>
    <col min="11799" max="11804" width="3.42578125" style="36" customWidth="1"/>
    <col min="11805" max="11807" width="3.7109375" style="36" customWidth="1"/>
    <col min="11808" max="12032" width="9.140625" style="36"/>
    <col min="12033" max="12041" width="3.7109375" style="36" customWidth="1"/>
    <col min="12042" max="12045" width="3.42578125" style="36" customWidth="1"/>
    <col min="12046" max="12046" width="3.7109375" style="36" customWidth="1"/>
    <col min="12047" max="12053" width="3.42578125" style="36" customWidth="1"/>
    <col min="12054" max="12054" width="3.7109375" style="36" customWidth="1"/>
    <col min="12055" max="12060" width="3.42578125" style="36" customWidth="1"/>
    <col min="12061" max="12063" width="3.7109375" style="36" customWidth="1"/>
    <col min="12064" max="12288" width="9.140625" style="36"/>
    <col min="12289" max="12297" width="3.7109375" style="36" customWidth="1"/>
    <col min="12298" max="12301" width="3.42578125" style="36" customWidth="1"/>
    <col min="12302" max="12302" width="3.7109375" style="36" customWidth="1"/>
    <col min="12303" max="12309" width="3.42578125" style="36" customWidth="1"/>
    <col min="12310" max="12310" width="3.7109375" style="36" customWidth="1"/>
    <col min="12311" max="12316" width="3.42578125" style="36" customWidth="1"/>
    <col min="12317" max="12319" width="3.7109375" style="36" customWidth="1"/>
    <col min="12320" max="12544" width="9.140625" style="36"/>
    <col min="12545" max="12553" width="3.7109375" style="36" customWidth="1"/>
    <col min="12554" max="12557" width="3.42578125" style="36" customWidth="1"/>
    <col min="12558" max="12558" width="3.7109375" style="36" customWidth="1"/>
    <col min="12559" max="12565" width="3.42578125" style="36" customWidth="1"/>
    <col min="12566" max="12566" width="3.7109375" style="36" customWidth="1"/>
    <col min="12567" max="12572" width="3.42578125" style="36" customWidth="1"/>
    <col min="12573" max="12575" width="3.7109375" style="36" customWidth="1"/>
    <col min="12576" max="12800" width="9.140625" style="36"/>
    <col min="12801" max="12809" width="3.7109375" style="36" customWidth="1"/>
    <col min="12810" max="12813" width="3.42578125" style="36" customWidth="1"/>
    <col min="12814" max="12814" width="3.7109375" style="36" customWidth="1"/>
    <col min="12815" max="12821" width="3.42578125" style="36" customWidth="1"/>
    <col min="12822" max="12822" width="3.7109375" style="36" customWidth="1"/>
    <col min="12823" max="12828" width="3.42578125" style="36" customWidth="1"/>
    <col min="12829" max="12831" width="3.7109375" style="36" customWidth="1"/>
    <col min="12832" max="13056" width="9.140625" style="36"/>
    <col min="13057" max="13065" width="3.7109375" style="36" customWidth="1"/>
    <col min="13066" max="13069" width="3.42578125" style="36" customWidth="1"/>
    <col min="13070" max="13070" width="3.7109375" style="36" customWidth="1"/>
    <col min="13071" max="13077" width="3.42578125" style="36" customWidth="1"/>
    <col min="13078" max="13078" width="3.7109375" style="36" customWidth="1"/>
    <col min="13079" max="13084" width="3.42578125" style="36" customWidth="1"/>
    <col min="13085" max="13087" width="3.7109375" style="36" customWidth="1"/>
    <col min="13088" max="13312" width="9.140625" style="36"/>
    <col min="13313" max="13321" width="3.7109375" style="36" customWidth="1"/>
    <col min="13322" max="13325" width="3.42578125" style="36" customWidth="1"/>
    <col min="13326" max="13326" width="3.7109375" style="36" customWidth="1"/>
    <col min="13327" max="13333" width="3.42578125" style="36" customWidth="1"/>
    <col min="13334" max="13334" width="3.7109375" style="36" customWidth="1"/>
    <col min="13335" max="13340" width="3.42578125" style="36" customWidth="1"/>
    <col min="13341" max="13343" width="3.7109375" style="36" customWidth="1"/>
    <col min="13344" max="13568" width="9.140625" style="36"/>
    <col min="13569" max="13577" width="3.7109375" style="36" customWidth="1"/>
    <col min="13578" max="13581" width="3.42578125" style="36" customWidth="1"/>
    <col min="13582" max="13582" width="3.7109375" style="36" customWidth="1"/>
    <col min="13583" max="13589" width="3.42578125" style="36" customWidth="1"/>
    <col min="13590" max="13590" width="3.7109375" style="36" customWidth="1"/>
    <col min="13591" max="13596" width="3.42578125" style="36" customWidth="1"/>
    <col min="13597" max="13599" width="3.7109375" style="36" customWidth="1"/>
    <col min="13600" max="13824" width="9.140625" style="36"/>
    <col min="13825" max="13833" width="3.7109375" style="36" customWidth="1"/>
    <col min="13834" max="13837" width="3.42578125" style="36" customWidth="1"/>
    <col min="13838" max="13838" width="3.7109375" style="36" customWidth="1"/>
    <col min="13839" max="13845" width="3.42578125" style="36" customWidth="1"/>
    <col min="13846" max="13846" width="3.7109375" style="36" customWidth="1"/>
    <col min="13847" max="13852" width="3.42578125" style="36" customWidth="1"/>
    <col min="13853" max="13855" width="3.7109375" style="36" customWidth="1"/>
    <col min="13856" max="14080" width="9.140625" style="36"/>
    <col min="14081" max="14089" width="3.7109375" style="36" customWidth="1"/>
    <col min="14090" max="14093" width="3.42578125" style="36" customWidth="1"/>
    <col min="14094" max="14094" width="3.7109375" style="36" customWidth="1"/>
    <col min="14095" max="14101" width="3.42578125" style="36" customWidth="1"/>
    <col min="14102" max="14102" width="3.7109375" style="36" customWidth="1"/>
    <col min="14103" max="14108" width="3.42578125" style="36" customWidth="1"/>
    <col min="14109" max="14111" width="3.7109375" style="36" customWidth="1"/>
    <col min="14112" max="14336" width="9.140625" style="36"/>
    <col min="14337" max="14345" width="3.7109375" style="36" customWidth="1"/>
    <col min="14346" max="14349" width="3.42578125" style="36" customWidth="1"/>
    <col min="14350" max="14350" width="3.7109375" style="36" customWidth="1"/>
    <col min="14351" max="14357" width="3.42578125" style="36" customWidth="1"/>
    <col min="14358" max="14358" width="3.7109375" style="36" customWidth="1"/>
    <col min="14359" max="14364" width="3.42578125" style="36" customWidth="1"/>
    <col min="14365" max="14367" width="3.7109375" style="36" customWidth="1"/>
    <col min="14368" max="14592" width="9.140625" style="36"/>
    <col min="14593" max="14601" width="3.7109375" style="36" customWidth="1"/>
    <col min="14602" max="14605" width="3.42578125" style="36" customWidth="1"/>
    <col min="14606" max="14606" width="3.7109375" style="36" customWidth="1"/>
    <col min="14607" max="14613" width="3.42578125" style="36" customWidth="1"/>
    <col min="14614" max="14614" width="3.7109375" style="36" customWidth="1"/>
    <col min="14615" max="14620" width="3.42578125" style="36" customWidth="1"/>
    <col min="14621" max="14623" width="3.7109375" style="36" customWidth="1"/>
    <col min="14624" max="14848" width="9.140625" style="36"/>
    <col min="14849" max="14857" width="3.7109375" style="36" customWidth="1"/>
    <col min="14858" max="14861" width="3.42578125" style="36" customWidth="1"/>
    <col min="14862" max="14862" width="3.7109375" style="36" customWidth="1"/>
    <col min="14863" max="14869" width="3.42578125" style="36" customWidth="1"/>
    <col min="14870" max="14870" width="3.7109375" style="36" customWidth="1"/>
    <col min="14871" max="14876" width="3.42578125" style="36" customWidth="1"/>
    <col min="14877" max="14879" width="3.7109375" style="36" customWidth="1"/>
    <col min="14880" max="15104" width="9.140625" style="36"/>
    <col min="15105" max="15113" width="3.7109375" style="36" customWidth="1"/>
    <col min="15114" max="15117" width="3.42578125" style="36" customWidth="1"/>
    <col min="15118" max="15118" width="3.7109375" style="36" customWidth="1"/>
    <col min="15119" max="15125" width="3.42578125" style="36" customWidth="1"/>
    <col min="15126" max="15126" width="3.7109375" style="36" customWidth="1"/>
    <col min="15127" max="15132" width="3.42578125" style="36" customWidth="1"/>
    <col min="15133" max="15135" width="3.7109375" style="36" customWidth="1"/>
    <col min="15136" max="15360" width="9.140625" style="36"/>
    <col min="15361" max="15369" width="3.7109375" style="36" customWidth="1"/>
    <col min="15370" max="15373" width="3.42578125" style="36" customWidth="1"/>
    <col min="15374" max="15374" width="3.7109375" style="36" customWidth="1"/>
    <col min="15375" max="15381" width="3.42578125" style="36" customWidth="1"/>
    <col min="15382" max="15382" width="3.7109375" style="36" customWidth="1"/>
    <col min="15383" max="15388" width="3.42578125" style="36" customWidth="1"/>
    <col min="15389" max="15391" width="3.7109375" style="36" customWidth="1"/>
    <col min="15392" max="15616" width="9.140625" style="36"/>
    <col min="15617" max="15625" width="3.7109375" style="36" customWidth="1"/>
    <col min="15626" max="15629" width="3.42578125" style="36" customWidth="1"/>
    <col min="15630" max="15630" width="3.7109375" style="36" customWidth="1"/>
    <col min="15631" max="15637" width="3.42578125" style="36" customWidth="1"/>
    <col min="15638" max="15638" width="3.7109375" style="36" customWidth="1"/>
    <col min="15639" max="15644" width="3.42578125" style="36" customWidth="1"/>
    <col min="15645" max="15647" width="3.7109375" style="36" customWidth="1"/>
    <col min="15648" max="15872" width="9.140625" style="36"/>
    <col min="15873" max="15881" width="3.7109375" style="36" customWidth="1"/>
    <col min="15882" max="15885" width="3.42578125" style="36" customWidth="1"/>
    <col min="15886" max="15886" width="3.7109375" style="36" customWidth="1"/>
    <col min="15887" max="15893" width="3.42578125" style="36" customWidth="1"/>
    <col min="15894" max="15894" width="3.7109375" style="36" customWidth="1"/>
    <col min="15895" max="15900" width="3.42578125" style="36" customWidth="1"/>
    <col min="15901" max="15903" width="3.7109375" style="36" customWidth="1"/>
    <col min="15904" max="16128" width="9.140625" style="36"/>
    <col min="16129" max="16137" width="3.7109375" style="36" customWidth="1"/>
    <col min="16138" max="16141" width="3.42578125" style="36" customWidth="1"/>
    <col min="16142" max="16142" width="3.7109375" style="36" customWidth="1"/>
    <col min="16143" max="16149" width="3.42578125" style="36" customWidth="1"/>
    <col min="16150" max="16150" width="3.7109375" style="36" customWidth="1"/>
    <col min="16151" max="16156" width="3.42578125" style="36" customWidth="1"/>
    <col min="16157" max="16159" width="3.7109375" style="36" customWidth="1"/>
    <col min="16160" max="16384" width="9.140625" style="36"/>
  </cols>
  <sheetData>
    <row r="1" spans="1:30" ht="13.5" customHeight="1"/>
    <row r="2" spans="1:30" ht="14.1" customHeight="1"/>
    <row r="3" spans="1:30" ht="35.450000000000003" customHeight="1">
      <c r="A3" s="628" t="s">
        <v>7</v>
      </c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</row>
    <row r="4" spans="1:30" s="38" customFormat="1" ht="20.10000000000000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30" s="38" customFormat="1" ht="24" customHeight="1">
      <c r="A5" s="39"/>
      <c r="B5" s="39"/>
      <c r="C5" s="219" t="s">
        <v>8</v>
      </c>
      <c r="D5" s="219"/>
      <c r="E5" s="220"/>
      <c r="F5" s="219"/>
      <c r="G5" s="220"/>
      <c r="H5" s="220"/>
      <c r="I5" s="221" t="s">
        <v>9</v>
      </c>
      <c r="J5" s="222" t="str">
        <f>'Data Record(50)'!Q1</f>
        <v>SPR16060068-1</v>
      </c>
      <c r="K5" s="223"/>
      <c r="L5" s="223"/>
      <c r="M5" s="222"/>
      <c r="N5" s="222"/>
      <c r="O5" s="222"/>
      <c r="P5" s="222"/>
      <c r="Q5" s="222"/>
      <c r="R5" s="223"/>
      <c r="S5" s="223"/>
      <c r="T5" s="223"/>
      <c r="U5" s="223"/>
      <c r="V5" s="223"/>
      <c r="W5" s="223"/>
      <c r="Z5" s="256" t="s">
        <v>162</v>
      </c>
    </row>
    <row r="6" spans="1:30" s="38" customFormat="1" ht="24" customHeight="1">
      <c r="A6" s="39"/>
      <c r="B6" s="39"/>
      <c r="C6" s="220"/>
      <c r="D6" s="220"/>
      <c r="E6" s="220"/>
      <c r="F6" s="219"/>
      <c r="G6" s="224"/>
      <c r="H6" s="224"/>
      <c r="I6" s="219"/>
      <c r="J6" s="222"/>
      <c r="K6" s="223"/>
      <c r="L6" s="223"/>
      <c r="M6" s="222"/>
      <c r="N6" s="222"/>
      <c r="O6" s="222"/>
      <c r="P6" s="222"/>
      <c r="Q6" s="222"/>
      <c r="R6" s="223"/>
      <c r="S6" s="223"/>
      <c r="T6" s="223"/>
      <c r="U6" s="223"/>
      <c r="V6" s="223"/>
      <c r="W6" s="223"/>
      <c r="X6" s="223"/>
    </row>
    <row r="7" spans="1:30" s="38" customFormat="1" ht="24" customHeight="1">
      <c r="A7" s="39"/>
      <c r="B7" s="39"/>
      <c r="C7" s="225" t="s">
        <v>10</v>
      </c>
      <c r="D7" s="225"/>
      <c r="E7" s="220"/>
      <c r="F7" s="220"/>
      <c r="G7" s="220"/>
      <c r="H7" s="220"/>
      <c r="I7" s="221" t="s">
        <v>9</v>
      </c>
      <c r="J7" s="226" t="s">
        <v>88</v>
      </c>
      <c r="K7" s="223"/>
      <c r="L7" s="223"/>
      <c r="M7" s="227"/>
      <c r="N7" s="227"/>
      <c r="O7" s="227"/>
      <c r="P7" s="227"/>
      <c r="Q7" s="227"/>
      <c r="R7" s="227"/>
      <c r="S7" s="227"/>
      <c r="T7" s="227"/>
      <c r="U7" s="227"/>
      <c r="V7" s="228"/>
      <c r="W7" s="228"/>
      <c r="X7" s="228"/>
      <c r="Y7" s="66"/>
      <c r="Z7" s="66"/>
      <c r="AA7" s="66"/>
    </row>
    <row r="8" spans="1:30" s="38" customFormat="1" ht="24" customHeight="1">
      <c r="A8" s="39"/>
      <c r="B8" s="39"/>
      <c r="C8" s="220"/>
      <c r="D8" s="225"/>
      <c r="E8" s="225"/>
      <c r="F8" s="220"/>
      <c r="G8" s="220"/>
      <c r="H8" s="220"/>
      <c r="I8" s="221"/>
      <c r="J8" s="229" t="s">
        <v>163</v>
      </c>
      <c r="K8" s="223"/>
      <c r="L8" s="226"/>
      <c r="M8" s="230"/>
      <c r="N8" s="230"/>
      <c r="O8" s="227"/>
      <c r="P8" s="227"/>
      <c r="Q8" s="227"/>
      <c r="R8" s="227"/>
      <c r="S8" s="227"/>
      <c r="T8" s="227"/>
      <c r="U8" s="227"/>
      <c r="V8" s="227"/>
      <c r="W8" s="228"/>
      <c r="X8" s="228"/>
      <c r="Y8" s="57"/>
      <c r="Z8" s="57"/>
      <c r="AA8" s="57"/>
    </row>
    <row r="9" spans="1:30" s="38" customFormat="1" ht="24" customHeight="1">
      <c r="A9" s="39"/>
      <c r="B9" s="39"/>
      <c r="C9" s="171"/>
      <c r="D9" s="174"/>
      <c r="E9" s="174"/>
      <c r="F9" s="171"/>
      <c r="G9" s="171"/>
      <c r="H9" s="171"/>
      <c r="I9" s="171"/>
      <c r="J9" s="71"/>
      <c r="L9" s="71"/>
      <c r="M9" s="175"/>
      <c r="N9" s="175"/>
      <c r="O9" s="55"/>
      <c r="P9" s="55"/>
      <c r="Q9" s="55"/>
      <c r="R9" s="55"/>
      <c r="S9" s="55"/>
      <c r="T9" s="55"/>
      <c r="U9" s="55"/>
      <c r="V9" s="55"/>
      <c r="W9" s="56"/>
      <c r="X9" s="57"/>
      <c r="Y9" s="57"/>
      <c r="Z9" s="57"/>
      <c r="AA9" s="57"/>
    </row>
    <row r="10" spans="1:30" s="66" customFormat="1" ht="15" customHeight="1">
      <c r="A10" s="58"/>
      <c r="B10" s="58"/>
      <c r="C10" s="176"/>
      <c r="D10" s="176"/>
      <c r="E10" s="176"/>
      <c r="F10" s="176"/>
      <c r="G10" s="176"/>
      <c r="H10" s="177"/>
      <c r="I10" s="176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178"/>
      <c r="V10" s="178"/>
      <c r="W10" s="64"/>
      <c r="X10" s="231"/>
      <c r="Y10" s="232"/>
      <c r="Z10" s="232"/>
      <c r="AA10" s="232"/>
      <c r="AB10" s="246"/>
      <c r="AC10" s="246"/>
    </row>
    <row r="11" spans="1:30" s="38" customFormat="1" ht="15" customHeight="1">
      <c r="A11" s="39"/>
      <c r="B11" s="39"/>
      <c r="C11" s="174"/>
      <c r="D11" s="174"/>
      <c r="E11" s="174"/>
      <c r="F11" s="174"/>
      <c r="G11" s="174"/>
      <c r="H11" s="179"/>
      <c r="I11" s="180"/>
      <c r="J11" s="56"/>
      <c r="K11" s="175"/>
      <c r="L11" s="55"/>
      <c r="M11" s="55"/>
      <c r="N11" s="55"/>
      <c r="O11" s="55"/>
      <c r="P11" s="55"/>
      <c r="Q11" s="55"/>
      <c r="R11" s="55"/>
      <c r="S11" s="55"/>
      <c r="T11" s="55"/>
      <c r="U11" s="56"/>
      <c r="V11" s="56"/>
      <c r="W11" s="44"/>
      <c r="Y11" s="181"/>
      <c r="Z11" s="181"/>
      <c r="AA11" s="181"/>
    </row>
    <row r="12" spans="1:30" s="38" customFormat="1" ht="24" customHeight="1">
      <c r="A12" s="39"/>
      <c r="B12" s="39"/>
      <c r="C12" s="225" t="s">
        <v>11</v>
      </c>
      <c r="D12" s="174"/>
      <c r="E12" s="174"/>
      <c r="F12" s="174"/>
      <c r="G12" s="171"/>
      <c r="H12" s="171"/>
      <c r="I12" s="179" t="s">
        <v>9</v>
      </c>
      <c r="J12" s="226" t="str">
        <f>'Data Record(50)'!F6</f>
        <v>Chamber</v>
      </c>
      <c r="K12" s="223"/>
      <c r="L12" s="226"/>
      <c r="M12" s="45"/>
      <c r="N12" s="45"/>
      <c r="P12" s="45"/>
      <c r="Q12" s="71"/>
      <c r="R12" s="71"/>
      <c r="S12" s="71"/>
      <c r="T12" s="71"/>
      <c r="U12" s="71"/>
      <c r="V12" s="71"/>
      <c r="W12" s="71"/>
      <c r="X12" s="73"/>
      <c r="Y12" s="73"/>
      <c r="Z12" s="73"/>
      <c r="AA12" s="73"/>
    </row>
    <row r="13" spans="1:30" s="38" customFormat="1" ht="24" customHeight="1">
      <c r="A13" s="39"/>
      <c r="B13" s="39"/>
      <c r="C13" s="233" t="s">
        <v>12</v>
      </c>
      <c r="D13" s="174"/>
      <c r="E13" s="174"/>
      <c r="F13" s="174"/>
      <c r="G13" s="171"/>
      <c r="H13" s="171"/>
      <c r="I13" s="179" t="s">
        <v>9</v>
      </c>
      <c r="J13" s="226" t="str">
        <f>'Data Record(50)'!T6</f>
        <v>OKOKOK</v>
      </c>
      <c r="K13" s="223"/>
      <c r="L13" s="226"/>
      <c r="M13" s="45"/>
      <c r="N13" s="45"/>
      <c r="P13" s="45"/>
      <c r="Q13" s="71"/>
      <c r="R13" s="71"/>
      <c r="S13" s="45"/>
      <c r="T13" s="45"/>
      <c r="U13" s="45"/>
      <c r="V13" s="45"/>
      <c r="W13" s="45"/>
    </row>
    <row r="14" spans="1:30" s="38" customFormat="1" ht="24" customHeight="1">
      <c r="A14" s="39"/>
      <c r="B14" s="39"/>
      <c r="C14" s="225" t="s">
        <v>13</v>
      </c>
      <c r="D14" s="174"/>
      <c r="E14" s="174"/>
      <c r="F14" s="174"/>
      <c r="G14" s="171"/>
      <c r="H14" s="171"/>
      <c r="I14" s="179" t="s">
        <v>9</v>
      </c>
      <c r="J14" s="234" t="str">
        <f>'Data Record(50)'!D7</f>
        <v>TE-01</v>
      </c>
      <c r="K14" s="226"/>
      <c r="L14" s="226"/>
      <c r="M14" s="45"/>
      <c r="N14" s="45"/>
      <c r="P14" s="45"/>
      <c r="Q14" s="71"/>
      <c r="R14" s="71"/>
      <c r="S14" s="71"/>
      <c r="T14" s="71"/>
      <c r="U14" s="71"/>
      <c r="V14" s="174"/>
      <c r="W14" s="45"/>
      <c r="X14" s="73"/>
    </row>
    <row r="15" spans="1:30" s="38" customFormat="1" ht="24" customHeight="1">
      <c r="A15" s="39"/>
      <c r="B15" s="39"/>
      <c r="C15" s="225" t="s">
        <v>14</v>
      </c>
      <c r="D15" s="174"/>
      <c r="E15" s="174"/>
      <c r="F15" s="174"/>
      <c r="G15" s="171"/>
      <c r="H15" s="171"/>
      <c r="I15" s="179" t="s">
        <v>9</v>
      </c>
      <c r="J15" s="632">
        <f>'Data Record(50)'!O7</f>
        <v>987654</v>
      </c>
      <c r="K15" s="632"/>
      <c r="L15" s="632"/>
      <c r="M15" s="235"/>
      <c r="N15" s="235"/>
      <c r="P15" s="45"/>
      <c r="Q15" s="45"/>
      <c r="R15" s="71"/>
      <c r="S15" s="45"/>
      <c r="T15" s="45"/>
      <c r="U15" s="45"/>
      <c r="V15" s="45"/>
      <c r="W15" s="45"/>
    </row>
    <row r="16" spans="1:30" s="38" customFormat="1" ht="24" customHeight="1">
      <c r="A16" s="39"/>
      <c r="B16" s="39"/>
      <c r="C16" s="225" t="s">
        <v>15</v>
      </c>
      <c r="D16" s="174"/>
      <c r="E16" s="174"/>
      <c r="F16" s="174"/>
      <c r="G16" s="171"/>
      <c r="H16" s="171"/>
      <c r="I16" s="179" t="s">
        <v>9</v>
      </c>
      <c r="J16" s="236" t="str">
        <f>'Data Record(50)'!Y7</f>
        <v>TT-1</v>
      </c>
      <c r="K16" s="226"/>
      <c r="L16" s="237"/>
      <c r="M16" s="45"/>
      <c r="N16" s="45"/>
      <c r="P16" s="45"/>
      <c r="Q16" s="45"/>
      <c r="R16" s="71"/>
      <c r="S16" s="71"/>
      <c r="T16" s="71"/>
      <c r="U16" s="71"/>
      <c r="V16" s="76"/>
      <c r="W16" s="45"/>
      <c r="X16" s="73"/>
    </row>
    <row r="17" spans="1:36" s="38" customFormat="1" ht="18.95" customHeight="1">
      <c r="A17" s="39"/>
      <c r="B17" s="39"/>
      <c r="C17" s="174"/>
      <c r="D17" s="174"/>
      <c r="E17" s="174"/>
      <c r="F17" s="174"/>
      <c r="G17" s="171"/>
      <c r="H17" s="171"/>
      <c r="I17" s="76"/>
      <c r="J17" s="215"/>
      <c r="K17" s="45"/>
      <c r="L17" s="45"/>
      <c r="M17" s="71"/>
      <c r="N17" s="71"/>
      <c r="P17" s="45"/>
      <c r="Q17" s="71"/>
      <c r="R17" s="71"/>
      <c r="S17" s="71"/>
      <c r="T17" s="76"/>
      <c r="U17" s="45"/>
      <c r="V17" s="71"/>
      <c r="W17" s="45"/>
    </row>
    <row r="18" spans="1:36" s="38" customFormat="1" ht="24" customHeight="1">
      <c r="A18" s="39"/>
      <c r="B18" s="39"/>
      <c r="C18" s="225" t="s">
        <v>19</v>
      </c>
      <c r="D18" s="225"/>
      <c r="E18" s="174"/>
      <c r="F18" s="174"/>
      <c r="G18" s="174"/>
      <c r="H18" s="174"/>
      <c r="I18" s="216"/>
      <c r="J18" s="71"/>
      <c r="K18" s="71"/>
      <c r="L18" s="171"/>
      <c r="M18" s="238"/>
      <c r="N18" s="238"/>
      <c r="W18" s="45"/>
    </row>
    <row r="19" spans="1:36" s="38" customFormat="1" ht="24" customHeight="1">
      <c r="A19" s="39"/>
      <c r="B19" s="39"/>
      <c r="C19" s="225" t="s">
        <v>20</v>
      </c>
      <c r="D19" s="225"/>
      <c r="E19" s="174"/>
      <c r="F19" s="174"/>
      <c r="G19" s="171"/>
      <c r="H19" s="171"/>
      <c r="J19" s="172" t="s">
        <v>9</v>
      </c>
      <c r="K19" s="239" t="s">
        <v>164</v>
      </c>
      <c r="L19" s="223"/>
      <c r="M19" s="238"/>
      <c r="R19" s="233" t="s">
        <v>16</v>
      </c>
      <c r="S19" s="171"/>
      <c r="Z19" s="179" t="s">
        <v>9</v>
      </c>
      <c r="AA19" s="634">
        <f>'Data Record(50)'!P2</f>
        <v>42370</v>
      </c>
      <c r="AB19" s="634"/>
      <c r="AC19" s="634"/>
      <c r="AD19" s="634"/>
    </row>
    <row r="20" spans="1:36" s="38" customFormat="1" ht="24" customHeight="1">
      <c r="A20" s="39"/>
      <c r="B20" s="39"/>
      <c r="C20" s="225" t="s">
        <v>21</v>
      </c>
      <c r="D20" s="219"/>
      <c r="E20" s="170"/>
      <c r="F20" s="170"/>
      <c r="G20" s="171"/>
      <c r="H20" s="171"/>
      <c r="J20" s="173" t="s">
        <v>9</v>
      </c>
      <c r="K20" s="240" t="s">
        <v>159</v>
      </c>
      <c r="L20" s="223"/>
      <c r="M20" s="241"/>
      <c r="R20" s="233" t="s">
        <v>17</v>
      </c>
      <c r="S20" s="171"/>
      <c r="Z20" s="179" t="s">
        <v>9</v>
      </c>
      <c r="AA20" s="634">
        <f>'Data Record(50)'!Z2</f>
        <v>42370</v>
      </c>
      <c r="AB20" s="634"/>
      <c r="AC20" s="634"/>
      <c r="AD20" s="634"/>
    </row>
    <row r="21" spans="1:36" s="38" customFormat="1" ht="24" customHeight="1">
      <c r="A21" s="39"/>
      <c r="B21" s="39"/>
      <c r="C21" s="225" t="s">
        <v>22</v>
      </c>
      <c r="D21" s="219"/>
      <c r="E21" s="170"/>
      <c r="F21" s="170"/>
      <c r="G21" s="171"/>
      <c r="H21" s="171"/>
      <c r="J21" s="173" t="s">
        <v>9</v>
      </c>
      <c r="K21" s="239" t="s">
        <v>23</v>
      </c>
      <c r="L21" s="223"/>
      <c r="M21" s="71"/>
      <c r="R21" s="219" t="s">
        <v>18</v>
      </c>
      <c r="S21" s="171"/>
      <c r="Z21" s="179" t="s">
        <v>9</v>
      </c>
      <c r="AA21" s="635">
        <f>AA20+365</f>
        <v>42735</v>
      </c>
      <c r="AB21" s="635"/>
      <c r="AC21" s="635"/>
      <c r="AD21" s="635"/>
    </row>
    <row r="22" spans="1:36" s="38" customFormat="1" ht="24" customHeight="1">
      <c r="A22" s="39"/>
      <c r="B22" s="39"/>
      <c r="C22" s="225" t="s">
        <v>165</v>
      </c>
      <c r="D22" s="223"/>
      <c r="J22" s="173" t="s">
        <v>9</v>
      </c>
      <c r="K22" s="223" t="s">
        <v>168</v>
      </c>
      <c r="L22" s="223"/>
      <c r="M22" s="45"/>
      <c r="N22" s="45"/>
      <c r="P22" s="45"/>
      <c r="Q22" s="83"/>
      <c r="R22" s="83"/>
      <c r="S22" s="45"/>
      <c r="T22" s="45"/>
      <c r="U22" s="45"/>
      <c r="V22" s="45"/>
      <c r="W22" s="45"/>
    </row>
    <row r="23" spans="1:36" s="38" customFormat="1" ht="18.95" customHeight="1">
      <c r="A23" s="39"/>
      <c r="B23" s="39"/>
      <c r="M23" s="45"/>
      <c r="N23" s="45"/>
      <c r="P23" s="45"/>
      <c r="Q23" s="45"/>
      <c r="R23" s="45"/>
      <c r="S23" s="45"/>
      <c r="T23" s="45"/>
      <c r="U23" s="45"/>
      <c r="V23" s="45"/>
      <c r="W23" s="45"/>
    </row>
    <row r="24" spans="1:36" s="38" customFormat="1" ht="24" customHeight="1">
      <c r="A24" s="39"/>
      <c r="B24" s="39"/>
      <c r="C24" s="171" t="s">
        <v>24</v>
      </c>
      <c r="D24" s="88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183"/>
      <c r="X24" s="90"/>
      <c r="Y24" s="184"/>
      <c r="Z24" s="184"/>
      <c r="AA24" s="184"/>
    </row>
    <row r="25" spans="1:36" s="38" customFormat="1" ht="24" customHeight="1">
      <c r="A25" s="39"/>
      <c r="B25" s="39"/>
      <c r="C25" s="242" t="s">
        <v>154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39"/>
    </row>
    <row r="26" spans="1:36" s="38" customFormat="1" ht="24" customHeight="1">
      <c r="A26" s="39"/>
      <c r="B26" s="39"/>
      <c r="C26" s="242" t="s">
        <v>160</v>
      </c>
      <c r="D26" s="45"/>
      <c r="E26" s="39"/>
      <c r="F26" s="39"/>
      <c r="G26" s="39"/>
      <c r="H26" s="217"/>
      <c r="I26" s="217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39"/>
    </row>
    <row r="27" spans="1:36" s="38" customFormat="1" ht="24" customHeight="1">
      <c r="A27" s="39"/>
      <c r="B27" s="39"/>
      <c r="C27" s="242" t="s">
        <v>161</v>
      </c>
      <c r="D27" s="45"/>
      <c r="E27" s="217"/>
      <c r="F27" s="217"/>
      <c r="G27" s="217"/>
      <c r="H27" s="217"/>
      <c r="I27" s="217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39"/>
    </row>
    <row r="28" spans="1:36" s="38" customFormat="1" ht="24" customHeight="1">
      <c r="A28" s="39"/>
      <c r="B28" s="39"/>
      <c r="C28" s="242" t="s">
        <v>155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39"/>
    </row>
    <row r="29" spans="1:36" s="38" customFormat="1" ht="24" customHeight="1">
      <c r="A29" s="39"/>
      <c r="B29" s="39"/>
      <c r="C29" s="242" t="s">
        <v>156</v>
      </c>
      <c r="D29" s="45"/>
    </row>
    <row r="30" spans="1:36" s="38" customFormat="1" ht="24" customHeight="1">
      <c r="A30" s="39"/>
      <c r="B30" s="39"/>
      <c r="C30" s="242" t="s">
        <v>157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39"/>
    </row>
    <row r="31" spans="1:36" s="38" customFormat="1" ht="15.95" customHeight="1">
      <c r="A31" s="39"/>
      <c r="B31" s="39"/>
      <c r="C31" s="50"/>
      <c r="D31" s="50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39"/>
      <c r="V31" s="39"/>
      <c r="AE31" s="243"/>
      <c r="AF31" s="140"/>
      <c r="AG31" s="126"/>
      <c r="AH31" s="126"/>
      <c r="AI31" s="126"/>
      <c r="AJ31" s="126"/>
    </row>
    <row r="32" spans="1:36" s="38" customFormat="1" ht="15.95" customHeight="1">
      <c r="A32" s="39"/>
      <c r="B32" s="39"/>
      <c r="C32" s="50"/>
      <c r="D32" s="50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39"/>
      <c r="V32" s="39"/>
      <c r="AE32" s="243"/>
      <c r="AF32" s="140"/>
      <c r="AG32" s="126"/>
      <c r="AH32" s="126"/>
      <c r="AI32" s="126"/>
      <c r="AJ32" s="126"/>
    </row>
    <row r="33" spans="1:36" s="38" customFormat="1" ht="15.95" customHeight="1">
      <c r="A33" s="39"/>
      <c r="B33" s="39"/>
      <c r="C33" s="50"/>
      <c r="D33" s="50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39"/>
      <c r="V33" s="39"/>
      <c r="AE33" s="243"/>
      <c r="AF33" s="140"/>
      <c r="AG33" s="126"/>
      <c r="AH33" s="126"/>
      <c r="AI33" s="126"/>
      <c r="AJ33" s="126"/>
    </row>
    <row r="34" spans="1:36" s="38" customFormat="1" ht="15.9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AE34" s="243"/>
      <c r="AF34" s="140"/>
      <c r="AG34" s="126"/>
      <c r="AH34" s="126"/>
      <c r="AI34" s="126"/>
      <c r="AJ34" s="126"/>
    </row>
    <row r="35" spans="1:36" s="38" customFormat="1" ht="24" customHeight="1">
      <c r="A35" s="39"/>
      <c r="B35" s="39"/>
      <c r="C35" s="219" t="s">
        <v>166</v>
      </c>
      <c r="D35" s="223"/>
      <c r="E35" s="223"/>
      <c r="F35" s="223"/>
      <c r="G35" s="179" t="s">
        <v>9</v>
      </c>
      <c r="H35" s="633">
        <f>AA20+1</f>
        <v>42371</v>
      </c>
      <c r="I35" s="633"/>
      <c r="J35" s="633"/>
      <c r="K35" s="244"/>
      <c r="L35" s="223"/>
      <c r="M35" s="223"/>
      <c r="N35" s="219"/>
      <c r="O35" s="219" t="s">
        <v>25</v>
      </c>
      <c r="P35" s="219"/>
      <c r="Q35" s="219"/>
      <c r="R35" s="223"/>
      <c r="S35" s="222"/>
      <c r="T35" s="245"/>
      <c r="U35" s="245"/>
      <c r="V35" s="245"/>
      <c r="W35" s="245"/>
      <c r="X35" s="245"/>
      <c r="Y35" s="246"/>
      <c r="AE35" s="243"/>
      <c r="AF35" s="140"/>
      <c r="AG35" s="126"/>
      <c r="AH35" s="126"/>
      <c r="AI35" s="126"/>
      <c r="AJ35" s="126"/>
    </row>
    <row r="36" spans="1:36" s="38" customFormat="1" ht="24" customHeight="1">
      <c r="A36" s="91"/>
      <c r="B36" s="91"/>
      <c r="C36" s="219" t="s">
        <v>167</v>
      </c>
      <c r="D36" s="219"/>
      <c r="E36" s="219"/>
      <c r="F36" s="223"/>
      <c r="G36" s="179" t="s">
        <v>9</v>
      </c>
      <c r="H36" s="247">
        <f>'[22]Data Record'!H44</f>
        <v>0</v>
      </c>
      <c r="I36" s="223"/>
      <c r="J36" s="248"/>
      <c r="K36" s="223"/>
      <c r="L36" s="223"/>
      <c r="M36" s="223"/>
      <c r="N36" s="223"/>
      <c r="O36" s="223"/>
      <c r="P36" s="249"/>
      <c r="Q36" s="250">
        <v>3</v>
      </c>
      <c r="R36" s="223"/>
      <c r="S36" s="629" t="str">
        <f>IF(Q36=1,"( Mr.Sombut Srikampa )",IF(Q36=3,"( Mr. Natthaphol Boonmee )"))</f>
        <v>( Mr. Natthaphol Boonmee )</v>
      </c>
      <c r="T36" s="629"/>
      <c r="U36" s="629"/>
      <c r="V36" s="629"/>
      <c r="W36" s="629"/>
      <c r="X36" s="629"/>
      <c r="Y36" s="629"/>
      <c r="Z36" s="629"/>
      <c r="AA36" s="93"/>
      <c r="AE36" s="243"/>
      <c r="AF36" s="140"/>
      <c r="AG36" s="126"/>
      <c r="AH36" s="126"/>
      <c r="AI36" s="126"/>
      <c r="AJ36" s="126"/>
    </row>
    <row r="37" spans="1:36" s="38" customFormat="1" ht="21" customHeight="1">
      <c r="A37" s="39"/>
      <c r="B37" s="39"/>
      <c r="C37" s="223"/>
      <c r="D37" s="223"/>
      <c r="E37" s="223"/>
      <c r="F37" s="223"/>
      <c r="G37" s="223"/>
      <c r="H37" s="244"/>
      <c r="I37" s="244"/>
      <c r="J37" s="244"/>
      <c r="K37" s="223"/>
      <c r="L37" s="223"/>
      <c r="M37" s="222"/>
      <c r="N37" s="222"/>
      <c r="O37" s="223"/>
      <c r="P37" s="223"/>
      <c r="Q37" s="223"/>
      <c r="R37" s="223"/>
      <c r="S37" s="630" t="s">
        <v>26</v>
      </c>
      <c r="T37" s="630"/>
      <c r="U37" s="630"/>
      <c r="V37" s="630"/>
      <c r="W37" s="630"/>
      <c r="X37" s="630"/>
      <c r="Y37" s="630"/>
      <c r="Z37" s="630"/>
      <c r="AA37" s="93"/>
      <c r="AB37" s="43"/>
      <c r="AC37" s="251"/>
      <c r="AD37" s="252"/>
      <c r="AE37" s="253"/>
      <c r="AF37" s="253"/>
      <c r="AG37" s="253"/>
    </row>
    <row r="38" spans="1:36" s="38" customFormat="1" ht="20.100000000000001" customHeight="1">
      <c r="A38" s="39"/>
      <c r="B38" s="39"/>
      <c r="E38" s="44"/>
      <c r="F38" s="44"/>
      <c r="G38" s="44"/>
      <c r="H38" s="44"/>
      <c r="I38" s="44"/>
      <c r="L38" s="58"/>
      <c r="M38" s="39"/>
      <c r="N38" s="39"/>
      <c r="O38" s="39"/>
      <c r="P38" s="216"/>
      <c r="Q38" s="216"/>
      <c r="R38" s="216"/>
      <c r="S38" s="216"/>
      <c r="T38" s="216"/>
      <c r="U38" s="41"/>
      <c r="V38" s="93"/>
      <c r="W38" s="93"/>
      <c r="X38" s="93"/>
      <c r="Y38" s="93"/>
      <c r="Z38" s="93"/>
      <c r="AA38" s="93"/>
    </row>
    <row r="39" spans="1:36" s="38" customFormat="1" ht="16.5" customHeight="1">
      <c r="A39" s="631"/>
      <c r="B39" s="631"/>
      <c r="C39" s="631"/>
      <c r="D39" s="631"/>
      <c r="E39" s="631"/>
      <c r="F39" s="631"/>
      <c r="G39" s="631"/>
      <c r="H39" s="631"/>
      <c r="I39" s="631"/>
      <c r="J39" s="631"/>
      <c r="K39" s="631"/>
      <c r="L39" s="631"/>
      <c r="M39" s="631"/>
      <c r="N39" s="631"/>
      <c r="O39" s="631"/>
      <c r="P39" s="631"/>
      <c r="Q39" s="631"/>
      <c r="R39" s="631"/>
      <c r="S39" s="631"/>
      <c r="T39" s="631"/>
      <c r="U39" s="631"/>
      <c r="V39" s="631"/>
      <c r="W39" s="101"/>
    </row>
    <row r="40" spans="1:36" ht="18.75" customHeight="1">
      <c r="C40" s="122">
        <v>10</v>
      </c>
      <c r="D40" s="251" t="s">
        <v>67</v>
      </c>
      <c r="T40" s="43">
        <v>1</v>
      </c>
      <c r="U40" s="254" t="s">
        <v>89</v>
      </c>
    </row>
    <row r="41" spans="1:36" ht="18.75" customHeight="1">
      <c r="C41" s="218">
        <v>11</v>
      </c>
      <c r="D41" s="251" t="s">
        <v>69</v>
      </c>
      <c r="T41" s="122">
        <v>3</v>
      </c>
      <c r="U41" s="251" t="s">
        <v>90</v>
      </c>
    </row>
    <row r="42" spans="1:36" ht="18.75" customHeight="1">
      <c r="T42" s="122"/>
      <c r="U42" s="251"/>
    </row>
    <row r="43" spans="1:36" ht="18.75" customHeight="1">
      <c r="T43" s="218"/>
      <c r="U43" s="251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A3:AD3"/>
    <mergeCell ref="S36:Z36"/>
    <mergeCell ref="S37:Z37"/>
    <mergeCell ref="A39:V39"/>
    <mergeCell ref="J15:L15"/>
    <mergeCell ref="H35:J35"/>
    <mergeCell ref="AA19:AD19"/>
    <mergeCell ref="AA20:AD20"/>
    <mergeCell ref="AA21:AD21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360" verticalDpi="360" r:id="rId1"/>
  <headerFooter>
    <oddFooter>&amp;R&amp;"Gulim,Regular"&amp;10SP-FM-04-15 REV.0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V43"/>
  <sheetViews>
    <sheetView view="pageBreakPreview" zoomScaleNormal="100" zoomScaleSheetLayoutView="100" workbookViewId="0">
      <selection activeCell="E1" sqref="E1"/>
    </sheetView>
  </sheetViews>
  <sheetFormatPr defaultRowHeight="20.25"/>
  <cols>
    <col min="1" max="7" width="4.28515625" style="36" customWidth="1"/>
    <col min="8" max="8" width="3.42578125" style="36" customWidth="1"/>
    <col min="9" max="22" width="4.28515625" style="36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13.5" customHeight="1"/>
    <row r="2" spans="1:22" ht="13.5" customHeight="1"/>
    <row r="3" spans="1:22" ht="34.5" customHeight="1">
      <c r="A3" s="648" t="s">
        <v>27</v>
      </c>
      <c r="B3" s="648"/>
      <c r="C3" s="648"/>
      <c r="D3" s="648"/>
      <c r="E3" s="648"/>
      <c r="F3" s="648"/>
      <c r="G3" s="648"/>
      <c r="H3" s="648"/>
      <c r="I3" s="648"/>
      <c r="J3" s="648"/>
      <c r="K3" s="648"/>
      <c r="L3" s="648"/>
      <c r="M3" s="648"/>
      <c r="N3" s="648"/>
      <c r="O3" s="648"/>
      <c r="P3" s="648"/>
      <c r="Q3" s="648"/>
      <c r="R3" s="648"/>
      <c r="S3" s="648"/>
      <c r="T3" s="648"/>
      <c r="U3" s="648"/>
      <c r="V3" s="648"/>
    </row>
    <row r="4" spans="1:22" ht="18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  <c r="V4" s="38"/>
    </row>
    <row r="5" spans="1:22" ht="17.25" customHeight="1">
      <c r="A5" s="39"/>
      <c r="B5" s="170" t="s">
        <v>8</v>
      </c>
      <c r="C5" s="170"/>
      <c r="D5" s="171"/>
      <c r="E5" s="170"/>
      <c r="G5" s="172" t="s">
        <v>9</v>
      </c>
      <c r="H5" s="44" t="str">
        <f>Certificate!J5</f>
        <v>SPR16060068-1</v>
      </c>
      <c r="I5" s="45"/>
      <c r="J5" s="45"/>
      <c r="K5" s="45"/>
      <c r="L5" s="44"/>
      <c r="M5" s="44"/>
      <c r="N5" s="44"/>
      <c r="O5" s="44"/>
      <c r="P5" s="45"/>
      <c r="Q5" s="45"/>
      <c r="R5" s="45"/>
      <c r="S5" s="182" t="s">
        <v>96</v>
      </c>
      <c r="U5" s="38"/>
      <c r="V5" s="38"/>
    </row>
    <row r="6" spans="1:22" ht="18" customHeight="1">
      <c r="A6" s="39"/>
      <c r="B6" s="46"/>
      <c r="C6" s="42"/>
      <c r="D6" s="42"/>
      <c r="E6" s="41"/>
      <c r="F6" s="47"/>
      <c r="G6" s="47"/>
      <c r="H6" s="47"/>
      <c r="I6" s="48"/>
      <c r="J6" s="49"/>
      <c r="K6" s="50"/>
      <c r="L6" s="49"/>
      <c r="M6" s="49"/>
      <c r="N6" s="44"/>
      <c r="O6" s="44"/>
      <c r="P6" s="45"/>
      <c r="Q6" s="45"/>
      <c r="R6" s="45"/>
      <c r="S6" s="39"/>
      <c r="T6" s="39"/>
      <c r="U6" s="39"/>
      <c r="V6" s="38"/>
    </row>
    <row r="7" spans="1:22" ht="17.25" customHeight="1">
      <c r="A7" s="39"/>
      <c r="B7" s="51"/>
      <c r="C7" s="52"/>
      <c r="D7" s="42"/>
      <c r="E7" s="42"/>
      <c r="F7" s="42"/>
      <c r="G7" s="42"/>
      <c r="H7" s="42"/>
      <c r="I7" s="43"/>
      <c r="J7" s="53"/>
      <c r="K7" s="50"/>
      <c r="L7" s="54"/>
      <c r="M7" s="54"/>
      <c r="N7" s="55"/>
      <c r="O7" s="55"/>
      <c r="P7" s="55"/>
      <c r="Q7" s="55"/>
      <c r="R7" s="55"/>
      <c r="S7" s="55"/>
      <c r="T7" s="56"/>
      <c r="U7" s="56"/>
      <c r="V7" s="57"/>
    </row>
    <row r="8" spans="1:22" ht="13.5" customHeight="1">
      <c r="A8" s="39"/>
      <c r="B8" s="46"/>
      <c r="C8" s="52"/>
      <c r="D8" s="52"/>
      <c r="E8" s="42"/>
      <c r="F8" s="42"/>
      <c r="G8" s="639" t="s">
        <v>158</v>
      </c>
      <c r="H8" s="639"/>
      <c r="I8" s="639"/>
      <c r="J8" s="639"/>
      <c r="K8" s="639"/>
      <c r="L8" s="639"/>
      <c r="M8" s="639"/>
      <c r="N8" s="639"/>
      <c r="O8" s="639"/>
      <c r="P8" s="639"/>
      <c r="Q8" s="55"/>
      <c r="R8" s="55"/>
      <c r="S8" s="55"/>
      <c r="T8" s="55"/>
      <c r="U8" s="56"/>
      <c r="V8" s="57"/>
    </row>
    <row r="9" spans="1:22" ht="13.5" customHeight="1">
      <c r="A9" s="39"/>
      <c r="B9" s="46"/>
      <c r="C9" s="52"/>
      <c r="D9" s="52"/>
      <c r="E9" s="42"/>
      <c r="F9" s="42"/>
      <c r="G9" s="639"/>
      <c r="H9" s="639"/>
      <c r="I9" s="639"/>
      <c r="J9" s="639"/>
      <c r="K9" s="639"/>
      <c r="L9" s="639"/>
      <c r="M9" s="639"/>
      <c r="N9" s="639"/>
      <c r="O9" s="639"/>
      <c r="P9" s="639"/>
      <c r="Q9" s="55"/>
      <c r="R9" s="55"/>
      <c r="S9" s="55"/>
      <c r="T9" s="55"/>
      <c r="U9" s="56"/>
      <c r="V9" s="57"/>
    </row>
    <row r="10" spans="1:22" ht="18.75" customHeight="1">
      <c r="A10" s="58"/>
      <c r="B10" s="59"/>
      <c r="C10" s="60"/>
      <c r="D10" s="60"/>
      <c r="E10" s="60"/>
      <c r="F10" s="60"/>
      <c r="G10" s="61"/>
      <c r="H10" s="62"/>
      <c r="I10" s="63"/>
      <c r="J10" s="63"/>
      <c r="K10" s="63"/>
      <c r="L10" s="63"/>
      <c r="M10" s="63"/>
      <c r="N10" s="64"/>
      <c r="O10" s="64"/>
      <c r="P10" s="64"/>
      <c r="Q10" s="65"/>
      <c r="R10" s="58"/>
      <c r="S10" s="69"/>
      <c r="T10" s="57"/>
      <c r="U10" s="66"/>
      <c r="V10" s="67"/>
    </row>
    <row r="11" spans="1:22" ht="21" customHeight="1">
      <c r="A11" s="39"/>
      <c r="B11" s="636" t="s">
        <v>11</v>
      </c>
      <c r="C11" s="637"/>
      <c r="D11" s="637"/>
      <c r="E11" s="637"/>
      <c r="F11" s="637"/>
      <c r="G11" s="638"/>
      <c r="H11" s="636" t="s">
        <v>13</v>
      </c>
      <c r="I11" s="637"/>
      <c r="J11" s="638"/>
      <c r="K11" s="636" t="s">
        <v>28</v>
      </c>
      <c r="L11" s="637"/>
      <c r="M11" s="638"/>
      <c r="N11" s="636" t="s">
        <v>29</v>
      </c>
      <c r="O11" s="637"/>
      <c r="P11" s="637"/>
      <c r="Q11" s="638"/>
      <c r="R11" s="637" t="s">
        <v>30</v>
      </c>
      <c r="S11" s="637"/>
      <c r="T11" s="637"/>
      <c r="U11" s="638"/>
      <c r="V11" s="38"/>
    </row>
    <row r="12" spans="1:22" ht="20.100000000000001" customHeight="1">
      <c r="A12" s="39"/>
      <c r="B12" s="640" t="s">
        <v>169</v>
      </c>
      <c r="C12" s="641"/>
      <c r="D12" s="641"/>
      <c r="E12" s="641"/>
      <c r="F12" s="641"/>
      <c r="G12" s="642"/>
      <c r="H12" s="646" t="s">
        <v>148</v>
      </c>
      <c r="I12" s="646"/>
      <c r="J12" s="646"/>
      <c r="K12" s="646" t="s">
        <v>149</v>
      </c>
      <c r="L12" s="646"/>
      <c r="M12" s="646"/>
      <c r="N12" s="647" t="s">
        <v>150</v>
      </c>
      <c r="O12" s="647"/>
      <c r="P12" s="647"/>
      <c r="Q12" s="647"/>
      <c r="R12" s="655">
        <v>42676</v>
      </c>
      <c r="S12" s="655"/>
      <c r="T12" s="655"/>
      <c r="U12" s="655"/>
      <c r="V12" s="73"/>
    </row>
    <row r="13" spans="1:22" ht="20.100000000000001" customHeight="1">
      <c r="A13" s="39"/>
      <c r="B13" s="643"/>
      <c r="C13" s="644"/>
      <c r="D13" s="644"/>
      <c r="E13" s="644"/>
      <c r="F13" s="644"/>
      <c r="G13" s="645"/>
      <c r="H13" s="646"/>
      <c r="I13" s="646"/>
      <c r="J13" s="646"/>
      <c r="K13" s="646"/>
      <c r="L13" s="646"/>
      <c r="M13" s="646"/>
      <c r="N13" s="647"/>
      <c r="O13" s="647"/>
      <c r="P13" s="647"/>
      <c r="Q13" s="647"/>
      <c r="R13" s="655"/>
      <c r="S13" s="655"/>
      <c r="T13" s="655"/>
      <c r="U13" s="655"/>
      <c r="V13" s="38"/>
    </row>
    <row r="14" spans="1:22" ht="16.5" customHeight="1">
      <c r="A14" s="39"/>
      <c r="B14" s="255"/>
      <c r="C14" s="255"/>
      <c r="D14" s="255"/>
      <c r="E14" s="255"/>
      <c r="F14" s="255"/>
      <c r="G14" s="255"/>
      <c r="H14" s="257"/>
      <c r="I14" s="257"/>
      <c r="J14" s="257"/>
      <c r="K14" s="257"/>
      <c r="L14" s="257"/>
      <c r="M14" s="257"/>
      <c r="N14" s="258"/>
      <c r="O14" s="258"/>
      <c r="P14" s="258"/>
      <c r="Q14" s="258"/>
      <c r="R14" s="259"/>
      <c r="S14" s="259"/>
      <c r="T14" s="259"/>
      <c r="U14" s="259"/>
      <c r="V14" s="38"/>
    </row>
    <row r="15" spans="1:22" ht="16.5" customHeight="1">
      <c r="A15" s="39"/>
      <c r="B15" s="182" t="s">
        <v>31</v>
      </c>
      <c r="C15" s="94"/>
      <c r="D15" s="45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71"/>
      <c r="Q15" s="45"/>
      <c r="R15" s="45"/>
      <c r="S15" s="39"/>
      <c r="T15" s="39"/>
      <c r="U15" s="39"/>
      <c r="V15" s="38"/>
    </row>
    <row r="16" spans="1:22" ht="16.5" customHeight="1">
      <c r="A16" s="39"/>
      <c r="B16" s="45"/>
      <c r="C16" s="45" t="s">
        <v>32</v>
      </c>
      <c r="D16" s="12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71"/>
      <c r="Q16" s="71"/>
      <c r="R16" s="71"/>
      <c r="S16" s="72"/>
      <c r="T16" s="75"/>
      <c r="U16" s="39"/>
      <c r="V16" s="73"/>
    </row>
    <row r="17" spans="1:22" ht="16.5" customHeight="1">
      <c r="A17" s="39"/>
      <c r="B17" s="88" t="s">
        <v>152</v>
      </c>
      <c r="C17" s="124"/>
      <c r="D17" s="171"/>
      <c r="E17" s="124"/>
      <c r="F17" s="124"/>
      <c r="G17" s="124"/>
      <c r="H17" s="124"/>
      <c r="I17" s="45"/>
      <c r="J17" s="45"/>
      <c r="K17" s="45"/>
      <c r="L17" s="45"/>
      <c r="M17" s="45"/>
      <c r="N17" s="45"/>
      <c r="O17" s="45"/>
      <c r="P17" s="71"/>
      <c r="Q17" s="71"/>
      <c r="R17" s="76"/>
      <c r="S17" s="39"/>
      <c r="T17" s="72"/>
      <c r="U17" s="39"/>
      <c r="V17" s="38"/>
    </row>
    <row r="18" spans="1:22" ht="18.75" customHeight="1">
      <c r="A18" s="39"/>
      <c r="B18" s="88" t="s">
        <v>151</v>
      </c>
      <c r="E18" s="77"/>
      <c r="F18" s="42"/>
      <c r="G18" s="42"/>
      <c r="H18" s="42"/>
      <c r="I18" s="70"/>
      <c r="J18" s="185"/>
      <c r="K18" s="186"/>
      <c r="L18" s="186"/>
      <c r="M18" s="186"/>
      <c r="N18" s="38"/>
      <c r="O18" s="71"/>
      <c r="P18" s="71"/>
      <c r="Q18" s="71"/>
      <c r="R18" s="76"/>
      <c r="S18" s="39"/>
      <c r="T18" s="72"/>
      <c r="U18" s="39"/>
      <c r="V18" s="38"/>
    </row>
    <row r="19" spans="1:22" ht="16.5" customHeight="1">
      <c r="A19" s="39"/>
      <c r="B19" s="74"/>
      <c r="C19" s="68"/>
      <c r="D19" s="42"/>
      <c r="E19" s="78"/>
      <c r="F19" s="42"/>
      <c r="G19" s="42"/>
      <c r="H19" s="42"/>
      <c r="I19" s="70"/>
      <c r="J19" s="654"/>
      <c r="K19" s="653"/>
      <c r="L19" s="653"/>
      <c r="M19" s="653"/>
      <c r="N19" s="38"/>
      <c r="O19" s="71"/>
      <c r="P19" s="71"/>
      <c r="Q19" s="71"/>
      <c r="R19" s="76"/>
      <c r="S19" s="39"/>
      <c r="T19" s="72"/>
      <c r="U19" s="39"/>
      <c r="V19" s="38"/>
    </row>
    <row r="20" spans="1:22" ht="16.5" customHeight="1">
      <c r="A20" s="39"/>
      <c r="B20" s="40"/>
      <c r="C20" s="68"/>
      <c r="D20" s="42"/>
      <c r="E20" s="41"/>
      <c r="F20" s="42"/>
      <c r="G20" s="42"/>
      <c r="H20" s="42"/>
      <c r="I20" s="70"/>
      <c r="J20" s="653"/>
      <c r="K20" s="653"/>
      <c r="L20" s="653"/>
      <c r="M20" s="653"/>
      <c r="N20" s="38"/>
      <c r="O20" s="71"/>
      <c r="P20" s="71"/>
      <c r="Q20" s="71"/>
      <c r="R20" s="76"/>
      <c r="S20" s="39"/>
      <c r="T20" s="72"/>
      <c r="U20" s="39"/>
      <c r="V20" s="38"/>
    </row>
    <row r="21" spans="1:22" ht="16.5" customHeight="1">
      <c r="A21" s="39"/>
      <c r="B21" s="40"/>
      <c r="C21" s="68"/>
      <c r="D21" s="42"/>
      <c r="E21" s="41"/>
      <c r="F21" s="42"/>
      <c r="G21" s="68"/>
      <c r="H21" s="79"/>
      <c r="I21" s="80"/>
      <c r="J21" s="80"/>
      <c r="K21" s="80"/>
      <c r="L21" s="53"/>
      <c r="M21" s="53"/>
      <c r="N21" s="38"/>
      <c r="O21" s="71"/>
      <c r="P21" s="76"/>
      <c r="Q21" s="39"/>
      <c r="R21" s="72"/>
      <c r="S21" s="39"/>
      <c r="T21" s="38"/>
      <c r="U21" s="38"/>
      <c r="V21" s="38"/>
    </row>
    <row r="22" spans="1:22" ht="16.5" customHeight="1">
      <c r="A22" s="39"/>
      <c r="B22" s="51"/>
      <c r="C22" s="52"/>
      <c r="D22" s="52"/>
      <c r="E22" s="52"/>
      <c r="F22" s="52"/>
      <c r="G22" s="52"/>
      <c r="H22" s="81"/>
      <c r="I22" s="122"/>
      <c r="J22" s="53"/>
      <c r="K22" s="53"/>
      <c r="L22" s="82"/>
      <c r="M22" s="50"/>
      <c r="N22" s="38"/>
      <c r="O22" s="83"/>
      <c r="P22" s="83"/>
      <c r="Q22" s="39"/>
      <c r="R22" s="39"/>
      <c r="S22" s="39"/>
      <c r="T22" s="38"/>
      <c r="U22" s="38"/>
      <c r="V22" s="38"/>
    </row>
    <row r="23" spans="1:22" ht="16.5" customHeight="1">
      <c r="A23" s="39"/>
      <c r="B23" s="51"/>
      <c r="C23" s="52"/>
      <c r="D23" s="52"/>
      <c r="E23" s="52"/>
      <c r="F23" s="42"/>
      <c r="G23" s="42"/>
      <c r="H23" s="42"/>
      <c r="I23" s="43"/>
      <c r="J23" s="84"/>
      <c r="K23" s="50"/>
      <c r="L23" s="50"/>
      <c r="M23" s="50"/>
      <c r="N23" s="38"/>
      <c r="O23" s="45"/>
      <c r="P23" s="45"/>
      <c r="Q23" s="45"/>
      <c r="R23" s="45"/>
      <c r="S23" s="39"/>
      <c r="T23" s="39"/>
      <c r="U23" s="39"/>
      <c r="V23" s="38"/>
    </row>
    <row r="24" spans="1:22" ht="16.5" customHeight="1">
      <c r="A24" s="39"/>
      <c r="B24" s="51"/>
      <c r="C24" s="41"/>
      <c r="D24" s="41"/>
      <c r="E24" s="41"/>
      <c r="F24" s="42"/>
      <c r="G24" s="42"/>
      <c r="H24" s="42"/>
      <c r="I24" s="85"/>
      <c r="J24" s="84"/>
      <c r="K24" s="50"/>
      <c r="L24" s="50"/>
      <c r="M24" s="50"/>
      <c r="N24" s="38"/>
      <c r="O24" s="45"/>
      <c r="P24" s="45"/>
      <c r="Q24" s="45"/>
      <c r="R24" s="45"/>
      <c r="S24" s="39"/>
      <c r="T24" s="39"/>
      <c r="U24" s="39"/>
      <c r="V24" s="66"/>
    </row>
    <row r="25" spans="1:22" ht="16.5" customHeight="1">
      <c r="A25" s="39"/>
      <c r="B25" s="51"/>
      <c r="C25" s="41"/>
      <c r="D25" s="41"/>
      <c r="E25" s="41"/>
      <c r="F25" s="42"/>
      <c r="G25" s="42"/>
      <c r="H25" s="42"/>
      <c r="I25" s="85"/>
      <c r="J25" s="84"/>
      <c r="K25" s="50"/>
      <c r="L25" s="50"/>
      <c r="M25" s="50"/>
      <c r="N25" s="38"/>
      <c r="O25" s="45"/>
      <c r="P25" s="45"/>
      <c r="Q25" s="45"/>
      <c r="R25" s="45"/>
      <c r="S25" s="39"/>
      <c r="T25" s="39"/>
      <c r="U25" s="39"/>
      <c r="V25" s="66"/>
    </row>
    <row r="26" spans="1:22" ht="16.5" customHeight="1">
      <c r="A26" s="39"/>
      <c r="B26" s="46"/>
      <c r="C26" s="42"/>
      <c r="D26" s="41"/>
      <c r="E26" s="41"/>
      <c r="F26" s="41"/>
      <c r="G26" s="41"/>
      <c r="H26" s="47"/>
      <c r="I26" s="50"/>
      <c r="J26" s="50"/>
      <c r="K26" s="50"/>
      <c r="L26" s="50"/>
      <c r="M26" s="50"/>
      <c r="N26" s="72"/>
      <c r="O26" s="39"/>
      <c r="P26" s="39"/>
      <c r="Q26" s="39"/>
      <c r="R26" s="39"/>
      <c r="S26" s="39"/>
      <c r="T26" s="39"/>
      <c r="U26" s="66"/>
      <c r="V26" s="66"/>
    </row>
    <row r="27" spans="1:22" ht="16.5" customHeight="1">
      <c r="A27" s="58"/>
      <c r="B27" s="40"/>
      <c r="C27" s="42"/>
      <c r="D27" s="41"/>
      <c r="E27" s="41"/>
      <c r="F27" s="41"/>
      <c r="G27" s="41"/>
      <c r="H27" s="86"/>
      <c r="I27" s="87"/>
      <c r="J27" s="86"/>
      <c r="K27" s="86"/>
      <c r="L27" s="86"/>
      <c r="M27" s="87"/>
      <c r="N27" s="86"/>
      <c r="O27" s="86"/>
      <c r="P27" s="86"/>
      <c r="Q27" s="86"/>
      <c r="R27" s="86"/>
      <c r="S27" s="86"/>
      <c r="T27" s="87"/>
      <c r="U27" s="38"/>
      <c r="V27" s="38"/>
    </row>
    <row r="28" spans="1:22" ht="16.5" customHeight="1">
      <c r="A28" s="3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95"/>
    </row>
    <row r="29" spans="1:22" ht="16.5" customHeight="1">
      <c r="A29" s="3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95"/>
    </row>
    <row r="30" spans="1:22" ht="16.5" customHeight="1">
      <c r="A30" s="39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0"/>
    </row>
    <row r="31" spans="1:22" ht="16.5" customHeight="1">
      <c r="A31" s="3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89"/>
      <c r="Q31" s="89"/>
      <c r="R31" s="89"/>
      <c r="S31" s="89"/>
      <c r="T31" s="89"/>
      <c r="U31" s="90"/>
      <c r="V31" s="90"/>
    </row>
    <row r="32" spans="1:22" ht="15.95" customHeight="1">
      <c r="A32" s="3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45"/>
      <c r="Q32" s="45"/>
      <c r="R32" s="45"/>
      <c r="S32" s="45"/>
      <c r="T32" s="39"/>
      <c r="U32" s="38"/>
      <c r="V32" s="38"/>
    </row>
    <row r="33" spans="1:22" ht="15.95" customHeight="1">
      <c r="A33" s="3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45"/>
      <c r="Q33" s="45"/>
      <c r="R33" s="45"/>
      <c r="S33" s="45"/>
      <c r="T33" s="39"/>
      <c r="U33" s="38"/>
      <c r="V33" s="38"/>
    </row>
    <row r="34" spans="1:22" ht="15.95" customHeight="1">
      <c r="A34" s="39"/>
      <c r="B34" s="88"/>
      <c r="C34" s="124"/>
      <c r="D34" s="124"/>
      <c r="E34" s="124"/>
      <c r="F34" s="124"/>
      <c r="G34" s="124"/>
      <c r="H34" s="124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39"/>
      <c r="U34" s="38"/>
      <c r="V34" s="38"/>
    </row>
    <row r="35" spans="1:22" ht="15.95" customHeight="1">
      <c r="A35" s="39"/>
      <c r="B35" s="40"/>
      <c r="C35" s="9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58"/>
      <c r="U35" s="38"/>
      <c r="V35" s="38"/>
    </row>
    <row r="36" spans="1:22" ht="16.5" customHeight="1">
      <c r="A36" s="39"/>
      <c r="B36" s="49"/>
      <c r="C36" s="49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58"/>
      <c r="T36" s="58"/>
      <c r="U36" s="38"/>
      <c r="V36" s="38"/>
    </row>
    <row r="37" spans="1:22" ht="16.5" customHeight="1">
      <c r="A37" s="39"/>
      <c r="B37" s="97"/>
      <c r="C37" s="123"/>
      <c r="D37" s="124"/>
      <c r="E37" s="124"/>
      <c r="F37" s="124"/>
      <c r="G37" s="124"/>
      <c r="H37" s="12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58"/>
      <c r="T37" s="58"/>
      <c r="U37" s="38"/>
      <c r="V37" s="38"/>
    </row>
    <row r="38" spans="1:22" ht="16.5" customHeight="1">
      <c r="A38" s="39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38"/>
      <c r="V38" s="38"/>
    </row>
    <row r="39" spans="1:22" ht="16.5" customHeight="1">
      <c r="A39" s="39"/>
      <c r="B39" s="40"/>
      <c r="C39" s="66"/>
      <c r="D39" s="66"/>
      <c r="E39" s="66"/>
      <c r="F39" s="649"/>
      <c r="G39" s="649"/>
      <c r="H39" s="649"/>
      <c r="I39" s="649"/>
      <c r="J39" s="98"/>
      <c r="K39" s="66"/>
      <c r="L39" s="650"/>
      <c r="M39" s="650"/>
      <c r="N39" s="650"/>
      <c r="O39" s="650"/>
      <c r="P39" s="44"/>
      <c r="Q39" s="44"/>
      <c r="R39" s="44"/>
      <c r="S39" s="44"/>
      <c r="T39" s="44"/>
      <c r="U39" s="38"/>
      <c r="V39" s="38"/>
    </row>
    <row r="40" spans="1:22" ht="16.5" customHeight="1">
      <c r="A40" s="91"/>
      <c r="B40" s="66"/>
      <c r="C40" s="66"/>
      <c r="D40" s="66"/>
      <c r="E40" s="66"/>
      <c r="F40" s="49"/>
      <c r="G40" s="49"/>
      <c r="H40" s="49"/>
      <c r="I40" s="123"/>
      <c r="J40" s="58"/>
      <c r="K40" s="66"/>
      <c r="L40" s="58"/>
      <c r="M40" s="58"/>
      <c r="N40" s="92"/>
      <c r="O40" s="99"/>
      <c r="P40" s="123"/>
      <c r="Q40" s="123"/>
      <c r="R40" s="123"/>
      <c r="S40" s="123"/>
      <c r="T40" s="123"/>
      <c r="U40" s="93"/>
      <c r="V40" s="93"/>
    </row>
    <row r="41" spans="1:22" ht="16.5" customHeight="1">
      <c r="A41" s="39"/>
      <c r="B41" s="40"/>
      <c r="C41" s="41"/>
      <c r="D41" s="41"/>
      <c r="E41" s="66"/>
      <c r="F41" s="49"/>
      <c r="G41" s="100"/>
      <c r="H41" s="100"/>
      <c r="I41" s="100"/>
      <c r="J41" s="66"/>
      <c r="K41" s="66"/>
      <c r="L41" s="58"/>
      <c r="M41" s="58"/>
      <c r="N41" s="58"/>
      <c r="O41" s="58"/>
      <c r="P41" s="651"/>
      <c r="Q41" s="651"/>
      <c r="R41" s="651"/>
      <c r="S41" s="651"/>
      <c r="T41" s="651"/>
      <c r="U41" s="93"/>
      <c r="V41" s="93"/>
    </row>
    <row r="42" spans="1:22" ht="16.5" customHeight="1">
      <c r="A42" s="39"/>
      <c r="B42" s="38"/>
      <c r="C42" s="38"/>
      <c r="D42" s="652"/>
      <c r="E42" s="652"/>
      <c r="F42" s="652"/>
      <c r="G42" s="652"/>
      <c r="H42" s="652"/>
      <c r="I42" s="38"/>
      <c r="J42" s="38"/>
      <c r="K42" s="58"/>
      <c r="L42" s="39"/>
      <c r="M42" s="39"/>
      <c r="N42" s="94"/>
      <c r="O42" s="94"/>
      <c r="P42" s="94"/>
      <c r="Q42" s="94"/>
      <c r="R42" s="94"/>
      <c r="S42" s="41"/>
      <c r="T42" s="93"/>
      <c r="U42" s="93"/>
      <c r="V42" s="93"/>
    </row>
    <row r="43" spans="1:22" ht="15">
      <c r="A43" s="631"/>
      <c r="B43" s="631"/>
      <c r="C43" s="631"/>
      <c r="D43" s="631"/>
      <c r="E43" s="631"/>
      <c r="F43" s="631"/>
      <c r="G43" s="631"/>
      <c r="H43" s="631"/>
      <c r="I43" s="631"/>
      <c r="J43" s="631"/>
      <c r="K43" s="631"/>
      <c r="L43" s="631"/>
      <c r="M43" s="631"/>
      <c r="N43" s="631"/>
      <c r="O43" s="631"/>
      <c r="P43" s="631"/>
      <c r="Q43" s="631"/>
      <c r="R43" s="631"/>
      <c r="S43" s="631"/>
      <c r="T43" s="631"/>
      <c r="U43" s="101"/>
      <c r="V43" s="38"/>
    </row>
  </sheetData>
  <mergeCells count="19">
    <mergeCell ref="A43:T43"/>
    <mergeCell ref="A3:V3"/>
    <mergeCell ref="F39:I39"/>
    <mergeCell ref="L39:O39"/>
    <mergeCell ref="P41:T41"/>
    <mergeCell ref="D42:H42"/>
    <mergeCell ref="J20:M20"/>
    <mergeCell ref="J19:M19"/>
    <mergeCell ref="R11:U11"/>
    <mergeCell ref="B11:G11"/>
    <mergeCell ref="R12:U13"/>
    <mergeCell ref="H11:J11"/>
    <mergeCell ref="K11:M11"/>
    <mergeCell ref="N11:Q11"/>
    <mergeCell ref="G8:P9"/>
    <mergeCell ref="B12:G13"/>
    <mergeCell ref="H12:J13"/>
    <mergeCell ref="K12:M13"/>
    <mergeCell ref="N12:Q13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O190"/>
  <sheetViews>
    <sheetView view="pageBreakPreview" topLeftCell="A7" zoomScaleNormal="100" zoomScaleSheetLayoutView="100" workbookViewId="0">
      <selection activeCell="B23" sqref="B23:C23"/>
    </sheetView>
  </sheetViews>
  <sheetFormatPr defaultColWidth="9.140625" defaultRowHeight="12"/>
  <cols>
    <col min="1" max="25" width="3.85546875" style="675" customWidth="1"/>
    <col min="26" max="26" width="4.140625" style="675" customWidth="1"/>
    <col min="27" max="40" width="4.42578125" style="675" customWidth="1"/>
    <col min="41" max="16384" width="9.140625" style="675"/>
  </cols>
  <sheetData>
    <row r="1" spans="1:41" s="673" customFormat="1" ht="18" customHeight="1"/>
    <row r="2" spans="1:41" s="673" customFormat="1" ht="18" customHeight="1"/>
    <row r="3" spans="1:41" s="673" customFormat="1" ht="34.5" customHeight="1">
      <c r="A3" s="674" t="s">
        <v>33</v>
      </c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674"/>
      <c r="S3" s="674"/>
      <c r="T3" s="674"/>
      <c r="U3" s="674"/>
      <c r="V3" s="674"/>
      <c r="W3" s="674"/>
      <c r="X3" s="674"/>
      <c r="Y3" s="674"/>
    </row>
    <row r="4" spans="1:41" s="673" customFormat="1" ht="12" customHeight="1"/>
    <row r="5" spans="1:41" ht="23.1" customHeight="1">
      <c r="B5" s="676"/>
      <c r="C5" s="677" t="s">
        <v>40</v>
      </c>
      <c r="D5" s="673"/>
      <c r="E5" s="673"/>
      <c r="H5" s="678" t="str">
        <f>Report!H5</f>
        <v>SPR16060068-1</v>
      </c>
      <c r="I5" s="673"/>
      <c r="J5" s="673"/>
      <c r="K5" s="673"/>
      <c r="L5" s="673"/>
      <c r="M5" s="673"/>
      <c r="N5" s="673"/>
      <c r="P5" s="679"/>
      <c r="Q5" s="679"/>
      <c r="R5" s="679"/>
      <c r="U5" s="680" t="s">
        <v>180</v>
      </c>
      <c r="V5" s="681"/>
      <c r="W5" s="681"/>
      <c r="AA5" s="682"/>
    </row>
    <row r="6" spans="1:41" ht="12" customHeight="1">
      <c r="B6" s="676"/>
      <c r="C6" s="677"/>
      <c r="D6" s="673"/>
      <c r="E6" s="673"/>
      <c r="G6" s="678"/>
      <c r="H6" s="673"/>
      <c r="I6" s="673"/>
      <c r="J6" s="673"/>
      <c r="K6" s="673"/>
      <c r="L6" s="673"/>
      <c r="M6" s="673"/>
      <c r="N6" s="673"/>
      <c r="P6" s="679"/>
      <c r="Q6" s="679"/>
      <c r="R6" s="679"/>
      <c r="S6" s="683"/>
      <c r="T6" s="683"/>
      <c r="U6" s="683"/>
      <c r="V6" s="683"/>
      <c r="W6" s="684"/>
      <c r="AA6" s="685"/>
    </row>
    <row r="7" spans="1:41" s="686" customFormat="1" ht="12" customHeight="1">
      <c r="B7" s="687"/>
      <c r="C7" s="688"/>
      <c r="D7" s="688"/>
      <c r="E7" s="688"/>
      <c r="F7" s="688"/>
      <c r="G7" s="688"/>
      <c r="H7" s="688"/>
      <c r="I7" s="689"/>
      <c r="J7" s="690"/>
      <c r="K7" s="690"/>
      <c r="L7" s="690"/>
      <c r="M7" s="690"/>
      <c r="N7" s="690"/>
      <c r="O7" s="690"/>
      <c r="P7" s="690"/>
      <c r="Q7" s="690"/>
      <c r="R7" s="690"/>
      <c r="S7" s="690"/>
      <c r="T7" s="690"/>
      <c r="U7" s="690"/>
      <c r="V7" s="690"/>
      <c r="W7" s="687"/>
      <c r="Z7" s="685"/>
      <c r="AA7" s="673"/>
      <c r="AB7" s="685"/>
      <c r="AC7" s="685"/>
      <c r="AD7" s="685"/>
      <c r="AE7" s="685"/>
      <c r="AF7" s="685"/>
      <c r="AG7" s="685"/>
      <c r="AH7" s="685"/>
      <c r="AI7" s="685"/>
      <c r="AJ7" s="685"/>
      <c r="AK7" s="685"/>
      <c r="AL7" s="685"/>
      <c r="AM7" s="685"/>
      <c r="AN7" s="685"/>
      <c r="AO7" s="685"/>
    </row>
    <row r="8" spans="1:41" s="686" customFormat="1" ht="17.100000000000001" customHeight="1">
      <c r="B8" s="687"/>
      <c r="C8" s="688"/>
      <c r="D8" s="688"/>
      <c r="E8" s="691"/>
      <c r="F8" s="691"/>
      <c r="G8" s="692"/>
      <c r="H8" s="693"/>
      <c r="I8" s="694"/>
      <c r="J8" s="695"/>
      <c r="K8" s="695"/>
      <c r="L8" s="695"/>
      <c r="M8" s="695"/>
      <c r="N8" s="695"/>
      <c r="O8" s="695"/>
      <c r="P8" s="688"/>
      <c r="Q8" s="695"/>
      <c r="R8" s="696"/>
      <c r="S8" s="693"/>
      <c r="T8" s="693"/>
      <c r="U8" s="697"/>
      <c r="V8" s="697"/>
      <c r="W8" s="687"/>
      <c r="Z8" s="685"/>
      <c r="AA8" s="673"/>
      <c r="AB8" s="685"/>
      <c r="AC8" s="685"/>
      <c r="AD8" s="685"/>
      <c r="AE8" s="685"/>
      <c r="AF8" s="685"/>
      <c r="AG8" s="685"/>
      <c r="AH8" s="685"/>
      <c r="AI8" s="685"/>
      <c r="AJ8" s="685"/>
      <c r="AK8" s="685"/>
      <c r="AL8" s="685"/>
      <c r="AM8" s="685"/>
      <c r="AN8" s="685"/>
      <c r="AO8" s="685"/>
    </row>
    <row r="9" spans="1:41" ht="12" customHeight="1">
      <c r="B9" s="698"/>
      <c r="C9" s="673"/>
      <c r="D9" s="673"/>
      <c r="E9" s="673"/>
      <c r="F9" s="673"/>
      <c r="G9" s="673"/>
      <c r="H9" s="673"/>
      <c r="I9" s="673"/>
      <c r="J9" s="673"/>
      <c r="K9" s="673"/>
      <c r="L9" s="673"/>
      <c r="M9" s="673"/>
      <c r="N9" s="673"/>
      <c r="O9" s="673"/>
      <c r="P9" s="673"/>
      <c r="Q9" s="673"/>
      <c r="R9" s="673"/>
      <c r="S9" s="673"/>
      <c r="T9" s="673"/>
      <c r="U9" s="673"/>
      <c r="V9" s="673"/>
      <c r="W9" s="676"/>
    </row>
    <row r="10" spans="1:41" s="699" customFormat="1" ht="18" customHeight="1">
      <c r="B10" s="676"/>
      <c r="C10" s="673"/>
      <c r="D10" s="700"/>
      <c r="E10" s="700"/>
      <c r="F10" s="700"/>
      <c r="G10" s="700"/>
      <c r="H10" s="700"/>
      <c r="I10" s="700"/>
      <c r="J10" s="700"/>
      <c r="K10" s="700"/>
      <c r="L10" s="700"/>
      <c r="M10" s="700"/>
      <c r="N10" s="700"/>
      <c r="P10" s="690" t="s">
        <v>97</v>
      </c>
      <c r="Q10" s="700"/>
      <c r="R10" s="700"/>
      <c r="S10" s="700"/>
      <c r="T10" s="673"/>
      <c r="U10" s="673"/>
      <c r="V10" s="673"/>
      <c r="W10" s="676"/>
    </row>
    <row r="11" spans="1:41" s="699" customFormat="1" ht="18" customHeight="1">
      <c r="B11" s="676"/>
      <c r="C11" s="673"/>
      <c r="D11" s="700"/>
      <c r="E11" s="700"/>
      <c r="F11" s="700"/>
      <c r="G11" s="700"/>
      <c r="H11" s="700"/>
      <c r="I11" s="700"/>
      <c r="J11" s="700"/>
      <c r="K11" s="700"/>
      <c r="L11" s="700"/>
      <c r="M11" s="700"/>
      <c r="N11" s="700"/>
      <c r="O11" s="700"/>
      <c r="P11" s="700"/>
      <c r="Q11" s="700"/>
      <c r="R11" s="700"/>
      <c r="S11" s="700"/>
      <c r="T11" s="701"/>
      <c r="U11" s="701"/>
      <c r="V11" s="701"/>
      <c r="W11" s="702"/>
    </row>
    <row r="12" spans="1:41" s="699" customFormat="1" ht="18" customHeight="1">
      <c r="B12" s="676"/>
      <c r="C12" s="673"/>
      <c r="D12" s="703"/>
      <c r="E12" s="703"/>
      <c r="F12" s="703"/>
      <c r="G12" s="704"/>
      <c r="H12" s="704"/>
      <c r="I12" s="704"/>
      <c r="J12" s="703"/>
      <c r="K12" s="703"/>
      <c r="L12" s="703"/>
      <c r="M12" s="704"/>
      <c r="N12" s="704"/>
      <c r="O12" s="704"/>
      <c r="P12" s="705"/>
      <c r="Q12" s="705"/>
      <c r="R12" s="705"/>
      <c r="S12" s="705"/>
      <c r="T12" s="706"/>
      <c r="U12" s="706"/>
      <c r="V12" s="706"/>
      <c r="W12" s="707"/>
    </row>
    <row r="13" spans="1:41" s="699" customFormat="1" ht="18" customHeight="1">
      <c r="B13" s="676"/>
      <c r="C13" s="673"/>
      <c r="D13" s="703"/>
      <c r="E13" s="703"/>
      <c r="F13" s="703"/>
      <c r="G13" s="704"/>
      <c r="H13" s="704"/>
      <c r="I13" s="704"/>
      <c r="J13" s="703"/>
      <c r="K13" s="703"/>
      <c r="L13" s="703"/>
      <c r="M13" s="704"/>
      <c r="N13" s="704"/>
      <c r="O13" s="704"/>
      <c r="P13" s="705"/>
      <c r="Q13" s="705"/>
      <c r="R13" s="705"/>
      <c r="S13" s="705"/>
      <c r="T13" s="706"/>
      <c r="U13" s="706"/>
      <c r="V13" s="706"/>
      <c r="W13" s="707"/>
    </row>
    <row r="14" spans="1:41" s="699" customFormat="1" ht="18" customHeight="1">
      <c r="B14" s="676"/>
      <c r="C14" s="673"/>
      <c r="D14" s="703"/>
      <c r="E14" s="703"/>
      <c r="F14" s="703"/>
      <c r="G14" s="704"/>
      <c r="H14" s="704"/>
      <c r="I14" s="704"/>
      <c r="J14" s="703"/>
      <c r="K14" s="703"/>
      <c r="L14" s="703"/>
      <c r="M14" s="704"/>
      <c r="N14" s="704"/>
      <c r="O14" s="704"/>
      <c r="P14" s="705"/>
      <c r="Q14" s="705"/>
      <c r="R14" s="705"/>
      <c r="S14" s="705"/>
      <c r="T14" s="706"/>
      <c r="U14" s="706"/>
      <c r="V14" s="706"/>
      <c r="W14" s="707"/>
    </row>
    <row r="15" spans="1:41" s="699" customFormat="1" ht="18" customHeight="1">
      <c r="B15" s="676"/>
      <c r="C15" s="673"/>
      <c r="D15" s="703"/>
      <c r="E15" s="703"/>
      <c r="F15" s="703"/>
      <c r="G15" s="704"/>
      <c r="H15" s="704"/>
      <c r="I15" s="704"/>
      <c r="J15" s="703"/>
      <c r="K15" s="703"/>
      <c r="L15" s="703"/>
      <c r="M15" s="704"/>
      <c r="N15" s="704"/>
      <c r="O15" s="704"/>
      <c r="P15" s="705"/>
      <c r="Q15" s="705"/>
      <c r="R15" s="705"/>
      <c r="S15" s="705"/>
      <c r="T15" s="706"/>
      <c r="U15" s="706"/>
      <c r="V15" s="706"/>
      <c r="W15" s="707"/>
    </row>
    <row r="16" spans="1:41" s="699" customFormat="1" ht="17.100000000000001" customHeight="1">
      <c r="B16" s="676"/>
      <c r="C16" s="673"/>
      <c r="D16" s="703"/>
      <c r="E16" s="703"/>
      <c r="F16" s="703"/>
      <c r="G16" s="704"/>
      <c r="H16" s="704"/>
      <c r="I16" s="704"/>
      <c r="J16" s="703"/>
      <c r="K16" s="703"/>
      <c r="L16" s="703"/>
      <c r="M16" s="704"/>
      <c r="N16" s="704"/>
      <c r="O16" s="704"/>
      <c r="P16" s="705"/>
      <c r="Q16" s="705"/>
      <c r="R16" s="705"/>
      <c r="S16" s="705"/>
      <c r="T16" s="706"/>
      <c r="U16" s="706"/>
      <c r="V16" s="706"/>
      <c r="W16" s="707"/>
    </row>
    <row r="17" spans="1:41" s="699" customFormat="1" ht="17.100000000000001" customHeight="1">
      <c r="B17" s="676"/>
      <c r="C17" s="673"/>
      <c r="D17" s="703"/>
      <c r="E17" s="703"/>
      <c r="F17" s="703"/>
      <c r="G17" s="704"/>
      <c r="H17" s="704"/>
      <c r="I17" s="704"/>
      <c r="J17" s="703"/>
      <c r="K17" s="703"/>
      <c r="L17" s="703"/>
      <c r="M17" s="704"/>
      <c r="N17" s="704"/>
      <c r="O17" s="704"/>
      <c r="P17" s="705"/>
      <c r="Q17" s="705"/>
      <c r="R17" s="705"/>
      <c r="S17" s="705"/>
      <c r="T17" s="706"/>
      <c r="U17" s="706"/>
      <c r="V17" s="706"/>
      <c r="W17" s="707"/>
    </row>
    <row r="18" spans="1:41" s="699" customFormat="1" ht="17.100000000000001" customHeight="1">
      <c r="B18" s="676"/>
      <c r="C18" s="673"/>
      <c r="D18" s="703"/>
      <c r="E18" s="703"/>
      <c r="F18" s="703"/>
      <c r="G18" s="704"/>
      <c r="H18" s="704"/>
      <c r="I18" s="704"/>
      <c r="J18" s="703"/>
      <c r="K18" s="703"/>
      <c r="L18" s="703"/>
      <c r="M18" s="704"/>
      <c r="N18" s="704"/>
      <c r="O18" s="704"/>
      <c r="P18" s="705"/>
      <c r="Q18" s="705"/>
      <c r="R18" s="705"/>
      <c r="S18" s="705"/>
      <c r="T18" s="706"/>
      <c r="U18" s="706"/>
      <c r="V18" s="706"/>
      <c r="W18" s="707"/>
    </row>
    <row r="19" spans="1:41" s="686" customFormat="1" ht="16.5" customHeight="1">
      <c r="B19" s="692" t="s">
        <v>173</v>
      </c>
      <c r="D19" s="708"/>
      <c r="E19" s="708"/>
      <c r="F19" s="708"/>
      <c r="G19" s="709"/>
      <c r="H19" s="709"/>
      <c r="I19" s="709"/>
      <c r="J19" s="709"/>
      <c r="K19" s="709"/>
      <c r="L19" s="709"/>
      <c r="M19" s="709"/>
      <c r="N19" s="709"/>
      <c r="O19" s="709"/>
      <c r="P19" s="709"/>
      <c r="Q19" s="709"/>
      <c r="R19" s="709"/>
      <c r="U19" s="710"/>
      <c r="V19" s="711" t="s">
        <v>172</v>
      </c>
      <c r="W19" s="711"/>
      <c r="X19" s="712" t="s">
        <v>181</v>
      </c>
      <c r="Y19" s="713"/>
    </row>
    <row r="20" spans="1:41" s="726" customFormat="1" ht="23.1" customHeight="1">
      <c r="A20" s="714"/>
      <c r="B20" s="715" t="s">
        <v>112</v>
      </c>
      <c r="C20" s="716"/>
      <c r="D20" s="717" t="s">
        <v>102</v>
      </c>
      <c r="E20" s="718"/>
      <c r="F20" s="718"/>
      <c r="G20" s="718"/>
      <c r="H20" s="718"/>
      <c r="I20" s="718"/>
      <c r="J20" s="718"/>
      <c r="K20" s="718"/>
      <c r="L20" s="718"/>
      <c r="M20" s="718"/>
      <c r="N20" s="718"/>
      <c r="O20" s="718"/>
      <c r="P20" s="718"/>
      <c r="Q20" s="718"/>
      <c r="R20" s="718"/>
      <c r="S20" s="718"/>
      <c r="T20" s="718"/>
      <c r="U20" s="719"/>
      <c r="V20" s="720" t="s">
        <v>175</v>
      </c>
      <c r="W20" s="721"/>
      <c r="X20" s="722"/>
      <c r="Y20" s="723"/>
      <c r="Z20" s="723"/>
      <c r="AA20" s="723"/>
      <c r="AB20" s="723"/>
      <c r="AC20" s="723"/>
      <c r="AD20" s="723"/>
      <c r="AE20" s="723"/>
      <c r="AF20" s="723"/>
      <c r="AG20" s="723"/>
      <c r="AH20" s="723"/>
      <c r="AI20" s="724"/>
      <c r="AJ20" s="724"/>
      <c r="AK20" s="724"/>
      <c r="AL20" s="724"/>
      <c r="AM20" s="724"/>
      <c r="AN20" s="724"/>
      <c r="AO20" s="725"/>
    </row>
    <row r="21" spans="1:41" s="726" customFormat="1" ht="23.1" customHeight="1">
      <c r="A21" s="714"/>
      <c r="B21" s="727"/>
      <c r="C21" s="728"/>
      <c r="D21" s="729"/>
      <c r="E21" s="730"/>
      <c r="F21" s="730"/>
      <c r="G21" s="730"/>
      <c r="H21" s="730"/>
      <c r="I21" s="730"/>
      <c r="J21" s="730"/>
      <c r="K21" s="730"/>
      <c r="L21" s="730"/>
      <c r="M21" s="730"/>
      <c r="N21" s="730"/>
      <c r="O21" s="730"/>
      <c r="P21" s="730"/>
      <c r="Q21" s="730"/>
      <c r="R21" s="730"/>
      <c r="S21" s="730"/>
      <c r="T21" s="730"/>
      <c r="U21" s="731"/>
      <c r="V21" s="732"/>
      <c r="W21" s="733"/>
      <c r="X21" s="734"/>
      <c r="Y21" s="723"/>
      <c r="Z21" s="723"/>
      <c r="AA21" s="723"/>
      <c r="AB21" s="723"/>
      <c r="AC21" s="723"/>
      <c r="AD21" s="723"/>
      <c r="AE21" s="723"/>
      <c r="AF21" s="723"/>
      <c r="AG21" s="723"/>
      <c r="AH21" s="723"/>
      <c r="AI21" s="724"/>
      <c r="AJ21" s="724"/>
      <c r="AK21" s="724"/>
      <c r="AL21" s="724"/>
      <c r="AM21" s="724"/>
      <c r="AN21" s="724"/>
      <c r="AO21" s="725"/>
    </row>
    <row r="22" spans="1:41" s="726" customFormat="1" ht="23.1" customHeight="1">
      <c r="A22" s="714"/>
      <c r="B22" s="735"/>
      <c r="C22" s="736"/>
      <c r="D22" s="729" t="s">
        <v>103</v>
      </c>
      <c r="E22" s="730"/>
      <c r="F22" s="737" t="s">
        <v>104</v>
      </c>
      <c r="G22" s="738"/>
      <c r="H22" s="737" t="s">
        <v>105</v>
      </c>
      <c r="I22" s="738"/>
      <c r="J22" s="737" t="s">
        <v>106</v>
      </c>
      <c r="K22" s="738"/>
      <c r="L22" s="737" t="s">
        <v>107</v>
      </c>
      <c r="M22" s="738"/>
      <c r="N22" s="737" t="s">
        <v>108</v>
      </c>
      <c r="O22" s="738"/>
      <c r="P22" s="737" t="s">
        <v>109</v>
      </c>
      <c r="Q22" s="738"/>
      <c r="R22" s="737" t="s">
        <v>110</v>
      </c>
      <c r="S22" s="738"/>
      <c r="T22" s="737" t="s">
        <v>111</v>
      </c>
      <c r="U22" s="738"/>
      <c r="V22" s="739"/>
      <c r="W22" s="740"/>
      <c r="X22" s="741"/>
      <c r="Y22" s="723"/>
      <c r="Z22" s="742"/>
      <c r="AA22" s="723"/>
      <c r="AB22" s="723"/>
      <c r="AC22" s="742"/>
      <c r="AD22" s="723"/>
      <c r="AE22" s="723"/>
      <c r="AF22" s="742"/>
      <c r="AG22" s="723"/>
      <c r="AH22" s="723"/>
      <c r="AI22" s="724"/>
      <c r="AJ22" s="724"/>
      <c r="AK22" s="724"/>
      <c r="AL22" s="724"/>
      <c r="AM22" s="724"/>
      <c r="AN22" s="724"/>
      <c r="AO22" s="725"/>
    </row>
    <row r="23" spans="1:41" s="726" customFormat="1" ht="23.1" customHeight="1">
      <c r="A23" s="714"/>
      <c r="B23" s="743">
        <f>'Data Record(50)'!$C$17</f>
        <v>65</v>
      </c>
      <c r="C23" s="744"/>
      <c r="D23" s="745">
        <f>'Data Record(50)'!$E$47</f>
        <v>50.639000000000003</v>
      </c>
      <c r="E23" s="746"/>
      <c r="F23" s="745">
        <f>'Data Record(50)'!$H$47</f>
        <v>50.422899999999991</v>
      </c>
      <c r="G23" s="746"/>
      <c r="H23" s="745">
        <f>'Data Record(50)'!$K$47</f>
        <v>50.786300000000004</v>
      </c>
      <c r="I23" s="746"/>
      <c r="J23" s="745">
        <f>'Data Record(50)'!$N$47</f>
        <v>50.4465</v>
      </c>
      <c r="K23" s="746"/>
      <c r="L23" s="745">
        <f>'Data Record(50)'!$Q$47</f>
        <v>50.329599999999992</v>
      </c>
      <c r="M23" s="746"/>
      <c r="N23" s="745">
        <f>'Data Record(50)'!$T$47</f>
        <v>50.445900000000009</v>
      </c>
      <c r="O23" s="746"/>
      <c r="P23" s="745">
        <f>'Data Record(50)'!$W$47</f>
        <v>50.582000000000001</v>
      </c>
      <c r="Q23" s="746"/>
      <c r="R23" s="745">
        <f>'Data Record(50)'!$Z$47</f>
        <v>50.578800000000001</v>
      </c>
      <c r="S23" s="746"/>
      <c r="T23" s="745">
        <f>'Data Record(50)'!$AC$47</f>
        <v>50.419099999999993</v>
      </c>
      <c r="U23" s="746"/>
      <c r="V23" s="747">
        <f>'Uncertainty Budget 0 to 200 C'!Q8</f>
        <v>1.2992501232623104</v>
      </c>
      <c r="W23" s="748"/>
      <c r="X23" s="749"/>
      <c r="Y23" s="750"/>
      <c r="Z23" s="750"/>
      <c r="AA23" s="750"/>
      <c r="AB23" s="750"/>
      <c r="AC23" s="750"/>
      <c r="AD23" s="750"/>
      <c r="AE23" s="750"/>
      <c r="AF23" s="750"/>
      <c r="AG23" s="750"/>
      <c r="AH23" s="750"/>
      <c r="AI23" s="723"/>
      <c r="AJ23" s="723"/>
      <c r="AK23" s="723"/>
      <c r="AL23" s="723"/>
      <c r="AM23" s="723"/>
      <c r="AN23" s="723"/>
      <c r="AO23" s="725"/>
    </row>
    <row r="24" spans="1:41" s="686" customFormat="1" ht="23.1" customHeight="1">
      <c r="B24" s="751">
        <f>'Data Record(100)'!C17</f>
        <v>100</v>
      </c>
      <c r="C24" s="752"/>
      <c r="D24" s="753">
        <f>'Data Record(100)'!E47</f>
        <v>100.92099999999998</v>
      </c>
      <c r="E24" s="754"/>
      <c r="F24" s="753">
        <f>'Data Record(100)'!H47</f>
        <v>100.50199999999997</v>
      </c>
      <c r="G24" s="754"/>
      <c r="H24" s="753">
        <f>'Data Record(100)'!K47</f>
        <v>100.92299999999993</v>
      </c>
      <c r="I24" s="754"/>
      <c r="J24" s="753">
        <f>'Data Record(100)'!N47</f>
        <v>100.029</v>
      </c>
      <c r="K24" s="754"/>
      <c r="L24" s="753">
        <f>'Data Record(100)'!Q47</f>
        <v>100.10899999999995</v>
      </c>
      <c r="M24" s="754"/>
      <c r="N24" s="753">
        <f>'Data Record(100)'!T47</f>
        <v>100.63099999999999</v>
      </c>
      <c r="O24" s="754"/>
      <c r="P24" s="753">
        <f>'Data Record(100)'!W47</f>
        <v>100.85899999999995</v>
      </c>
      <c r="Q24" s="754"/>
      <c r="R24" s="753">
        <f>'Data Record(100)'!Z47</f>
        <v>100.61200000000004</v>
      </c>
      <c r="S24" s="754"/>
      <c r="T24" s="753">
        <f>'Data Record(100)'!AC47</f>
        <v>100.62399999999995</v>
      </c>
      <c r="U24" s="754"/>
      <c r="V24" s="755">
        <f>'Uncertainty Budget 0 to 200 C'!Q9</f>
        <v>0.80415587212098794</v>
      </c>
      <c r="W24" s="756"/>
      <c r="X24" s="757"/>
      <c r="AB24" s="758"/>
      <c r="AC24" s="758"/>
      <c r="AD24" s="758"/>
      <c r="AE24" s="758"/>
    </row>
    <row r="25" spans="1:41" s="686" customFormat="1" ht="23.1" customHeight="1">
      <c r="B25" s="759">
        <f>'Data Record(150)'!C17</f>
        <v>150</v>
      </c>
      <c r="C25" s="760"/>
      <c r="D25" s="761">
        <f>'Data Record(150)'!E47</f>
        <v>150.92099999999994</v>
      </c>
      <c r="E25" s="762"/>
      <c r="F25" s="761">
        <f>'Data Record(150)'!H47</f>
        <v>150.50200000000001</v>
      </c>
      <c r="G25" s="762"/>
      <c r="H25" s="761">
        <f>'Data Record(150)'!K47</f>
        <v>150.92299999999989</v>
      </c>
      <c r="I25" s="762"/>
      <c r="J25" s="761">
        <f>'Data Record(150)'!N47</f>
        <v>150.02900000000002</v>
      </c>
      <c r="K25" s="762"/>
      <c r="L25" s="761">
        <f>'Data Record(150)'!Q47</f>
        <v>150.10899999999998</v>
      </c>
      <c r="M25" s="762"/>
      <c r="N25" s="761">
        <f>'Data Record(150)'!T47</f>
        <v>150.63099999999997</v>
      </c>
      <c r="O25" s="762"/>
      <c r="P25" s="761">
        <f>'Data Record(150)'!Z47</f>
        <v>150.61200000000005</v>
      </c>
      <c r="Q25" s="762"/>
      <c r="R25" s="761">
        <f>'Data Record(150)'!Z47</f>
        <v>150.61200000000005</v>
      </c>
      <c r="S25" s="762"/>
      <c r="T25" s="761">
        <f>'Data Record(150)'!AC47</f>
        <v>150.62399999999988</v>
      </c>
      <c r="U25" s="762"/>
      <c r="V25" s="763">
        <f>'Uncertainty Budget 0 to 200 C'!Q10</f>
        <v>0.80415587212098794</v>
      </c>
      <c r="W25" s="764"/>
      <c r="X25" s="765"/>
      <c r="AB25" s="758"/>
      <c r="AC25" s="758"/>
      <c r="AD25" s="758"/>
      <c r="AE25" s="758"/>
    </row>
    <row r="26" spans="1:41" s="686" customFormat="1" ht="16.5" customHeight="1">
      <c r="B26" s="766"/>
      <c r="C26" s="767"/>
      <c r="D26" s="767"/>
      <c r="E26" s="767"/>
      <c r="F26" s="767"/>
      <c r="G26" s="767"/>
      <c r="H26" s="767"/>
      <c r="I26" s="767"/>
      <c r="J26" s="767"/>
      <c r="K26" s="767"/>
      <c r="L26" s="767"/>
      <c r="M26" s="767"/>
      <c r="N26" s="767"/>
      <c r="O26" s="768"/>
      <c r="P26" s="768"/>
      <c r="Q26" s="768"/>
      <c r="R26" s="768"/>
      <c r="S26" s="710"/>
      <c r="T26" s="710"/>
      <c r="U26" s="710"/>
      <c r="V26" s="710"/>
      <c r="W26" s="710"/>
    </row>
    <row r="27" spans="1:41" s="686" customFormat="1" ht="16.5" customHeight="1">
      <c r="B27" s="769" t="s">
        <v>174</v>
      </c>
      <c r="C27" s="767"/>
      <c r="D27" s="767"/>
      <c r="E27" s="767"/>
      <c r="F27" s="767"/>
      <c r="G27" s="767"/>
      <c r="H27" s="767"/>
      <c r="I27" s="767"/>
      <c r="J27" s="767"/>
      <c r="K27" s="767"/>
      <c r="L27" s="767"/>
      <c r="M27" s="711" t="s">
        <v>172</v>
      </c>
      <c r="N27" s="711"/>
      <c r="O27" s="712" t="s">
        <v>181</v>
      </c>
      <c r="P27" s="768"/>
      <c r="Q27" s="768"/>
      <c r="R27" s="768"/>
      <c r="S27" s="710"/>
      <c r="T27" s="710"/>
      <c r="U27" s="710"/>
      <c r="V27" s="710"/>
      <c r="W27" s="710"/>
    </row>
    <row r="28" spans="1:41" s="686" customFormat="1" ht="16.5" customHeight="1">
      <c r="A28" s="690"/>
      <c r="B28" s="770" t="s">
        <v>176</v>
      </c>
      <c r="C28" s="771"/>
      <c r="D28" s="772"/>
      <c r="E28" s="770" t="s">
        <v>177</v>
      </c>
      <c r="F28" s="771"/>
      <c r="G28" s="772"/>
      <c r="H28" s="773" t="s">
        <v>178</v>
      </c>
      <c r="I28" s="774"/>
      <c r="J28" s="774"/>
      <c r="K28" s="775"/>
      <c r="L28" s="773" t="s">
        <v>179</v>
      </c>
      <c r="M28" s="774"/>
      <c r="N28" s="774"/>
      <c r="O28" s="775"/>
      <c r="P28" s="690"/>
      <c r="Q28" s="690"/>
      <c r="R28" s="690"/>
      <c r="S28" s="690"/>
      <c r="T28" s="690"/>
      <c r="U28" s="690"/>
      <c r="V28" s="690"/>
      <c r="W28" s="690"/>
      <c r="X28" s="690"/>
    </row>
    <row r="29" spans="1:41" s="686" customFormat="1" ht="16.5" customHeight="1">
      <c r="A29" s="690"/>
      <c r="B29" s="776"/>
      <c r="C29" s="777"/>
      <c r="D29" s="778"/>
      <c r="E29" s="776"/>
      <c r="F29" s="777"/>
      <c r="G29" s="778"/>
      <c r="H29" s="779"/>
      <c r="I29" s="780"/>
      <c r="J29" s="780"/>
      <c r="K29" s="781"/>
      <c r="L29" s="779"/>
      <c r="M29" s="780"/>
      <c r="N29" s="780"/>
      <c r="O29" s="781"/>
      <c r="P29" s="690"/>
      <c r="Q29" s="690"/>
      <c r="R29" s="690"/>
      <c r="S29" s="690"/>
      <c r="T29" s="690"/>
      <c r="U29" s="690"/>
      <c r="V29" s="690"/>
      <c r="W29" s="690"/>
      <c r="X29" s="690"/>
    </row>
    <row r="30" spans="1:41" s="686" customFormat="1" ht="23.1" customHeight="1">
      <c r="A30" s="690"/>
      <c r="B30" s="782">
        <f>B23</f>
        <v>65</v>
      </c>
      <c r="C30" s="783"/>
      <c r="D30" s="783"/>
      <c r="E30" s="784">
        <f>'Data Record(50)'!C47</f>
        <v>65</v>
      </c>
      <c r="F30" s="785"/>
      <c r="G30" s="786"/>
      <c r="H30" s="787">
        <f>'Data Record(50)'!X52</f>
        <v>0.47800000000000153</v>
      </c>
      <c r="I30" s="788"/>
      <c r="J30" s="788"/>
      <c r="K30" s="789"/>
      <c r="L30" s="787">
        <f>'Data Record(50)'!X51</f>
        <v>0.95100000000000051</v>
      </c>
      <c r="M30" s="788"/>
      <c r="N30" s="788"/>
      <c r="O30" s="789"/>
      <c r="P30" s="690"/>
      <c r="Q30" s="690"/>
      <c r="R30" s="690"/>
      <c r="S30" s="690"/>
      <c r="T30" s="690"/>
      <c r="U30" s="690"/>
      <c r="V30" s="690"/>
      <c r="W30" s="690"/>
      <c r="X30" s="690"/>
    </row>
    <row r="31" spans="1:41" s="686" customFormat="1" ht="23.1" customHeight="1">
      <c r="A31" s="690"/>
      <c r="B31" s="782">
        <f>B24</f>
        <v>100</v>
      </c>
      <c r="C31" s="783"/>
      <c r="D31" s="790"/>
      <c r="E31" s="782">
        <f>'Data Record(100)'!C47</f>
        <v>100</v>
      </c>
      <c r="F31" s="783"/>
      <c r="G31" s="790"/>
      <c r="H31" s="791">
        <f>'Data Record(100)'!X52</f>
        <v>0</v>
      </c>
      <c r="I31" s="792"/>
      <c r="J31" s="792"/>
      <c r="K31" s="793"/>
      <c r="L31" s="791">
        <f>'Data Record(100)'!X51</f>
        <v>0.59499999999999886</v>
      </c>
      <c r="M31" s="792"/>
      <c r="N31" s="792"/>
      <c r="O31" s="793"/>
      <c r="P31" s="690"/>
      <c r="Q31" s="690"/>
      <c r="R31" s="690"/>
      <c r="S31" s="690"/>
      <c r="T31" s="690"/>
      <c r="U31" s="690"/>
      <c r="V31" s="690"/>
      <c r="W31" s="690"/>
      <c r="X31" s="690"/>
    </row>
    <row r="32" spans="1:41" s="686" customFormat="1" ht="23.1" customHeight="1">
      <c r="A32" s="690"/>
      <c r="B32" s="794">
        <f>B25</f>
        <v>150</v>
      </c>
      <c r="C32" s="795"/>
      <c r="D32" s="796"/>
      <c r="E32" s="794">
        <f>'Data Record(150)'!C47</f>
        <v>150</v>
      </c>
      <c r="F32" s="795"/>
      <c r="G32" s="796"/>
      <c r="H32" s="797">
        <f>'Data Record(150)'!X52</f>
        <v>0</v>
      </c>
      <c r="I32" s="798"/>
      <c r="J32" s="798"/>
      <c r="K32" s="799"/>
      <c r="L32" s="797">
        <f>'Data Record(150)'!X51</f>
        <v>0.59499999999999886</v>
      </c>
      <c r="M32" s="798"/>
      <c r="N32" s="798"/>
      <c r="O32" s="799"/>
      <c r="P32" s="690"/>
      <c r="Q32" s="690"/>
      <c r="R32" s="690"/>
      <c r="S32" s="690"/>
      <c r="T32" s="690"/>
      <c r="U32" s="690"/>
      <c r="V32" s="690"/>
      <c r="W32" s="690"/>
      <c r="X32" s="690"/>
    </row>
    <row r="33" spans="1:26" s="686" customFormat="1" ht="16.5" customHeight="1">
      <c r="A33" s="690"/>
      <c r="B33" s="800"/>
      <c r="C33" s="767"/>
      <c r="D33" s="767"/>
      <c r="E33" s="767"/>
      <c r="F33" s="767"/>
      <c r="G33" s="767"/>
      <c r="H33" s="767"/>
      <c r="I33" s="767"/>
      <c r="J33" s="690"/>
      <c r="K33" s="690"/>
      <c r="L33" s="767"/>
      <c r="M33" s="767"/>
      <c r="N33" s="768"/>
      <c r="O33" s="768"/>
      <c r="P33" s="768"/>
      <c r="Q33" s="768"/>
      <c r="R33" s="801"/>
      <c r="S33" s="801"/>
      <c r="T33" s="801"/>
      <c r="U33" s="801"/>
      <c r="V33" s="801"/>
      <c r="W33" s="690"/>
      <c r="X33" s="690"/>
    </row>
    <row r="34" spans="1:26" s="686" customFormat="1" ht="20.100000000000001" customHeight="1">
      <c r="A34" s="690"/>
      <c r="B34" s="696" t="s">
        <v>42</v>
      </c>
      <c r="C34" s="802"/>
      <c r="D34" s="802"/>
      <c r="E34" s="802"/>
      <c r="F34" s="802"/>
      <c r="G34" s="802"/>
      <c r="H34" s="802"/>
      <c r="I34" s="802"/>
      <c r="J34" s="802"/>
      <c r="K34" s="802"/>
      <c r="L34" s="802"/>
      <c r="M34" s="802"/>
      <c r="N34" s="802"/>
      <c r="O34" s="802"/>
      <c r="P34" s="802"/>
      <c r="Q34" s="802"/>
      <c r="R34" s="802"/>
      <c r="S34" s="802"/>
      <c r="T34" s="802"/>
      <c r="U34" s="802"/>
      <c r="V34" s="690"/>
      <c r="W34" s="690"/>
      <c r="X34" s="690"/>
    </row>
    <row r="35" spans="1:26" s="686" customFormat="1" ht="20.100000000000001" customHeight="1">
      <c r="A35" s="802"/>
      <c r="B35" s="803" t="s">
        <v>99</v>
      </c>
      <c r="D35" s="802"/>
      <c r="E35" s="802"/>
      <c r="F35" s="802"/>
      <c r="G35" s="802"/>
      <c r="H35" s="802"/>
      <c r="I35" s="802"/>
      <c r="J35" s="802"/>
      <c r="K35" s="802"/>
      <c r="L35" s="802"/>
      <c r="M35" s="802"/>
      <c r="N35" s="802"/>
      <c r="O35" s="802"/>
      <c r="P35" s="802"/>
      <c r="Q35" s="802"/>
      <c r="R35" s="802"/>
      <c r="S35" s="802"/>
      <c r="T35" s="802"/>
      <c r="U35" s="802"/>
      <c r="V35" s="802"/>
      <c r="W35" s="690"/>
      <c r="X35" s="690"/>
    </row>
    <row r="36" spans="1:26" s="686" customFormat="1" ht="20.100000000000001" customHeight="1">
      <c r="A36" s="803" t="s">
        <v>100</v>
      </c>
      <c r="C36" s="804"/>
      <c r="D36" s="804"/>
      <c r="E36" s="804"/>
      <c r="F36" s="804"/>
      <c r="G36" s="804"/>
      <c r="H36" s="804"/>
      <c r="I36" s="804"/>
      <c r="J36" s="804"/>
      <c r="K36" s="804"/>
      <c r="L36" s="804"/>
      <c r="M36" s="804"/>
      <c r="N36" s="804"/>
      <c r="O36" s="804"/>
      <c r="P36" s="804"/>
      <c r="Q36" s="804"/>
      <c r="R36" s="804"/>
      <c r="S36" s="804"/>
      <c r="T36" s="804"/>
      <c r="U36" s="804"/>
      <c r="V36" s="804"/>
      <c r="W36" s="690"/>
      <c r="X36" s="690"/>
    </row>
    <row r="37" spans="1:26" s="686" customFormat="1" ht="20.100000000000001" customHeight="1">
      <c r="A37" s="805" t="s">
        <v>43</v>
      </c>
      <c r="B37" s="805"/>
      <c r="C37" s="805"/>
      <c r="D37" s="805"/>
      <c r="E37" s="805"/>
      <c r="F37" s="805"/>
      <c r="G37" s="805"/>
      <c r="H37" s="805"/>
      <c r="I37" s="805"/>
      <c r="J37" s="805"/>
      <c r="K37" s="805"/>
      <c r="L37" s="805"/>
      <c r="M37" s="805"/>
      <c r="N37" s="805"/>
      <c r="O37" s="805"/>
      <c r="P37" s="805"/>
      <c r="Q37" s="805"/>
      <c r="R37" s="805"/>
      <c r="S37" s="805"/>
      <c r="T37" s="805"/>
      <c r="U37" s="805"/>
      <c r="V37" s="805"/>
      <c r="W37" s="805"/>
      <c r="X37" s="805"/>
    </row>
    <row r="38" spans="1:26" ht="17.100000000000001" customHeight="1">
      <c r="Y38" s="673"/>
      <c r="Z38" s="673"/>
    </row>
    <row r="39" spans="1:26" ht="17.100000000000001" customHeight="1"/>
    <row r="40" spans="1:26" ht="17.100000000000001" customHeight="1"/>
    <row r="41" spans="1:26" ht="17.100000000000001" customHeight="1"/>
    <row r="42" spans="1:26" ht="17.100000000000001" customHeight="1"/>
    <row r="43" spans="1:26" ht="17.100000000000001" customHeight="1"/>
    <row r="44" spans="1:26" ht="17.100000000000001" customHeight="1"/>
    <row r="45" spans="1:26" ht="17.100000000000001" customHeight="1"/>
    <row r="46" spans="1:26" ht="17.100000000000001" customHeight="1"/>
    <row r="47" spans="1:26" ht="17.100000000000001" customHeight="1"/>
    <row r="48" spans="1:2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</sheetData>
  <mergeCells count="65">
    <mergeCell ref="B23:C23"/>
    <mergeCell ref="B24:C24"/>
    <mergeCell ref="D22:E22"/>
    <mergeCell ref="B30:D30"/>
    <mergeCell ref="A37:X37"/>
    <mergeCell ref="D24:E24"/>
    <mergeCell ref="D25:E25"/>
    <mergeCell ref="B31:D31"/>
    <mergeCell ref="F25:G25"/>
    <mergeCell ref="V23:X23"/>
    <mergeCell ref="B20:C22"/>
    <mergeCell ref="F22:G22"/>
    <mergeCell ref="B32:D32"/>
    <mergeCell ref="B25:C25"/>
    <mergeCell ref="D23:E23"/>
    <mergeCell ref="P23:Q23"/>
    <mergeCell ref="F24:G24"/>
    <mergeCell ref="J24:K24"/>
    <mergeCell ref="N24:O24"/>
    <mergeCell ref="H24:I24"/>
    <mergeCell ref="R23:S23"/>
    <mergeCell ref="T23:U23"/>
    <mergeCell ref="P22:Q22"/>
    <mergeCell ref="H22:I22"/>
    <mergeCell ref="J22:K22"/>
    <mergeCell ref="L22:M22"/>
    <mergeCell ref="N22:O22"/>
    <mergeCell ref="R22:S22"/>
    <mergeCell ref="H30:K30"/>
    <mergeCell ref="H31:K31"/>
    <mergeCell ref="H32:K32"/>
    <mergeCell ref="H25:I25"/>
    <mergeCell ref="J25:K25"/>
    <mergeCell ref="V19:W19"/>
    <mergeCell ref="A3:Y3"/>
    <mergeCell ref="L30:O30"/>
    <mergeCell ref="L31:O31"/>
    <mergeCell ref="L32:O32"/>
    <mergeCell ref="T24:U24"/>
    <mergeCell ref="T25:U25"/>
    <mergeCell ref="V24:X24"/>
    <mergeCell ref="V25:X25"/>
    <mergeCell ref="P24:Q24"/>
    <mergeCell ref="P25:Q25"/>
    <mergeCell ref="R24:S24"/>
    <mergeCell ref="R25:S25"/>
    <mergeCell ref="E30:G30"/>
    <mergeCell ref="E31:G31"/>
    <mergeCell ref="E32:G32"/>
    <mergeCell ref="B28:D29"/>
    <mergeCell ref="V20:X22"/>
    <mergeCell ref="L28:O29"/>
    <mergeCell ref="H28:K29"/>
    <mergeCell ref="E28:G29"/>
    <mergeCell ref="L24:M24"/>
    <mergeCell ref="L25:M25"/>
    <mergeCell ref="N25:O25"/>
    <mergeCell ref="M27:N27"/>
    <mergeCell ref="T22:U22"/>
    <mergeCell ref="D20:U21"/>
    <mergeCell ref="F23:G23"/>
    <mergeCell ref="H23:I23"/>
    <mergeCell ref="J23:K23"/>
    <mergeCell ref="L23:M23"/>
    <mergeCell ref="N23:O23"/>
  </mergeCells>
  <printOptions horizontalCentered="1"/>
  <pageMargins left="0" right="0" top="0.98425196850393704" bottom="0" header="0.31496062992125984" footer="0"/>
  <pageSetup paperSize="9" orientation="portrait" r:id="rId1"/>
  <headerFooter>
    <oddFooter>&amp;R&amp;"Gulim,Regular"&amp;10SP-FM-04-15 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S125"/>
  <sheetViews>
    <sheetView zoomScaleNormal="100" workbookViewId="0">
      <selection activeCell="M14" sqref="M14"/>
    </sheetView>
  </sheetViews>
  <sheetFormatPr defaultRowHeight="15"/>
  <cols>
    <col min="1" max="1" width="1.140625" style="1" customWidth="1"/>
    <col min="2" max="16" width="8.7109375" style="1" customWidth="1"/>
    <col min="17" max="17" width="8.7109375" customWidth="1"/>
    <col min="46" max="251" width="9" style="1"/>
    <col min="252" max="252" width="1.140625" style="1" customWidth="1"/>
    <col min="253" max="253" width="7.5703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7109375" style="1" bestFit="1" customWidth="1"/>
    <col min="274" max="507" width="9" style="1"/>
    <col min="508" max="508" width="1.140625" style="1" customWidth="1"/>
    <col min="509" max="509" width="7.5703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7109375" style="1" bestFit="1" customWidth="1"/>
    <col min="530" max="763" width="9" style="1"/>
    <col min="764" max="764" width="1.140625" style="1" customWidth="1"/>
    <col min="765" max="765" width="7.5703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7109375" style="1" bestFit="1" customWidth="1"/>
    <col min="786" max="1019" width="9" style="1"/>
    <col min="1020" max="1020" width="1.140625" style="1" customWidth="1"/>
    <col min="1021" max="1021" width="7.5703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7109375" style="1" bestFit="1" customWidth="1"/>
    <col min="1042" max="1275" width="9" style="1"/>
    <col min="1276" max="1276" width="1.140625" style="1" customWidth="1"/>
    <col min="1277" max="1277" width="7.5703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7109375" style="1" bestFit="1" customWidth="1"/>
    <col min="1298" max="1531" width="9" style="1"/>
    <col min="1532" max="1532" width="1.140625" style="1" customWidth="1"/>
    <col min="1533" max="1533" width="7.5703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7109375" style="1" bestFit="1" customWidth="1"/>
    <col min="1554" max="1787" width="9" style="1"/>
    <col min="1788" max="1788" width="1.140625" style="1" customWidth="1"/>
    <col min="1789" max="1789" width="7.5703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7109375" style="1" bestFit="1" customWidth="1"/>
    <col min="1810" max="2043" width="9" style="1"/>
    <col min="2044" max="2044" width="1.140625" style="1" customWidth="1"/>
    <col min="2045" max="2045" width="7.5703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7109375" style="1" bestFit="1" customWidth="1"/>
    <col min="2066" max="2299" width="9" style="1"/>
    <col min="2300" max="2300" width="1.140625" style="1" customWidth="1"/>
    <col min="2301" max="2301" width="7.5703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7109375" style="1" bestFit="1" customWidth="1"/>
    <col min="2322" max="2555" width="9" style="1"/>
    <col min="2556" max="2556" width="1.140625" style="1" customWidth="1"/>
    <col min="2557" max="2557" width="7.5703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7109375" style="1" bestFit="1" customWidth="1"/>
    <col min="2578" max="2811" width="9" style="1"/>
    <col min="2812" max="2812" width="1.140625" style="1" customWidth="1"/>
    <col min="2813" max="2813" width="7.5703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7109375" style="1" bestFit="1" customWidth="1"/>
    <col min="2834" max="3067" width="9" style="1"/>
    <col min="3068" max="3068" width="1.140625" style="1" customWidth="1"/>
    <col min="3069" max="3069" width="7.5703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7109375" style="1" bestFit="1" customWidth="1"/>
    <col min="3090" max="3323" width="9" style="1"/>
    <col min="3324" max="3324" width="1.140625" style="1" customWidth="1"/>
    <col min="3325" max="3325" width="7.5703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7109375" style="1" bestFit="1" customWidth="1"/>
    <col min="3346" max="3579" width="9" style="1"/>
    <col min="3580" max="3580" width="1.140625" style="1" customWidth="1"/>
    <col min="3581" max="3581" width="7.5703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7109375" style="1" bestFit="1" customWidth="1"/>
    <col min="3602" max="3835" width="9" style="1"/>
    <col min="3836" max="3836" width="1.140625" style="1" customWidth="1"/>
    <col min="3837" max="3837" width="7.5703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7109375" style="1" bestFit="1" customWidth="1"/>
    <col min="3858" max="4091" width="9" style="1"/>
    <col min="4092" max="4092" width="1.140625" style="1" customWidth="1"/>
    <col min="4093" max="4093" width="7.5703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7109375" style="1" bestFit="1" customWidth="1"/>
    <col min="4114" max="4347" width="9" style="1"/>
    <col min="4348" max="4348" width="1.140625" style="1" customWidth="1"/>
    <col min="4349" max="4349" width="7.5703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7109375" style="1" bestFit="1" customWidth="1"/>
    <col min="4370" max="4603" width="9" style="1"/>
    <col min="4604" max="4604" width="1.140625" style="1" customWidth="1"/>
    <col min="4605" max="4605" width="7.5703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7109375" style="1" bestFit="1" customWidth="1"/>
    <col min="4626" max="4859" width="9" style="1"/>
    <col min="4860" max="4860" width="1.140625" style="1" customWidth="1"/>
    <col min="4861" max="4861" width="7.5703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7109375" style="1" bestFit="1" customWidth="1"/>
    <col min="4882" max="5115" width="9" style="1"/>
    <col min="5116" max="5116" width="1.140625" style="1" customWidth="1"/>
    <col min="5117" max="5117" width="7.5703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7109375" style="1" bestFit="1" customWidth="1"/>
    <col min="5138" max="5371" width="9" style="1"/>
    <col min="5372" max="5372" width="1.140625" style="1" customWidth="1"/>
    <col min="5373" max="5373" width="7.5703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7109375" style="1" bestFit="1" customWidth="1"/>
    <col min="5394" max="5627" width="9" style="1"/>
    <col min="5628" max="5628" width="1.140625" style="1" customWidth="1"/>
    <col min="5629" max="5629" width="7.5703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7109375" style="1" bestFit="1" customWidth="1"/>
    <col min="5650" max="5883" width="9" style="1"/>
    <col min="5884" max="5884" width="1.140625" style="1" customWidth="1"/>
    <col min="5885" max="5885" width="7.5703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7109375" style="1" bestFit="1" customWidth="1"/>
    <col min="5906" max="6139" width="9" style="1"/>
    <col min="6140" max="6140" width="1.140625" style="1" customWidth="1"/>
    <col min="6141" max="6141" width="7.5703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7109375" style="1" bestFit="1" customWidth="1"/>
    <col min="6162" max="6395" width="9" style="1"/>
    <col min="6396" max="6396" width="1.140625" style="1" customWidth="1"/>
    <col min="6397" max="6397" width="7.5703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7109375" style="1" bestFit="1" customWidth="1"/>
    <col min="6418" max="6651" width="9" style="1"/>
    <col min="6652" max="6652" width="1.140625" style="1" customWidth="1"/>
    <col min="6653" max="6653" width="7.5703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7109375" style="1" bestFit="1" customWidth="1"/>
    <col min="6674" max="6907" width="9" style="1"/>
    <col min="6908" max="6908" width="1.140625" style="1" customWidth="1"/>
    <col min="6909" max="6909" width="7.5703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7109375" style="1" bestFit="1" customWidth="1"/>
    <col min="6930" max="7163" width="9" style="1"/>
    <col min="7164" max="7164" width="1.140625" style="1" customWidth="1"/>
    <col min="7165" max="7165" width="7.5703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7109375" style="1" bestFit="1" customWidth="1"/>
    <col min="7186" max="7419" width="9" style="1"/>
    <col min="7420" max="7420" width="1.140625" style="1" customWidth="1"/>
    <col min="7421" max="7421" width="7.5703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7109375" style="1" bestFit="1" customWidth="1"/>
    <col min="7442" max="7675" width="9" style="1"/>
    <col min="7676" max="7676" width="1.140625" style="1" customWidth="1"/>
    <col min="7677" max="7677" width="7.5703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7109375" style="1" bestFit="1" customWidth="1"/>
    <col min="7698" max="7931" width="9" style="1"/>
    <col min="7932" max="7932" width="1.140625" style="1" customWidth="1"/>
    <col min="7933" max="7933" width="7.5703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7109375" style="1" bestFit="1" customWidth="1"/>
    <col min="7954" max="8187" width="9" style="1"/>
    <col min="8188" max="8188" width="1.140625" style="1" customWidth="1"/>
    <col min="8189" max="8189" width="7.5703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7109375" style="1" bestFit="1" customWidth="1"/>
    <col min="8210" max="8443" width="9" style="1"/>
    <col min="8444" max="8444" width="1.140625" style="1" customWidth="1"/>
    <col min="8445" max="8445" width="7.5703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7109375" style="1" bestFit="1" customWidth="1"/>
    <col min="8466" max="8699" width="9" style="1"/>
    <col min="8700" max="8700" width="1.140625" style="1" customWidth="1"/>
    <col min="8701" max="8701" width="7.5703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7109375" style="1" bestFit="1" customWidth="1"/>
    <col min="8722" max="8955" width="9" style="1"/>
    <col min="8956" max="8956" width="1.140625" style="1" customWidth="1"/>
    <col min="8957" max="8957" width="7.5703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7109375" style="1" bestFit="1" customWidth="1"/>
    <col min="8978" max="9211" width="9" style="1"/>
    <col min="9212" max="9212" width="1.140625" style="1" customWidth="1"/>
    <col min="9213" max="9213" width="7.5703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7109375" style="1" bestFit="1" customWidth="1"/>
    <col min="9234" max="9467" width="9" style="1"/>
    <col min="9468" max="9468" width="1.140625" style="1" customWidth="1"/>
    <col min="9469" max="9469" width="7.5703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7109375" style="1" bestFit="1" customWidth="1"/>
    <col min="9490" max="9723" width="9" style="1"/>
    <col min="9724" max="9724" width="1.140625" style="1" customWidth="1"/>
    <col min="9725" max="9725" width="7.5703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7109375" style="1" bestFit="1" customWidth="1"/>
    <col min="9746" max="9979" width="9" style="1"/>
    <col min="9980" max="9980" width="1.140625" style="1" customWidth="1"/>
    <col min="9981" max="9981" width="7.5703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7109375" style="1" bestFit="1" customWidth="1"/>
    <col min="10002" max="10235" width="9" style="1"/>
    <col min="10236" max="10236" width="1.140625" style="1" customWidth="1"/>
    <col min="10237" max="10237" width="7.5703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7109375" style="1" bestFit="1" customWidth="1"/>
    <col min="10258" max="10491" width="9" style="1"/>
    <col min="10492" max="10492" width="1.140625" style="1" customWidth="1"/>
    <col min="10493" max="10493" width="7.5703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7109375" style="1" bestFit="1" customWidth="1"/>
    <col min="10514" max="10747" width="9" style="1"/>
    <col min="10748" max="10748" width="1.140625" style="1" customWidth="1"/>
    <col min="10749" max="10749" width="7.5703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7109375" style="1" bestFit="1" customWidth="1"/>
    <col min="10770" max="11003" width="9" style="1"/>
    <col min="11004" max="11004" width="1.140625" style="1" customWidth="1"/>
    <col min="11005" max="11005" width="7.5703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7109375" style="1" bestFit="1" customWidth="1"/>
    <col min="11026" max="11259" width="9" style="1"/>
    <col min="11260" max="11260" width="1.140625" style="1" customWidth="1"/>
    <col min="11261" max="11261" width="7.5703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7109375" style="1" bestFit="1" customWidth="1"/>
    <col min="11282" max="11515" width="9" style="1"/>
    <col min="11516" max="11516" width="1.140625" style="1" customWidth="1"/>
    <col min="11517" max="11517" width="7.5703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7109375" style="1" bestFit="1" customWidth="1"/>
    <col min="11538" max="11771" width="9" style="1"/>
    <col min="11772" max="11772" width="1.140625" style="1" customWidth="1"/>
    <col min="11773" max="11773" width="7.5703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7109375" style="1" bestFit="1" customWidth="1"/>
    <col min="11794" max="12027" width="9" style="1"/>
    <col min="12028" max="12028" width="1.140625" style="1" customWidth="1"/>
    <col min="12029" max="12029" width="7.5703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7109375" style="1" bestFit="1" customWidth="1"/>
    <col min="12050" max="12283" width="9" style="1"/>
    <col min="12284" max="12284" width="1.140625" style="1" customWidth="1"/>
    <col min="12285" max="12285" width="7.5703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7109375" style="1" bestFit="1" customWidth="1"/>
    <col min="12306" max="12539" width="9" style="1"/>
    <col min="12540" max="12540" width="1.140625" style="1" customWidth="1"/>
    <col min="12541" max="12541" width="7.5703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7109375" style="1" bestFit="1" customWidth="1"/>
    <col min="12562" max="12795" width="9" style="1"/>
    <col min="12796" max="12796" width="1.140625" style="1" customWidth="1"/>
    <col min="12797" max="12797" width="7.5703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7109375" style="1" bestFit="1" customWidth="1"/>
    <col min="12818" max="13051" width="9" style="1"/>
    <col min="13052" max="13052" width="1.140625" style="1" customWidth="1"/>
    <col min="13053" max="13053" width="7.5703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7109375" style="1" bestFit="1" customWidth="1"/>
    <col min="13074" max="13307" width="9" style="1"/>
    <col min="13308" max="13308" width="1.140625" style="1" customWidth="1"/>
    <col min="13309" max="13309" width="7.5703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7109375" style="1" bestFit="1" customWidth="1"/>
    <col min="13330" max="13563" width="9" style="1"/>
    <col min="13564" max="13564" width="1.140625" style="1" customWidth="1"/>
    <col min="13565" max="13565" width="7.5703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7109375" style="1" bestFit="1" customWidth="1"/>
    <col min="13586" max="13819" width="9" style="1"/>
    <col min="13820" max="13820" width="1.140625" style="1" customWidth="1"/>
    <col min="13821" max="13821" width="7.5703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7109375" style="1" bestFit="1" customWidth="1"/>
    <col min="13842" max="14075" width="9" style="1"/>
    <col min="14076" max="14076" width="1.140625" style="1" customWidth="1"/>
    <col min="14077" max="14077" width="7.5703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7109375" style="1" bestFit="1" customWidth="1"/>
    <col min="14098" max="14331" width="9" style="1"/>
    <col min="14332" max="14332" width="1.140625" style="1" customWidth="1"/>
    <col min="14333" max="14333" width="7.5703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7109375" style="1" bestFit="1" customWidth="1"/>
    <col min="14354" max="14587" width="9" style="1"/>
    <col min="14588" max="14588" width="1.140625" style="1" customWidth="1"/>
    <col min="14589" max="14589" width="7.5703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7109375" style="1" bestFit="1" customWidth="1"/>
    <col min="14610" max="14843" width="9" style="1"/>
    <col min="14844" max="14844" width="1.140625" style="1" customWidth="1"/>
    <col min="14845" max="14845" width="7.5703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7109375" style="1" bestFit="1" customWidth="1"/>
    <col min="14866" max="15099" width="9" style="1"/>
    <col min="15100" max="15100" width="1.140625" style="1" customWidth="1"/>
    <col min="15101" max="15101" width="7.5703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7109375" style="1" bestFit="1" customWidth="1"/>
    <col min="15122" max="15355" width="9" style="1"/>
    <col min="15356" max="15356" width="1.140625" style="1" customWidth="1"/>
    <col min="15357" max="15357" width="7.5703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7109375" style="1" bestFit="1" customWidth="1"/>
    <col min="15378" max="15611" width="9" style="1"/>
    <col min="15612" max="15612" width="1.140625" style="1" customWidth="1"/>
    <col min="15613" max="15613" width="7.5703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7109375" style="1" bestFit="1" customWidth="1"/>
    <col min="15634" max="15867" width="9" style="1"/>
    <col min="15868" max="15868" width="1.140625" style="1" customWidth="1"/>
    <col min="15869" max="15869" width="7.5703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7109375" style="1" bestFit="1" customWidth="1"/>
    <col min="15890" max="16123" width="9" style="1"/>
    <col min="16124" max="16124" width="1.140625" style="1" customWidth="1"/>
    <col min="16125" max="16125" width="7.5703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7109375" style="1" bestFit="1" customWidth="1"/>
    <col min="16146" max="16384" width="9" style="1"/>
  </cols>
  <sheetData>
    <row r="1" spans="1:20" ht="18" customHeight="1">
      <c r="B1" s="2"/>
      <c r="E1" s="2"/>
      <c r="F1" s="2"/>
      <c r="G1" s="3"/>
      <c r="Q1" s="1"/>
      <c r="R1" s="1"/>
      <c r="S1" s="1"/>
    </row>
    <row r="2" spans="1:20" ht="33" customHeight="1">
      <c r="B2" s="656" t="s">
        <v>52</v>
      </c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  <c r="R2" s="103"/>
      <c r="S2" s="103"/>
      <c r="T2" s="103"/>
    </row>
    <row r="3" spans="1:20" ht="9.75" customHeight="1">
      <c r="B3" s="109"/>
      <c r="C3" s="109"/>
      <c r="D3" s="109"/>
      <c r="E3" s="4"/>
      <c r="F3" s="4"/>
      <c r="G3" s="4"/>
      <c r="H3" s="4"/>
      <c r="I3" s="5"/>
      <c r="J3" s="5"/>
      <c r="K3" s="3"/>
      <c r="L3" s="110"/>
      <c r="M3" s="3"/>
      <c r="N3" s="3"/>
      <c r="Q3" s="1"/>
      <c r="R3" s="103"/>
      <c r="S3" s="103"/>
      <c r="T3" s="103"/>
    </row>
    <row r="4" spans="1:20" ht="18" customHeight="1">
      <c r="A4" s="103"/>
      <c r="B4" s="659"/>
      <c r="C4" s="659"/>
      <c r="D4" s="659"/>
      <c r="E4" s="3"/>
      <c r="F4" s="3"/>
      <c r="G4" s="3"/>
      <c r="H4" s="3"/>
      <c r="Q4" s="3" t="s">
        <v>45</v>
      </c>
      <c r="R4" s="103"/>
      <c r="S4" s="103"/>
      <c r="T4" s="103"/>
    </row>
    <row r="5" spans="1:20" ht="23.1" customHeight="1">
      <c r="A5" s="103"/>
      <c r="B5" s="7" t="s">
        <v>0</v>
      </c>
      <c r="C5" s="657" t="s">
        <v>46</v>
      </c>
      <c r="D5" s="658"/>
      <c r="E5" s="657" t="s">
        <v>53</v>
      </c>
      <c r="F5" s="658"/>
      <c r="G5" s="657" t="s">
        <v>47</v>
      </c>
      <c r="H5" s="658"/>
      <c r="I5" s="657" t="s">
        <v>48</v>
      </c>
      <c r="J5" s="658"/>
      <c r="K5" s="657" t="s">
        <v>54</v>
      </c>
      <c r="L5" s="658"/>
      <c r="M5" s="8" t="s">
        <v>1</v>
      </c>
      <c r="N5" s="9" t="s">
        <v>2</v>
      </c>
      <c r="O5" s="9" t="s">
        <v>3</v>
      </c>
      <c r="P5" s="9" t="s">
        <v>4</v>
      </c>
      <c r="Q5" s="10" t="s">
        <v>41</v>
      </c>
      <c r="R5" s="103"/>
      <c r="S5" s="103"/>
      <c r="T5" s="103"/>
    </row>
    <row r="6" spans="1:20" ht="23.1" customHeight="1">
      <c r="A6" s="103"/>
      <c r="B6" s="111" t="s">
        <v>49</v>
      </c>
      <c r="C6" s="12" t="s">
        <v>5</v>
      </c>
      <c r="D6" s="13" t="s">
        <v>2</v>
      </c>
      <c r="E6" s="12" t="s">
        <v>5</v>
      </c>
      <c r="F6" s="13" t="s">
        <v>2</v>
      </c>
      <c r="G6" s="12" t="s">
        <v>5</v>
      </c>
      <c r="H6" s="13" t="s">
        <v>2</v>
      </c>
      <c r="I6" s="12" t="s">
        <v>5</v>
      </c>
      <c r="J6" s="13" t="s">
        <v>2</v>
      </c>
      <c r="K6" s="12" t="s">
        <v>5</v>
      </c>
      <c r="L6" s="13" t="s">
        <v>2</v>
      </c>
      <c r="M6" s="12" t="s">
        <v>5</v>
      </c>
      <c r="N6" s="12" t="s">
        <v>5</v>
      </c>
      <c r="O6" s="12" t="s">
        <v>5</v>
      </c>
      <c r="P6" s="14" t="s">
        <v>5</v>
      </c>
      <c r="Q6" s="12" t="s">
        <v>5</v>
      </c>
      <c r="R6" s="103"/>
      <c r="S6" s="103"/>
      <c r="T6" s="103"/>
    </row>
    <row r="7" spans="1:20" s="11" customFormat="1" ht="23.1" customHeight="1">
      <c r="A7" s="103"/>
      <c r="B7" s="104">
        <v>0</v>
      </c>
      <c r="C7" s="112">
        <f>'Uncert of STD'!L7</f>
        <v>0.8</v>
      </c>
      <c r="D7" s="106">
        <f t="shared" ref="D7:D10" si="0">C7/2</f>
        <v>0.4</v>
      </c>
      <c r="E7" s="113">
        <v>0</v>
      </c>
      <c r="F7" s="108">
        <f t="shared" ref="F7:F10" si="1">E7/SQRT(3)</f>
        <v>0</v>
      </c>
      <c r="G7" s="108">
        <f>0.1/2</f>
        <v>0.05</v>
      </c>
      <c r="H7" s="108">
        <f t="shared" ref="H7:H10" si="2">G7/SQRT(3)</f>
        <v>2.8867513459481291E-2</v>
      </c>
      <c r="I7" s="107">
        <f>0.1/2</f>
        <v>0.05</v>
      </c>
      <c r="J7" s="106">
        <f t="shared" ref="J7:J10" si="3">(I7/SQRT(3))</f>
        <v>2.8867513459481291E-2</v>
      </c>
      <c r="K7" s="113">
        <f>[23]Data!AF14</f>
        <v>0</v>
      </c>
      <c r="L7" s="108">
        <f t="shared" ref="L7:L10" si="4">K7/1</f>
        <v>0</v>
      </c>
      <c r="M7" s="16">
        <f t="shared" ref="M7:M10" si="5">SQRT(D7^2+F7^2+H7^2+J7^2+L7^2)</f>
        <v>0.40207793606049397</v>
      </c>
      <c r="N7" s="17">
        <f t="shared" ref="N7:N10" si="6">L7/1</f>
        <v>0</v>
      </c>
      <c r="O7" s="18" t="str">
        <f>IF(N7=0,"∞",(M7^4/(N7^4/3)))</f>
        <v>∞</v>
      </c>
      <c r="P7" s="15">
        <f>IF(OR(O7="∞",O7&gt;10000000000),2,_xlfn.T.INV.2T(0.0455,O7))</f>
        <v>2</v>
      </c>
      <c r="Q7" s="114">
        <f>M7*P7</f>
        <v>0.80415587212098794</v>
      </c>
      <c r="R7" s="103"/>
      <c r="S7" s="103"/>
      <c r="T7" s="103"/>
    </row>
    <row r="8" spans="1:20" s="11" customFormat="1" ht="23.1" customHeight="1">
      <c r="A8" s="103"/>
      <c r="B8" s="104">
        <v>50</v>
      </c>
      <c r="C8" s="112">
        <f>'Uncert of STD'!L8</f>
        <v>0.8</v>
      </c>
      <c r="D8" s="106">
        <f t="shared" si="0"/>
        <v>0.4</v>
      </c>
      <c r="E8" s="113">
        <f>'Data Record(50)'!$X$52</f>
        <v>0.47800000000000153</v>
      </c>
      <c r="F8" s="108">
        <f t="shared" si="1"/>
        <v>0.27597342867264202</v>
      </c>
      <c r="G8" s="108">
        <f t="shared" ref="G8:G10" si="7">G7</f>
        <v>0.05</v>
      </c>
      <c r="H8" s="108">
        <f t="shared" si="2"/>
        <v>2.8867513459481291E-2</v>
      </c>
      <c r="I8" s="107">
        <f t="shared" ref="I8:I10" si="8">I7</f>
        <v>0.05</v>
      </c>
      <c r="J8" s="106">
        <f t="shared" si="3"/>
        <v>2.8867513459481291E-2</v>
      </c>
      <c r="K8" s="113">
        <f>'Data Record(50)'!E48</f>
        <v>0.37104667891120385</v>
      </c>
      <c r="L8" s="108">
        <f t="shared" si="4"/>
        <v>0.37104667891120385</v>
      </c>
      <c r="M8" s="16">
        <f t="shared" si="5"/>
        <v>0.61278351636694217</v>
      </c>
      <c r="N8" s="17">
        <f t="shared" si="6"/>
        <v>0.37104667891120385</v>
      </c>
      <c r="O8" s="18">
        <f t="shared" ref="O8:O10" si="9">IF(N8=0,"∞",(M8^4/(N8^4/3)))</f>
        <v>22.316976569193628</v>
      </c>
      <c r="P8" s="15">
        <f t="shared" ref="P8:P10" si="10">IF(OR(O8="∞",O8&gt;10000000000),2,_xlfn.T.INV.2T(0.0455,O8))</f>
        <v>2.1202432646447096</v>
      </c>
      <c r="Q8" s="114">
        <f t="shared" ref="Q8:Q10" si="11">M8*P8</f>
        <v>1.2992501232623104</v>
      </c>
      <c r="R8" s="103"/>
      <c r="S8" s="103"/>
      <c r="T8" s="103"/>
    </row>
    <row r="9" spans="1:20" s="11" customFormat="1" ht="23.1" customHeight="1">
      <c r="A9" s="103"/>
      <c r="B9" s="104">
        <v>100</v>
      </c>
      <c r="C9" s="112">
        <f>'Uncert of STD'!L9</f>
        <v>0.8</v>
      </c>
      <c r="D9" s="106">
        <f t="shared" si="0"/>
        <v>0.4</v>
      </c>
      <c r="E9" s="113">
        <f>'Data Record(100)'!X52</f>
        <v>0</v>
      </c>
      <c r="F9" s="108">
        <f t="shared" si="1"/>
        <v>0</v>
      </c>
      <c r="G9" s="108">
        <f t="shared" si="7"/>
        <v>0.05</v>
      </c>
      <c r="H9" s="108">
        <f t="shared" si="2"/>
        <v>2.8867513459481291E-2</v>
      </c>
      <c r="I9" s="107">
        <f t="shared" si="8"/>
        <v>0.05</v>
      </c>
      <c r="J9" s="106">
        <f t="shared" si="3"/>
        <v>2.8867513459481291E-2</v>
      </c>
      <c r="K9" s="113">
        <f>'Data Record(100)'!E48/SQRT(30)</f>
        <v>1.3194447360621939E-14</v>
      </c>
      <c r="L9" s="108">
        <f t="shared" si="4"/>
        <v>1.3194447360621939E-14</v>
      </c>
      <c r="M9" s="16">
        <f t="shared" si="5"/>
        <v>0.40207793606049397</v>
      </c>
      <c r="N9" s="17">
        <f t="shared" si="6"/>
        <v>1.3194447360621939E-14</v>
      </c>
      <c r="O9" s="18">
        <f t="shared" si="9"/>
        <v>2.5870058042688044E+54</v>
      </c>
      <c r="P9" s="15">
        <f t="shared" si="10"/>
        <v>2</v>
      </c>
      <c r="Q9" s="114">
        <f t="shared" si="11"/>
        <v>0.80415587212098794</v>
      </c>
      <c r="R9" s="103"/>
      <c r="S9" s="103"/>
      <c r="T9" s="103"/>
    </row>
    <row r="10" spans="1:20" s="11" customFormat="1" ht="23.1" customHeight="1">
      <c r="A10" s="103"/>
      <c r="B10" s="104">
        <v>150</v>
      </c>
      <c r="C10" s="112">
        <f>'Uncert of STD'!L10</f>
        <v>0.8</v>
      </c>
      <c r="D10" s="106">
        <f t="shared" si="0"/>
        <v>0.4</v>
      </c>
      <c r="E10" s="113">
        <f>'Data Record(150)'!X52</f>
        <v>0</v>
      </c>
      <c r="F10" s="108">
        <f t="shared" si="1"/>
        <v>0</v>
      </c>
      <c r="G10" s="108">
        <f t="shared" si="7"/>
        <v>0.05</v>
      </c>
      <c r="H10" s="108">
        <f t="shared" si="2"/>
        <v>2.8867513459481291E-2</v>
      </c>
      <c r="I10" s="107">
        <f t="shared" si="8"/>
        <v>0.05</v>
      </c>
      <c r="J10" s="106">
        <f t="shared" si="3"/>
        <v>2.8867513459481291E-2</v>
      </c>
      <c r="K10" s="113">
        <f>'Data Record(150)'!E48/SQRT(30)</f>
        <v>2.1111115776995105E-14</v>
      </c>
      <c r="L10" s="108">
        <f t="shared" si="4"/>
        <v>2.1111115776995105E-14</v>
      </c>
      <c r="M10" s="16">
        <f t="shared" si="5"/>
        <v>0.40207793606049397</v>
      </c>
      <c r="N10" s="17">
        <f t="shared" si="6"/>
        <v>2.1111115776995105E-14</v>
      </c>
      <c r="O10" s="18">
        <f t="shared" si="9"/>
        <v>3.9474575870800833E+53</v>
      </c>
      <c r="P10" s="15">
        <f t="shared" si="10"/>
        <v>2</v>
      </c>
      <c r="Q10" s="114">
        <f t="shared" si="11"/>
        <v>0.80415587212098794</v>
      </c>
      <c r="R10" s="103"/>
      <c r="S10" s="103"/>
      <c r="T10" s="103"/>
    </row>
    <row r="11" spans="1:20" s="11" customFormat="1" ht="18" customHeight="1">
      <c r="A11" s="103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3"/>
      <c r="S11" s="103"/>
      <c r="T11" s="103"/>
    </row>
    <row r="12" spans="1:20" s="11" customFormat="1" ht="18" customHeight="1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</row>
    <row r="13" spans="1:20" s="11" customFormat="1" ht="18" customHeight="1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1:20" s="11" customFormat="1" ht="18" customHeight="1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1:20" s="11" customFormat="1" ht="18" customHeight="1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1:20" s="11" customFormat="1" ht="18" customHeight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</row>
    <row r="17" spans="1:20" s="11" customFormat="1" ht="18" customHeight="1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1:20" s="11" customFormat="1" ht="18" customHeight="1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1:20" s="11" customFormat="1" ht="18" customHeight="1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1:20" s="20" customFormat="1" ht="18" customHeight="1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1:20" s="20" customFormat="1" ht="18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1:20" s="20" customFormat="1" ht="18" customHeight="1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1:20" s="20" customFormat="1" ht="18" customHeight="1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1:20" s="20" customFormat="1" ht="18" customHeight="1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1:20" s="20" customFormat="1" ht="18" customHeight="1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1:20" s="20" customFormat="1" ht="18" customHeight="1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1:20" s="20" customFormat="1" ht="18" customHeight="1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1:20" s="20" customFormat="1" ht="18" customHeigh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1:20" s="21" customFormat="1" ht="18" customHeight="1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1:20" s="20" customFormat="1" ht="18" customHeight="1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1:20" s="20" customFormat="1" ht="18" customHeight="1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1:20" s="20" customFormat="1" ht="18" customHeight="1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1:17" s="20" customFormat="1" ht="18" customHeight="1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1:17" s="20" customFormat="1" ht="18" customHeight="1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1:17" s="20" customFormat="1" ht="18" customHeight="1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1:17" s="20" customFormat="1" ht="18" customHeight="1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1:17" s="20" customFormat="1" ht="18" customHeight="1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1:17" s="20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7" s="20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7" s="20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7" s="20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7" s="20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7" s="20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7" s="20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7" s="20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1:17" s="20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7" s="20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7" s="20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2:15" s="20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2:15" s="20" customFormat="1" ht="1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2:15" s="20" customFormat="1" ht="1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2:15" s="20" customFormat="1" ht="1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2:15" s="20" customFormat="1" ht="1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2:15" s="20" customFormat="1" ht="1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2:15" s="20" customFormat="1" ht="1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2:15" s="20" customFormat="1" ht="1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2:15" s="20" customFormat="1" ht="12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2:15" s="20" customFormat="1" ht="1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2:15" s="20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2:15" s="20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2:15" s="20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2:15" s="20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2:15" s="20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 spans="2:15" s="20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2:15" s="20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spans="2:15" s="20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spans="2:15" s="20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spans="2:15" s="20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spans="2:15" s="20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</row>
    <row r="70" spans="2:15" s="20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2:15" s="20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2:15" s="20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spans="2:15" s="20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spans="2:15" s="20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2:15" s="20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</row>
    <row r="76" spans="2:15" s="20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spans="2:15" s="20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2:15" s="20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2:15" s="20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2:15" s="20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2:15" s="20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 spans="2:15" s="20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spans="2:15" s="20" customFormat="1" ht="12">
      <c r="B83" s="22"/>
      <c r="C83" s="26"/>
      <c r="D83" s="22"/>
      <c r="E83" s="23"/>
      <c r="F83" s="24"/>
      <c r="G83" s="26"/>
      <c r="H83" s="26"/>
      <c r="I83" s="26"/>
      <c r="J83" s="27"/>
      <c r="K83" s="23"/>
      <c r="L83" s="24"/>
      <c r="M83" s="28"/>
      <c r="N83" s="29"/>
      <c r="O83" s="30"/>
    </row>
    <row r="84" spans="2:15" s="20" customFormat="1" ht="12">
      <c r="B84" s="22"/>
      <c r="C84" s="26"/>
      <c r="D84" s="22"/>
      <c r="E84" s="23"/>
      <c r="F84" s="24"/>
      <c r="G84" s="26"/>
      <c r="H84" s="26"/>
      <c r="I84" s="26"/>
      <c r="J84" s="27"/>
      <c r="K84" s="23"/>
      <c r="L84" s="24"/>
      <c r="M84" s="28"/>
      <c r="N84" s="29"/>
      <c r="O84" s="30"/>
    </row>
    <row r="85" spans="2:15" s="20" customFormat="1" ht="12">
      <c r="B85" s="22"/>
      <c r="C85" s="26"/>
      <c r="D85" s="22"/>
      <c r="E85" s="23"/>
      <c r="F85" s="24"/>
      <c r="G85" s="26"/>
      <c r="H85" s="26"/>
      <c r="I85" s="26"/>
      <c r="J85" s="27"/>
      <c r="K85" s="23"/>
      <c r="L85" s="24"/>
      <c r="M85" s="28"/>
      <c r="N85" s="29"/>
      <c r="O85" s="30"/>
    </row>
    <row r="86" spans="2:15" s="20" customFormat="1" ht="12">
      <c r="B86" s="22"/>
      <c r="C86" s="26"/>
      <c r="D86" s="22"/>
      <c r="E86" s="23"/>
      <c r="F86" s="24"/>
      <c r="G86" s="26"/>
      <c r="H86" s="26"/>
      <c r="I86" s="26"/>
      <c r="J86" s="27"/>
      <c r="K86" s="23"/>
      <c r="L86" s="24"/>
      <c r="M86" s="28"/>
      <c r="N86" s="29"/>
      <c r="O86" s="30"/>
    </row>
    <row r="87" spans="2:15" s="20" customFormat="1" ht="12">
      <c r="B87" s="22"/>
      <c r="C87" s="26"/>
      <c r="D87" s="22"/>
      <c r="E87" s="23"/>
      <c r="F87" s="24"/>
      <c r="G87" s="26"/>
      <c r="H87" s="26"/>
      <c r="I87" s="26"/>
      <c r="J87" s="27"/>
      <c r="K87" s="23"/>
      <c r="L87" s="24"/>
      <c r="M87" s="28"/>
      <c r="N87" s="29"/>
      <c r="O87" s="30"/>
    </row>
    <row r="88" spans="2:15" s="20" customFormat="1" ht="12">
      <c r="B88" s="22"/>
      <c r="C88" s="26"/>
      <c r="D88" s="22"/>
      <c r="E88" s="23"/>
      <c r="F88" s="24"/>
      <c r="G88" s="26"/>
      <c r="H88" s="26"/>
      <c r="I88" s="26"/>
      <c r="J88" s="27"/>
      <c r="K88" s="23"/>
      <c r="L88" s="24"/>
      <c r="M88" s="28"/>
      <c r="N88" s="29"/>
      <c r="O88" s="30"/>
    </row>
    <row r="89" spans="2:15" s="20" customFormat="1" ht="12">
      <c r="B89" s="22"/>
      <c r="C89" s="26"/>
      <c r="D89" s="22"/>
      <c r="E89" s="23"/>
      <c r="F89" s="24"/>
      <c r="G89" s="26"/>
      <c r="H89" s="26"/>
      <c r="I89" s="26"/>
      <c r="J89" s="27"/>
      <c r="K89" s="23"/>
      <c r="L89" s="24"/>
      <c r="M89" s="28"/>
      <c r="N89" s="29"/>
      <c r="O89" s="30"/>
    </row>
    <row r="90" spans="2:15" s="20" customFormat="1" ht="12">
      <c r="B90" s="22"/>
      <c r="C90" s="26"/>
      <c r="D90" s="22"/>
      <c r="E90" s="23"/>
      <c r="F90" s="24"/>
      <c r="G90" s="26"/>
      <c r="H90" s="26"/>
      <c r="I90" s="26"/>
      <c r="J90" s="27"/>
      <c r="K90" s="23"/>
      <c r="L90" s="24"/>
      <c r="M90" s="28"/>
      <c r="N90" s="29"/>
      <c r="O90" s="30"/>
    </row>
    <row r="91" spans="2:15" s="20" customFormat="1" ht="12">
      <c r="B91" s="22"/>
      <c r="C91" s="26"/>
      <c r="D91" s="22"/>
      <c r="E91" s="23"/>
      <c r="F91" s="24"/>
      <c r="G91" s="26"/>
      <c r="H91" s="26"/>
      <c r="I91" s="26"/>
      <c r="J91" s="27"/>
      <c r="K91" s="23"/>
      <c r="L91" s="24"/>
      <c r="M91" s="28"/>
      <c r="N91" s="29"/>
      <c r="O91" s="30"/>
    </row>
    <row r="92" spans="2:15" s="20" customFormat="1" ht="12">
      <c r="B92" s="22"/>
      <c r="C92" s="26"/>
      <c r="D92" s="22"/>
      <c r="E92" s="23"/>
      <c r="F92" s="24"/>
      <c r="G92" s="26"/>
      <c r="H92" s="26"/>
      <c r="I92" s="26"/>
      <c r="J92" s="27"/>
      <c r="K92" s="23"/>
      <c r="L92" s="24"/>
      <c r="M92" s="28"/>
      <c r="N92" s="29"/>
      <c r="O92" s="30"/>
    </row>
    <row r="93" spans="2:15" s="20" customFormat="1" ht="12">
      <c r="B93" s="22"/>
      <c r="C93" s="26"/>
      <c r="D93" s="22"/>
      <c r="E93" s="23"/>
      <c r="F93" s="24"/>
      <c r="G93" s="26"/>
      <c r="H93" s="26"/>
      <c r="I93" s="26"/>
      <c r="J93" s="27"/>
      <c r="K93" s="23"/>
      <c r="L93" s="24"/>
      <c r="M93" s="28"/>
      <c r="N93" s="29"/>
      <c r="O93" s="30"/>
    </row>
    <row r="94" spans="2:15" s="20" customFormat="1" ht="12">
      <c r="B94" s="22"/>
      <c r="C94" s="26"/>
      <c r="D94" s="22"/>
      <c r="E94" s="23"/>
      <c r="F94" s="24"/>
      <c r="G94" s="26"/>
      <c r="H94" s="26"/>
      <c r="I94" s="26"/>
      <c r="J94" s="27"/>
      <c r="K94" s="23"/>
      <c r="L94" s="24"/>
      <c r="M94" s="28"/>
      <c r="N94" s="29"/>
      <c r="O94" s="30"/>
    </row>
    <row r="95" spans="2:15" s="20" customFormat="1" ht="12">
      <c r="B95" s="22"/>
      <c r="C95" s="26"/>
      <c r="D95" s="22"/>
      <c r="E95" s="23"/>
      <c r="F95" s="24"/>
      <c r="G95" s="26"/>
      <c r="H95" s="26"/>
      <c r="I95" s="26"/>
      <c r="J95" s="27"/>
      <c r="K95" s="23"/>
      <c r="L95" s="24"/>
      <c r="M95" s="28"/>
      <c r="N95" s="29"/>
      <c r="O95" s="30"/>
    </row>
    <row r="96" spans="2:15" s="20" customFormat="1" ht="12">
      <c r="B96" s="22"/>
      <c r="C96" s="26"/>
      <c r="D96" s="22"/>
      <c r="E96" s="23"/>
      <c r="F96" s="24"/>
      <c r="G96" s="26"/>
      <c r="H96" s="26"/>
      <c r="I96" s="26"/>
      <c r="J96" s="27"/>
      <c r="K96" s="23"/>
      <c r="L96" s="24"/>
      <c r="M96" s="28"/>
      <c r="N96" s="29"/>
      <c r="O96" s="30"/>
    </row>
    <row r="97" spans="2:15" s="20" customFormat="1" ht="12">
      <c r="B97" s="22"/>
      <c r="C97" s="26"/>
      <c r="D97" s="22"/>
      <c r="E97" s="23"/>
      <c r="F97" s="24"/>
      <c r="G97" s="26"/>
      <c r="H97" s="26"/>
      <c r="I97" s="26"/>
      <c r="J97" s="27"/>
      <c r="K97" s="23"/>
      <c r="L97" s="24"/>
      <c r="M97" s="28"/>
      <c r="N97" s="29"/>
      <c r="O97" s="30"/>
    </row>
    <row r="98" spans="2:15" s="20" customFormat="1" ht="12">
      <c r="B98" s="22"/>
      <c r="C98" s="26"/>
      <c r="D98" s="22"/>
      <c r="E98" s="23"/>
      <c r="F98" s="24"/>
      <c r="G98" s="26"/>
      <c r="H98" s="26"/>
      <c r="I98" s="26"/>
      <c r="J98" s="27"/>
      <c r="K98" s="23"/>
      <c r="L98" s="24"/>
      <c r="M98" s="28"/>
      <c r="N98" s="29"/>
      <c r="O98" s="30"/>
    </row>
    <row r="99" spans="2:15" s="20" customFormat="1" ht="12">
      <c r="B99" s="31"/>
      <c r="C99" s="26"/>
      <c r="D99" s="31"/>
      <c r="E99" s="31"/>
      <c r="F99" s="32"/>
      <c r="G99" s="32"/>
      <c r="H99" s="32"/>
      <c r="I99" s="32"/>
      <c r="J99" s="32"/>
      <c r="K99" s="32"/>
      <c r="L99" s="32"/>
      <c r="M99" s="28"/>
      <c r="N99" s="29"/>
      <c r="O99" s="30"/>
    </row>
    <row r="100" spans="2:15" s="20" customFormat="1" ht="12">
      <c r="B100" s="22"/>
      <c r="C100" s="26"/>
      <c r="D100" s="22"/>
      <c r="E100" s="23"/>
      <c r="F100" s="27"/>
      <c r="G100" s="25"/>
      <c r="H100" s="25"/>
      <c r="I100" s="25"/>
      <c r="J100" s="27"/>
      <c r="K100" s="25"/>
      <c r="L100" s="27"/>
      <c r="M100" s="28"/>
      <c r="N100" s="29"/>
      <c r="O100" s="30"/>
    </row>
    <row r="101" spans="2:15" s="20" customFormat="1" ht="12">
      <c r="B101" s="31"/>
      <c r="C101" s="26"/>
      <c r="D101" s="31"/>
      <c r="E101" s="31"/>
      <c r="F101" s="32"/>
      <c r="G101" s="32"/>
      <c r="H101" s="32"/>
      <c r="I101" s="32"/>
      <c r="J101" s="32"/>
      <c r="K101" s="32"/>
      <c r="L101" s="32"/>
      <c r="M101" s="28"/>
      <c r="N101" s="29"/>
      <c r="O101" s="30"/>
    </row>
    <row r="102" spans="2:15" s="20" customFormat="1" ht="12">
      <c r="B102" s="22"/>
      <c r="C102" s="26"/>
      <c r="D102" s="22"/>
      <c r="E102" s="23"/>
      <c r="F102" s="27"/>
      <c r="G102" s="26"/>
      <c r="H102" s="26"/>
      <c r="I102" s="26"/>
      <c r="J102" s="27"/>
      <c r="K102" s="23"/>
      <c r="L102" s="24"/>
      <c r="M102" s="28"/>
      <c r="N102" s="29"/>
      <c r="O102" s="30"/>
    </row>
    <row r="103" spans="2:15" s="20" customFormat="1" ht="12">
      <c r="B103" s="22"/>
      <c r="C103" s="26"/>
      <c r="D103" s="22"/>
      <c r="E103" s="23"/>
      <c r="F103" s="24"/>
      <c r="G103" s="26"/>
      <c r="H103" s="26"/>
      <c r="I103" s="26"/>
      <c r="J103" s="27"/>
      <c r="K103" s="23"/>
      <c r="L103" s="24"/>
      <c r="M103" s="28"/>
      <c r="N103" s="29"/>
      <c r="O103" s="30"/>
    </row>
    <row r="104" spans="2:15" s="20" customFormat="1" ht="12">
      <c r="B104" s="22"/>
      <c r="C104" s="26"/>
      <c r="D104" s="22"/>
      <c r="E104" s="23"/>
      <c r="F104" s="33"/>
      <c r="G104" s="23"/>
      <c r="H104" s="23"/>
      <c r="I104" s="26"/>
      <c r="J104" s="27"/>
      <c r="K104" s="23"/>
      <c r="L104" s="33"/>
      <c r="M104" s="28"/>
      <c r="N104" s="29"/>
      <c r="O104" s="30"/>
    </row>
    <row r="105" spans="2:15" s="20" customFormat="1" ht="12">
      <c r="B105" s="22"/>
      <c r="C105" s="26"/>
      <c r="D105" s="22"/>
      <c r="E105" s="23"/>
      <c r="F105" s="33"/>
      <c r="G105" s="23"/>
      <c r="H105" s="23"/>
      <c r="I105" s="26"/>
      <c r="J105" s="27"/>
      <c r="K105" s="23"/>
      <c r="L105" s="33"/>
      <c r="M105" s="28"/>
      <c r="N105" s="29"/>
      <c r="O105" s="30"/>
    </row>
    <row r="106" spans="2:15" s="20" customFormat="1" ht="12">
      <c r="B106" s="22"/>
      <c r="C106" s="26"/>
      <c r="D106" s="22"/>
      <c r="E106" s="23"/>
      <c r="F106" s="33"/>
      <c r="G106" s="23"/>
      <c r="H106" s="23"/>
      <c r="I106" s="26"/>
      <c r="J106" s="27"/>
      <c r="K106" s="23"/>
      <c r="L106" s="33"/>
      <c r="M106" s="28"/>
      <c r="N106" s="29"/>
      <c r="O106" s="30"/>
    </row>
    <row r="107" spans="2:15" s="20" customFormat="1" ht="12">
      <c r="B107" s="22"/>
      <c r="C107" s="26"/>
      <c r="D107" s="22"/>
      <c r="E107" s="23"/>
      <c r="F107" s="33"/>
      <c r="G107" s="23"/>
      <c r="H107" s="23"/>
      <c r="I107" s="26"/>
      <c r="J107" s="27"/>
      <c r="K107" s="23"/>
      <c r="L107" s="33"/>
      <c r="M107" s="28"/>
      <c r="N107" s="29"/>
      <c r="O107" s="30"/>
    </row>
    <row r="108" spans="2:15" s="20" customFormat="1" ht="12">
      <c r="B108" s="22"/>
      <c r="C108" s="26"/>
      <c r="D108" s="22"/>
      <c r="E108" s="23"/>
      <c r="F108" s="33"/>
      <c r="G108" s="23"/>
      <c r="H108" s="23"/>
      <c r="I108" s="26"/>
      <c r="J108" s="27"/>
      <c r="K108" s="23"/>
      <c r="L108" s="33"/>
      <c r="M108" s="28"/>
      <c r="N108" s="29"/>
      <c r="O108" s="30"/>
    </row>
    <row r="109" spans="2:15" s="20" customFormat="1" ht="12">
      <c r="B109" s="22"/>
      <c r="C109" s="26"/>
      <c r="D109" s="22"/>
      <c r="E109" s="23"/>
      <c r="F109" s="33"/>
      <c r="G109" s="23"/>
      <c r="H109" s="23"/>
      <c r="I109" s="26"/>
      <c r="J109" s="27"/>
      <c r="K109" s="23"/>
      <c r="L109" s="33"/>
      <c r="M109" s="28"/>
      <c r="N109" s="29"/>
      <c r="O109" s="30"/>
    </row>
    <row r="110" spans="2:15" s="20" customFormat="1" ht="12">
      <c r="B110" s="22"/>
      <c r="C110" s="26"/>
      <c r="D110" s="22"/>
      <c r="E110" s="23"/>
      <c r="F110" s="33"/>
      <c r="G110" s="23"/>
      <c r="H110" s="23"/>
      <c r="I110" s="26"/>
      <c r="J110" s="27"/>
      <c r="K110" s="23"/>
      <c r="L110" s="33"/>
      <c r="M110" s="28"/>
      <c r="N110" s="29"/>
      <c r="O110" s="30"/>
    </row>
    <row r="111" spans="2:15" s="20" customFormat="1" ht="12">
      <c r="B111" s="22"/>
      <c r="C111" s="26"/>
      <c r="D111" s="22"/>
      <c r="E111" s="23"/>
      <c r="F111" s="33"/>
      <c r="G111" s="23"/>
      <c r="H111" s="23"/>
      <c r="I111" s="26"/>
      <c r="J111" s="27"/>
      <c r="K111" s="23"/>
      <c r="L111" s="33"/>
      <c r="M111" s="28"/>
      <c r="N111" s="29"/>
      <c r="O111" s="30"/>
    </row>
    <row r="112" spans="2:15" s="20" customFormat="1" ht="12">
      <c r="B112" s="22"/>
      <c r="C112" s="26"/>
      <c r="D112" s="22"/>
      <c r="E112" s="23"/>
      <c r="F112" s="33"/>
      <c r="G112" s="23"/>
      <c r="H112" s="23"/>
      <c r="I112" s="26"/>
      <c r="J112" s="27"/>
      <c r="K112" s="23"/>
      <c r="L112" s="33"/>
      <c r="M112" s="28"/>
      <c r="N112" s="29"/>
      <c r="O112" s="30"/>
    </row>
    <row r="113" spans="2:15" s="20" customFormat="1" ht="12">
      <c r="B113" s="22"/>
      <c r="C113" s="26"/>
      <c r="D113" s="22"/>
      <c r="E113" s="23"/>
      <c r="F113" s="33"/>
      <c r="G113" s="23"/>
      <c r="H113" s="23"/>
      <c r="I113" s="26"/>
      <c r="J113" s="27"/>
      <c r="K113" s="23"/>
      <c r="L113" s="33"/>
      <c r="M113" s="28"/>
      <c r="N113" s="29"/>
      <c r="O113" s="30"/>
    </row>
    <row r="114" spans="2:15" s="20" customFormat="1" ht="12">
      <c r="B114" s="22"/>
      <c r="C114" s="26"/>
      <c r="D114" s="22"/>
      <c r="E114" s="23"/>
      <c r="F114" s="33"/>
      <c r="G114" s="23"/>
      <c r="H114" s="23"/>
      <c r="I114" s="26"/>
      <c r="J114" s="27"/>
      <c r="K114" s="23"/>
      <c r="L114" s="33"/>
      <c r="M114" s="28"/>
      <c r="N114" s="29"/>
      <c r="O114" s="30"/>
    </row>
    <row r="115" spans="2:15" s="20" customFormat="1" ht="12">
      <c r="B115" s="22"/>
      <c r="C115" s="31"/>
      <c r="D115" s="22"/>
      <c r="E115" s="23"/>
      <c r="F115" s="33"/>
      <c r="G115" s="23"/>
      <c r="H115" s="23"/>
      <c r="I115" s="26"/>
      <c r="J115" s="27"/>
      <c r="K115" s="23"/>
      <c r="L115" s="33"/>
      <c r="M115" s="28"/>
      <c r="N115" s="29"/>
      <c r="O115" s="30"/>
    </row>
    <row r="116" spans="2:15" s="20" customFormat="1" ht="12">
      <c r="B116" s="22"/>
      <c r="C116" s="31"/>
      <c r="D116" s="22"/>
      <c r="E116" s="23"/>
      <c r="F116" s="33"/>
      <c r="G116" s="23"/>
      <c r="H116" s="23"/>
      <c r="I116" s="26"/>
      <c r="J116" s="27"/>
      <c r="K116" s="23"/>
      <c r="L116" s="33"/>
      <c r="M116" s="28"/>
      <c r="N116" s="29"/>
      <c r="O116" s="30"/>
    </row>
    <row r="117" spans="2:15" s="20" customFormat="1" ht="12">
      <c r="B117" s="34"/>
      <c r="C117" s="35"/>
      <c r="D117" s="30"/>
      <c r="E117" s="32"/>
      <c r="F117" s="30"/>
      <c r="G117" s="30"/>
      <c r="H117" s="30"/>
      <c r="I117" s="35"/>
      <c r="J117" s="30"/>
      <c r="K117" s="30"/>
      <c r="L117" s="30"/>
      <c r="M117" s="28"/>
      <c r="N117" s="29"/>
      <c r="O117" s="30"/>
    </row>
    <row r="118" spans="2:15" s="20" customFormat="1" ht="12">
      <c r="B118" s="34"/>
      <c r="C118" s="35"/>
      <c r="D118" s="30"/>
      <c r="E118" s="32"/>
      <c r="F118" s="30"/>
      <c r="G118" s="30"/>
      <c r="H118" s="30"/>
      <c r="I118" s="35"/>
      <c r="J118" s="30"/>
      <c r="K118" s="30"/>
      <c r="L118" s="30"/>
      <c r="M118" s="28"/>
      <c r="N118" s="29"/>
      <c r="O118" s="30"/>
    </row>
    <row r="119" spans="2:15" s="20" customFormat="1" ht="12">
      <c r="B119" s="34"/>
      <c r="C119" s="35"/>
      <c r="D119" s="30"/>
      <c r="E119" s="32"/>
      <c r="F119" s="30"/>
      <c r="G119" s="30"/>
      <c r="H119" s="30"/>
      <c r="I119" s="35"/>
      <c r="J119" s="30"/>
      <c r="K119" s="30"/>
      <c r="L119" s="30"/>
      <c r="M119" s="28"/>
      <c r="N119" s="29"/>
      <c r="O119" s="30"/>
    </row>
    <row r="120" spans="2:15" s="20" customFormat="1" ht="12">
      <c r="B120" s="34"/>
      <c r="C120" s="35"/>
      <c r="D120" s="30"/>
      <c r="E120" s="32"/>
      <c r="F120" s="30"/>
      <c r="G120" s="30"/>
      <c r="H120" s="30"/>
      <c r="I120" s="35"/>
      <c r="J120" s="30"/>
      <c r="K120" s="30"/>
      <c r="L120" s="30"/>
      <c r="M120" s="28"/>
      <c r="N120" s="29"/>
      <c r="O120" s="30"/>
    </row>
    <row r="121" spans="2:15" s="20" customFormat="1" ht="12">
      <c r="B121" s="34"/>
      <c r="C121" s="35"/>
      <c r="D121" s="30"/>
      <c r="E121" s="32"/>
      <c r="F121" s="30"/>
      <c r="G121" s="30"/>
      <c r="H121" s="30"/>
      <c r="I121" s="35"/>
      <c r="J121" s="30"/>
      <c r="K121" s="30"/>
      <c r="L121" s="30"/>
      <c r="M121" s="28"/>
      <c r="N121" s="29"/>
      <c r="O121" s="30"/>
    </row>
    <row r="122" spans="2:15" s="20" customFormat="1" ht="12">
      <c r="B122" s="34"/>
      <c r="C122" s="35"/>
      <c r="D122" s="30"/>
      <c r="E122" s="32"/>
      <c r="F122" s="30"/>
      <c r="G122" s="30"/>
      <c r="H122" s="30"/>
      <c r="I122" s="35"/>
      <c r="J122" s="30"/>
      <c r="K122" s="30"/>
      <c r="L122" s="30"/>
      <c r="M122" s="28"/>
      <c r="N122" s="29"/>
      <c r="O122" s="30"/>
    </row>
    <row r="123" spans="2:15" s="20" customFormat="1" ht="12">
      <c r="B123" s="34"/>
      <c r="C123" s="35"/>
      <c r="D123" s="30"/>
      <c r="E123" s="32"/>
      <c r="F123" s="30"/>
      <c r="G123" s="30"/>
      <c r="H123" s="30"/>
      <c r="I123" s="35"/>
      <c r="J123" s="30"/>
      <c r="K123" s="30"/>
      <c r="L123" s="30"/>
      <c r="M123" s="28"/>
      <c r="N123" s="29"/>
      <c r="O123" s="30"/>
    </row>
    <row r="124" spans="2:15" s="20" customFormat="1" ht="12">
      <c r="B124" s="34"/>
      <c r="C124" s="35"/>
      <c r="D124" s="30"/>
      <c r="E124" s="32"/>
      <c r="F124" s="30"/>
      <c r="G124" s="30"/>
      <c r="H124" s="30"/>
      <c r="I124" s="35"/>
      <c r="J124" s="30"/>
      <c r="K124" s="30"/>
      <c r="L124" s="30"/>
      <c r="M124" s="28"/>
      <c r="N124" s="29"/>
      <c r="O124" s="30"/>
    </row>
    <row r="125" spans="2:15" s="20" customFormat="1" ht="12">
      <c r="B125" s="34"/>
      <c r="C125" s="35"/>
      <c r="D125" s="30"/>
      <c r="E125" s="32"/>
      <c r="F125" s="30"/>
      <c r="G125" s="30"/>
      <c r="H125" s="30"/>
      <c r="I125" s="35"/>
      <c r="J125" s="30"/>
      <c r="K125" s="30"/>
      <c r="L125" s="30"/>
      <c r="M125" s="28"/>
      <c r="N125" s="29"/>
      <c r="O125" s="30"/>
    </row>
  </sheetData>
  <mergeCells count="7">
    <mergeCell ref="B2:Q2"/>
    <mergeCell ref="C5:D5"/>
    <mergeCell ref="E5:F5"/>
    <mergeCell ref="K5:L5"/>
    <mergeCell ref="B4:D4"/>
    <mergeCell ref="G5:H5"/>
    <mergeCell ref="I5:J5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203"/>
  <sheetViews>
    <sheetView workbookViewId="0">
      <selection activeCell="V8" sqref="V8"/>
    </sheetView>
  </sheetViews>
  <sheetFormatPr defaultRowHeight="23.25"/>
  <cols>
    <col min="1" max="1" width="5.5703125" customWidth="1"/>
    <col min="2" max="2" width="5.5703125" style="154" customWidth="1"/>
    <col min="3" max="3" width="3.5703125" style="154" customWidth="1"/>
    <col min="4" max="12" width="4.7109375" style="154" customWidth="1"/>
    <col min="13" max="13" width="3" style="154" customWidth="1"/>
    <col min="14" max="20" width="5.5703125" style="6" customWidth="1"/>
    <col min="21" max="21" width="2.7109375" style="6" customWidth="1"/>
    <col min="22" max="22" width="7" style="6" customWidth="1"/>
    <col min="23" max="23" width="6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6" style="6" customWidth="1"/>
  </cols>
  <sheetData>
    <row r="1" spans="1:38" ht="26.25" customHeight="1">
      <c r="A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05"/>
    </row>
    <row r="2" spans="1:38" ht="44.25" customHeight="1">
      <c r="A2" s="116"/>
      <c r="B2" s="660" t="s">
        <v>74</v>
      </c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2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05"/>
    </row>
    <row r="3" spans="1:38" ht="26.25" customHeight="1">
      <c r="A3" s="116"/>
      <c r="B3" s="663" t="s">
        <v>75</v>
      </c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5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05"/>
    </row>
    <row r="4" spans="1:38" ht="26.25" customHeight="1">
      <c r="A4" s="116"/>
      <c r="B4" s="666" t="s">
        <v>6</v>
      </c>
      <c r="C4" s="667"/>
      <c r="D4" s="667"/>
      <c r="E4" s="667"/>
      <c r="F4" s="667"/>
      <c r="G4" s="667"/>
      <c r="H4" s="668"/>
      <c r="I4" s="669">
        <v>42676</v>
      </c>
      <c r="J4" s="670"/>
      <c r="K4" s="670"/>
      <c r="L4" s="670"/>
      <c r="M4" s="671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05"/>
    </row>
    <row r="5" spans="1:38" ht="26.25" customHeight="1">
      <c r="A5" s="116"/>
      <c r="B5" s="155" t="s">
        <v>50</v>
      </c>
      <c r="C5" s="156"/>
      <c r="D5" s="672" t="s">
        <v>76</v>
      </c>
      <c r="E5" s="672"/>
      <c r="F5" s="672"/>
      <c r="G5" s="672"/>
      <c r="H5" s="672"/>
      <c r="I5" s="672"/>
      <c r="J5" s="672"/>
      <c r="K5" s="672"/>
      <c r="L5" s="672"/>
      <c r="M5" s="125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05"/>
    </row>
    <row r="6" spans="1:38" ht="26.25" customHeight="1">
      <c r="A6" s="116"/>
      <c r="B6" s="157"/>
      <c r="C6" s="158"/>
      <c r="D6" s="159" t="s">
        <v>77</v>
      </c>
      <c r="E6" s="160" t="s">
        <v>78</v>
      </c>
      <c r="F6" s="160" t="s">
        <v>79</v>
      </c>
      <c r="G6" s="160" t="s">
        <v>80</v>
      </c>
      <c r="H6" s="160" t="s">
        <v>81</v>
      </c>
      <c r="I6" s="160" t="s">
        <v>82</v>
      </c>
      <c r="J6" s="160" t="s">
        <v>83</v>
      </c>
      <c r="K6" s="160" t="s">
        <v>84</v>
      </c>
      <c r="L6" s="160" t="s">
        <v>85</v>
      </c>
      <c r="M6" s="158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05"/>
    </row>
    <row r="7" spans="1:38" ht="26.25" customHeight="1">
      <c r="A7" s="116"/>
      <c r="B7" s="161">
        <v>0</v>
      </c>
      <c r="C7" s="162" t="s">
        <v>51</v>
      </c>
      <c r="D7" s="163">
        <v>0.8</v>
      </c>
      <c r="E7" s="163">
        <v>0.8</v>
      </c>
      <c r="F7" s="163">
        <v>0.8</v>
      </c>
      <c r="G7" s="163">
        <v>0.8</v>
      </c>
      <c r="H7" s="163">
        <v>0.8</v>
      </c>
      <c r="I7" s="163">
        <v>0.8</v>
      </c>
      <c r="J7" s="163">
        <v>0.8</v>
      </c>
      <c r="K7" s="163">
        <v>0.8</v>
      </c>
      <c r="L7" s="163">
        <v>0.8</v>
      </c>
      <c r="M7" s="117" t="s">
        <v>51</v>
      </c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05"/>
    </row>
    <row r="8" spans="1:38" ht="26.25" customHeight="1">
      <c r="A8" s="116"/>
      <c r="B8" s="161">
        <v>50</v>
      </c>
      <c r="C8" s="162" t="s">
        <v>51</v>
      </c>
      <c r="D8" s="163">
        <v>0.8</v>
      </c>
      <c r="E8" s="163">
        <v>0.8</v>
      </c>
      <c r="F8" s="163">
        <v>0.8</v>
      </c>
      <c r="G8" s="163">
        <v>0.8</v>
      </c>
      <c r="H8" s="163">
        <v>0.8</v>
      </c>
      <c r="I8" s="163">
        <v>0.8</v>
      </c>
      <c r="J8" s="163">
        <v>0.8</v>
      </c>
      <c r="K8" s="163">
        <v>0.8</v>
      </c>
      <c r="L8" s="163">
        <v>0.8</v>
      </c>
      <c r="M8" s="117" t="s">
        <v>51</v>
      </c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05"/>
    </row>
    <row r="9" spans="1:38" ht="26.25" customHeight="1">
      <c r="A9" s="116"/>
      <c r="B9" s="161">
        <v>100</v>
      </c>
      <c r="C9" s="162" t="s">
        <v>51</v>
      </c>
      <c r="D9" s="163">
        <v>0.8</v>
      </c>
      <c r="E9" s="163">
        <v>0.8</v>
      </c>
      <c r="F9" s="163">
        <v>0.8</v>
      </c>
      <c r="G9" s="163">
        <v>0.8</v>
      </c>
      <c r="H9" s="163">
        <v>0.8</v>
      </c>
      <c r="I9" s="163">
        <v>0.8</v>
      </c>
      <c r="J9" s="163">
        <v>0.8</v>
      </c>
      <c r="K9" s="163">
        <v>0.8</v>
      </c>
      <c r="L9" s="163">
        <v>0.8</v>
      </c>
      <c r="M9" s="117" t="s">
        <v>51</v>
      </c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05"/>
    </row>
    <row r="10" spans="1:38" ht="26.25" customHeight="1">
      <c r="A10" s="116"/>
      <c r="B10" s="161">
        <v>150</v>
      </c>
      <c r="C10" s="162" t="s">
        <v>51</v>
      </c>
      <c r="D10" s="163">
        <v>0.8</v>
      </c>
      <c r="E10" s="163">
        <v>0.8</v>
      </c>
      <c r="F10" s="163">
        <v>0.8</v>
      </c>
      <c r="G10" s="163">
        <v>0.8</v>
      </c>
      <c r="H10" s="163">
        <v>0.8</v>
      </c>
      <c r="I10" s="163">
        <v>0.8</v>
      </c>
      <c r="J10" s="163">
        <v>0.8</v>
      </c>
      <c r="K10" s="163">
        <v>0.8</v>
      </c>
      <c r="L10" s="163">
        <v>0.8</v>
      </c>
      <c r="M10" s="117" t="s">
        <v>51</v>
      </c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05"/>
    </row>
    <row r="11" spans="1:38" ht="26.25" customHeight="1">
      <c r="A11" s="116"/>
      <c r="B11" s="161">
        <v>200</v>
      </c>
      <c r="C11" s="162" t="s">
        <v>51</v>
      </c>
      <c r="D11" s="163">
        <v>0.8</v>
      </c>
      <c r="E11" s="163">
        <v>0.8</v>
      </c>
      <c r="F11" s="163">
        <v>0.8</v>
      </c>
      <c r="G11" s="163">
        <v>0.8</v>
      </c>
      <c r="H11" s="163">
        <v>0.8</v>
      </c>
      <c r="I11" s="163">
        <v>0.8</v>
      </c>
      <c r="J11" s="163">
        <v>0.8</v>
      </c>
      <c r="K11" s="163">
        <v>0.8</v>
      </c>
      <c r="L11" s="163">
        <v>0.8</v>
      </c>
      <c r="M11" s="117" t="s">
        <v>51</v>
      </c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05"/>
    </row>
    <row r="12" spans="1:38" ht="26.25" customHeight="1">
      <c r="A12" s="116"/>
      <c r="B12" s="164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05"/>
    </row>
    <row r="13" spans="1:38" ht="26.25" customHeight="1">
      <c r="A13" s="116"/>
      <c r="B13" s="120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05"/>
    </row>
    <row r="14" spans="1:38" ht="26.25" customHeight="1">
      <c r="A14" s="116"/>
      <c r="B14" s="120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05"/>
    </row>
    <row r="15" spans="1:38" ht="26.25" customHeight="1">
      <c r="A15" s="116"/>
      <c r="B15" s="120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05"/>
    </row>
    <row r="16" spans="1:38" ht="26.25" customHeight="1">
      <c r="A16" s="116"/>
      <c r="B16" s="120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05"/>
    </row>
    <row r="17" spans="1:38" ht="26.25" customHeight="1">
      <c r="A17" s="116"/>
      <c r="B17" s="120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05"/>
    </row>
    <row r="18" spans="1:38" ht="26.25" customHeight="1">
      <c r="A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05"/>
    </row>
    <row r="19" spans="1:38" ht="26.25" customHeight="1">
      <c r="A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05"/>
    </row>
    <row r="20" spans="1:38" ht="26.25" customHeight="1">
      <c r="A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05"/>
    </row>
    <row r="21" spans="1:38" ht="26.25" customHeight="1">
      <c r="A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05"/>
    </row>
    <row r="22" spans="1:38" ht="26.25" customHeight="1">
      <c r="A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05"/>
    </row>
    <row r="23" spans="1:38" ht="26.25" customHeight="1">
      <c r="A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05"/>
    </row>
    <row r="24" spans="1:38" ht="26.25" customHeight="1">
      <c r="A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05"/>
    </row>
    <row r="25" spans="1:38" ht="26.25" customHeight="1">
      <c r="A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05"/>
    </row>
    <row r="26" spans="1:38" ht="26.25" customHeight="1">
      <c r="A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05"/>
    </row>
    <row r="27" spans="1:38" ht="26.25" customHeight="1">
      <c r="A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05"/>
    </row>
    <row r="28" spans="1:38" ht="23.25" customHeight="1">
      <c r="A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05"/>
    </row>
    <row r="29" spans="1:38" ht="23.25" customHeight="1">
      <c r="A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05"/>
    </row>
    <row r="30" spans="1:38" ht="23.25" customHeight="1">
      <c r="A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05"/>
    </row>
    <row r="31" spans="1:38" ht="23.25" customHeight="1">
      <c r="A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05"/>
    </row>
    <row r="32" spans="1:38" ht="23.25" customHeight="1">
      <c r="A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05"/>
    </row>
    <row r="33" spans="1:38" ht="23.25" customHeight="1">
      <c r="A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05"/>
    </row>
    <row r="34" spans="1:38" ht="23.25" customHeight="1">
      <c r="A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05"/>
    </row>
    <row r="35" spans="1:38" ht="23.25" customHeight="1">
      <c r="A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05"/>
    </row>
    <row r="36" spans="1:38" ht="23.25" customHeight="1">
      <c r="A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05"/>
    </row>
    <row r="37" spans="1:38" ht="23.25" customHeight="1">
      <c r="A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05"/>
    </row>
    <row r="38" spans="1:38" ht="23.25" customHeight="1">
      <c r="A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05"/>
    </row>
    <row r="39" spans="1:38" ht="23.25" customHeight="1">
      <c r="A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05"/>
    </row>
    <row r="40" spans="1:38" ht="23.25" customHeight="1">
      <c r="A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05"/>
    </row>
    <row r="41" spans="1:38" ht="23.25" customHeight="1">
      <c r="A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05"/>
    </row>
    <row r="42" spans="1:38" ht="23.25" customHeight="1">
      <c r="A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05"/>
    </row>
    <row r="43" spans="1:38" ht="23.25" customHeight="1">
      <c r="A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05"/>
    </row>
    <row r="44" spans="1:38" ht="23.25" customHeight="1">
      <c r="A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05"/>
    </row>
    <row r="45" spans="1:38" ht="23.25" customHeight="1">
      <c r="A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05"/>
    </row>
    <row r="46" spans="1:38" ht="23.25" customHeight="1">
      <c r="A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05"/>
    </row>
    <row r="47" spans="1:38" ht="23.25" customHeight="1">
      <c r="A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05"/>
    </row>
    <row r="48" spans="1:38" ht="23.25" customHeight="1">
      <c r="A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05"/>
    </row>
    <row r="49" spans="1:37" ht="23.25" customHeight="1">
      <c r="A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</row>
    <row r="50" spans="1:37" ht="23.25" customHeight="1">
      <c r="A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</row>
    <row r="51" spans="1:37" ht="23.25" customHeight="1">
      <c r="A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</row>
    <row r="52" spans="1:37" ht="23.25" customHeight="1">
      <c r="A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</row>
    <row r="53" spans="1:37" ht="23.25" customHeight="1">
      <c r="A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</row>
    <row r="54" spans="1:37" ht="23.25" customHeight="1">
      <c r="A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</row>
    <row r="55" spans="1:37" ht="23.25" customHeight="1">
      <c r="A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</row>
    <row r="56" spans="1:37" ht="23.25" customHeight="1">
      <c r="A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</row>
    <row r="57" spans="1:37" ht="23.25" customHeight="1">
      <c r="A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</row>
    <row r="58" spans="1:37" ht="23.25" customHeight="1">
      <c r="A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</row>
    <row r="59" spans="1:37" ht="23.25" customHeight="1">
      <c r="A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</row>
    <row r="60" spans="1:37" ht="23.25" customHeight="1">
      <c r="A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</row>
    <row r="61" spans="1:37" ht="23.25" customHeight="1">
      <c r="A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</row>
    <row r="62" spans="1:37" ht="23.25" customHeight="1">
      <c r="A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</row>
    <row r="63" spans="1:37" ht="23.25" customHeight="1">
      <c r="A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</row>
    <row r="64" spans="1:37" ht="23.25" customHeight="1">
      <c r="A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</row>
    <row r="65" spans="1:31" ht="23.25" customHeight="1">
      <c r="A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</row>
    <row r="66" spans="1:31" ht="23.25" customHeight="1">
      <c r="A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</row>
    <row r="67" spans="1:31" ht="23.25" customHeight="1">
      <c r="A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</row>
    <row r="68" spans="1:31" ht="23.25" customHeight="1">
      <c r="A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</row>
    <row r="69" spans="1:31" ht="23.25" customHeight="1">
      <c r="A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</row>
    <row r="70" spans="1:31" ht="23.25" customHeight="1">
      <c r="A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</row>
    <row r="71" spans="1:31" ht="23.25" customHeight="1">
      <c r="A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</row>
    <row r="72" spans="1:31" ht="23.25" customHeight="1">
      <c r="A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</row>
    <row r="73" spans="1:31" ht="23.25" customHeight="1">
      <c r="A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</row>
    <row r="74" spans="1:31" ht="23.25" customHeight="1">
      <c r="A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</row>
    <row r="75" spans="1:31" ht="23.25" customHeight="1">
      <c r="A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</row>
    <row r="76" spans="1:31" ht="23.25" customHeight="1">
      <c r="A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</row>
    <row r="77" spans="1:31" ht="23.25" customHeight="1">
      <c r="A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</row>
    <row r="78" spans="1:31" ht="23.25" customHeight="1">
      <c r="A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</row>
    <row r="79" spans="1:31" ht="23.25" customHeight="1">
      <c r="A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</row>
    <row r="80" spans="1:31" ht="23.25" customHeight="1">
      <c r="A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</row>
    <row r="81" spans="1:31" ht="23.25" customHeight="1">
      <c r="A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</row>
    <row r="82" spans="1:31" ht="23.25" customHeight="1">
      <c r="A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</row>
    <row r="83" spans="1:31" ht="23.25" customHeight="1">
      <c r="A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</row>
    <row r="84" spans="1:31" ht="23.25" customHeight="1">
      <c r="A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</row>
    <row r="85" spans="1:31" ht="23.25" customHeight="1">
      <c r="A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</row>
    <row r="86" spans="1:31" ht="23.25" customHeight="1">
      <c r="A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</row>
    <row r="87" spans="1:31" ht="23.25" customHeight="1">
      <c r="A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</row>
    <row r="88" spans="1:31" ht="23.25" customHeight="1">
      <c r="A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</row>
    <row r="89" spans="1:31" ht="23.25" customHeight="1">
      <c r="A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</row>
    <row r="90" spans="1:31" ht="23.25" customHeight="1">
      <c r="A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</row>
    <row r="91" spans="1:31" ht="23.25" customHeight="1">
      <c r="A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</row>
    <row r="92" spans="1:31" ht="23.25" customHeight="1">
      <c r="A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</row>
    <row r="93" spans="1:31" ht="23.25" customHeight="1">
      <c r="A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</row>
    <row r="94" spans="1:31" ht="23.25" customHeight="1">
      <c r="A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</row>
    <row r="95" spans="1:31" ht="23.25" customHeight="1">
      <c r="A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</row>
    <row r="96" spans="1:31" ht="23.25" customHeight="1">
      <c r="A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</row>
    <row r="97" spans="1:31" ht="23.25" customHeight="1">
      <c r="A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</row>
    <row r="98" spans="1:31" ht="23.25" customHeight="1">
      <c r="A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</row>
    <row r="99" spans="1:31" ht="23.25" customHeight="1">
      <c r="A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</row>
    <row r="100" spans="1:31" ht="23.25" customHeight="1">
      <c r="A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</row>
    <row r="101" spans="1:31" ht="23.25" customHeight="1">
      <c r="A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</row>
    <row r="102" spans="1:31" ht="23.25" customHeight="1">
      <c r="A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</row>
    <row r="103" spans="1:31" ht="23.25" customHeight="1">
      <c r="A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</row>
    <row r="104" spans="1:31" ht="23.25" customHeight="1">
      <c r="A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</row>
    <row r="105" spans="1:31" ht="23.25" customHeight="1">
      <c r="A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</row>
    <row r="106" spans="1:31" ht="23.25" customHeight="1">
      <c r="A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</row>
    <row r="107" spans="1:31" ht="23.25" customHeight="1">
      <c r="A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</row>
    <row r="108" spans="1:31" ht="23.25" customHeight="1">
      <c r="A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</row>
    <row r="109" spans="1:31" ht="23.25" customHeight="1">
      <c r="A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</row>
    <row r="110" spans="1:31" ht="23.25" customHeight="1">
      <c r="A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</row>
    <row r="111" spans="1:31" ht="23.25" customHeight="1">
      <c r="A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</row>
    <row r="112" spans="1:31" ht="23.25" customHeight="1">
      <c r="A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</row>
    <row r="113" spans="1:31" ht="23.25" customHeight="1">
      <c r="A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</row>
    <row r="114" spans="1:31" ht="23.25" customHeight="1">
      <c r="A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</row>
    <row r="115" spans="1:31" ht="23.25" customHeight="1">
      <c r="A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</row>
    <row r="116" spans="1:31" ht="23.25" customHeight="1">
      <c r="A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</row>
    <row r="117" spans="1:31" ht="23.25" customHeight="1">
      <c r="A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</row>
    <row r="118" spans="1:31" ht="23.25" customHeight="1">
      <c r="A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</row>
    <row r="119" spans="1:31" ht="23.25" customHeight="1">
      <c r="A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</row>
    <row r="120" spans="1:31" ht="23.25" customHeight="1">
      <c r="A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</row>
    <row r="121" spans="1:31" ht="23.25" customHeight="1">
      <c r="A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</row>
    <row r="122" spans="1:31" ht="23.25" customHeight="1">
      <c r="A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</row>
    <row r="123" spans="1:31" ht="23.25" customHeight="1">
      <c r="A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</row>
    <row r="124" spans="1:31" ht="23.25" customHeight="1">
      <c r="A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</row>
    <row r="125" spans="1:31" ht="23.25" customHeight="1">
      <c r="A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</row>
    <row r="126" spans="1:31" ht="23.25" customHeight="1">
      <c r="A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</row>
    <row r="127" spans="1:31" ht="23.25" customHeight="1">
      <c r="A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</row>
    <row r="128" spans="1:31" ht="23.25" customHeight="1">
      <c r="A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</row>
    <row r="129" spans="1:31" ht="23.25" customHeight="1">
      <c r="A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</row>
    <row r="130" spans="1:31" ht="23.25" customHeight="1">
      <c r="A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</row>
    <row r="131" spans="1:31" ht="23.25" customHeight="1">
      <c r="A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</row>
    <row r="132" spans="1:31" ht="23.25" customHeight="1">
      <c r="A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</row>
    <row r="133" spans="1:31" ht="23.25" customHeight="1">
      <c r="A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</row>
    <row r="134" spans="1:31" ht="23.25" customHeight="1">
      <c r="A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</row>
    <row r="135" spans="1:31" ht="23.25" customHeight="1">
      <c r="A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</row>
    <row r="136" spans="1:31" ht="23.25" customHeight="1">
      <c r="A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</row>
    <row r="137" spans="1:31" ht="23.25" customHeight="1">
      <c r="A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</row>
    <row r="138" spans="1:31" ht="23.25" customHeight="1">
      <c r="A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</row>
    <row r="139" spans="1:31" ht="23.25" customHeight="1">
      <c r="A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</row>
    <row r="140" spans="1:31" ht="23.25" customHeight="1">
      <c r="A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</row>
    <row r="141" spans="1:31" ht="23.25" customHeight="1">
      <c r="A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</row>
    <row r="142" spans="1:31" ht="23.25" customHeight="1">
      <c r="A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</row>
    <row r="143" spans="1:31" ht="23.25" customHeight="1">
      <c r="A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</row>
    <row r="144" spans="1:31" ht="23.25" customHeight="1">
      <c r="A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</row>
    <row r="145" spans="1:31" ht="23.25" customHeight="1">
      <c r="A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</row>
    <row r="146" spans="1:31" ht="23.25" customHeight="1">
      <c r="A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</row>
    <row r="147" spans="1:31" ht="23.25" customHeight="1">
      <c r="A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</row>
    <row r="148" spans="1:31" ht="23.25" customHeight="1">
      <c r="A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</row>
    <row r="149" spans="1:31" ht="23.25" customHeight="1">
      <c r="A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</row>
    <row r="150" spans="1:31" ht="23.25" customHeight="1">
      <c r="A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</row>
    <row r="151" spans="1:31" ht="23.25" customHeight="1">
      <c r="A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</row>
    <row r="152" spans="1:31" ht="23.25" customHeight="1">
      <c r="A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</row>
    <row r="153" spans="1:31" ht="23.25" customHeight="1">
      <c r="A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</row>
    <row r="154" spans="1:31" ht="23.25" customHeight="1">
      <c r="A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</row>
    <row r="155" spans="1:31" ht="23.25" customHeight="1">
      <c r="A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</row>
    <row r="156" spans="1:31" ht="23.25" customHeight="1">
      <c r="A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</row>
    <row r="157" spans="1:31" ht="23.25" customHeight="1">
      <c r="A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</row>
    <row r="158" spans="1:31" ht="23.25" customHeight="1">
      <c r="A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</row>
    <row r="159" spans="1:31" ht="23.25" customHeight="1">
      <c r="A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</row>
    <row r="160" spans="1:31" ht="23.25" customHeight="1">
      <c r="A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</row>
    <row r="161" spans="1:31" ht="23.25" customHeight="1">
      <c r="A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</row>
    <row r="162" spans="1:31" ht="23.25" customHeight="1">
      <c r="A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</row>
    <row r="163" spans="1:31" ht="23.25" customHeight="1">
      <c r="A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</row>
    <row r="164" spans="1:31" ht="23.25" customHeight="1">
      <c r="A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</row>
    <row r="165" spans="1:31" ht="23.25" customHeight="1">
      <c r="A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</row>
    <row r="166" spans="1:31" ht="23.25" customHeight="1">
      <c r="A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</row>
    <row r="167" spans="1:31" ht="23.25" customHeight="1">
      <c r="A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</row>
    <row r="168" spans="1:31" ht="23.25" customHeight="1">
      <c r="A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</row>
    <row r="169" spans="1:31" ht="23.25" customHeight="1">
      <c r="A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</row>
    <row r="170" spans="1:31" ht="23.25" customHeight="1">
      <c r="A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</row>
    <row r="171" spans="1:31" ht="23.25" customHeight="1">
      <c r="A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</row>
    <row r="172" spans="1:31" ht="23.25" customHeight="1">
      <c r="A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</row>
    <row r="173" spans="1:31" ht="23.25" customHeight="1">
      <c r="A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</row>
    <row r="174" spans="1:31" ht="23.25" customHeight="1">
      <c r="A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</row>
    <row r="175" spans="1:31" ht="23.25" customHeight="1">
      <c r="A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</row>
    <row r="176" spans="1:31" ht="23.25" customHeight="1">
      <c r="A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</row>
    <row r="177" spans="1:31" ht="23.25" customHeight="1">
      <c r="A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</row>
    <row r="178" spans="1:31" ht="23.25" customHeight="1">
      <c r="A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</row>
    <row r="179" spans="1:31" ht="23.25" customHeight="1">
      <c r="A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</row>
    <row r="180" spans="1:31" ht="23.25" customHeight="1">
      <c r="A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</row>
    <row r="181" spans="1:31" ht="23.25" customHeight="1">
      <c r="A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</row>
    <row r="182" spans="1:31" ht="23.25" customHeight="1">
      <c r="A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</row>
    <row r="183" spans="1:31" ht="23.25" customHeight="1">
      <c r="A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</row>
    <row r="184" spans="1:31" ht="23.25" customHeight="1">
      <c r="A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</row>
    <row r="185" spans="1:31" ht="23.25" customHeight="1">
      <c r="A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</row>
    <row r="186" spans="1:31" ht="23.25" customHeight="1">
      <c r="A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</row>
    <row r="187" spans="1:31" ht="23.25" customHeight="1">
      <c r="A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</row>
    <row r="188" spans="1:31" ht="23.25" customHeight="1">
      <c r="A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</row>
    <row r="189" spans="1:31" ht="23.25" customHeight="1">
      <c r="A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</row>
    <row r="190" spans="1:31" ht="23.25" customHeight="1">
      <c r="A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</row>
    <row r="191" spans="1:31" ht="23.25" customHeight="1">
      <c r="A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</row>
    <row r="192" spans="1:31" ht="23.25" customHeight="1">
      <c r="A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</row>
    <row r="193" spans="1:31" ht="23.25" customHeight="1">
      <c r="A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</row>
    <row r="194" spans="1:31" ht="23.25" customHeight="1">
      <c r="A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</row>
    <row r="195" spans="1:31" ht="23.25" customHeight="1">
      <c r="A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</row>
    <row r="196" spans="1:31" ht="23.25" customHeight="1">
      <c r="A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</row>
    <row r="197" spans="1:31" ht="23.25" customHeight="1">
      <c r="A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</row>
    <row r="198" spans="1:31" ht="23.25" customHeight="1">
      <c r="A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</row>
    <row r="199" spans="1:31" ht="23.25" customHeight="1">
      <c r="A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</row>
    <row r="200" spans="1:31" ht="23.25" customHeight="1">
      <c r="A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</row>
    <row r="201" spans="1:31" ht="23.25" customHeight="1">
      <c r="A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</row>
    <row r="202" spans="1:31" ht="23.25" customHeight="1">
      <c r="A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</row>
    <row r="203" spans="1:31" ht="23.25" customHeight="1">
      <c r="A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</row>
  </sheetData>
  <mergeCells count="5">
    <mergeCell ref="B2:M2"/>
    <mergeCell ref="B3:M3"/>
    <mergeCell ref="B4:H4"/>
    <mergeCell ref="I4:M4"/>
    <mergeCell ref="D5:L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Data Record(50)</vt:lpstr>
      <vt:lpstr>Data Record(100)</vt:lpstr>
      <vt:lpstr>Data Record(150)</vt:lpstr>
      <vt:lpstr>Certificate</vt:lpstr>
      <vt:lpstr>Report</vt:lpstr>
      <vt:lpstr>Result</vt:lpstr>
      <vt:lpstr>Uncertainty Budget 0 to 200 C</vt:lpstr>
      <vt:lpstr>Uncert of STD</vt:lpstr>
      <vt:lpstr>Certificate!Print_Area</vt:lpstr>
      <vt:lpstr>'Data Record(100)'!Print_Area</vt:lpstr>
      <vt:lpstr>'Data Record(150)'!Print_Area</vt:lpstr>
      <vt:lpstr>'Data Record(50)'!Print_Area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2016-09-15T07:09:19Z</cp:lastPrinted>
  <dcterms:created xsi:type="dcterms:W3CDTF">2015-10-01T03:04:34Z</dcterms:created>
  <dcterms:modified xsi:type="dcterms:W3CDTF">2017-09-24T05:50:42Z</dcterms:modified>
</cp:coreProperties>
</file>