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3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4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3_Temperature\"/>
    </mc:Choice>
  </mc:AlternateContent>
  <bookViews>
    <workbookView xWindow="240" yWindow="135" windowWidth="20115" windowHeight="7935" firstSheet="1" activeTab="7"/>
  </bookViews>
  <sheets>
    <sheet name="Data Record(50)" sheetId="2" r:id="rId1"/>
    <sheet name="Data Record(100)" sheetId="1" r:id="rId2"/>
    <sheet name="Data Record(150)" sheetId="9" r:id="rId3"/>
    <sheet name="Data Record(200)" sheetId="3" r:id="rId4"/>
    <sheet name="Certificate" sheetId="10" r:id="rId5"/>
    <sheet name="Report" sheetId="5" r:id="rId6"/>
    <sheet name="Result" sheetId="6" r:id="rId7"/>
    <sheet name="Uncertainty Budget 0 to 200 C" sheetId="7" r:id="rId8"/>
    <sheet name="Uncert of STD" sheetId="8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AAA">[1]Eq.List!$A$2:$I$188</definedName>
    <definedName name="ACCTORQUE">[2]Torque!$A$16:$J$19</definedName>
    <definedName name="ASSET" localSheetId="4">[3]E4402B!#REF!</definedName>
    <definedName name="ASSET" localSheetId="1">[4]E4402B!#REF!</definedName>
    <definedName name="ASSET" localSheetId="2">[4]E4402B!#REF!</definedName>
    <definedName name="ASSET" localSheetId="3">[4]E4402B!#REF!</definedName>
    <definedName name="ASSET" localSheetId="6">[4]E4402B!#REF!</definedName>
    <definedName name="ASSET" localSheetId="8">[4]E4402B!#REF!</definedName>
    <definedName name="ASSET" localSheetId="7">[4]E4402B!#REF!</definedName>
    <definedName name="ASSET">[4]E4402B!#REF!</definedName>
    <definedName name="BBB">[5]Eq.List!$A$2:$H$210</definedName>
    <definedName name="bfbdd" localSheetId="1">#REF!</definedName>
    <definedName name="bfbdd" localSheetId="2">#REF!</definedName>
    <definedName name="bfbdd" localSheetId="3">#REF!</definedName>
    <definedName name="bfbdd" localSheetId="6">#REF!</definedName>
    <definedName name="bfbdd" localSheetId="8">#REF!</definedName>
    <definedName name="bfbdd" localSheetId="7">#REF!</definedName>
    <definedName name="bfbdd">#REF!</definedName>
    <definedName name="calibration_by">[6]MAR05!$BH$39:$BH$43</definedName>
    <definedName name="CAP" localSheetId="4">[3]E4402B!#REF!</definedName>
    <definedName name="CAP" localSheetId="1">[4]E4402B!#REF!</definedName>
    <definedName name="CAP" localSheetId="2">[4]E4402B!#REF!</definedName>
    <definedName name="CAP" localSheetId="3">[4]E4402B!#REF!</definedName>
    <definedName name="CAP" localSheetId="6">[4]E4402B!#REF!</definedName>
    <definedName name="CAP" localSheetId="8">[4]E4402B!#REF!</definedName>
    <definedName name="CAP" localSheetId="7">[4]E4402B!#REF!</definedName>
    <definedName name="CAP">[4]E4402B!#REF!</definedName>
    <definedName name="CCC">[7]Eq.List!$A$2:$H$210</definedName>
    <definedName name="Cet.no" localSheetId="4">'[8]Cert.'!#REF!</definedName>
    <definedName name="Cet.no" localSheetId="1">'[9]Cert.'!#REF!</definedName>
    <definedName name="Cet.no" localSheetId="2">'[9]Cert.'!#REF!</definedName>
    <definedName name="Cet.no" localSheetId="3">'[9]Cert.'!#REF!</definedName>
    <definedName name="Cet.no" localSheetId="6">'[9]Cert.'!#REF!</definedName>
    <definedName name="Cet.no" localSheetId="8">'[9]Cert.'!#REF!</definedName>
    <definedName name="Cet.no" localSheetId="7">'[9]Cert.'!#REF!</definedName>
    <definedName name="Cet.no">'[9]Cert.'!#REF!</definedName>
    <definedName name="da" localSheetId="2">#REF!</definedName>
    <definedName name="da" localSheetId="3">#REF!</definedName>
    <definedName name="da" localSheetId="6">#REF!</definedName>
    <definedName name="da" localSheetId="8">#REF!</definedName>
    <definedName name="da" localSheetId="7">#REF!</definedName>
    <definedName name="da">#REF!</definedName>
    <definedName name="data" localSheetId="1">#REF!</definedName>
    <definedName name="data" localSheetId="2">#REF!</definedName>
    <definedName name="data" localSheetId="3">#REF!</definedName>
    <definedName name="data" localSheetId="6">#REF!</definedName>
    <definedName name="data" localSheetId="8">#REF!</definedName>
    <definedName name="data" localSheetId="7">#REF!</definedName>
    <definedName name="data">#REF!</definedName>
    <definedName name="data1" localSheetId="1">#REF!</definedName>
    <definedName name="data1" localSheetId="2">#REF!</definedName>
    <definedName name="data1" localSheetId="3">#REF!</definedName>
    <definedName name="data1" localSheetId="6">#REF!</definedName>
    <definedName name="data1" localSheetId="8">#REF!</definedName>
    <definedName name="data1" localSheetId="7">#REF!</definedName>
    <definedName name="data1">#REF!</definedName>
    <definedName name="DATE" localSheetId="4">[3]E4402B!#REF!</definedName>
    <definedName name="DATE" localSheetId="1">[4]E4402B!#REF!</definedName>
    <definedName name="DATE" localSheetId="2">[4]E4402B!#REF!</definedName>
    <definedName name="DATE" localSheetId="3">[4]E4402B!#REF!</definedName>
    <definedName name="DATE" localSheetId="6">[4]E4402B!#REF!</definedName>
    <definedName name="DATE" localSheetId="8">[4]E4402B!#REF!</definedName>
    <definedName name="DATE" localSheetId="7">[4]E4402B!#REF!</definedName>
    <definedName name="DATE">[4]E4402B!#REF!</definedName>
    <definedName name="DDD" localSheetId="1">#REF!</definedName>
    <definedName name="DDD" localSheetId="2">#REF!</definedName>
    <definedName name="DDD" localSheetId="3">#REF!</definedName>
    <definedName name="DDD" localSheetId="6">#REF!</definedName>
    <definedName name="DDD" localSheetId="8">#REF!</definedName>
    <definedName name="DDD" localSheetId="7">#REF!</definedName>
    <definedName name="DDD">#REF!</definedName>
    <definedName name="DDDE">[10]Equip.List!$A$2:$I$188</definedName>
    <definedName name="dsvg" localSheetId="1">#REF!</definedName>
    <definedName name="dsvg" localSheetId="2">#REF!</definedName>
    <definedName name="dsvg" localSheetId="3">#REF!</definedName>
    <definedName name="dsvg" localSheetId="6">#REF!</definedName>
    <definedName name="dsvg" localSheetId="8">#REF!</definedName>
    <definedName name="dsvg" localSheetId="7">#REF!</definedName>
    <definedName name="dsvg">#REF!</definedName>
    <definedName name="dttaff" localSheetId="1">#REF!</definedName>
    <definedName name="dttaff" localSheetId="2">#REF!</definedName>
    <definedName name="dttaff" localSheetId="3">#REF!</definedName>
    <definedName name="dttaff" localSheetId="6">#REF!</definedName>
    <definedName name="dttaff" localSheetId="8">#REF!</definedName>
    <definedName name="dttaff" localSheetId="7">#REF!</definedName>
    <definedName name="dttaff">#REF!</definedName>
    <definedName name="efrfg" localSheetId="1">#REF!</definedName>
    <definedName name="efrfg" localSheetId="2">#REF!</definedName>
    <definedName name="efrfg" localSheetId="3">#REF!</definedName>
    <definedName name="efrfg" localSheetId="6">#REF!</definedName>
    <definedName name="efrfg" localSheetId="8">#REF!</definedName>
    <definedName name="efrfg" localSheetId="7">#REF!</definedName>
    <definedName name="efrfg">#REF!</definedName>
    <definedName name="eq.list">[11]Eq.List!$A$2:$H$280</definedName>
    <definedName name="Equip.List">[12]Equip.List!$A$2:$H$182</definedName>
    <definedName name="Equip.Table">[13]Equipment!$A$2:$H$182</definedName>
    <definedName name="Equipment">[14]Sheet2!$A$2:$A$182</definedName>
    <definedName name="fkop" localSheetId="1">#REF!</definedName>
    <definedName name="fkop" localSheetId="2">#REF!</definedName>
    <definedName name="fkop" localSheetId="3">#REF!</definedName>
    <definedName name="fkop" localSheetId="6">#REF!</definedName>
    <definedName name="fkop" localSheetId="8">#REF!</definedName>
    <definedName name="fkop" localSheetId="7">#REF!</definedName>
    <definedName name="fkop">#REF!</definedName>
    <definedName name="GGG" localSheetId="1">#REF!</definedName>
    <definedName name="GGG" localSheetId="2">#REF!</definedName>
    <definedName name="GGG" localSheetId="3">#REF!</definedName>
    <definedName name="GGG" localSheetId="6">#REF!</definedName>
    <definedName name="GGG" localSheetId="8">#REF!</definedName>
    <definedName name="GGG" localSheetId="7">#REF!</definedName>
    <definedName name="GGG">#REF!</definedName>
    <definedName name="hgjky8uoytjgkjhlili" localSheetId="2">#REF!</definedName>
    <definedName name="hgjky8uoytjgkjhlili" localSheetId="3">#REF!</definedName>
    <definedName name="hgjky8uoytjgkjhlili" localSheetId="6">#REF!</definedName>
    <definedName name="hgjky8uoytjgkjhlili" localSheetId="8">#REF!</definedName>
    <definedName name="hgjky8uoytjgkjhlili" localSheetId="7">#REF!</definedName>
    <definedName name="hgjky8uoytjgkjhlili">#REF!</definedName>
    <definedName name="HHH">[15]Eq.List!$A$2:$H$210</definedName>
    <definedName name="HHJ" localSheetId="1">#REF!</definedName>
    <definedName name="HHJ" localSheetId="2">#REF!</definedName>
    <definedName name="HHJ" localSheetId="3">#REF!</definedName>
    <definedName name="HHJ" localSheetId="6">#REF!</definedName>
    <definedName name="HHJ" localSheetId="8">#REF!</definedName>
    <definedName name="HHJ" localSheetId="7">#REF!</definedName>
    <definedName name="HHJ">#REF!</definedName>
    <definedName name="HHN" localSheetId="1">#REF!</definedName>
    <definedName name="HHN" localSheetId="2">#REF!</definedName>
    <definedName name="HHN" localSheetId="3">#REF!</definedName>
    <definedName name="HHN" localSheetId="6">#REF!</definedName>
    <definedName name="HHN" localSheetId="8">#REF!</definedName>
    <definedName name="HHN" localSheetId="7">#REF!</definedName>
    <definedName name="HHN">#REF!</definedName>
    <definedName name="JOB" localSheetId="4">[3]E4402B!#REF!</definedName>
    <definedName name="JOB" localSheetId="1">[4]E4402B!#REF!</definedName>
    <definedName name="JOB" localSheetId="2">[4]E4402B!#REF!</definedName>
    <definedName name="JOB" localSheetId="3">[4]E4402B!#REF!</definedName>
    <definedName name="JOB" localSheetId="6">[4]E4402B!#REF!</definedName>
    <definedName name="JOB" localSheetId="8">[4]E4402B!#REF!</definedName>
    <definedName name="JOB" localSheetId="7">[4]E4402B!#REF!</definedName>
    <definedName name="JOB">[4]E4402B!#REF!</definedName>
    <definedName name="kds" localSheetId="1">#REF!</definedName>
    <definedName name="kds" localSheetId="2">#REF!</definedName>
    <definedName name="kds" localSheetId="3">#REF!</definedName>
    <definedName name="kds" localSheetId="6">#REF!</definedName>
    <definedName name="kds" localSheetId="8">#REF!</definedName>
    <definedName name="kds" localSheetId="7">#REF!</definedName>
    <definedName name="kds">#REF!</definedName>
    <definedName name="KKKM" localSheetId="1">#REF!</definedName>
    <definedName name="KKKM" localSheetId="2">#REF!</definedName>
    <definedName name="KKKM" localSheetId="3">#REF!</definedName>
    <definedName name="KKKM" localSheetId="6">#REF!</definedName>
    <definedName name="KKKM" localSheetId="8">#REF!</definedName>
    <definedName name="KKKM" localSheetId="7">#REF!</definedName>
    <definedName name="KKKM">#REF!</definedName>
    <definedName name="LCR" localSheetId="4">[16]Eq.List!$A$2:$H$211</definedName>
    <definedName name="LCR">[17]Eq.List!$A$2:$H$211</definedName>
    <definedName name="LIST" localSheetId="1">#REF!</definedName>
    <definedName name="LIST" localSheetId="2">#REF!</definedName>
    <definedName name="LIST" localSheetId="3">#REF!</definedName>
    <definedName name="LIST" localSheetId="6">#REF!</definedName>
    <definedName name="LIST" localSheetId="8">#REF!</definedName>
    <definedName name="LIST" localSheetId="7">#REF!</definedName>
    <definedName name="LIST">#REF!</definedName>
    <definedName name="list.temp" localSheetId="1">#REF!</definedName>
    <definedName name="list.temp" localSheetId="2">#REF!</definedName>
    <definedName name="list.temp" localSheetId="3">#REF!</definedName>
    <definedName name="list.temp" localSheetId="6">#REF!</definedName>
    <definedName name="list.temp" localSheetId="8">#REF!</definedName>
    <definedName name="list.temp" localSheetId="7">#REF!</definedName>
    <definedName name="list.temp">#REF!</definedName>
    <definedName name="Lists">[18]Onsite!$C$5:$R$7</definedName>
    <definedName name="liststandard">[2]Torque!$A$16:$A$19</definedName>
    <definedName name="LISTTORQUE">[2]Torque!$A$16:$J$19</definedName>
    <definedName name="listunit" localSheetId="1">#REF!</definedName>
    <definedName name="listunit" localSheetId="2">#REF!</definedName>
    <definedName name="listunit" localSheetId="3">#REF!</definedName>
    <definedName name="listunit" localSheetId="6">#REF!</definedName>
    <definedName name="listunit" localSheetId="8">#REF!</definedName>
    <definedName name="listunit" localSheetId="7">#REF!</definedName>
    <definedName name="listunit">#REF!</definedName>
    <definedName name="LLCCRR" localSheetId="1">#REF!</definedName>
    <definedName name="LLCCRR" localSheetId="2">#REF!</definedName>
    <definedName name="LLCCRR" localSheetId="3">#REF!</definedName>
    <definedName name="LLCCRR" localSheetId="6">#REF!</definedName>
    <definedName name="LLCCRR" localSheetId="8">#REF!</definedName>
    <definedName name="LLCCRR" localSheetId="7">#REF!</definedName>
    <definedName name="LLCCRR">#REF!</definedName>
    <definedName name="lmcblfgmop" localSheetId="1">#REF!</definedName>
    <definedName name="lmcblfgmop" localSheetId="2">#REF!</definedName>
    <definedName name="lmcblfgmop" localSheetId="3">#REF!</definedName>
    <definedName name="lmcblfgmop" localSheetId="6">#REF!</definedName>
    <definedName name="lmcblfgmop" localSheetId="8">#REF!</definedName>
    <definedName name="lmcblfgmop" localSheetId="7">#REF!</definedName>
    <definedName name="lmcblfgmop">#REF!</definedName>
    <definedName name="lookuparea" localSheetId="1">#REF!</definedName>
    <definedName name="lookuparea" localSheetId="2">#REF!</definedName>
    <definedName name="lookuparea" localSheetId="3">#REF!</definedName>
    <definedName name="lookuparea" localSheetId="6">#REF!</definedName>
    <definedName name="lookuparea" localSheetId="8">#REF!</definedName>
    <definedName name="lookuparea" localSheetId="7">#REF!</definedName>
    <definedName name="lookuparea">#REF!</definedName>
    <definedName name="Mass" localSheetId="1">#REF!</definedName>
    <definedName name="Mass" localSheetId="2">#REF!</definedName>
    <definedName name="Mass" localSheetId="3">#REF!</definedName>
    <definedName name="Mass" localSheetId="6">#REF!</definedName>
    <definedName name="Mass" localSheetId="8">#REF!</definedName>
    <definedName name="Mass" localSheetId="7">#REF!</definedName>
    <definedName name="Mass">#REF!</definedName>
    <definedName name="Mclass" localSheetId="1">#REF!</definedName>
    <definedName name="Mclass" localSheetId="2">#REF!</definedName>
    <definedName name="Mclass" localSheetId="3">#REF!</definedName>
    <definedName name="Mclass" localSheetId="6">#REF!</definedName>
    <definedName name="Mclass" localSheetId="8">#REF!</definedName>
    <definedName name="Mclass" localSheetId="7">#REF!</definedName>
    <definedName name="Mclass">#REF!</definedName>
    <definedName name="MFG" localSheetId="4">[3]E4402B!#REF!</definedName>
    <definedName name="MFG" localSheetId="1">[4]E4402B!#REF!</definedName>
    <definedName name="MFG" localSheetId="2">[4]E4402B!#REF!</definedName>
    <definedName name="MFG" localSheetId="3">[4]E4402B!#REF!</definedName>
    <definedName name="MFG" localSheetId="6">[4]E4402B!#REF!</definedName>
    <definedName name="MFG" localSheetId="8">[4]E4402B!#REF!</definedName>
    <definedName name="MFG" localSheetId="7">[4]E4402B!#REF!</definedName>
    <definedName name="MFG">[4]E4402B!#REF!</definedName>
    <definedName name="NNN" localSheetId="1">#REF!</definedName>
    <definedName name="NNN" localSheetId="2">#REF!</definedName>
    <definedName name="NNN" localSheetId="3">#REF!</definedName>
    <definedName name="NNN" localSheetId="6">#REF!</definedName>
    <definedName name="NNN" localSheetId="8">#REF!</definedName>
    <definedName name="NNN" localSheetId="7">#REF!</definedName>
    <definedName name="NNN">#REF!</definedName>
    <definedName name="OOO" localSheetId="1">#REF!</definedName>
    <definedName name="OOO" localSheetId="2">#REF!</definedName>
    <definedName name="OOO" localSheetId="3">#REF!</definedName>
    <definedName name="OOO" localSheetId="6">#REF!</definedName>
    <definedName name="OOO" localSheetId="8">#REF!</definedName>
    <definedName name="OOO" localSheetId="7">#REF!</definedName>
    <definedName name="OOO">#REF!</definedName>
    <definedName name="op" localSheetId="1">#REF!</definedName>
    <definedName name="op" localSheetId="2">#REF!</definedName>
    <definedName name="op" localSheetId="3">#REF!</definedName>
    <definedName name="op" localSheetId="6">#REF!</definedName>
    <definedName name="op" localSheetId="8">#REF!</definedName>
    <definedName name="op" localSheetId="7">#REF!</definedName>
    <definedName name="op">#REF!</definedName>
    <definedName name="optic" localSheetId="1">#REF!</definedName>
    <definedName name="optic" localSheetId="2">#REF!</definedName>
    <definedName name="optic" localSheetId="3">#REF!</definedName>
    <definedName name="optic" localSheetId="6">#REF!</definedName>
    <definedName name="optic" localSheetId="8">#REF!</definedName>
    <definedName name="optic" localSheetId="7">#REF!</definedName>
    <definedName name="optic">#REF!</definedName>
    <definedName name="opticstandard" localSheetId="1">#REF!</definedName>
    <definedName name="opticstandard" localSheetId="2">#REF!</definedName>
    <definedName name="opticstandard" localSheetId="3">#REF!</definedName>
    <definedName name="opticstandard" localSheetId="6">#REF!</definedName>
    <definedName name="opticstandard" localSheetId="8">#REF!</definedName>
    <definedName name="opticstandard" localSheetId="7">#REF!</definedName>
    <definedName name="opticstandard">#REF!</definedName>
    <definedName name="opticstd" localSheetId="1">#REF!</definedName>
    <definedName name="opticstd" localSheetId="2">#REF!</definedName>
    <definedName name="opticstd" localSheetId="3">#REF!</definedName>
    <definedName name="opticstd" localSheetId="6">#REF!</definedName>
    <definedName name="opticstd" localSheetId="8">#REF!</definedName>
    <definedName name="opticstd" localSheetId="7">#REF!</definedName>
    <definedName name="opticstd">#REF!</definedName>
    <definedName name="PartName">[18]Onsite!$C$5:$C$7</definedName>
    <definedName name="Pinij" localSheetId="1">#REF!</definedName>
    <definedName name="Pinij" localSheetId="2">#REF!</definedName>
    <definedName name="Pinij" localSheetId="3">#REF!</definedName>
    <definedName name="Pinij" localSheetId="6">#REF!</definedName>
    <definedName name="Pinij" localSheetId="8">#REF!</definedName>
    <definedName name="Pinij" localSheetId="7">#REF!</definedName>
    <definedName name="Pinij">#REF!</definedName>
    <definedName name="Plate" localSheetId="1">#REF!</definedName>
    <definedName name="Plate" localSheetId="2">#REF!</definedName>
    <definedName name="Plate" localSheetId="3">#REF!</definedName>
    <definedName name="Plate" localSheetId="6">#REF!</definedName>
    <definedName name="Plate" localSheetId="8">#REF!</definedName>
    <definedName name="Plate" localSheetId="7">#REF!</definedName>
    <definedName name="Plate">#REF!</definedName>
    <definedName name="post" localSheetId="1">[19]CERT!#REF!</definedName>
    <definedName name="post" localSheetId="2">[19]CERT!#REF!</definedName>
    <definedName name="post" localSheetId="3">[19]CERT!#REF!</definedName>
    <definedName name="post" localSheetId="6">[19]CERT!#REF!</definedName>
    <definedName name="post" localSheetId="8">[19]CERT!#REF!</definedName>
    <definedName name="post" localSheetId="7">[19]CERT!#REF!</definedName>
    <definedName name="post">[19]CERT!#REF!</definedName>
    <definedName name="PPPL" localSheetId="4">[20]Eq.List!$A$2:$H$216</definedName>
    <definedName name="PPPL">[21]Eq.List!$A$2:$H$216</definedName>
    <definedName name="_xlnm.Print_Area" localSheetId="4">Certificate!$A$1:$AD$38</definedName>
    <definedName name="_xlnm.Print_Area" localSheetId="1">'Data Record(100)'!$A$1:$AE$95</definedName>
    <definedName name="_xlnm.Print_Area" localSheetId="2">'Data Record(150)'!$A$1:$AE$95</definedName>
    <definedName name="_xlnm.Print_Area" localSheetId="3">'Data Record(200)'!$A$1:$AE$95</definedName>
    <definedName name="_xlnm.Print_Area" localSheetId="0">'Data Record(50)'!$A$1:$AE$95</definedName>
    <definedName name="_xlnm.Print_Area" localSheetId="5">Report!$A$1:$V$18</definedName>
    <definedName name="_xlnm.Print_Area" localSheetId="6">Result!$A$1:$X$41</definedName>
    <definedName name="pui" localSheetId="1">#REF!</definedName>
    <definedName name="pui" localSheetId="2">#REF!</definedName>
    <definedName name="pui" localSheetId="3">#REF!</definedName>
    <definedName name="pui" localSheetId="6">#REF!</definedName>
    <definedName name="pui" localSheetId="8">#REF!</definedName>
    <definedName name="pui" localSheetId="7">#REF!</definedName>
    <definedName name="pui">#REF!</definedName>
    <definedName name="QWE">[22]Eq.List!$A$2:$H$210</definedName>
    <definedName name="sfrg" localSheetId="1">#REF!</definedName>
    <definedName name="sfrg" localSheetId="2">#REF!</definedName>
    <definedName name="sfrg" localSheetId="3">#REF!</definedName>
    <definedName name="sfrg" localSheetId="6">#REF!</definedName>
    <definedName name="sfrg" localSheetId="8">#REF!</definedName>
    <definedName name="sfrg" localSheetId="7">#REF!</definedName>
    <definedName name="sfrg">#REF!</definedName>
    <definedName name="SM_99014" localSheetId="1">#REF!</definedName>
    <definedName name="SM_99014" localSheetId="2">#REF!</definedName>
    <definedName name="SM_99014" localSheetId="3">#REF!</definedName>
    <definedName name="SM_99014" localSheetId="6">#REF!</definedName>
    <definedName name="SM_99014" localSheetId="8">#REF!</definedName>
    <definedName name="SM_99014" localSheetId="7">#REF!</definedName>
    <definedName name="SM_99014">#REF!</definedName>
    <definedName name="SN" localSheetId="4">[3]E4402B!#REF!</definedName>
    <definedName name="SN" localSheetId="1">[4]E4402B!#REF!</definedName>
    <definedName name="SN" localSheetId="2">[4]E4402B!#REF!</definedName>
    <definedName name="SN" localSheetId="3">[4]E4402B!#REF!</definedName>
    <definedName name="SN" localSheetId="6">[4]E4402B!#REF!</definedName>
    <definedName name="SN" localSheetId="8">[4]E4402B!#REF!</definedName>
    <definedName name="SN" localSheetId="7">[4]E4402B!#REF!</definedName>
    <definedName name="SN">[4]E4402B!#REF!</definedName>
    <definedName name="standard">[12]Equip.List!$A$2:$A$182</definedName>
    <definedName name="std">[23]Equip.List!$A$2:$H$188</definedName>
    <definedName name="std.">[24]Equip.List!$A$2:$A$184</definedName>
    <definedName name="std.list" localSheetId="1">#REF!</definedName>
    <definedName name="std.list" localSheetId="2">#REF!</definedName>
    <definedName name="std.list" localSheetId="3">#REF!</definedName>
    <definedName name="std.list" localSheetId="6">#REF!</definedName>
    <definedName name="std.list" localSheetId="8">#REF!</definedName>
    <definedName name="std.list" localSheetId="7">#REF!</definedName>
    <definedName name="std.list">#REF!</definedName>
    <definedName name="STD.TABLE">[14]Sheet2!$A$2:$H$182</definedName>
    <definedName name="std_list" localSheetId="1">#REF!</definedName>
    <definedName name="std_list" localSheetId="2">#REF!</definedName>
    <definedName name="std_list" localSheetId="3">#REF!</definedName>
    <definedName name="std_list" localSheetId="6">#REF!</definedName>
    <definedName name="std_list" localSheetId="8">#REF!</definedName>
    <definedName name="std_list" localSheetId="7">#REF!</definedName>
    <definedName name="std_list">#REF!</definedName>
    <definedName name="stds" localSheetId="1">#REF!</definedName>
    <definedName name="stds" localSheetId="2">#REF!</definedName>
    <definedName name="stds" localSheetId="3">#REF!</definedName>
    <definedName name="stds" localSheetId="6">#REF!</definedName>
    <definedName name="stds" localSheetId="8">#REF!</definedName>
    <definedName name="stds" localSheetId="7">#REF!</definedName>
    <definedName name="stds">#REF!</definedName>
    <definedName name="uilfykukf" localSheetId="2">#REF!</definedName>
    <definedName name="uilfykukf" localSheetId="3">#REF!</definedName>
    <definedName name="uilfykukf" localSheetId="6">#REF!</definedName>
    <definedName name="uilfykukf" localSheetId="8">#REF!</definedName>
    <definedName name="uilfykukf" localSheetId="7">#REF!</definedName>
    <definedName name="uilfykukf">#REF!</definedName>
    <definedName name="UIO">[25]Eq.List!$A$2:$H$210</definedName>
    <definedName name="unit" localSheetId="1">#REF!</definedName>
    <definedName name="unit" localSheetId="2">#REF!</definedName>
    <definedName name="unit" localSheetId="3">#REF!</definedName>
    <definedName name="unit" localSheetId="6">#REF!</definedName>
    <definedName name="unit" localSheetId="8">#REF!</definedName>
    <definedName name="unit" localSheetId="7">#REF!</definedName>
    <definedName name="unit">#REF!</definedName>
    <definedName name="UUU" localSheetId="1">#REF!</definedName>
    <definedName name="UUU" localSheetId="2">#REF!</definedName>
    <definedName name="UUU" localSheetId="3">#REF!</definedName>
    <definedName name="UUU" localSheetId="6">#REF!</definedName>
    <definedName name="UUU" localSheetId="8">#REF!</definedName>
    <definedName name="UUU" localSheetId="7">#REF!</definedName>
    <definedName name="UUU">#REF!</definedName>
    <definedName name="vbtb" localSheetId="2">#REF!</definedName>
    <definedName name="vbtb" localSheetId="3">#REF!</definedName>
    <definedName name="vbtb" localSheetId="6">#REF!</definedName>
    <definedName name="vbtb" localSheetId="8">#REF!</definedName>
    <definedName name="vbtb" localSheetId="7">#REF!</definedName>
    <definedName name="vbtb">#REF!</definedName>
    <definedName name="vjsoj" localSheetId="4">'[8]Cert.'!#REF!</definedName>
    <definedName name="vjsoj" localSheetId="1">'[9]Cert.'!#REF!</definedName>
    <definedName name="vjsoj" localSheetId="2">'[9]Cert.'!#REF!</definedName>
    <definedName name="vjsoj" localSheetId="3">'[9]Cert.'!#REF!</definedName>
    <definedName name="vjsoj" localSheetId="6">'[9]Cert.'!#REF!</definedName>
    <definedName name="vjsoj" localSheetId="8">'[9]Cert.'!#REF!</definedName>
    <definedName name="vjsoj" localSheetId="7">'[9]Cert.'!#REF!</definedName>
    <definedName name="vjsoj">'[9]Cert.'!#REF!</definedName>
    <definedName name="XXX" localSheetId="1">#REF!</definedName>
    <definedName name="XXX" localSheetId="2">#REF!</definedName>
    <definedName name="XXX" localSheetId="3">#REF!</definedName>
    <definedName name="XXX" localSheetId="6">#REF!</definedName>
    <definedName name="XXX" localSheetId="8">#REF!</definedName>
    <definedName name="XXX" localSheetId="7">#REF!</definedName>
    <definedName name="XXX">#REF!</definedName>
    <definedName name="ZXC" localSheetId="1">#REF!</definedName>
    <definedName name="ZXC" localSheetId="2">#REF!</definedName>
    <definedName name="ZXC" localSheetId="3">#REF!</definedName>
    <definedName name="ZXC" localSheetId="6">#REF!</definedName>
    <definedName name="ZXC" localSheetId="8">#REF!</definedName>
    <definedName name="ZXC" localSheetId="7">#REF!</definedName>
    <definedName name="ZXC">#REF!</definedName>
  </definedNames>
  <calcPr calcId="162913"/>
</workbook>
</file>

<file path=xl/calcChain.xml><?xml version="1.0" encoding="utf-8"?>
<calcChain xmlns="http://schemas.openxmlformats.org/spreadsheetml/2006/main">
  <c r="P8" i="7" l="1"/>
  <c r="P9" i="7"/>
  <c r="P10" i="7"/>
  <c r="P7" i="7"/>
  <c r="O8" i="7"/>
  <c r="O9" i="7"/>
  <c r="O10" i="7"/>
  <c r="O7" i="7"/>
  <c r="R64" i="3" l="1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63" i="3"/>
  <c r="C45" i="3"/>
  <c r="R64" i="9"/>
  <c r="R65" i="9"/>
  <c r="R66" i="9"/>
  <c r="R67" i="9"/>
  <c r="R68" i="9"/>
  <c r="R69" i="9"/>
  <c r="R70" i="9"/>
  <c r="R71" i="9"/>
  <c r="R72" i="9"/>
  <c r="R73" i="9"/>
  <c r="R74" i="9"/>
  <c r="R75" i="9"/>
  <c r="R76" i="9"/>
  <c r="R77" i="9"/>
  <c r="R78" i="9"/>
  <c r="R79" i="9"/>
  <c r="R80" i="9"/>
  <c r="R81" i="9"/>
  <c r="R82" i="9"/>
  <c r="R83" i="9"/>
  <c r="R84" i="9"/>
  <c r="R85" i="9"/>
  <c r="R86" i="9"/>
  <c r="R87" i="9"/>
  <c r="R88" i="9"/>
  <c r="R89" i="9"/>
  <c r="R90" i="9"/>
  <c r="R91" i="9"/>
  <c r="R92" i="9"/>
  <c r="R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63" i="9"/>
  <c r="F46" i="9"/>
  <c r="C45" i="9"/>
  <c r="X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63" i="1"/>
  <c r="F46" i="1"/>
  <c r="C45" i="1"/>
  <c r="X49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63" i="2"/>
  <c r="F46" i="2"/>
  <c r="C45" i="2"/>
  <c r="C10" i="7" l="1"/>
  <c r="C9" i="7"/>
  <c r="C8" i="7"/>
  <c r="C7" i="7"/>
  <c r="I7" i="7" l="1"/>
  <c r="J7" i="10"/>
  <c r="G94" i="1"/>
  <c r="G94" i="2"/>
  <c r="B10" i="7"/>
  <c r="B9" i="7"/>
  <c r="B7" i="7"/>
  <c r="B8" i="7"/>
  <c r="H37" i="10" l="1"/>
  <c r="J16" i="10"/>
  <c r="J15" i="10"/>
  <c r="J14" i="10"/>
  <c r="J13" i="10"/>
  <c r="J12" i="10"/>
  <c r="J5" i="10"/>
  <c r="H5" i="5" s="1"/>
  <c r="G5" i="6" s="1"/>
  <c r="AA20" i="10"/>
  <c r="AA21" i="10" s="1"/>
  <c r="AA19" i="10"/>
  <c r="V37" i="10"/>
  <c r="H35" i="10" l="1"/>
  <c r="T3" i="3"/>
  <c r="Q3" i="3"/>
  <c r="Z2" i="3"/>
  <c r="P2" i="3"/>
  <c r="P1" i="3"/>
  <c r="Z2" i="9"/>
  <c r="T3" i="9"/>
  <c r="Q3" i="9"/>
  <c r="P2" i="9"/>
  <c r="P1" i="9"/>
  <c r="F94" i="3"/>
  <c r="F94" i="9"/>
  <c r="Z2" i="1"/>
  <c r="T3" i="1"/>
  <c r="Q3" i="1"/>
  <c r="P2" i="1"/>
  <c r="P1" i="1"/>
  <c r="D56" i="2"/>
  <c r="D55" i="2"/>
  <c r="D57" i="2" l="1"/>
  <c r="B26" i="6"/>
  <c r="B34" i="6" s="1"/>
  <c r="B25" i="6"/>
  <c r="B33" i="6" s="1"/>
  <c r="B24" i="6"/>
  <c r="B32" i="6" s="1"/>
  <c r="B23" i="6"/>
  <c r="B31" i="6" s="1"/>
  <c r="F45" i="9"/>
  <c r="E25" i="6" s="1"/>
  <c r="K9" i="7"/>
  <c r="X92" i="9" l="1"/>
  <c r="X91" i="9"/>
  <c r="X90" i="9"/>
  <c r="X89" i="9"/>
  <c r="X88" i="9"/>
  <c r="X87" i="9"/>
  <c r="X86" i="9"/>
  <c r="X85" i="9"/>
  <c r="X84" i="9"/>
  <c r="X83" i="9"/>
  <c r="X82" i="9"/>
  <c r="X81" i="9"/>
  <c r="X80" i="9"/>
  <c r="X79" i="9"/>
  <c r="X78" i="9"/>
  <c r="X77" i="9"/>
  <c r="X76" i="9"/>
  <c r="X75" i="9"/>
  <c r="X74" i="9"/>
  <c r="X73" i="9"/>
  <c r="X72" i="9"/>
  <c r="X71" i="9"/>
  <c r="X70" i="9"/>
  <c r="X69" i="9"/>
  <c r="X68" i="9"/>
  <c r="X67" i="9"/>
  <c r="X66" i="9"/>
  <c r="X65" i="9"/>
  <c r="X64" i="9"/>
  <c r="X63" i="9"/>
  <c r="C63" i="9"/>
  <c r="X56" i="9"/>
  <c r="S56" i="9"/>
  <c r="N56" i="9"/>
  <c r="I56" i="9"/>
  <c r="D56" i="9"/>
  <c r="X55" i="9"/>
  <c r="S55" i="9"/>
  <c r="N55" i="9"/>
  <c r="I55" i="9"/>
  <c r="D55" i="9"/>
  <c r="Z45" i="9"/>
  <c r="Q25" i="6" s="1"/>
  <c r="U45" i="9"/>
  <c r="N25" i="6" s="1"/>
  <c r="P45" i="9"/>
  <c r="K25" i="6" s="1"/>
  <c r="K45" i="9"/>
  <c r="H25" i="6" s="1"/>
  <c r="C16" i="9"/>
  <c r="A16" i="9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D10" i="7"/>
  <c r="D9" i="7"/>
  <c r="D8" i="7"/>
  <c r="I8" i="7"/>
  <c r="G7" i="7"/>
  <c r="G8" i="7" s="1"/>
  <c r="D7" i="7"/>
  <c r="C64" i="9" l="1"/>
  <c r="C17" i="9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N57" i="9"/>
  <c r="N58" i="9" s="1"/>
  <c r="X57" i="9"/>
  <c r="X58" i="9" s="1"/>
  <c r="K7" i="7"/>
  <c r="L7" i="7" s="1"/>
  <c r="N7" i="7" s="1"/>
  <c r="X49" i="9"/>
  <c r="L33" i="6" s="1"/>
  <c r="S57" i="9"/>
  <c r="S58" i="9" s="1"/>
  <c r="I57" i="9"/>
  <c r="I58" i="9" s="1"/>
  <c r="X51" i="9"/>
  <c r="D57" i="9"/>
  <c r="D58" i="9" s="1"/>
  <c r="G9" i="7"/>
  <c r="H8" i="7"/>
  <c r="I9" i="7"/>
  <c r="J8" i="7"/>
  <c r="H7" i="7"/>
  <c r="J7" i="7"/>
  <c r="X50" i="9" l="1"/>
  <c r="E9" i="7" s="1"/>
  <c r="C65" i="9"/>
  <c r="I10" i="7"/>
  <c r="J9" i="7"/>
  <c r="G10" i="7"/>
  <c r="H9" i="7"/>
  <c r="H33" i="6" l="1"/>
  <c r="C66" i="9"/>
  <c r="H10" i="7"/>
  <c r="J10" i="7"/>
  <c r="C67" i="9" l="1"/>
  <c r="C68" i="9" l="1"/>
  <c r="C69" i="9" l="1"/>
  <c r="X92" i="3"/>
  <c r="X91" i="3"/>
  <c r="X90" i="3"/>
  <c r="X89" i="3"/>
  <c r="X88" i="3"/>
  <c r="X87" i="3"/>
  <c r="X86" i="3"/>
  <c r="X85" i="3"/>
  <c r="X84" i="3"/>
  <c r="X83" i="3"/>
  <c r="X82" i="3"/>
  <c r="X81" i="3"/>
  <c r="X80" i="3"/>
  <c r="X79" i="3"/>
  <c r="X78" i="3"/>
  <c r="X77" i="3"/>
  <c r="X76" i="3"/>
  <c r="X75" i="3"/>
  <c r="X74" i="3"/>
  <c r="X73" i="3"/>
  <c r="X72" i="3"/>
  <c r="X71" i="3"/>
  <c r="X70" i="3"/>
  <c r="X69" i="3"/>
  <c r="X68" i="3"/>
  <c r="X67" i="3"/>
  <c r="X66" i="3"/>
  <c r="X65" i="3"/>
  <c r="X64" i="3"/>
  <c r="X63" i="3"/>
  <c r="X49" i="3"/>
  <c r="L34" i="6" s="1"/>
  <c r="C63" i="3"/>
  <c r="X56" i="3"/>
  <c r="S56" i="3"/>
  <c r="N56" i="3"/>
  <c r="I56" i="3"/>
  <c r="D56" i="3"/>
  <c r="X55" i="3"/>
  <c r="S55" i="3"/>
  <c r="S57" i="3" s="1"/>
  <c r="S58" i="3" s="1"/>
  <c r="N55" i="3"/>
  <c r="I55" i="3"/>
  <c r="I57" i="3" s="1"/>
  <c r="I58" i="3" s="1"/>
  <c r="D55" i="3"/>
  <c r="X51" i="3"/>
  <c r="F46" i="3"/>
  <c r="K10" i="7" s="1"/>
  <c r="L10" i="7" s="1"/>
  <c r="N10" i="7" s="1"/>
  <c r="Z45" i="3"/>
  <c r="Q26" i="6" s="1"/>
  <c r="U45" i="3"/>
  <c r="N26" i="6" s="1"/>
  <c r="P45" i="3"/>
  <c r="K26" i="6" s="1"/>
  <c r="K45" i="3"/>
  <c r="H26" i="6" s="1"/>
  <c r="F45" i="3"/>
  <c r="E26" i="6" s="1"/>
  <c r="C16" i="3"/>
  <c r="A16" i="3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X63" i="2"/>
  <c r="L31" i="6"/>
  <c r="C63" i="2"/>
  <c r="X56" i="2"/>
  <c r="S56" i="2"/>
  <c r="N56" i="2"/>
  <c r="I56" i="2"/>
  <c r="X55" i="2"/>
  <c r="S55" i="2"/>
  <c r="S57" i="2" s="1"/>
  <c r="S58" i="2" s="1"/>
  <c r="N55" i="2"/>
  <c r="I55" i="2"/>
  <c r="D58" i="2"/>
  <c r="Z45" i="2"/>
  <c r="Q23" i="6" s="1"/>
  <c r="U45" i="2"/>
  <c r="N23" i="6" s="1"/>
  <c r="P45" i="2"/>
  <c r="K23" i="6" s="1"/>
  <c r="K45" i="2"/>
  <c r="H23" i="6" s="1"/>
  <c r="F45" i="2"/>
  <c r="E23" i="6" s="1"/>
  <c r="C16" i="2"/>
  <c r="C64" i="2" s="1"/>
  <c r="A16" i="2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C63" i="1"/>
  <c r="X56" i="1"/>
  <c r="S56" i="1"/>
  <c r="N56" i="1"/>
  <c r="I56" i="1"/>
  <c r="D56" i="1"/>
  <c r="X55" i="1"/>
  <c r="X57" i="1" s="1"/>
  <c r="X58" i="1" s="1"/>
  <c r="S55" i="1"/>
  <c r="S57" i="1" s="1"/>
  <c r="S58" i="1" s="1"/>
  <c r="N55" i="1"/>
  <c r="N57" i="1" s="1"/>
  <c r="N58" i="1" s="1"/>
  <c r="I55" i="1"/>
  <c r="I57" i="1" s="1"/>
  <c r="I58" i="1" s="1"/>
  <c r="D55" i="1"/>
  <c r="D57" i="1" s="1"/>
  <c r="D58" i="1" s="1"/>
  <c r="X49" i="1"/>
  <c r="L32" i="6" s="1"/>
  <c r="Z45" i="1"/>
  <c r="Q24" i="6" s="1"/>
  <c r="U45" i="1"/>
  <c r="N24" i="6" s="1"/>
  <c r="P45" i="1"/>
  <c r="K24" i="6" s="1"/>
  <c r="K45" i="1"/>
  <c r="H24" i="6" s="1"/>
  <c r="F45" i="1"/>
  <c r="E24" i="6" s="1"/>
  <c r="C16" i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C64" i="1" l="1"/>
  <c r="C17" i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64" i="3"/>
  <c r="C17" i="3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D57" i="3"/>
  <c r="D58" i="3" s="1"/>
  <c r="N57" i="3"/>
  <c r="N58" i="3" s="1"/>
  <c r="X57" i="3"/>
  <c r="X58" i="3" s="1"/>
  <c r="L9" i="7"/>
  <c r="N9" i="7" s="1"/>
  <c r="K8" i="7"/>
  <c r="L8" i="7" s="1"/>
  <c r="N8" i="7" s="1"/>
  <c r="N57" i="2"/>
  <c r="N58" i="2" s="1"/>
  <c r="X57" i="2"/>
  <c r="X58" i="2" s="1"/>
  <c r="X51" i="2"/>
  <c r="I57" i="2"/>
  <c r="I58" i="2" s="1"/>
  <c r="C70" i="9"/>
  <c r="C17" i="2"/>
  <c r="X50" i="1"/>
  <c r="E8" i="7" s="1"/>
  <c r="X51" i="1"/>
  <c r="X50" i="3" l="1"/>
  <c r="X50" i="2"/>
  <c r="H32" i="6"/>
  <c r="F9" i="7"/>
  <c r="M9" i="7" s="1"/>
  <c r="Q9" i="7" s="1"/>
  <c r="T25" i="6" s="1"/>
  <c r="C71" i="9"/>
  <c r="C65" i="3"/>
  <c r="C18" i="2"/>
  <c r="C65" i="2"/>
  <c r="C65" i="1"/>
  <c r="E10" i="7" l="1"/>
  <c r="F10" i="7" s="1"/>
  <c r="M10" i="7" s="1"/>
  <c r="Q10" i="7" s="1"/>
  <c r="T26" i="6" s="1"/>
  <c r="H34" i="6"/>
  <c r="F8" i="7"/>
  <c r="M8" i="7" s="1"/>
  <c r="Q8" i="7" s="1"/>
  <c r="T24" i="6" s="1"/>
  <c r="E7" i="7"/>
  <c r="F7" i="7" s="1"/>
  <c r="M7" i="7" s="1"/>
  <c r="Q7" i="7" s="1"/>
  <c r="T23" i="6" s="1"/>
  <c r="H31" i="6"/>
  <c r="C72" i="9"/>
  <c r="C66" i="3"/>
  <c r="C66" i="2"/>
  <c r="C19" i="2"/>
  <c r="C66" i="1"/>
  <c r="C73" i="9" l="1"/>
  <c r="C67" i="3"/>
  <c r="C20" i="2"/>
  <c r="C67" i="2"/>
  <c r="C67" i="1"/>
  <c r="C74" i="9" l="1"/>
  <c r="C68" i="3"/>
  <c r="C68" i="2"/>
  <c r="C21" i="2"/>
  <c r="C68" i="1"/>
  <c r="C75" i="9" l="1"/>
  <c r="C69" i="3"/>
  <c r="C22" i="2"/>
  <c r="C69" i="2"/>
  <c r="C69" i="1"/>
  <c r="C76" i="9" l="1"/>
  <c r="C70" i="3"/>
  <c r="C70" i="2"/>
  <c r="C23" i="2"/>
  <c r="C70" i="1"/>
  <c r="C77" i="9" l="1"/>
  <c r="C71" i="3"/>
  <c r="C24" i="2"/>
  <c r="C71" i="2"/>
  <c r="C71" i="1"/>
  <c r="C78" i="9" l="1"/>
  <c r="C72" i="3"/>
  <c r="C72" i="2"/>
  <c r="C25" i="2"/>
  <c r="C72" i="1"/>
  <c r="C79" i="9" l="1"/>
  <c r="C73" i="3"/>
  <c r="C26" i="2"/>
  <c r="C73" i="2"/>
  <c r="C73" i="1"/>
  <c r="C80" i="9" l="1"/>
  <c r="C74" i="3"/>
  <c r="C74" i="2"/>
  <c r="C27" i="2"/>
  <c r="C74" i="1"/>
  <c r="C81" i="9" l="1"/>
  <c r="C75" i="3"/>
  <c r="C28" i="2"/>
  <c r="C75" i="2"/>
  <c r="C75" i="1"/>
  <c r="C82" i="9" l="1"/>
  <c r="C35" i="9"/>
  <c r="C76" i="3"/>
  <c r="C76" i="2"/>
  <c r="C29" i="2"/>
  <c r="C76" i="1"/>
  <c r="C36" i="9" l="1"/>
  <c r="C83" i="9"/>
  <c r="C77" i="3"/>
  <c r="C30" i="2"/>
  <c r="C77" i="2"/>
  <c r="C77" i="1"/>
  <c r="C84" i="9" l="1"/>
  <c r="C37" i="9"/>
  <c r="C78" i="3"/>
  <c r="C78" i="2"/>
  <c r="C31" i="2"/>
  <c r="C78" i="1"/>
  <c r="C38" i="9" l="1"/>
  <c r="C85" i="9"/>
  <c r="C79" i="3"/>
  <c r="C32" i="2"/>
  <c r="C79" i="2"/>
  <c r="C79" i="1"/>
  <c r="C86" i="9" l="1"/>
  <c r="C39" i="9"/>
  <c r="C80" i="3"/>
  <c r="C80" i="2"/>
  <c r="C33" i="2"/>
  <c r="C80" i="1"/>
  <c r="C40" i="9" l="1"/>
  <c r="C87" i="9"/>
  <c r="C81" i="3"/>
  <c r="C34" i="2"/>
  <c r="C81" i="2"/>
  <c r="C81" i="1"/>
  <c r="C88" i="9" l="1"/>
  <c r="C41" i="9"/>
  <c r="C82" i="3"/>
  <c r="C82" i="2"/>
  <c r="C35" i="2"/>
  <c r="C82" i="1"/>
  <c r="C42" i="9" l="1"/>
  <c r="C89" i="9"/>
  <c r="C83" i="3"/>
  <c r="C36" i="2"/>
  <c r="C83" i="2"/>
  <c r="C83" i="1"/>
  <c r="C90" i="9" l="1"/>
  <c r="C43" i="9"/>
  <c r="C84" i="3"/>
  <c r="C84" i="2"/>
  <c r="C37" i="2"/>
  <c r="C84" i="1"/>
  <c r="C44" i="9" l="1"/>
  <c r="C91" i="9"/>
  <c r="C85" i="3"/>
  <c r="C38" i="2"/>
  <c r="C85" i="2"/>
  <c r="C85" i="1"/>
  <c r="C92" i="9" l="1"/>
  <c r="E33" i="6"/>
  <c r="C86" i="3"/>
  <c r="C86" i="2"/>
  <c r="C39" i="2"/>
  <c r="C86" i="1"/>
  <c r="C87" i="3" l="1"/>
  <c r="C40" i="2"/>
  <c r="C87" i="2"/>
  <c r="C87" i="1"/>
  <c r="C88" i="3" l="1"/>
  <c r="C88" i="2"/>
  <c r="C41" i="2"/>
  <c r="C88" i="1"/>
  <c r="C89" i="3" l="1"/>
  <c r="C42" i="2"/>
  <c r="C89" i="2"/>
  <c r="C89" i="1"/>
  <c r="C90" i="3" l="1"/>
  <c r="C90" i="2"/>
  <c r="C43" i="2"/>
  <c r="C90" i="1"/>
  <c r="C91" i="3" l="1"/>
  <c r="C44" i="2"/>
  <c r="C91" i="2"/>
  <c r="C91" i="1"/>
  <c r="E34" i="6" l="1"/>
  <c r="C92" i="3"/>
  <c r="C92" i="2"/>
  <c r="E31" i="6"/>
  <c r="C92" i="1"/>
  <c r="E32" i="6"/>
</calcChain>
</file>

<file path=xl/comments1.xml><?xml version="1.0" encoding="utf-8"?>
<comments xmlns="http://schemas.openxmlformats.org/spreadsheetml/2006/main">
  <authors>
    <author>Nathaphol Boonmee</author>
  </authors>
  <commentList>
    <comment ref="Q37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C5" authorId="0" shapeId="0">
      <text>
        <r>
          <rPr>
            <sz val="9"/>
            <color indexed="81"/>
            <rFont val="Tahoma"/>
            <family val="2"/>
          </rPr>
          <t>Certificate of Calubration
Digithermometer with PRT senror</t>
        </r>
      </text>
    </comment>
    <comment ref="G5" authorId="0" shapeId="0">
      <text>
        <r>
          <rPr>
            <sz val="9"/>
            <color indexed="81"/>
            <rFont val="Tahoma"/>
            <family val="2"/>
          </rPr>
          <t>ค่าความละเอียดในการอ่านของ 
STD = 0.1 C</t>
        </r>
      </text>
    </comment>
    <comment ref="I5" authorId="0" shapeId="0">
      <text>
        <r>
          <rPr>
            <sz val="9"/>
            <color indexed="81"/>
            <rFont val="Tahoma"/>
            <family val="2"/>
          </rPr>
          <t xml:space="preserve">ค่าความละเอียดในการอ่านของ UUC </t>
        </r>
      </text>
    </comment>
    <comment ref="D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F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H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J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L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 xml:space="preserve">บันทึกวันหมดอายุการใช้งานของSTD ที่ได้จากการสอบเทียบล่าสุดทุกครั้ง
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Normal Value</t>
        </r>
      </text>
    </comment>
  </commentList>
</comments>
</file>

<file path=xl/sharedStrings.xml><?xml version="1.0" encoding="utf-8"?>
<sst xmlns="http://schemas.openxmlformats.org/spreadsheetml/2006/main" count="460" uniqueCount="167">
  <si>
    <t>SP METROLOGY SYSTEM THAILAND</t>
  </si>
  <si>
    <t>Certificate No. :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</si>
  <si>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</si>
  <si>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</si>
  <si>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</si>
  <si>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</si>
  <si>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</si>
  <si>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</si>
  <si>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Location</t>
  </si>
  <si>
    <t>In Lab</t>
  </si>
  <si>
    <t>On Site</t>
  </si>
  <si>
    <t>Customer Name :</t>
  </si>
  <si>
    <t>Equipment Name :</t>
  </si>
  <si>
    <t>Manufacturer :</t>
  </si>
  <si>
    <t>Model :</t>
  </si>
  <si>
    <t>Serial No. :</t>
  </si>
  <si>
    <t>ID No :</t>
  </si>
  <si>
    <t>Range :</t>
  </si>
  <si>
    <t>to</t>
  </si>
  <si>
    <t>Resolution :</t>
  </si>
  <si>
    <t>Overall Inspection</t>
  </si>
  <si>
    <t>Good</t>
  </si>
  <si>
    <t>Not Good</t>
  </si>
  <si>
    <t>Referance Standard :</t>
  </si>
  <si>
    <t>Due Date :</t>
  </si>
  <si>
    <t>Calibration and Data Record</t>
  </si>
  <si>
    <t>Record</t>
  </si>
  <si>
    <t>Chamber</t>
  </si>
  <si>
    <r>
      <t>Standard Reading (</t>
    </r>
    <r>
      <rPr>
        <vertAlign val="superscript"/>
        <sz val="10"/>
        <rFont val="Gulim"/>
        <family val="2"/>
      </rPr>
      <t>o</t>
    </r>
    <r>
      <rPr>
        <sz val="10"/>
        <rFont val="Gulim"/>
        <family val="2"/>
      </rPr>
      <t>C) @ Probe Number</t>
    </r>
  </si>
  <si>
    <t>No.</t>
  </si>
  <si>
    <t>Indicator</t>
  </si>
  <si>
    <t>#1</t>
  </si>
  <si>
    <t>#2</t>
  </si>
  <si>
    <t>#3</t>
  </si>
  <si>
    <t>#4</t>
  </si>
  <si>
    <t>#5</t>
  </si>
  <si>
    <t>Averg</t>
  </si>
  <si>
    <t>Repeat</t>
  </si>
  <si>
    <t>Summary of Calibration Results</t>
  </si>
  <si>
    <r>
      <t>Chamber Uniformity:</t>
    </r>
    <r>
      <rPr>
        <sz val="10"/>
        <rFont val="Arial Narrow"/>
        <family val="2"/>
        <charset val="222"/>
      </rPr>
      <t xml:space="preserve"> Maximum difference of measured temp. between any probes and reference probe</t>
    </r>
  </si>
  <si>
    <t>=</t>
  </si>
  <si>
    <r>
      <t>o</t>
    </r>
    <r>
      <rPr>
        <sz val="10"/>
        <rFont val="Arial Narrow"/>
        <family val="2"/>
        <charset val="222"/>
      </rPr>
      <t>C</t>
    </r>
  </si>
  <si>
    <r>
      <t xml:space="preserve">Temperature Stability: </t>
    </r>
    <r>
      <rPr>
        <sz val="10"/>
        <rFont val="Arial Narrow"/>
        <family val="2"/>
        <charset val="222"/>
      </rPr>
      <t>One-half of greatest maximum diff. of measured temp. at any probes</t>
    </r>
  </si>
  <si>
    <r>
      <t xml:space="preserve">Overall Variation: </t>
    </r>
    <r>
      <rPr>
        <sz val="10"/>
        <rFont val="Arial Narrow"/>
        <family val="2"/>
        <charset val="222"/>
      </rPr>
      <t>Difference of maximum and minimum measured temperatures</t>
    </r>
  </si>
  <si>
    <r>
      <t>Standard Reading (</t>
    </r>
    <r>
      <rPr>
        <vertAlign val="superscript"/>
        <sz val="9"/>
        <rFont val="Gulim"/>
        <family val="2"/>
      </rPr>
      <t>o</t>
    </r>
    <r>
      <rPr>
        <sz val="9"/>
        <rFont val="Gulim"/>
        <family val="2"/>
      </rPr>
      <t>C) @ Probe Number</t>
    </r>
  </si>
  <si>
    <t>Min. Temp.</t>
  </si>
  <si>
    <t>Max. Temp.</t>
  </si>
  <si>
    <t>Diff. Temp.</t>
  </si>
  <si>
    <t>Stability</t>
  </si>
  <si>
    <t>Difference Temperature Between Any Probes and Ref.</t>
  </si>
  <si>
    <t>Diff. Temperature Between Any Probe and Probe</t>
  </si>
  <si>
    <t>Calibrated By</t>
  </si>
  <si>
    <t>:</t>
  </si>
  <si>
    <t>Mr.Chainarong  Matchayamat</t>
  </si>
  <si>
    <t>Ms. Arunkamon Raramanus</t>
  </si>
  <si>
    <t>SPR16010009</t>
  </si>
  <si>
    <t>Temperature</t>
  </si>
  <si>
    <t>SP</t>
  </si>
  <si>
    <t>Liquid Bath</t>
  </si>
  <si>
    <t>OKOKOK</t>
  </si>
  <si>
    <t>TE-01</t>
  </si>
  <si>
    <t>TT-1</t>
  </si>
  <si>
    <t>Certificate of Calibration</t>
  </si>
  <si>
    <t>Certificate Number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</si>
  <si>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</si>
  <si>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</si>
  <si>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</si>
  <si>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</si>
  <si>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</si>
  <si>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</si>
  <si>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</si>
  <si>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</si>
  <si>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</si>
  <si>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</si>
  <si>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</si>
  <si>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</si>
  <si>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</si>
  <si>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</si>
  <si>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</si>
  <si>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Mr.Sombut Srikampa</t>
  </si>
  <si>
    <t>Mr. Natthaphol Boonmee</t>
  </si>
  <si>
    <t>Approved by  :</t>
  </si>
  <si>
    <t>Authorized Signatory</t>
  </si>
  <si>
    <t>Certificate Report</t>
  </si>
  <si>
    <r>
      <t>Page :</t>
    </r>
    <r>
      <rPr>
        <sz val="10"/>
        <rFont val="Gulim"/>
        <family val="2"/>
      </rPr>
      <t xml:space="preserve"> 2 of 3</t>
    </r>
  </si>
  <si>
    <t>Serial No.</t>
  </si>
  <si>
    <t>Certificate No.</t>
  </si>
  <si>
    <t>Due. Date</t>
  </si>
  <si>
    <t>34970A</t>
  </si>
  <si>
    <t>MY44010293</t>
  </si>
  <si>
    <t>TC/150327</t>
  </si>
  <si>
    <t>Traceability</t>
  </si>
  <si>
    <t>This certification is traceable to the International System of Unit maintained at :</t>
  </si>
  <si>
    <t>-National Institute of Metrology (Thailand) (NIMT)</t>
  </si>
  <si>
    <t>-Thailand Institute of Scientific And Technological Research (TISTR)</t>
  </si>
  <si>
    <t>Result of Calibration</t>
  </si>
  <si>
    <t>1. Temperature Accuracy in the Measurement Zone.</t>
  </si>
  <si>
    <t># 1</t>
  </si>
  <si>
    <t># 2</t>
  </si>
  <si>
    <t># 3</t>
  </si>
  <si>
    <t># 4</t>
  </si>
  <si>
    <t># 5</t>
  </si>
  <si>
    <t>2. Temperature Uniformity, Stability</t>
  </si>
  <si>
    <t>Measurement Uncertainty</t>
  </si>
  <si>
    <t xml:space="preserve">The reported uncertainty of measurement is the expanded uncertainty obtained by multiplying the </t>
  </si>
  <si>
    <t>standard uncertainty with the coverage factor k = 2.00, providing a level of confidence approximately 95 %</t>
  </si>
  <si>
    <t>- End of Certificate -</t>
  </si>
  <si>
    <r>
      <t>Uncertainty Budget Oven / Chamber (0 to 200</t>
    </r>
    <r>
      <rPr>
        <b/>
        <sz val="18"/>
        <rFont val="Calibri"/>
        <family val="2"/>
      </rPr>
      <t>°</t>
    </r>
    <r>
      <rPr>
        <b/>
        <sz val="18"/>
        <rFont val="Arial"/>
        <family val="2"/>
      </rPr>
      <t>C)</t>
    </r>
  </si>
  <si>
    <r>
      <t xml:space="preserve">Unit: </t>
    </r>
    <r>
      <rPr>
        <b/>
        <sz val="9"/>
        <rFont val="Calibri"/>
        <family val="2"/>
      </rPr>
      <t>°C</t>
    </r>
  </si>
  <si>
    <t>Nominal Value</t>
  </si>
  <si>
    <t>Uncertainty of  STD</t>
  </si>
  <si>
    <t>UUC Stability</t>
  </si>
  <si>
    <t>Resolution of STD</t>
  </si>
  <si>
    <t>Resolution of UUC</t>
  </si>
  <si>
    <t>Repeatability</t>
  </si>
  <si>
    <t>Uc</t>
  </si>
  <si>
    <t>Ui</t>
  </si>
  <si>
    <r>
      <t>V</t>
    </r>
    <r>
      <rPr>
        <vertAlign val="subscript"/>
        <sz val="12"/>
        <rFont val="Cordia New"/>
        <family val="2"/>
      </rPr>
      <t>eff</t>
    </r>
  </si>
  <si>
    <r>
      <t>K</t>
    </r>
    <r>
      <rPr>
        <vertAlign val="subscript"/>
        <sz val="12"/>
        <rFont val="Cordia New"/>
        <family val="2"/>
      </rPr>
      <t>95</t>
    </r>
  </si>
  <si>
    <r>
      <t>U</t>
    </r>
    <r>
      <rPr>
        <b/>
        <vertAlign val="subscript"/>
        <sz val="12"/>
        <color rgb="FF0070C0"/>
        <rFont val="Cordia New"/>
        <family val="2"/>
      </rPr>
      <t>95</t>
    </r>
    <r>
      <rPr>
        <b/>
        <strike/>
        <vertAlign val="subscript"/>
        <sz val="12"/>
        <color rgb="FF0070C0"/>
        <rFont val="Cordia New"/>
        <family val="2"/>
      </rPr>
      <t>%</t>
    </r>
  </si>
  <si>
    <t>°C</t>
  </si>
  <si>
    <t>Value</t>
  </si>
  <si>
    <t>Digital Thermometer 
with TC K</t>
  </si>
  <si>
    <t>SP-ST-001</t>
  </si>
  <si>
    <t>Due Date</t>
  </si>
  <si>
    <t>Point</t>
  </si>
  <si>
    <t>Uncerttainty of Chanel</t>
  </si>
  <si>
    <t>1</t>
  </si>
  <si>
    <t>2</t>
  </si>
  <si>
    <t>3</t>
  </si>
  <si>
    <t>4</t>
  </si>
  <si>
    <t>5</t>
  </si>
  <si>
    <t>6</t>
  </si>
  <si>
    <t>7</t>
  </si>
  <si>
    <t>8</t>
  </si>
  <si>
    <t>9</t>
  </si>
  <si>
    <r>
      <rPr>
        <sz val="16"/>
        <rFont val="Calibri"/>
        <family val="2"/>
      </rPr>
      <t>°</t>
    </r>
    <r>
      <rPr>
        <sz val="16"/>
        <rFont val="Angsana New"/>
        <family val="1"/>
      </rPr>
      <t>C</t>
    </r>
  </si>
  <si>
    <t>Measured Temperature (°C) @ Probe No.</t>
  </si>
  <si>
    <t>Reference Standards</t>
  </si>
  <si>
    <t>50% ± 15 %</t>
  </si>
  <si>
    <t>This certifies that the above instrument was calibrated in compliance with the calibration system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</si>
  <si>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</si>
  <si>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</si>
  <si>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</si>
  <si>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</si>
  <si>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</si>
  <si>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r>
      <t>Page :</t>
    </r>
    <r>
      <rPr>
        <sz val="10.5"/>
        <rFont val="Gulim"/>
        <family val="2"/>
      </rPr>
      <t xml:space="preserve"> 1 of 3</t>
    </r>
  </si>
  <si>
    <t>23 °C ± 2 °C</t>
  </si>
  <si>
    <t>Calibration Procedure</t>
  </si>
  <si>
    <t xml:space="preserve">Date of Issue </t>
  </si>
  <si>
    <t xml:space="preserve">Calibrated by </t>
  </si>
  <si>
    <t>SP-CPT-04-04</t>
  </si>
  <si>
    <t>Data Acquisition 
Switch/Unit</t>
  </si>
  <si>
    <t>UUC 
Setting</t>
  </si>
  <si>
    <t>UUC 
Reading</t>
  </si>
  <si>
    <t>Temperature 
Stability</t>
  </si>
  <si>
    <t>Temperature 
Uniformity</t>
  </si>
  <si>
    <t>Mr.Natthaphol Boonmee</t>
  </si>
  <si>
    <t>Unit :</t>
  </si>
  <si>
    <t xml:space="preserve">Uncertainty 
(±)
</t>
  </si>
  <si>
    <r>
      <t>Page :</t>
    </r>
    <r>
      <rPr>
        <sz val="11"/>
        <color theme="1"/>
        <rFont val="Calibri"/>
        <family val="2"/>
        <scheme val="minor"/>
      </rPr>
      <t xml:space="preserve"> 3 of 3</t>
    </r>
  </si>
  <si>
    <r>
      <rPr>
        <sz val="11"/>
        <color theme="1"/>
        <rFont val="Calibri"/>
        <family val="2"/>
        <scheme val="minor"/>
      </rPr>
      <t>°</t>
    </r>
    <r>
      <rPr>
        <sz val="10"/>
        <color theme="1"/>
        <rFont val="Calibri"/>
        <family val="2"/>
        <scheme val="minor"/>
      </rPr>
      <t>C</t>
    </r>
  </si>
  <si>
    <r>
      <t>#5</t>
    </r>
    <r>
      <rPr>
        <vertAlign val="subscript"/>
        <sz val="10"/>
        <rFont val="Arial Narrow"/>
        <family val="2"/>
      </rPr>
      <t>ref</t>
    </r>
  </si>
  <si>
    <r>
      <t>#3 - #5</t>
    </r>
    <r>
      <rPr>
        <vertAlign val="subscript"/>
        <sz val="9"/>
        <rFont val="Gulim"/>
        <family val="2"/>
      </rPr>
      <t>ref</t>
    </r>
  </si>
  <si>
    <r>
      <t>#2 - #5</t>
    </r>
    <r>
      <rPr>
        <vertAlign val="subscript"/>
        <sz val="9"/>
        <rFont val="Gulim"/>
        <family val="2"/>
      </rPr>
      <t>ref</t>
    </r>
  </si>
  <si>
    <r>
      <t>#1 - #5</t>
    </r>
    <r>
      <rPr>
        <vertAlign val="subscript"/>
        <sz val="9"/>
        <rFont val="Gulim"/>
        <family val="2"/>
      </rPr>
      <t>ref</t>
    </r>
  </si>
  <si>
    <r>
      <t>#4 - #5</t>
    </r>
    <r>
      <rPr>
        <vertAlign val="subscript"/>
        <sz val="9"/>
        <rFont val="Gulim"/>
        <family val="2"/>
      </rPr>
      <t>ref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</si>
</sst>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-* #,##0.00_-;\-* #,##0.00_-;_-* &quot;-&quot;??_-;_-@_-"/>
    <numFmt numFmtId="164" formatCode="dd\ mmmm\ yyyy"/>
    <numFmt numFmtId="165" formatCode="[$-409]dd\-mmm\-yy;@"/>
    <numFmt numFmtId="166" formatCode="0.0"/>
    <numFmt numFmtId="167" formatCode="0.000"/>
    <numFmt numFmtId="168" formatCode="0.0000"/>
    <numFmt numFmtId="169" formatCode="0.00000"/>
    <numFmt numFmtId="170" formatCode="_(* #,##0.00_);_(* \(#,##0.00\);_(* &quot;-&quot;??_);_(@_)"/>
    <numFmt numFmtId="171" formatCode="_-[$€]* #,##0.00_-;\-[$€]* #,##0.00_-;_-[$€]* &quot;-&quot;??_-;_-@_-"/>
    <numFmt numFmtId="172" formatCode="_(* #,##0_);_(* \(#,##0\);_(* &quot;-&quot;_);_(@_)"/>
    <numFmt numFmtId="173" formatCode="_(&quot;$&quot;* #,##0_);_(&quot;$&quot;* \(#,##0\);_(&quot;$&quot;* &quot;-&quot;_);_(@_)"/>
    <numFmt numFmtId="174" formatCode="_(&quot;$&quot;* #,##0.00_);_(&quot;$&quot;* \(#,##0.00\);_(&quot;$&quot;* &quot;-&quot;??_);_(@_)"/>
    <numFmt numFmtId="175" formatCode="[$-809]dd\ mmmm\ yyyy;@"/>
    <numFmt numFmtId="176" formatCode="[$-1010409]d\ mmmm\ yyyy;@"/>
    <numFmt numFmtId="177" formatCode="B1d\-mmm\-yy"/>
    <numFmt numFmtId="178" formatCode="0.0E+00"/>
    <numFmt numFmtId="179" formatCode="[$-409]d\-mmm\-yyyy;@"/>
    <numFmt numFmtId="180" formatCode="[$-409]d\-mmm\-yy;@"/>
  </numFmts>
  <fonts count="10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4"/>
      <color theme="0"/>
      <name val="Cordia New"/>
      <family val="2"/>
    </font>
    <font>
      <sz val="10"/>
      <color theme="1"/>
      <name val="Gulim"/>
      <family val="2"/>
    </font>
    <font>
      <sz val="9"/>
      <color theme="1"/>
      <name val="Gulim"/>
      <family val="2"/>
    </font>
    <font>
      <sz val="14"/>
      <color theme="1"/>
      <name val="Cordia New"/>
      <family val="2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9"/>
      <name val="Gulim"/>
      <family val="2"/>
    </font>
    <font>
      <sz val="10"/>
      <name val="Gulim"/>
      <family val="2"/>
    </font>
    <font>
      <sz val="14"/>
      <name val="Cordia New"/>
      <family val="2"/>
    </font>
    <font>
      <b/>
      <sz val="10"/>
      <name val="Arial Narrow"/>
      <family val="2"/>
      <charset val="222"/>
    </font>
    <font>
      <sz val="10"/>
      <name val="Arial Narrow"/>
      <family val="2"/>
      <charset val="222"/>
    </font>
    <font>
      <vertAlign val="superscript"/>
      <sz val="10"/>
      <name val="Gulim"/>
      <family val="2"/>
    </font>
    <font>
      <sz val="10"/>
      <color rgb="FFFF3399"/>
      <name val="Arial Narrow"/>
      <family val="2"/>
      <charset val="222"/>
    </font>
    <font>
      <sz val="10"/>
      <color indexed="12"/>
      <name val="Arial Narrow"/>
      <family val="2"/>
      <charset val="222"/>
    </font>
    <font>
      <b/>
      <sz val="10"/>
      <color indexed="12"/>
      <name val="Arial Narrow"/>
      <family val="2"/>
    </font>
    <font>
      <sz val="10"/>
      <color rgb="FF00B0F0"/>
      <name val="Gulim"/>
      <family val="2"/>
    </font>
    <font>
      <sz val="10"/>
      <color theme="7" tint="-0.249977111117893"/>
      <name val="Gulim"/>
      <family val="2"/>
    </font>
    <font>
      <sz val="10"/>
      <color rgb="FFFF0000"/>
      <name val="Gulim"/>
      <family val="2"/>
    </font>
    <font>
      <vertAlign val="superscript"/>
      <sz val="10"/>
      <name val="Arial Narrow"/>
      <family val="2"/>
      <charset val="222"/>
    </font>
    <font>
      <vertAlign val="superscript"/>
      <sz val="9"/>
      <name val="Gulim"/>
      <family val="2"/>
    </font>
    <font>
      <sz val="14"/>
      <color theme="1"/>
      <name val="Calibri"/>
      <family val="2"/>
      <scheme val="minor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name val="Shruti"/>
      <family val="2"/>
    </font>
    <font>
      <b/>
      <sz val="26"/>
      <name val="Gulim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0"/>
      <name val="Gulim"/>
      <family val="2"/>
    </font>
    <font>
      <sz val="10"/>
      <color indexed="10"/>
      <name val="Gulim"/>
      <family val="2"/>
    </font>
    <font>
      <b/>
      <sz val="14"/>
      <name val="Cordia New"/>
      <family val="2"/>
    </font>
    <font>
      <b/>
      <sz val="16"/>
      <name val="Cordia New"/>
      <family val="2"/>
    </font>
    <font>
      <b/>
      <sz val="12"/>
      <name val="Gulim"/>
      <family val="2"/>
    </font>
    <font>
      <b/>
      <sz val="11"/>
      <name val="Gulim"/>
      <family val="2"/>
    </font>
    <font>
      <sz val="9"/>
      <color indexed="81"/>
      <name val="Tahoma"/>
      <family val="2"/>
    </font>
    <font>
      <sz val="14"/>
      <color indexed="10"/>
      <name val="Cordia New"/>
      <family val="2"/>
    </font>
    <font>
      <b/>
      <sz val="18"/>
      <name val="Gulim"/>
      <family val="2"/>
    </font>
    <font>
      <b/>
      <sz val="11"/>
      <name val="Gill Sans MT"/>
      <family val="2"/>
    </font>
    <font>
      <u/>
      <sz val="10"/>
      <name val="Gulim"/>
      <family val="2"/>
    </font>
    <font>
      <sz val="11"/>
      <name val="Gill Sans MT"/>
      <family val="2"/>
    </font>
    <font>
      <sz val="12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b/>
      <sz val="18"/>
      <name val="Arial"/>
      <family val="2"/>
    </font>
    <font>
      <b/>
      <sz val="18"/>
      <name val="Calibri"/>
      <family val="2"/>
    </font>
    <font>
      <sz val="12"/>
      <name val="Cordia New"/>
      <family val="2"/>
    </font>
    <font>
      <sz val="9"/>
      <color indexed="10"/>
      <name val="Arial"/>
      <family val="2"/>
    </font>
    <font>
      <sz val="6"/>
      <name val="Arial"/>
      <family val="2"/>
    </font>
    <font>
      <b/>
      <sz val="9"/>
      <name val="Calibri"/>
      <family val="2"/>
    </font>
    <font>
      <sz val="10"/>
      <name val="Cordia New"/>
      <family val="2"/>
    </font>
    <font>
      <vertAlign val="subscript"/>
      <sz val="12"/>
      <name val="Cordia New"/>
      <family val="2"/>
    </font>
    <font>
      <b/>
      <sz val="12"/>
      <color rgb="FF0070C0"/>
      <name val="Cordia New"/>
      <family val="2"/>
    </font>
    <font>
      <b/>
      <vertAlign val="subscript"/>
      <sz val="12"/>
      <color rgb="FF0070C0"/>
      <name val="Cordia New"/>
      <family val="2"/>
    </font>
    <font>
      <b/>
      <strike/>
      <vertAlign val="subscript"/>
      <sz val="12"/>
      <color rgb="FF0070C0"/>
      <name val="Cordia New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b/>
      <sz val="12"/>
      <name val="Cordia New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b/>
      <sz val="16"/>
      <color rgb="FF002060"/>
      <name val="Cordia New"/>
      <family val="2"/>
    </font>
    <font>
      <b/>
      <sz val="18"/>
      <color rgb="FF002060"/>
      <name val="Angsana New"/>
      <family val="1"/>
    </font>
    <font>
      <b/>
      <sz val="16"/>
      <name val="Angsana New"/>
      <family val="1"/>
    </font>
    <font>
      <sz val="18"/>
      <name val="Angsana New"/>
      <family val="1"/>
    </font>
    <font>
      <sz val="18"/>
      <color rgb="FFFF0000"/>
      <name val="Angsana New"/>
      <family val="1"/>
    </font>
    <font>
      <b/>
      <sz val="18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16"/>
      <name val="Angsana New"/>
      <family val="1"/>
    </font>
    <font>
      <sz val="16"/>
      <name val="Calibri"/>
      <family val="2"/>
    </font>
    <font>
      <b/>
      <sz val="9"/>
      <color indexed="81"/>
      <name val="Tahoma"/>
      <family val="2"/>
    </font>
    <font>
      <sz val="14"/>
      <color theme="4" tint="-0.499984740745262"/>
      <name val="Cordia New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10"/>
      <color theme="1"/>
      <name val="Calibri"/>
      <family val="2"/>
      <scheme val="minor"/>
    </font>
    <font>
      <sz val="10"/>
      <name val="Gulim"/>
      <family val="2"/>
    </font>
    <font>
      <b/>
      <sz val="26"/>
      <name val="Gulim"/>
      <family val="2"/>
    </font>
    <font>
      <b/>
      <sz val="10"/>
      <name val="Gulim"/>
      <family val="2"/>
    </font>
    <font>
      <b/>
      <i/>
      <sz val="10"/>
      <name val="Gulim"/>
      <family val="2"/>
    </font>
    <font>
      <sz val="14"/>
      <name val="Cordia New"/>
      <family val="2"/>
    </font>
    <font>
      <b/>
      <sz val="14"/>
      <name val="Cordia New"/>
      <family val="2"/>
    </font>
    <font>
      <sz val="12"/>
      <name val="Gulim"/>
      <family val="2"/>
    </font>
    <font>
      <sz val="10"/>
      <name val="Giulim"/>
    </font>
    <font>
      <sz val="10"/>
      <color rgb="FFFF0000"/>
      <name val="Gulim"/>
      <family val="2"/>
    </font>
    <font>
      <sz val="14"/>
      <color rgb="FFFF0000"/>
      <name val="Cordia New"/>
      <family val="2"/>
    </font>
    <font>
      <sz val="9"/>
      <name val="Gulim"/>
      <family val="2"/>
    </font>
    <font>
      <b/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theme="1"/>
      <name val="Gulim"/>
      <family val="2"/>
    </font>
    <font>
      <sz val="9"/>
      <color rgb="FF0000CC"/>
      <name val="Arial"/>
      <family val="2"/>
    </font>
    <font>
      <b/>
      <sz val="12"/>
      <name val="Gulim"/>
      <family val="2"/>
    </font>
    <font>
      <vertAlign val="subscript"/>
      <sz val="10"/>
      <name val="Arial Narrow"/>
      <family val="2"/>
    </font>
    <font>
      <vertAlign val="subscript"/>
      <sz val="9"/>
      <name val="Gulim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4">
    <xf numFmtId="0" fontId="0" fillId="0" borderId="0"/>
    <xf numFmtId="0" fontId="1" fillId="0" borderId="0"/>
    <xf numFmtId="0" fontId="10" fillId="0" borderId="0"/>
    <xf numFmtId="0" fontId="1" fillId="0" borderId="0"/>
    <xf numFmtId="0" fontId="10" fillId="0" borderId="0"/>
    <xf numFmtId="0" fontId="23" fillId="0" borderId="0" applyNumberFormat="0" applyAlignment="0"/>
    <xf numFmtId="170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1" fontId="10" fillId="0" borderId="0" applyFont="0" applyFill="0" applyBorder="0" applyAlignment="0" applyProtection="0"/>
    <xf numFmtId="38" fontId="23" fillId="5" borderId="0" applyNumberFormat="0" applyBorder="0" applyAlignment="0" applyProtection="0"/>
    <xf numFmtId="0" fontId="24" fillId="0" borderId="12" applyNumberFormat="0" applyAlignment="0" applyProtection="0">
      <alignment horizontal="left" vertical="center"/>
    </xf>
    <xf numFmtId="0" fontId="24" fillId="0" borderId="2">
      <alignment horizontal="left" vertical="center"/>
    </xf>
    <xf numFmtId="10" fontId="23" fillId="5" borderId="13" applyNumberFormat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0" fillId="12" borderId="14" applyNumberFormat="0" applyFont="0" applyAlignment="0" applyProtection="0"/>
    <xf numFmtId="0" fontId="10" fillId="12" borderId="14" applyNumberFormat="0" applyFont="0" applyAlignment="0" applyProtection="0"/>
    <xf numFmtId="0" fontId="10" fillId="12" borderId="14" applyNumberFormat="0" applyFont="0" applyAlignment="0" applyProtection="0"/>
    <xf numFmtId="0" fontId="10" fillId="12" borderId="14" applyNumberFormat="0" applyFont="0" applyAlignment="0" applyProtection="0"/>
    <xf numFmtId="0" fontId="10" fillId="12" borderId="14" applyNumberFormat="0" applyFont="0" applyAlignment="0" applyProtection="0"/>
    <xf numFmtId="0" fontId="10" fillId="12" borderId="14" applyNumberFormat="0" applyFont="0" applyAlignment="0" applyProtection="0"/>
    <xf numFmtId="0" fontId="10" fillId="12" borderId="14" applyNumberFormat="0" applyFont="0" applyAlignment="0" applyProtection="0"/>
    <xf numFmtId="0" fontId="10" fillId="12" borderId="14" applyNumberFormat="0" applyFont="0" applyAlignment="0" applyProtection="0"/>
    <xf numFmtId="10" fontId="25" fillId="0" borderId="0" applyFont="0" applyFill="0" applyBorder="0" applyAlignment="0" applyProtection="0"/>
    <xf numFmtId="172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174" fontId="10" fillId="0" borderId="0" applyFont="0" applyFill="0" applyBorder="0" applyAlignment="0" applyProtection="0"/>
    <xf numFmtId="0" fontId="25" fillId="0" borderId="0"/>
    <xf numFmtId="0" fontId="10" fillId="0" borderId="0"/>
    <xf numFmtId="0" fontId="10" fillId="0" borderId="0"/>
    <xf numFmtId="0" fontId="10" fillId="0" borderId="0"/>
    <xf numFmtId="170" fontId="10" fillId="0" borderId="0" applyFont="0" applyFill="0" applyBorder="0" applyAlignment="0" applyProtection="0"/>
    <xf numFmtId="172" fontId="10" fillId="0" borderId="0" applyFont="0" applyFill="0" applyBorder="0" applyAlignment="0" applyProtection="0"/>
    <xf numFmtId="0" fontId="10" fillId="0" borderId="0"/>
    <xf numFmtId="174" fontId="10" fillId="0" borderId="0" applyFont="0" applyFill="0" applyBorder="0" applyAlignment="0" applyProtection="0"/>
    <xf numFmtId="173" fontId="10" fillId="0" borderId="0" applyFont="0" applyFill="0" applyBorder="0" applyAlignment="0" applyProtection="0"/>
    <xf numFmtId="0" fontId="10" fillId="0" borderId="0"/>
    <xf numFmtId="0" fontId="25" fillId="0" borderId="0"/>
    <xf numFmtId="0" fontId="1" fillId="0" borderId="0"/>
  </cellStyleXfs>
  <cellXfs count="571">
    <xf numFmtId="0" fontId="0" fillId="0" borderId="0" xfId="0"/>
    <xf numFmtId="0" fontId="3" fillId="0" borderId="0" xfId="1" applyFont="1" applyFill="1" applyAlignment="1">
      <alignment vertical="center"/>
    </xf>
    <xf numFmtId="0" fontId="4" fillId="0" borderId="0" xfId="1" applyFont="1" applyFill="1" applyAlignment="1"/>
    <xf numFmtId="0" fontId="4" fillId="0" borderId="0" xfId="1" applyFont="1" applyFill="1" applyBorder="1" applyAlignment="1"/>
    <xf numFmtId="164" fontId="5" fillId="0" borderId="0" xfId="1" applyNumberFormat="1" applyFont="1" applyFill="1" applyBorder="1" applyAlignment="1">
      <alignment vertical="center"/>
    </xf>
    <xf numFmtId="0" fontId="5" fillId="0" borderId="0" xfId="1" applyFont="1" applyFill="1" applyAlignment="1">
      <alignment vertical="center"/>
    </xf>
    <xf numFmtId="164" fontId="4" fillId="0" borderId="0" xfId="1" applyNumberFormat="1" applyFont="1" applyFill="1" applyBorder="1" applyAlignment="1"/>
    <xf numFmtId="0" fontId="4" fillId="0" borderId="0" xfId="1" applyFont="1" applyFill="1" applyAlignment="1">
      <alignment horizontal="center"/>
    </xf>
    <xf numFmtId="0" fontId="4" fillId="0" borderId="0" xfId="1" applyFont="1" applyFill="1" applyAlignment="1">
      <alignment horizontal="left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4" fillId="0" borderId="3" xfId="0" applyFont="1" applyFill="1" applyBorder="1" applyAlignment="1"/>
    <xf numFmtId="0" fontId="4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8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left"/>
    </xf>
    <xf numFmtId="0" fontId="4" fillId="0" borderId="1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5" borderId="0" xfId="2" applyFont="1" applyFill="1" applyBorder="1"/>
    <xf numFmtId="0" fontId="12" fillId="5" borderId="0" xfId="2" applyFont="1" applyFill="1" applyBorder="1"/>
    <xf numFmtId="0" fontId="9" fillId="0" borderId="1" xfId="3" applyFont="1" applyBorder="1" applyAlignment="1">
      <alignment vertical="center"/>
    </xf>
    <xf numFmtId="0" fontId="3" fillId="0" borderId="1" xfId="3" applyFont="1" applyFill="1" applyBorder="1" applyAlignment="1">
      <alignment vertical="center" wrapText="1"/>
    </xf>
    <xf numFmtId="0" fontId="3" fillId="0" borderId="0" xfId="3" applyFont="1" applyFill="1" applyBorder="1" applyAlignment="1">
      <alignment vertical="center"/>
    </xf>
    <xf numFmtId="0" fontId="3" fillId="0" borderId="0" xfId="3" applyFont="1" applyFill="1" applyAlignment="1">
      <alignment vertical="center"/>
    </xf>
    <xf numFmtId="167" fontId="11" fillId="7" borderId="0" xfId="2" applyNumberFormat="1" applyFont="1" applyFill="1" applyBorder="1" applyAlignment="1">
      <alignment horizontal="center" vertical="center"/>
    </xf>
    <xf numFmtId="0" fontId="3" fillId="7" borderId="0" xfId="1" applyFont="1" applyFill="1" applyBorder="1" applyAlignment="1">
      <alignment vertical="center"/>
    </xf>
    <xf numFmtId="166" fontId="9" fillId="7" borderId="0" xfId="3" applyNumberFormat="1" applyFont="1" applyFill="1" applyBorder="1" applyAlignment="1">
      <alignment vertical="center"/>
    </xf>
    <xf numFmtId="166" fontId="17" fillId="7" borderId="0" xfId="3" applyNumberFormat="1" applyFont="1" applyFill="1" applyBorder="1" applyAlignment="1">
      <alignment vertical="center"/>
    </xf>
    <xf numFmtId="168" fontId="3" fillId="7" borderId="0" xfId="3" applyNumberFormat="1" applyFont="1" applyFill="1" applyBorder="1" applyAlignment="1">
      <alignment vertical="center"/>
    </xf>
    <xf numFmtId="169" fontId="18" fillId="7" borderId="0" xfId="3" applyNumberFormat="1" applyFont="1" applyFill="1" applyBorder="1" applyAlignment="1">
      <alignment vertical="center"/>
    </xf>
    <xf numFmtId="169" fontId="18" fillId="0" borderId="0" xfId="3" applyNumberFormat="1" applyFont="1" applyFill="1" applyBorder="1" applyAlignment="1">
      <alignment vertical="center"/>
    </xf>
    <xf numFmtId="169" fontId="3" fillId="0" borderId="0" xfId="3" applyNumberFormat="1" applyFont="1" applyFill="1" applyBorder="1" applyAlignment="1">
      <alignment vertical="center"/>
    </xf>
    <xf numFmtId="0" fontId="11" fillId="5" borderId="0" xfId="2" applyFont="1" applyFill="1" applyBorder="1" applyAlignment="1">
      <alignment horizontal="left"/>
    </xf>
    <xf numFmtId="167" fontId="11" fillId="5" borderId="0" xfId="2" applyNumberFormat="1" applyFont="1" applyFill="1" applyBorder="1" applyAlignment="1">
      <alignment horizontal="center"/>
    </xf>
    <xf numFmtId="167" fontId="11" fillId="7" borderId="0" xfId="2" applyNumberFormat="1" applyFont="1" applyFill="1" applyBorder="1" applyAlignment="1">
      <alignment horizontal="center"/>
    </xf>
    <xf numFmtId="166" fontId="19" fillId="7" borderId="0" xfId="3" applyNumberFormat="1" applyFont="1" applyFill="1" applyBorder="1" applyAlignment="1">
      <alignment vertical="center"/>
    </xf>
    <xf numFmtId="166" fontId="9" fillId="0" borderId="0" xfId="3" applyNumberFormat="1" applyFont="1" applyBorder="1" applyAlignment="1">
      <alignment vertical="center"/>
    </xf>
    <xf numFmtId="166" fontId="17" fillId="0" borderId="0" xfId="3" applyNumberFormat="1" applyFont="1" applyFill="1" applyBorder="1" applyAlignment="1">
      <alignment vertical="center"/>
    </xf>
    <xf numFmtId="166" fontId="19" fillId="0" borderId="0" xfId="3" applyNumberFormat="1" applyFont="1" applyFill="1" applyBorder="1" applyAlignment="1">
      <alignment vertical="center"/>
    </xf>
    <xf numFmtId="168" fontId="3" fillId="0" borderId="0" xfId="3" applyNumberFormat="1" applyFont="1" applyFill="1" applyBorder="1" applyAlignment="1">
      <alignment vertical="center"/>
    </xf>
    <xf numFmtId="0" fontId="12" fillId="5" borderId="0" xfId="2" applyFont="1" applyFill="1" applyBorder="1" applyAlignment="1">
      <alignment horizontal="right"/>
    </xf>
    <xf numFmtId="0" fontId="20" fillId="9" borderId="0" xfId="2" applyFont="1" applyFill="1" applyBorder="1"/>
    <xf numFmtId="0" fontId="8" fillId="5" borderId="0" xfId="2" applyFont="1" applyFill="1" applyBorder="1" applyAlignment="1"/>
    <xf numFmtId="0" fontId="8" fillId="5" borderId="11" xfId="2" applyFont="1" applyFill="1" applyBorder="1" applyAlignment="1">
      <alignment vertical="center"/>
    </xf>
    <xf numFmtId="0" fontId="8" fillId="5" borderId="0" xfId="2" applyFont="1" applyFill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8" fillId="5" borderId="4" xfId="2" applyFont="1" applyFill="1" applyBorder="1" applyAlignment="1">
      <alignment vertical="center"/>
    </xf>
    <xf numFmtId="0" fontId="8" fillId="5" borderId="3" xfId="2" applyFont="1" applyFill="1" applyBorder="1" applyAlignment="1">
      <alignment vertical="center"/>
    </xf>
    <xf numFmtId="166" fontId="8" fillId="5" borderId="11" xfId="2" applyNumberFormat="1" applyFont="1" applyFill="1" applyBorder="1" applyAlignment="1">
      <alignment vertical="center"/>
    </xf>
    <xf numFmtId="166" fontId="8" fillId="5" borderId="0" xfId="2" applyNumberFormat="1" applyFont="1" applyFill="1" applyBorder="1" applyAlignment="1">
      <alignment vertical="center"/>
    </xf>
    <xf numFmtId="0" fontId="8" fillId="5" borderId="8" xfId="2" applyFont="1" applyFill="1" applyBorder="1" applyAlignment="1">
      <alignment vertical="center"/>
    </xf>
    <xf numFmtId="0" fontId="8" fillId="5" borderId="1" xfId="2" applyFont="1" applyFill="1" applyBorder="1" applyAlignment="1">
      <alignment vertical="center"/>
    </xf>
    <xf numFmtId="0" fontId="12" fillId="5" borderId="0" xfId="2" applyFont="1" applyFill="1" applyBorder="1" applyAlignment="1"/>
    <xf numFmtId="166" fontId="12" fillId="5" borderId="0" xfId="2" applyNumberFormat="1" applyFont="1" applyFill="1" applyBorder="1" applyAlignment="1">
      <alignment horizontal="center"/>
    </xf>
    <xf numFmtId="0" fontId="3" fillId="0" borderId="0" xfId="1" applyFont="1" applyFill="1" applyAlignment="1"/>
    <xf numFmtId="0" fontId="3" fillId="0" borderId="1" xfId="1" applyFont="1" applyFill="1" applyBorder="1" applyAlignment="1"/>
    <xf numFmtId="0" fontId="3" fillId="0" borderId="1" xfId="1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0" borderId="0" xfId="0" applyFont="1" applyAlignment="1">
      <alignment vertical="center"/>
    </xf>
    <xf numFmtId="0" fontId="22" fillId="0" borderId="0" xfId="0" applyFont="1"/>
    <xf numFmtId="0" fontId="10" fillId="0" borderId="0" xfId="4" applyFont="1" applyBorder="1" applyAlignment="1">
      <alignment vertical="center"/>
    </xf>
    <xf numFmtId="0" fontId="26" fillId="0" borderId="0" xfId="4" applyFont="1" applyAlignment="1">
      <alignment vertical="center"/>
    </xf>
    <xf numFmtId="0" fontId="28" fillId="0" borderId="0" xfId="4" applyFont="1" applyAlignment="1">
      <alignment horizontal="center" vertical="center"/>
    </xf>
    <xf numFmtId="0" fontId="29" fillId="0" borderId="0" xfId="4" applyFont="1" applyAlignment="1">
      <alignment vertical="center"/>
    </xf>
    <xf numFmtId="0" fontId="30" fillId="0" borderId="0" xfId="4" applyFont="1" applyAlignment="1">
      <alignment vertical="center"/>
    </xf>
    <xf numFmtId="0" fontId="31" fillId="0" borderId="0" xfId="4" applyFont="1" applyBorder="1" applyAlignment="1">
      <alignment vertical="center"/>
    </xf>
    <xf numFmtId="0" fontId="31" fillId="0" borderId="0" xfId="4" applyFont="1" applyAlignment="1">
      <alignment vertical="center"/>
    </xf>
    <xf numFmtId="0" fontId="31" fillId="0" borderId="0" xfId="4" applyFont="1" applyAlignment="1">
      <alignment horizontal="center" vertical="center"/>
    </xf>
    <xf numFmtId="0" fontId="9" fillId="0" borderId="0" xfId="4" applyFont="1" applyBorder="1" applyAlignment="1">
      <alignment vertical="center"/>
    </xf>
    <xf numFmtId="0" fontId="9" fillId="0" borderId="0" xfId="4" applyFont="1" applyAlignment="1">
      <alignment vertical="center"/>
    </xf>
    <xf numFmtId="0" fontId="31" fillId="0" borderId="0" xfId="4" applyFont="1" applyBorder="1" applyAlignment="1">
      <alignment horizontal="center" vertical="center"/>
    </xf>
    <xf numFmtId="0" fontId="31" fillId="0" borderId="0" xfId="16" applyFont="1" applyBorder="1" applyAlignment="1">
      <alignment vertical="center"/>
    </xf>
    <xf numFmtId="0" fontId="9" fillId="0" borderId="0" xfId="16" applyFont="1" applyBorder="1" applyAlignment="1">
      <alignment vertical="center"/>
    </xf>
    <xf numFmtId="0" fontId="32" fillId="0" borderId="0" xfId="43" applyFont="1" applyBorder="1" applyAlignment="1">
      <alignment horizontal="left" vertical="center"/>
    </xf>
    <xf numFmtId="0" fontId="9" fillId="0" borderId="0" xfId="43" applyFont="1" applyBorder="1" applyAlignment="1">
      <alignment horizontal="left" vertical="center"/>
    </xf>
    <xf numFmtId="0" fontId="29" fillId="0" borderId="0" xfId="43" applyFont="1" applyBorder="1" applyAlignment="1">
      <alignment horizontal="left" vertical="center"/>
    </xf>
    <xf numFmtId="0" fontId="29" fillId="0" borderId="0" xfId="4" applyFont="1" applyBorder="1" applyAlignment="1">
      <alignment vertical="center"/>
    </xf>
    <xf numFmtId="0" fontId="9" fillId="0" borderId="0" xfId="43" applyFont="1" applyFill="1" applyBorder="1" applyAlignment="1">
      <alignment horizontal="left" vertical="center"/>
    </xf>
    <xf numFmtId="0" fontId="30" fillId="0" borderId="0" xfId="4" applyFont="1" applyBorder="1" applyAlignment="1">
      <alignment vertical="center"/>
    </xf>
    <xf numFmtId="0" fontId="31" fillId="0" borderId="1" xfId="4" applyFont="1" applyBorder="1" applyAlignment="1">
      <alignment vertical="center"/>
    </xf>
    <xf numFmtId="0" fontId="31" fillId="0" borderId="1" xfId="4" applyFont="1" applyBorder="1" applyAlignment="1">
      <alignment horizontal="center" vertical="center"/>
    </xf>
    <xf numFmtId="0" fontId="9" fillId="0" borderId="1" xfId="4" applyFont="1" applyBorder="1" applyAlignment="1">
      <alignment vertical="center"/>
    </xf>
    <xf numFmtId="0" fontId="9" fillId="0" borderId="1" xfId="43" applyFont="1" applyBorder="1" applyAlignment="1">
      <alignment horizontal="left" vertical="center"/>
    </xf>
    <xf numFmtId="170" fontId="29" fillId="0" borderId="0" xfId="6" applyFont="1" applyFill="1" applyBorder="1" applyAlignment="1" applyProtection="1">
      <alignment vertical="center"/>
      <protection locked="0"/>
    </xf>
    <xf numFmtId="0" fontId="31" fillId="0" borderId="0" xfId="16" applyFont="1" applyBorder="1" applyAlignment="1">
      <alignment horizontal="center" vertical="center"/>
    </xf>
    <xf numFmtId="0" fontId="31" fillId="0" borderId="0" xfId="43" applyFont="1" applyFill="1" applyBorder="1" applyAlignment="1">
      <alignment horizontal="left"/>
    </xf>
    <xf numFmtId="0" fontId="29" fillId="0" borderId="0" xfId="4" applyFont="1" applyAlignment="1">
      <alignment horizontal="left" vertical="center"/>
    </xf>
    <xf numFmtId="0" fontId="29" fillId="0" borderId="0" xfId="16" applyFont="1" applyBorder="1" applyAlignment="1">
      <alignment vertical="center"/>
    </xf>
    <xf numFmtId="1" fontId="31" fillId="0" borderId="0" xfId="16" applyNumberFormat="1" applyFont="1" applyBorder="1" applyAlignment="1">
      <alignment horizontal="left" vertical="center"/>
    </xf>
    <xf numFmtId="0" fontId="31" fillId="0" borderId="0" xfId="4" applyFont="1" applyAlignment="1">
      <alignment horizontal="left" vertical="center"/>
    </xf>
    <xf numFmtId="0" fontId="9" fillId="0" borderId="0" xfId="4" applyFont="1" applyAlignment="1">
      <alignment horizontal="center" vertical="center"/>
    </xf>
    <xf numFmtId="0" fontId="3" fillId="0" borderId="0" xfId="4" applyFont="1" applyAlignment="1">
      <alignment vertical="center"/>
    </xf>
    <xf numFmtId="0" fontId="9" fillId="0" borderId="0" xfId="4" quotePrefix="1" applyFont="1" applyAlignment="1">
      <alignment vertical="center"/>
    </xf>
    <xf numFmtId="0" fontId="9" fillId="0" borderId="0" xfId="2" applyFont="1" applyBorder="1" applyAlignment="1">
      <alignment vertical="center"/>
    </xf>
    <xf numFmtId="0" fontId="29" fillId="0" borderId="0" xfId="2" applyFont="1" applyBorder="1" applyAlignment="1">
      <alignment vertical="center"/>
    </xf>
    <xf numFmtId="0" fontId="29" fillId="0" borderId="0" xfId="4" applyFont="1" applyBorder="1" applyAlignment="1">
      <alignment horizontal="center" vertical="center"/>
    </xf>
    <xf numFmtId="0" fontId="9" fillId="0" borderId="0" xfId="4" applyFont="1" applyBorder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4" fillId="0" borderId="0" xfId="4" applyFont="1" applyAlignment="1">
      <alignment vertical="center"/>
    </xf>
    <xf numFmtId="0" fontId="10" fillId="0" borderId="0" xfId="4" applyFont="1" applyAlignment="1">
      <alignment horizontal="center" vertical="center"/>
    </xf>
    <xf numFmtId="0" fontId="10" fillId="0" borderId="0" xfId="4" applyFont="1" applyBorder="1" applyAlignment="1">
      <alignment horizontal="center" vertical="center"/>
    </xf>
    <xf numFmtId="0" fontId="30" fillId="0" borderId="0" xfId="4" applyFont="1" applyAlignment="1">
      <alignment horizontal="right" vertical="center"/>
    </xf>
    <xf numFmtId="0" fontId="9" fillId="0" borderId="3" xfId="4" applyFont="1" applyBorder="1" applyAlignment="1">
      <alignment vertical="center"/>
    </xf>
    <xf numFmtId="0" fontId="35" fillId="0" borderId="0" xfId="4" applyFont="1" applyBorder="1" applyAlignment="1">
      <alignment vertical="center"/>
    </xf>
    <xf numFmtId="0" fontId="36" fillId="0" borderId="0" xfId="4" applyFont="1" applyBorder="1" applyAlignment="1">
      <alignment vertical="center"/>
    </xf>
    <xf numFmtId="0" fontId="29" fillId="0" borderId="0" xfId="4" quotePrefix="1" applyFont="1" applyBorder="1" applyAlignment="1">
      <alignment vertical="center" shrinkToFit="1"/>
    </xf>
    <xf numFmtId="0" fontId="36" fillId="0" borderId="0" xfId="4" applyFont="1" applyAlignment="1">
      <alignment vertical="center"/>
    </xf>
    <xf numFmtId="0" fontId="36" fillId="0" borderId="0" xfId="4" applyFont="1" applyBorder="1" applyAlignment="1">
      <alignment horizontal="center" vertical="center"/>
    </xf>
    <xf numFmtId="0" fontId="33" fillId="0" borderId="0" xfId="4" applyFont="1" applyBorder="1" applyAlignment="1">
      <alignment vertical="center"/>
    </xf>
    <xf numFmtId="0" fontId="34" fillId="0" borderId="0" xfId="16" applyFont="1" applyBorder="1" applyAlignment="1">
      <alignment vertical="center"/>
    </xf>
    <xf numFmtId="0" fontId="36" fillId="0" borderId="0" xfId="16" applyFont="1" applyBorder="1" applyAlignment="1">
      <alignment vertical="center"/>
    </xf>
    <xf numFmtId="0" fontId="10" fillId="0" borderId="0" xfId="16" applyFont="1" applyBorder="1" applyAlignment="1">
      <alignment vertical="center"/>
    </xf>
    <xf numFmtId="0" fontId="38" fillId="0" borderId="0" xfId="43" applyFont="1" applyBorder="1" applyAlignment="1">
      <alignment horizontal="left" vertical="center"/>
    </xf>
    <xf numFmtId="0" fontId="34" fillId="0" borderId="1" xfId="4" applyFont="1" applyBorder="1" applyAlignment="1">
      <alignment vertical="center"/>
    </xf>
    <xf numFmtId="0" fontId="36" fillId="0" borderId="1" xfId="4" applyFont="1" applyBorder="1" applyAlignment="1">
      <alignment vertical="center"/>
    </xf>
    <xf numFmtId="0" fontId="36" fillId="0" borderId="1" xfId="4" applyFont="1" applyBorder="1" applyAlignment="1">
      <alignment horizontal="center" vertical="center"/>
    </xf>
    <xf numFmtId="0" fontId="40" fillId="0" borderId="1" xfId="4" applyFont="1" applyBorder="1" applyAlignment="1">
      <alignment vertical="center"/>
    </xf>
    <xf numFmtId="0" fontId="10" fillId="0" borderId="1" xfId="4" applyFont="1" applyBorder="1" applyAlignment="1">
      <alignment vertical="center"/>
    </xf>
    <xf numFmtId="0" fontId="30" fillId="0" borderId="1" xfId="4" applyFont="1" applyBorder="1" applyAlignment="1">
      <alignment vertical="center"/>
    </xf>
    <xf numFmtId="0" fontId="30" fillId="0" borderId="0" xfId="43" applyFont="1" applyBorder="1" applyAlignment="1">
      <alignment horizontal="left" vertical="center"/>
    </xf>
    <xf numFmtId="0" fontId="41" fillId="0" borderId="3" xfId="4" applyFont="1" applyBorder="1" applyAlignment="1">
      <alignment vertical="center"/>
    </xf>
    <xf numFmtId="0" fontId="9" fillId="0" borderId="3" xfId="0" quotePrefix="1" applyFont="1" applyFill="1" applyBorder="1" applyAlignment="1">
      <alignment vertical="center"/>
    </xf>
    <xf numFmtId="0" fontId="3" fillId="7" borderId="3" xfId="0" applyFont="1" applyFill="1" applyBorder="1" applyAlignment="1"/>
    <xf numFmtId="177" fontId="9" fillId="0" borderId="3" xfId="0" quotePrefix="1" applyNumberFormat="1" applyFont="1" applyFill="1" applyBorder="1" applyAlignment="1"/>
    <xf numFmtId="0" fontId="30" fillId="0" borderId="0" xfId="4" applyFont="1" applyAlignment="1">
      <alignment horizontal="center" vertical="center"/>
    </xf>
    <xf numFmtId="0" fontId="30" fillId="0" borderId="0" xfId="16" applyFont="1" applyBorder="1" applyAlignment="1">
      <alignment vertical="center"/>
    </xf>
    <xf numFmtId="1" fontId="36" fillId="0" borderId="0" xfId="16" applyNumberFormat="1" applyFont="1" applyBorder="1" applyAlignment="1">
      <alignment horizontal="left" vertical="center"/>
    </xf>
    <xf numFmtId="0" fontId="36" fillId="0" borderId="0" xfId="4" applyFont="1" applyAlignment="1">
      <alignment horizontal="left" vertical="center"/>
    </xf>
    <xf numFmtId="0" fontId="33" fillId="0" borderId="0" xfId="16" applyFont="1" applyBorder="1" applyAlignment="1">
      <alignment horizontal="center" vertical="center"/>
    </xf>
    <xf numFmtId="175" fontId="10" fillId="0" borderId="0" xfId="16" quotePrefix="1" applyNumberFormat="1" applyFont="1" applyBorder="1" applyAlignment="1">
      <alignment vertical="center"/>
    </xf>
    <xf numFmtId="175" fontId="10" fillId="0" borderId="0" xfId="16" applyNumberFormat="1" applyFont="1" applyBorder="1" applyAlignment="1">
      <alignment vertical="center"/>
    </xf>
    <xf numFmtId="0" fontId="34" fillId="0" borderId="0" xfId="16" applyFont="1" applyBorder="1" applyAlignment="1">
      <alignment horizontal="left" vertical="center"/>
    </xf>
    <xf numFmtId="0" fontId="36" fillId="0" borderId="0" xfId="16" applyFont="1" applyBorder="1" applyAlignment="1">
      <alignment horizontal="center" vertical="center"/>
    </xf>
    <xf numFmtId="0" fontId="36" fillId="0" borderId="0" xfId="16" applyFont="1" applyBorder="1" applyAlignment="1">
      <alignment horizontal="left" vertical="center"/>
    </xf>
    <xf numFmtId="0" fontId="34" fillId="0" borderId="0" xfId="4" applyFont="1" applyBorder="1" applyAlignment="1">
      <alignment vertical="center"/>
    </xf>
    <xf numFmtId="0" fontId="40" fillId="0" borderId="0" xfId="4" applyFont="1" applyAlignment="1">
      <alignment vertical="center"/>
    </xf>
    <xf numFmtId="164" fontId="10" fillId="0" borderId="0" xfId="16" applyNumberFormat="1" applyFont="1" applyBorder="1" applyAlignment="1">
      <alignment horizontal="left" vertical="center"/>
    </xf>
    <xf numFmtId="0" fontId="40" fillId="0" borderId="0" xfId="16" applyFont="1" applyBorder="1" applyAlignment="1">
      <alignment vertical="center"/>
    </xf>
    <xf numFmtId="0" fontId="33" fillId="0" borderId="0" xfId="4" applyFont="1" applyAlignment="1">
      <alignment vertical="center"/>
    </xf>
    <xf numFmtId="0" fontId="5" fillId="0" borderId="0" xfId="16" applyFont="1" applyBorder="1" applyAlignment="1">
      <alignment horizontal="left" vertical="center"/>
    </xf>
    <xf numFmtId="0" fontId="33" fillId="0" borderId="0" xfId="4" applyFont="1" applyBorder="1" applyAlignment="1">
      <alignment horizontal="center" vertical="center"/>
    </xf>
    <xf numFmtId="0" fontId="42" fillId="0" borderId="0" xfId="4" applyFont="1" applyAlignment="1">
      <alignment vertical="center"/>
    </xf>
    <xf numFmtId="0" fontId="42" fillId="0" borderId="0" xfId="4" applyFont="1" applyBorder="1" applyAlignment="1">
      <alignment vertical="center"/>
    </xf>
    <xf numFmtId="0" fontId="29" fillId="0" borderId="0" xfId="45" applyFont="1" applyBorder="1" applyAlignment="1">
      <alignment vertical="center"/>
    </xf>
    <xf numFmtId="0" fontId="9" fillId="0" borderId="0" xfId="4" quotePrefix="1" applyFont="1" applyBorder="1" applyAlignment="1">
      <alignment vertical="center"/>
    </xf>
    <xf numFmtId="0" fontId="10" fillId="0" borderId="0" xfId="4" quotePrefix="1" applyFont="1" applyBorder="1" applyAlignment="1">
      <alignment vertical="center"/>
    </xf>
    <xf numFmtId="164" fontId="30" fillId="0" borderId="0" xfId="4" applyNumberFormat="1" applyFont="1" applyBorder="1" applyAlignment="1">
      <alignment vertical="center"/>
    </xf>
    <xf numFmtId="2" fontId="30" fillId="0" borderId="0" xfId="16" applyNumberFormat="1" applyFont="1" applyBorder="1" applyAlignment="1">
      <alignment vertical="center"/>
    </xf>
    <xf numFmtId="1" fontId="30" fillId="0" borderId="0" xfId="16" applyNumberFormat="1" applyFont="1" applyBorder="1" applyAlignment="1">
      <alignment vertical="center"/>
    </xf>
    <xf numFmtId="164" fontId="10" fillId="0" borderId="0" xfId="4" applyNumberFormat="1" applyFont="1" applyBorder="1" applyAlignment="1">
      <alignment vertical="center"/>
    </xf>
    <xf numFmtId="0" fontId="45" fillId="5" borderId="0" xfId="0" applyFont="1" applyFill="1" applyAlignment="1">
      <alignment horizontal="center" vertical="center"/>
    </xf>
    <xf numFmtId="0" fontId="44" fillId="5" borderId="0" xfId="0" applyFont="1" applyFill="1" applyAlignment="1">
      <alignment vertical="center"/>
    </xf>
    <xf numFmtId="0" fontId="44" fillId="5" borderId="0" xfId="0" applyFont="1" applyFill="1" applyAlignment="1">
      <alignment horizontal="center" vertical="center"/>
    </xf>
    <xf numFmtId="0" fontId="48" fillId="0" borderId="0" xfId="0" applyFont="1" applyFill="1" applyBorder="1" applyAlignment="1">
      <alignment vertical="center"/>
    </xf>
    <xf numFmtId="0" fontId="44" fillId="5" borderId="0" xfId="0" applyFont="1" applyFill="1" applyAlignment="1">
      <alignment horizontal="left" vertical="center"/>
    </xf>
    <xf numFmtId="0" fontId="44" fillId="5" borderId="0" xfId="0" applyFont="1" applyFill="1" applyAlignment="1">
      <alignment horizontal="right" vertical="center"/>
    </xf>
    <xf numFmtId="0" fontId="49" fillId="5" borderId="0" xfId="0" applyFont="1" applyFill="1" applyAlignment="1">
      <alignment horizontal="center" vertical="center"/>
    </xf>
    <xf numFmtId="0" fontId="50" fillId="5" borderId="0" xfId="0" applyFont="1" applyFill="1" applyAlignment="1">
      <alignment horizontal="center" vertical="center"/>
    </xf>
    <xf numFmtId="0" fontId="52" fillId="11" borderId="13" xfId="0" applyFont="1" applyFill="1" applyBorder="1" applyAlignment="1">
      <alignment horizontal="center" vertical="center"/>
    </xf>
    <xf numFmtId="0" fontId="48" fillId="11" borderId="13" xfId="0" applyFont="1" applyFill="1" applyBorder="1" applyAlignment="1">
      <alignment horizontal="center" vertical="center"/>
    </xf>
    <xf numFmtId="0" fontId="48" fillId="11" borderId="15" xfId="0" applyFont="1" applyFill="1" applyBorder="1" applyAlignment="1">
      <alignment horizontal="center" vertical="center"/>
    </xf>
    <xf numFmtId="0" fontId="54" fillId="13" borderId="15" xfId="0" applyFont="1" applyFill="1" applyBorder="1" applyAlignment="1">
      <alignment horizontal="center"/>
    </xf>
    <xf numFmtId="0" fontId="43" fillId="10" borderId="13" xfId="0" applyFont="1" applyFill="1" applyBorder="1" applyAlignment="1">
      <alignment horizontal="center" vertical="center"/>
    </xf>
    <xf numFmtId="0" fontId="48" fillId="14" borderId="13" xfId="0" applyFont="1" applyFill="1" applyBorder="1" applyAlignment="1">
      <alignment horizontal="center" vertical="center"/>
    </xf>
    <xf numFmtId="0" fontId="48" fillId="9" borderId="13" xfId="0" applyFont="1" applyFill="1" applyBorder="1" applyAlignment="1">
      <alignment horizontal="center" vertical="center"/>
    </xf>
    <xf numFmtId="0" fontId="48" fillId="14" borderId="15" xfId="0" applyFont="1" applyFill="1" applyBorder="1" applyAlignment="1">
      <alignment horizontal="center" vertical="center"/>
    </xf>
    <xf numFmtId="1" fontId="48" fillId="7" borderId="13" xfId="0" applyNumberFormat="1" applyFont="1" applyFill="1" applyBorder="1" applyAlignment="1">
      <alignment horizontal="center" vertical="center"/>
    </xf>
    <xf numFmtId="167" fontId="57" fillId="7" borderId="13" xfId="0" applyNumberFormat="1" applyFont="1" applyFill="1" applyBorder="1" applyAlignment="1">
      <alignment horizontal="center" vertical="center"/>
    </xf>
    <xf numFmtId="167" fontId="48" fillId="7" borderId="13" xfId="0" applyNumberFormat="1" applyFont="1" applyFill="1" applyBorder="1" applyAlignment="1">
      <alignment horizontal="center" vertical="center"/>
    </xf>
    <xf numFmtId="168" fontId="58" fillId="7" borderId="13" xfId="0" applyNumberFormat="1" applyFont="1" applyFill="1" applyBorder="1" applyAlignment="1">
      <alignment horizontal="center" vertical="center"/>
    </xf>
    <xf numFmtId="168" fontId="48" fillId="7" borderId="13" xfId="0" applyNumberFormat="1" applyFont="1" applyFill="1" applyBorder="1" applyAlignment="1">
      <alignment horizontal="center" vertical="center"/>
    </xf>
    <xf numFmtId="167" fontId="58" fillId="7" borderId="13" xfId="0" applyNumberFormat="1" applyFont="1" applyFill="1" applyBorder="1" applyAlignment="1">
      <alignment horizontal="center" vertical="center"/>
    </xf>
    <xf numFmtId="169" fontId="48" fillId="7" borderId="13" xfId="0" applyNumberFormat="1" applyFont="1" applyFill="1" applyBorder="1" applyAlignment="1">
      <alignment horizontal="center" vertical="center"/>
    </xf>
    <xf numFmtId="168" fontId="48" fillId="7" borderId="16" xfId="0" applyNumberFormat="1" applyFont="1" applyFill="1" applyBorder="1" applyAlignment="1">
      <alignment horizontal="center" vertical="center"/>
    </xf>
    <xf numFmtId="178" fontId="48" fillId="7" borderId="16" xfId="0" applyNumberFormat="1" applyFont="1" applyFill="1" applyBorder="1" applyAlignment="1">
      <alignment horizontal="center" vertical="center"/>
    </xf>
    <xf numFmtId="2" fontId="48" fillId="7" borderId="13" xfId="0" applyNumberFormat="1" applyFont="1" applyFill="1" applyBorder="1" applyAlignment="1">
      <alignment horizontal="center" vertical="center"/>
    </xf>
    <xf numFmtId="2" fontId="59" fillId="13" borderId="13" xfId="0" applyNumberFormat="1" applyFont="1" applyFill="1" applyBorder="1" applyAlignment="1">
      <alignment horizontal="center" vertical="center"/>
    </xf>
    <xf numFmtId="0" fontId="23" fillId="5" borderId="0" xfId="0" applyFont="1" applyFill="1" applyAlignment="1">
      <alignment horizontal="center" vertical="center"/>
    </xf>
    <xf numFmtId="167" fontId="45" fillId="7" borderId="3" xfId="0" applyNumberFormat="1" applyFont="1" applyFill="1" applyBorder="1" applyAlignment="1">
      <alignment vertical="center"/>
    </xf>
    <xf numFmtId="0" fontId="45" fillId="0" borderId="0" xfId="0" applyFont="1" applyFill="1" applyAlignment="1">
      <alignment horizontal="center" vertical="center"/>
    </xf>
    <xf numFmtId="0" fontId="45" fillId="10" borderId="0" xfId="0" applyFont="1" applyFill="1" applyAlignment="1">
      <alignment horizontal="center" vertical="center"/>
    </xf>
    <xf numFmtId="167" fontId="45" fillId="7" borderId="0" xfId="0" applyNumberFormat="1" applyFont="1" applyFill="1" applyBorder="1" applyAlignment="1">
      <alignment vertical="center"/>
    </xf>
    <xf numFmtId="0" fontId="19" fillId="7" borderId="0" xfId="20" applyFont="1" applyFill="1" applyBorder="1" applyAlignment="1">
      <alignment horizontal="center" vertical="center"/>
    </xf>
    <xf numFmtId="0" fontId="9" fillId="7" borderId="0" xfId="20" applyFont="1" applyFill="1" applyBorder="1" applyAlignment="1">
      <alignment horizontal="center" vertical="center"/>
    </xf>
    <xf numFmtId="167" fontId="9" fillId="7" borderId="0" xfId="20" applyNumberFormat="1" applyFont="1" applyFill="1" applyBorder="1" applyAlignment="1">
      <alignment horizontal="center" vertical="center"/>
    </xf>
    <xf numFmtId="0" fontId="60" fillId="7" borderId="0" xfId="20" applyFont="1" applyFill="1" applyBorder="1" applyAlignment="1">
      <alignment horizontal="center" vertical="center"/>
    </xf>
    <xf numFmtId="2" fontId="60" fillId="7" borderId="0" xfId="20" applyNumberFormat="1" applyFont="1" applyFill="1" applyBorder="1" applyAlignment="1">
      <alignment horizontal="center" vertical="center"/>
    </xf>
    <xf numFmtId="178" fontId="23" fillId="7" borderId="0" xfId="0" applyNumberFormat="1" applyFont="1" applyFill="1" applyBorder="1" applyAlignment="1">
      <alignment horizontal="center" vertical="center"/>
    </xf>
    <xf numFmtId="2" fontId="23" fillId="7" borderId="0" xfId="0" applyNumberFormat="1" applyFont="1" applyFill="1" applyBorder="1" applyAlignment="1">
      <alignment horizontal="center" vertical="center"/>
    </xf>
    <xf numFmtId="167" fontId="23" fillId="7" borderId="0" xfId="0" applyNumberFormat="1" applyFont="1" applyFill="1" applyBorder="1" applyAlignment="1">
      <alignment horizontal="center" vertical="center"/>
    </xf>
    <xf numFmtId="0" fontId="45" fillId="7" borderId="0" xfId="0" applyFont="1" applyFill="1" applyBorder="1" applyAlignment="1">
      <alignment horizontal="center" vertical="center"/>
    </xf>
    <xf numFmtId="2" fontId="45" fillId="7" borderId="0" xfId="0" applyNumberFormat="1" applyFont="1" applyFill="1" applyBorder="1" applyAlignment="1">
      <alignment horizontal="center" vertical="center"/>
    </xf>
    <xf numFmtId="2" fontId="9" fillId="7" borderId="0" xfId="20" applyNumberFormat="1" applyFont="1" applyFill="1" applyBorder="1" applyAlignment="1">
      <alignment horizontal="center" vertical="center"/>
    </xf>
    <xf numFmtId="167" fontId="60" fillId="7" borderId="0" xfId="20" applyNumberFormat="1" applyFont="1" applyFill="1" applyBorder="1" applyAlignment="1">
      <alignment horizontal="center" vertical="center"/>
    </xf>
    <xf numFmtId="167" fontId="45" fillId="7" borderId="0" xfId="0" applyNumberFormat="1" applyFont="1" applyFill="1" applyBorder="1" applyAlignment="1">
      <alignment horizontal="center" vertical="center"/>
    </xf>
    <xf numFmtId="167" fontId="61" fillId="7" borderId="0" xfId="0" applyNumberFormat="1" applyFont="1" applyFill="1" applyBorder="1" applyAlignment="1">
      <alignment horizontal="center" vertical="center"/>
    </xf>
    <xf numFmtId="0" fontId="62" fillId="0" borderId="0" xfId="52" applyFont="1" applyFill="1" applyBorder="1" applyAlignment="1" applyProtection="1">
      <alignment vertical="center"/>
      <protection locked="0"/>
    </xf>
    <xf numFmtId="0" fontId="9" fillId="0" borderId="0" xfId="21" applyFont="1" applyFill="1" applyAlignment="1">
      <alignment horizontal="center" vertical="center"/>
    </xf>
    <xf numFmtId="0" fontId="63" fillId="0" borderId="0" xfId="52" applyFont="1" applyFill="1" applyBorder="1" applyAlignment="1" applyProtection="1">
      <alignment vertical="center"/>
      <protection locked="0"/>
    </xf>
    <xf numFmtId="179" fontId="67" fillId="17" borderId="4" xfId="52" applyNumberFormat="1" applyFont="1" applyFill="1" applyBorder="1" applyAlignment="1" applyProtection="1">
      <alignment vertical="center"/>
      <protection locked="0"/>
    </xf>
    <xf numFmtId="179" fontId="68" fillId="17" borderId="3" xfId="52" applyNumberFormat="1" applyFont="1" applyFill="1" applyBorder="1" applyAlignment="1" applyProtection="1">
      <alignment vertical="center"/>
      <protection locked="0"/>
    </xf>
    <xf numFmtId="179" fontId="67" fillId="17" borderId="5" xfId="52" applyNumberFormat="1" applyFont="1" applyFill="1" applyBorder="1" applyAlignment="1" applyProtection="1">
      <alignment horizontal="center" vertical="center"/>
      <protection locked="0"/>
    </xf>
    <xf numFmtId="179" fontId="68" fillId="17" borderId="8" xfId="52" applyNumberFormat="1" applyFont="1" applyFill="1" applyBorder="1" applyAlignment="1" applyProtection="1">
      <alignment vertical="center"/>
      <protection locked="0"/>
    </xf>
    <xf numFmtId="179" fontId="68" fillId="17" borderId="9" xfId="52" applyNumberFormat="1" applyFont="1" applyFill="1" applyBorder="1" applyAlignment="1" applyProtection="1">
      <alignment vertical="center"/>
      <protection locked="0"/>
    </xf>
    <xf numFmtId="179" fontId="64" fillId="17" borderId="6" xfId="52" quotePrefix="1" applyNumberFormat="1" applyFont="1" applyFill="1" applyBorder="1" applyAlignment="1" applyProtection="1">
      <alignment horizontal="center" vertical="center"/>
      <protection locked="0"/>
    </xf>
    <xf numFmtId="179" fontId="64" fillId="17" borderId="13" xfId="52" quotePrefix="1" applyNumberFormat="1" applyFont="1" applyFill="1" applyBorder="1" applyAlignment="1" applyProtection="1">
      <alignment horizontal="center" vertical="center"/>
      <protection locked="0"/>
    </xf>
    <xf numFmtId="0" fontId="69" fillId="0" borderId="6" xfId="21" applyFont="1" applyFill="1" applyBorder="1" applyAlignment="1">
      <alignment horizontal="right" vertical="center"/>
    </xf>
    <xf numFmtId="0" fontId="70" fillId="0" borderId="2" xfId="21" applyFont="1" applyFill="1" applyBorder="1" applyAlignment="1">
      <alignment horizontal="left" vertical="center"/>
    </xf>
    <xf numFmtId="0" fontId="69" fillId="10" borderId="13" xfId="21" applyFont="1" applyFill="1" applyBorder="1" applyAlignment="1">
      <alignment horizontal="center" vertical="center"/>
    </xf>
    <xf numFmtId="0" fontId="70" fillId="10" borderId="7" xfId="21" applyFont="1" applyFill="1" applyBorder="1" applyAlignment="1">
      <alignment horizontal="left" vertical="center"/>
    </xf>
    <xf numFmtId="0" fontId="70" fillId="0" borderId="3" xfId="21" applyFont="1" applyFill="1" applyBorder="1" applyAlignment="1">
      <alignment horizontal="right" vertical="center"/>
    </xf>
    <xf numFmtId="0" fontId="70" fillId="0" borderId="3" xfId="21" applyFont="1" applyFill="1" applyBorder="1" applyAlignment="1">
      <alignment horizontal="left" vertical="center"/>
    </xf>
    <xf numFmtId="0" fontId="70" fillId="0" borderId="0" xfId="21" applyFont="1" applyFill="1" applyBorder="1" applyAlignment="1">
      <alignment horizontal="right" vertical="center"/>
    </xf>
    <xf numFmtId="0" fontId="70" fillId="0" borderId="0" xfId="21" applyFont="1" applyFill="1" applyBorder="1" applyAlignment="1">
      <alignment horizontal="left" vertical="center"/>
    </xf>
    <xf numFmtId="0" fontId="70" fillId="0" borderId="0" xfId="52" applyFont="1" applyAlignment="1" applyProtection="1">
      <alignment horizontal="center" vertical="center"/>
      <protection locked="0"/>
    </xf>
    <xf numFmtId="0" fontId="3" fillId="0" borderId="0" xfId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9" fillId="0" borderId="0" xfId="4" applyFont="1" applyAlignment="1">
      <alignment horizontal="center" vertical="center"/>
    </xf>
    <xf numFmtId="0" fontId="9" fillId="0" borderId="0" xfId="4" applyFont="1" applyBorder="1" applyAlignment="1">
      <alignment horizontal="center" vertical="center"/>
    </xf>
    <xf numFmtId="1" fontId="9" fillId="0" borderId="0" xfId="16" quotePrefix="1" applyNumberFormat="1" applyFont="1" applyBorder="1" applyAlignment="1">
      <alignment horizontal="left" vertical="center"/>
    </xf>
    <xf numFmtId="0" fontId="10" fillId="0" borderId="0" xfId="4" applyFont="1" applyBorder="1" applyAlignment="1">
      <alignment horizontal="center" vertical="center"/>
    </xf>
    <xf numFmtId="0" fontId="75" fillId="0" borderId="0" xfId="4" applyFont="1" applyBorder="1" applyAlignment="1">
      <alignment vertical="center"/>
    </xf>
    <xf numFmtId="0" fontId="75" fillId="0" borderId="0" xfId="4" applyFont="1" applyAlignment="1">
      <alignment vertical="center"/>
    </xf>
    <xf numFmtId="0" fontId="75" fillId="0" borderId="0" xfId="4" applyFont="1" applyAlignment="1">
      <alignment horizontal="center" vertical="center"/>
    </xf>
    <xf numFmtId="0" fontId="76" fillId="0" borderId="0" xfId="4" applyFont="1" applyBorder="1" applyAlignment="1">
      <alignment vertical="center"/>
    </xf>
    <xf numFmtId="0" fontId="76" fillId="0" borderId="0" xfId="4" applyFont="1" applyAlignment="1">
      <alignment vertical="center"/>
    </xf>
    <xf numFmtId="0" fontId="75" fillId="0" borderId="0" xfId="4" applyFont="1" applyBorder="1" applyAlignment="1">
      <alignment horizontal="center" vertical="center"/>
    </xf>
    <xf numFmtId="0" fontId="75" fillId="0" borderId="0" xfId="16" applyFont="1" applyBorder="1" applyAlignment="1">
      <alignment vertical="center"/>
    </xf>
    <xf numFmtId="0" fontId="76" fillId="0" borderId="0" xfId="16" applyFont="1" applyBorder="1" applyAlignment="1">
      <alignment vertical="center"/>
    </xf>
    <xf numFmtId="0" fontId="77" fillId="0" borderId="0" xfId="43" applyFont="1" applyBorder="1" applyAlignment="1">
      <alignment horizontal="left" vertical="center"/>
    </xf>
    <xf numFmtId="0" fontId="76" fillId="0" borderId="0" xfId="43" applyFont="1" applyBorder="1" applyAlignment="1">
      <alignment horizontal="left" vertical="center"/>
    </xf>
    <xf numFmtId="0" fontId="76" fillId="0" borderId="0" xfId="16" applyFont="1" applyBorder="1" applyAlignment="1">
      <alignment horizontal="left" vertical="center"/>
    </xf>
    <xf numFmtId="0" fontId="76" fillId="0" borderId="0" xfId="43" applyFont="1" applyFill="1" applyBorder="1" applyAlignment="1">
      <alignment horizontal="left" vertical="center"/>
    </xf>
    <xf numFmtId="170" fontId="29" fillId="0" borderId="1" xfId="6" applyFont="1" applyFill="1" applyBorder="1" applyAlignment="1" applyProtection="1">
      <alignment vertical="center"/>
      <protection locked="0"/>
    </xf>
    <xf numFmtId="0" fontId="29" fillId="0" borderId="1" xfId="4" applyFont="1" applyBorder="1" applyAlignment="1">
      <alignment horizontal="left" vertical="center"/>
    </xf>
    <xf numFmtId="0" fontId="75" fillId="0" borderId="0" xfId="16" applyFont="1" applyBorder="1" applyAlignment="1">
      <alignment horizontal="left" vertical="center"/>
    </xf>
    <xf numFmtId="0" fontId="76" fillId="0" borderId="0" xfId="16" quotePrefix="1" applyFont="1" applyBorder="1" applyAlignment="1">
      <alignment vertical="center"/>
    </xf>
    <xf numFmtId="1" fontId="9" fillId="0" borderId="0" xfId="16" quotePrefix="1" applyNumberFormat="1" applyFont="1" applyBorder="1" applyAlignment="1">
      <alignment vertical="center"/>
    </xf>
    <xf numFmtId="1" fontId="76" fillId="0" borderId="0" xfId="16" applyNumberFormat="1" applyFont="1" applyBorder="1" applyAlignment="1">
      <alignment horizontal="left" vertical="center"/>
    </xf>
    <xf numFmtId="1" fontId="76" fillId="0" borderId="0" xfId="16" quotePrefix="1" applyNumberFormat="1" applyFont="1" applyBorder="1" applyAlignment="1">
      <alignment horizontal="left" vertical="center"/>
    </xf>
    <xf numFmtId="175" fontId="9" fillId="0" borderId="0" xfId="16" quotePrefix="1" applyNumberFormat="1" applyFont="1" applyBorder="1" applyAlignment="1">
      <alignment vertical="center"/>
    </xf>
    <xf numFmtId="0" fontId="78" fillId="0" borderId="0" xfId="16" applyFont="1" applyBorder="1" applyAlignment="1">
      <alignment horizontal="left" vertical="center"/>
    </xf>
    <xf numFmtId="9" fontId="78" fillId="0" borderId="0" xfId="16" applyNumberFormat="1" applyFont="1" applyBorder="1" applyAlignment="1">
      <alignment horizontal="left" vertical="center"/>
    </xf>
    <xf numFmtId="175" fontId="9" fillId="0" borderId="0" xfId="16" applyNumberFormat="1" applyFont="1" applyBorder="1" applyAlignment="1">
      <alignment vertical="center"/>
    </xf>
    <xf numFmtId="0" fontId="9" fillId="0" borderId="0" xfId="4" applyFont="1" applyAlignment="1">
      <alignment horizontal="left" vertical="center"/>
    </xf>
    <xf numFmtId="0" fontId="22" fillId="0" borderId="0" xfId="14" applyFont="1"/>
    <xf numFmtId="165" fontId="76" fillId="0" borderId="0" xfId="4" applyNumberFormat="1" applyFont="1" applyAlignment="1">
      <alignment horizontal="left" vertical="center"/>
    </xf>
    <xf numFmtId="164" fontId="76" fillId="0" borderId="0" xfId="4" applyNumberFormat="1" applyFont="1" applyAlignment="1">
      <alignment vertical="center"/>
    </xf>
    <xf numFmtId="0" fontId="76" fillId="0" borderId="1" xfId="4" applyFont="1" applyBorder="1" applyAlignment="1">
      <alignment vertical="center"/>
    </xf>
    <xf numFmtId="0" fontId="29" fillId="0" borderId="1" xfId="4" applyFont="1" applyBorder="1" applyAlignment="1">
      <alignment vertical="center"/>
    </xf>
    <xf numFmtId="0" fontId="76" fillId="0" borderId="0" xfId="4" applyFont="1" applyBorder="1" applyAlignment="1">
      <alignment horizontal="left" vertical="center"/>
    </xf>
    <xf numFmtId="0" fontId="76" fillId="0" borderId="0" xfId="4" applyFont="1" applyAlignment="1">
      <alignment horizontal="center" vertical="center"/>
    </xf>
    <xf numFmtId="2" fontId="76" fillId="0" borderId="0" xfId="16" applyNumberFormat="1" applyFont="1" applyBorder="1" applyAlignment="1">
      <alignment vertical="center"/>
    </xf>
    <xf numFmtId="0" fontId="79" fillId="0" borderId="0" xfId="14" applyFont="1" applyFill="1" applyBorder="1" applyAlignment="1">
      <alignment vertical="center"/>
    </xf>
    <xf numFmtId="0" fontId="10" fillId="0" borderId="0" xfId="14" applyFont="1" applyAlignment="1">
      <alignment vertical="center"/>
    </xf>
    <xf numFmtId="0" fontId="25" fillId="0" borderId="0" xfId="14"/>
    <xf numFmtId="0" fontId="3" fillId="0" borderId="0" xfId="14" applyFont="1" applyFill="1" applyAlignment="1">
      <alignment vertical="center"/>
    </xf>
    <xf numFmtId="0" fontId="5" fillId="0" borderId="0" xfId="14" applyFont="1" applyAlignment="1">
      <alignment vertical="center"/>
    </xf>
    <xf numFmtId="0" fontId="75" fillId="0" borderId="0" xfId="4" applyFont="1" applyAlignment="1">
      <alignment horizontal="left" vertical="center"/>
    </xf>
    <xf numFmtId="165" fontId="4" fillId="0" borderId="0" xfId="1" applyNumberFormat="1" applyFont="1" applyFill="1" applyBorder="1" applyAlignment="1"/>
    <xf numFmtId="0" fontId="4" fillId="0" borderId="2" xfId="0" applyFont="1" applyFill="1" applyBorder="1" applyAlignment="1"/>
    <xf numFmtId="0" fontId="4" fillId="0" borderId="1" xfId="0" applyFont="1" applyFill="1" applyBorder="1" applyAlignment="1">
      <alignment horizontal="left"/>
    </xf>
    <xf numFmtId="0" fontId="4" fillId="0" borderId="1" xfId="1" applyFont="1" applyFill="1" applyBorder="1" applyAlignment="1">
      <alignment horizontal="left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horizontal="center" vertical="center"/>
    </xf>
    <xf numFmtId="0" fontId="73" fillId="4" borderId="0" xfId="1" applyFont="1" applyFill="1" applyBorder="1" applyAlignment="1">
      <alignment horizontal="center" vertical="center"/>
    </xf>
    <xf numFmtId="165" fontId="4" fillId="0" borderId="2" xfId="1" applyNumberFormat="1" applyFont="1" applyFill="1" applyBorder="1" applyAlignment="1">
      <alignment horizontal="left"/>
    </xf>
    <xf numFmtId="165" fontId="4" fillId="0" borderId="1" xfId="1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8" fillId="5" borderId="8" xfId="2" applyFont="1" applyFill="1" applyBorder="1" applyAlignment="1">
      <alignment horizontal="center" vertical="center"/>
    </xf>
    <xf numFmtId="0" fontId="8" fillId="5" borderId="9" xfId="2" applyFont="1" applyFill="1" applyBorder="1" applyAlignment="1">
      <alignment horizontal="center" vertical="center"/>
    </xf>
    <xf numFmtId="1" fontId="8" fillId="5" borderId="8" xfId="2" applyNumberFormat="1" applyFont="1" applyFill="1" applyBorder="1" applyAlignment="1" applyProtection="1">
      <alignment horizontal="center" vertical="center"/>
    </xf>
    <xf numFmtId="1" fontId="8" fillId="5" borderId="1" xfId="2" applyNumberFormat="1" applyFont="1" applyFill="1" applyBorder="1" applyAlignment="1" applyProtection="1">
      <alignment horizontal="center" vertical="center"/>
    </xf>
    <xf numFmtId="167" fontId="8" fillId="5" borderId="8" xfId="2" applyNumberFormat="1" applyFont="1" applyFill="1" applyBorder="1" applyAlignment="1">
      <alignment horizontal="center" vertical="center"/>
    </xf>
    <xf numFmtId="167" fontId="8" fillId="5" borderId="1" xfId="2" applyNumberFormat="1" applyFont="1" applyFill="1" applyBorder="1" applyAlignment="1">
      <alignment horizontal="center" vertical="center"/>
    </xf>
    <xf numFmtId="167" fontId="8" fillId="5" borderId="9" xfId="2" applyNumberFormat="1" applyFont="1" applyFill="1" applyBorder="1" applyAlignment="1">
      <alignment horizontal="center" vertical="center"/>
    </xf>
    <xf numFmtId="0" fontId="8" fillId="5" borderId="11" xfId="2" applyFont="1" applyFill="1" applyBorder="1" applyAlignment="1">
      <alignment horizontal="center" vertical="center"/>
    </xf>
    <xf numFmtId="0" fontId="8" fillId="5" borderId="10" xfId="2" applyFont="1" applyFill="1" applyBorder="1" applyAlignment="1">
      <alignment horizontal="center" vertical="center"/>
    </xf>
    <xf numFmtId="1" fontId="8" fillId="5" borderId="11" xfId="2" applyNumberFormat="1" applyFont="1" applyFill="1" applyBorder="1" applyAlignment="1" applyProtection="1">
      <alignment horizontal="center" vertical="center"/>
    </xf>
    <xf numFmtId="1" fontId="8" fillId="5" borderId="0" xfId="2" applyNumberFormat="1" applyFont="1" applyFill="1" applyBorder="1" applyAlignment="1" applyProtection="1">
      <alignment horizontal="center" vertical="center"/>
    </xf>
    <xf numFmtId="167" fontId="8" fillId="5" borderId="11" xfId="2" applyNumberFormat="1" applyFont="1" applyFill="1" applyBorder="1" applyAlignment="1">
      <alignment horizontal="center" vertical="center"/>
    </xf>
    <xf numFmtId="167" fontId="8" fillId="5" borderId="0" xfId="2" applyNumberFormat="1" applyFont="1" applyFill="1" applyBorder="1" applyAlignment="1">
      <alignment horizontal="center" vertical="center"/>
    </xf>
    <xf numFmtId="167" fontId="8" fillId="5" borderId="10" xfId="2" applyNumberFormat="1" applyFont="1" applyFill="1" applyBorder="1" applyAlignment="1">
      <alignment horizontal="center" vertical="center"/>
    </xf>
    <xf numFmtId="167" fontId="8" fillId="5" borderId="4" xfId="2" applyNumberFormat="1" applyFont="1" applyFill="1" applyBorder="1" applyAlignment="1">
      <alignment horizontal="center" vertical="center"/>
    </xf>
    <xf numFmtId="167" fontId="8" fillId="5" borderId="3" xfId="2" applyNumberFormat="1" applyFont="1" applyFill="1" applyBorder="1" applyAlignment="1">
      <alignment horizontal="center" vertical="center"/>
    </xf>
    <xf numFmtId="167" fontId="8" fillId="5" borderId="5" xfId="2" applyNumberFormat="1" applyFont="1" applyFill="1" applyBorder="1" applyAlignment="1">
      <alignment horizontal="center" vertical="center"/>
    </xf>
    <xf numFmtId="0" fontId="8" fillId="5" borderId="1" xfId="2" applyFont="1" applyFill="1" applyBorder="1" applyAlignment="1">
      <alignment horizontal="center" vertical="center"/>
    </xf>
    <xf numFmtId="0" fontId="8" fillId="5" borderId="6" xfId="2" applyFont="1" applyFill="1" applyBorder="1" applyAlignment="1">
      <alignment horizontal="center" vertical="center"/>
    </xf>
    <xf numFmtId="0" fontId="8" fillId="5" borderId="2" xfId="2" applyFont="1" applyFill="1" applyBorder="1" applyAlignment="1">
      <alignment horizontal="center" vertical="center"/>
    </xf>
    <xf numFmtId="0" fontId="8" fillId="5" borderId="7" xfId="2" applyFont="1" applyFill="1" applyBorder="1" applyAlignment="1">
      <alignment horizontal="center" vertical="center"/>
    </xf>
    <xf numFmtId="166" fontId="8" fillId="5" borderId="8" xfId="2" applyNumberFormat="1" applyFont="1" applyFill="1" applyBorder="1" applyAlignment="1">
      <alignment horizontal="center" vertical="center"/>
    </xf>
    <xf numFmtId="166" fontId="8" fillId="5" borderId="1" xfId="2" applyNumberFormat="1" applyFont="1" applyFill="1" applyBorder="1" applyAlignment="1">
      <alignment horizontal="center" vertical="center"/>
    </xf>
    <xf numFmtId="166" fontId="8" fillId="5" borderId="9" xfId="2" applyNumberFormat="1" applyFont="1" applyFill="1" applyBorder="1" applyAlignment="1">
      <alignment horizontal="center" vertical="center"/>
    </xf>
    <xf numFmtId="0" fontId="8" fillId="5" borderId="4" xfId="2" applyFont="1" applyFill="1" applyBorder="1" applyAlignment="1">
      <alignment horizontal="center" vertical="center"/>
    </xf>
    <xf numFmtId="0" fontId="8" fillId="5" borderId="5" xfId="2" applyFont="1" applyFill="1" applyBorder="1" applyAlignment="1">
      <alignment horizontal="center" vertical="center"/>
    </xf>
    <xf numFmtId="0" fontId="8" fillId="5" borderId="3" xfId="2" applyFont="1" applyFill="1" applyBorder="1" applyAlignment="1">
      <alignment horizontal="center" vertical="center"/>
    </xf>
    <xf numFmtId="166" fontId="8" fillId="5" borderId="11" xfId="2" applyNumberFormat="1" applyFont="1" applyFill="1" applyBorder="1" applyAlignment="1">
      <alignment horizontal="center" vertical="center"/>
    </xf>
    <xf numFmtId="166" fontId="8" fillId="5" borderId="0" xfId="2" applyNumberFormat="1" applyFont="1" applyFill="1" applyBorder="1" applyAlignment="1">
      <alignment horizontal="center" vertical="center"/>
    </xf>
    <xf numFmtId="166" fontId="8" fillId="5" borderId="10" xfId="2" applyNumberFormat="1" applyFont="1" applyFill="1" applyBorder="1" applyAlignment="1">
      <alignment horizontal="center" vertical="center"/>
    </xf>
    <xf numFmtId="166" fontId="8" fillId="5" borderId="4" xfId="2" applyNumberFormat="1" applyFont="1" applyFill="1" applyBorder="1" applyAlignment="1">
      <alignment horizontal="center" vertical="center"/>
    </xf>
    <xf numFmtId="166" fontId="8" fillId="5" borderId="3" xfId="2" applyNumberFormat="1" applyFont="1" applyFill="1" applyBorder="1" applyAlignment="1">
      <alignment horizontal="center" vertical="center"/>
    </xf>
    <xf numFmtId="166" fontId="8" fillId="5" borderId="5" xfId="2" applyNumberFormat="1" applyFont="1" applyFill="1" applyBorder="1" applyAlignment="1">
      <alignment horizontal="center" vertical="center"/>
    </xf>
    <xf numFmtId="167" fontId="11" fillId="5" borderId="6" xfId="2" applyNumberFormat="1" applyFont="1" applyFill="1" applyBorder="1" applyAlignment="1">
      <alignment horizontal="center" vertical="center"/>
    </xf>
    <xf numFmtId="167" fontId="11" fillId="5" borderId="2" xfId="2" applyNumberFormat="1" applyFont="1" applyFill="1" applyBorder="1" applyAlignment="1">
      <alignment horizontal="center" vertical="center"/>
    </xf>
    <xf numFmtId="167" fontId="11" fillId="5" borderId="7" xfId="2" applyNumberFormat="1" applyFont="1" applyFill="1" applyBorder="1" applyAlignment="1">
      <alignment horizontal="center" vertical="center"/>
    </xf>
    <xf numFmtId="2" fontId="11" fillId="8" borderId="0" xfId="2" applyNumberFormat="1" applyFont="1" applyFill="1" applyBorder="1" applyAlignment="1">
      <alignment horizontal="center"/>
    </xf>
    <xf numFmtId="2" fontId="11" fillId="10" borderId="0" xfId="2" applyNumberFormat="1" applyFont="1" applyFill="1" applyBorder="1" applyAlignment="1">
      <alignment horizontal="center"/>
    </xf>
    <xf numFmtId="2" fontId="11" fillId="11" borderId="0" xfId="2" applyNumberFormat="1" applyFont="1" applyFill="1" applyBorder="1" applyAlignment="1">
      <alignment horizontal="center"/>
    </xf>
    <xf numFmtId="0" fontId="11" fillId="5" borderId="6" xfId="2" applyFont="1" applyFill="1" applyBorder="1" applyAlignment="1">
      <alignment horizontal="center" vertical="center"/>
    </xf>
    <xf numFmtId="0" fontId="11" fillId="5" borderId="2" xfId="2" applyFont="1" applyFill="1" applyBorder="1" applyAlignment="1">
      <alignment horizontal="center" vertical="center"/>
    </xf>
    <xf numFmtId="0" fontId="12" fillId="5" borderId="11" xfId="2" applyFont="1" applyFill="1" applyBorder="1" applyAlignment="1">
      <alignment horizontal="center" vertical="center"/>
    </xf>
    <xf numFmtId="0" fontId="12" fillId="5" borderId="0" xfId="2" applyFont="1" applyFill="1" applyBorder="1" applyAlignment="1">
      <alignment horizontal="center" vertical="center"/>
    </xf>
    <xf numFmtId="166" fontId="16" fillId="5" borderId="8" xfId="2" applyNumberFormat="1" applyFont="1" applyFill="1" applyBorder="1" applyAlignment="1" applyProtection="1">
      <alignment horizontal="center" vertical="center"/>
      <protection locked="0"/>
    </xf>
    <xf numFmtId="166" fontId="16" fillId="5" borderId="1" xfId="2" applyNumberFormat="1" applyFont="1" applyFill="1" applyBorder="1" applyAlignment="1" applyProtection="1">
      <alignment horizontal="center" vertical="center"/>
      <protection locked="0"/>
    </xf>
    <xf numFmtId="166" fontId="16" fillId="5" borderId="9" xfId="2" applyNumberFormat="1" applyFont="1" applyFill="1" applyBorder="1" applyAlignment="1" applyProtection="1">
      <alignment horizontal="center" vertical="center"/>
      <protection locked="0"/>
    </xf>
    <xf numFmtId="166" fontId="15" fillId="5" borderId="8" xfId="2" applyNumberFormat="1" applyFont="1" applyFill="1" applyBorder="1" applyAlignment="1" applyProtection="1">
      <alignment horizontal="center" vertical="center"/>
      <protection locked="0"/>
    </xf>
    <xf numFmtId="166" fontId="15" fillId="5" borderId="1" xfId="2" applyNumberFormat="1" applyFont="1" applyFill="1" applyBorder="1" applyAlignment="1" applyProtection="1">
      <alignment horizontal="center" vertical="center"/>
      <protection locked="0"/>
    </xf>
    <xf numFmtId="166" fontId="15" fillId="5" borderId="9" xfId="2" applyNumberFormat="1" applyFont="1" applyFill="1" applyBorder="1" applyAlignment="1" applyProtection="1">
      <alignment horizontal="center" vertical="center"/>
      <protection locked="0"/>
    </xf>
    <xf numFmtId="0" fontId="11" fillId="5" borderId="7" xfId="2" applyFont="1" applyFill="1" applyBorder="1" applyAlignment="1">
      <alignment horizontal="center" vertical="center"/>
    </xf>
    <xf numFmtId="0" fontId="15" fillId="5" borderId="11" xfId="2" applyNumberFormat="1" applyFont="1" applyFill="1" applyBorder="1" applyAlignment="1" applyProtection="1">
      <alignment horizontal="center" vertical="center"/>
      <protection locked="0"/>
    </xf>
    <xf numFmtId="0" fontId="15" fillId="5" borderId="0" xfId="2" applyNumberFormat="1" applyFont="1" applyFill="1" applyBorder="1" applyAlignment="1" applyProtection="1">
      <alignment horizontal="center" vertical="center"/>
      <protection locked="0"/>
    </xf>
    <xf numFmtId="0" fontId="15" fillId="5" borderId="10" xfId="2" applyNumberFormat="1" applyFont="1" applyFill="1" applyBorder="1" applyAlignment="1" applyProtection="1">
      <alignment horizontal="center" vertical="center"/>
      <protection locked="0"/>
    </xf>
    <xf numFmtId="166" fontId="11" fillId="5" borderId="6" xfId="2" applyNumberFormat="1" applyFont="1" applyFill="1" applyBorder="1" applyAlignment="1">
      <alignment horizontal="center" vertical="center"/>
    </xf>
    <xf numFmtId="166" fontId="11" fillId="5" borderId="2" xfId="2" applyNumberFormat="1" applyFont="1" applyFill="1" applyBorder="1" applyAlignment="1">
      <alignment horizontal="center" vertical="center"/>
    </xf>
    <xf numFmtId="166" fontId="11" fillId="5" borderId="7" xfId="2" applyNumberFormat="1" applyFont="1" applyFill="1" applyBorder="1" applyAlignment="1">
      <alignment horizontal="center" vertical="center"/>
    </xf>
    <xf numFmtId="166" fontId="15" fillId="5" borderId="11" xfId="2" applyNumberFormat="1" applyFont="1" applyFill="1" applyBorder="1" applyAlignment="1" applyProtection="1">
      <alignment horizontal="center" vertical="center"/>
      <protection locked="0"/>
    </xf>
    <xf numFmtId="166" fontId="15" fillId="5" borderId="0" xfId="2" applyNumberFormat="1" applyFont="1" applyFill="1" applyBorder="1" applyAlignment="1" applyProtection="1">
      <alignment horizontal="center" vertical="center"/>
      <protection locked="0"/>
    </xf>
    <xf numFmtId="166" fontId="15" fillId="5" borderId="10" xfId="2" applyNumberFormat="1" applyFont="1" applyFill="1" applyBorder="1" applyAlignment="1" applyProtection="1">
      <alignment horizontal="center" vertical="center"/>
      <protection locked="0"/>
    </xf>
    <xf numFmtId="0" fontId="12" fillId="5" borderId="4" xfId="2" applyFont="1" applyFill="1" applyBorder="1" applyAlignment="1">
      <alignment horizontal="center" vertical="center"/>
    </xf>
    <xf numFmtId="0" fontId="12" fillId="5" borderId="5" xfId="2" applyFont="1" applyFill="1" applyBorder="1" applyAlignment="1">
      <alignment horizontal="center" vertical="center"/>
    </xf>
    <xf numFmtId="0" fontId="12" fillId="5" borderId="8" xfId="2" applyFont="1" applyFill="1" applyBorder="1" applyAlignment="1">
      <alignment horizontal="center" vertical="center"/>
    </xf>
    <xf numFmtId="0" fontId="12" fillId="5" borderId="9" xfId="2" applyFont="1" applyFill="1" applyBorder="1" applyAlignment="1">
      <alignment horizontal="center" vertical="center"/>
    </xf>
    <xf numFmtId="166" fontId="14" fillId="6" borderId="11" xfId="2" applyNumberFormat="1" applyFont="1" applyFill="1" applyBorder="1" applyAlignment="1" applyProtection="1">
      <alignment horizontal="center" vertical="center"/>
      <protection locked="0"/>
    </xf>
    <xf numFmtId="166" fontId="14" fillId="6" borderId="0" xfId="2" applyNumberFormat="1" applyFont="1" applyFill="1" applyBorder="1" applyAlignment="1" applyProtection="1">
      <alignment horizontal="center" vertical="center"/>
      <protection locked="0"/>
    </xf>
    <xf numFmtId="166" fontId="14" fillId="6" borderId="10" xfId="2" applyNumberFormat="1" applyFont="1" applyFill="1" applyBorder="1" applyAlignment="1" applyProtection="1">
      <alignment horizontal="center" vertical="center"/>
      <protection locked="0"/>
    </xf>
    <xf numFmtId="0" fontId="12" fillId="5" borderId="3" xfId="2" applyFont="1" applyFill="1" applyBorder="1" applyAlignment="1">
      <alignment horizontal="center" vertical="center"/>
    </xf>
    <xf numFmtId="0" fontId="12" fillId="5" borderId="1" xfId="2" applyFont="1" applyFill="1" applyBorder="1" applyAlignment="1">
      <alignment horizontal="center" vertical="center"/>
    </xf>
    <xf numFmtId="0" fontId="12" fillId="5" borderId="6" xfId="2" applyFont="1" applyFill="1" applyBorder="1" applyAlignment="1">
      <alignment horizontal="center" vertical="center"/>
    </xf>
    <xf numFmtId="0" fontId="12" fillId="5" borderId="2" xfId="2" applyFont="1" applyFill="1" applyBorder="1" applyAlignment="1">
      <alignment horizontal="center" vertical="center"/>
    </xf>
    <xf numFmtId="0" fontId="12" fillId="5" borderId="7" xfId="2" applyFont="1" applyFill="1" applyBorder="1" applyAlignment="1">
      <alignment horizontal="center" vertical="center"/>
    </xf>
    <xf numFmtId="0" fontId="9" fillId="5" borderId="6" xfId="2" applyFont="1" applyFill="1" applyBorder="1" applyAlignment="1">
      <alignment horizontal="center" vertical="center"/>
    </xf>
    <xf numFmtId="0" fontId="9" fillId="5" borderId="2" xfId="2" applyFont="1" applyFill="1" applyBorder="1" applyAlignment="1">
      <alignment horizontal="center" vertical="center"/>
    </xf>
    <xf numFmtId="0" fontId="9" fillId="5" borderId="7" xfId="2" applyFont="1" applyFill="1" applyBorder="1" applyAlignment="1">
      <alignment horizontal="center" vertical="center"/>
    </xf>
    <xf numFmtId="0" fontId="15" fillId="5" borderId="4" xfId="2" applyNumberFormat="1" applyFont="1" applyFill="1" applyBorder="1" applyAlignment="1" applyProtection="1">
      <alignment horizontal="center" vertical="center"/>
      <protection locked="0"/>
    </xf>
    <xf numFmtId="0" fontId="15" fillId="5" borderId="3" xfId="2" applyNumberFormat="1" applyFont="1" applyFill="1" applyBorder="1" applyAlignment="1" applyProtection="1">
      <alignment horizontal="center" vertical="center"/>
      <protection locked="0"/>
    </xf>
    <xf numFmtId="0" fontId="15" fillId="5" borderId="5" xfId="2" applyNumberFormat="1" applyFont="1" applyFill="1" applyBorder="1" applyAlignment="1" applyProtection="1">
      <alignment horizontal="center" vertical="center"/>
      <protection locked="0"/>
    </xf>
    <xf numFmtId="166" fontId="16" fillId="5" borderId="6" xfId="2" applyNumberFormat="1" applyFont="1" applyFill="1" applyBorder="1" applyAlignment="1" applyProtection="1">
      <alignment horizontal="center" vertical="center"/>
      <protection locked="0"/>
    </xf>
    <xf numFmtId="166" fontId="16" fillId="5" borderId="2" xfId="2" applyNumberFormat="1" applyFont="1" applyFill="1" applyBorder="1" applyAlignment="1" applyProtection="1">
      <alignment horizontal="center" vertical="center"/>
      <protection locked="0"/>
    </xf>
    <xf numFmtId="166" fontId="16" fillId="5" borderId="7" xfId="2" applyNumberFormat="1" applyFont="1" applyFill="1" applyBorder="1" applyAlignment="1" applyProtection="1">
      <alignment horizontal="center" vertical="center"/>
      <protection locked="0"/>
    </xf>
    <xf numFmtId="165" fontId="4" fillId="0" borderId="1" xfId="1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center" vertical="center"/>
    </xf>
    <xf numFmtId="166" fontId="14" fillId="6" borderId="4" xfId="2" applyNumberFormat="1" applyFont="1" applyFill="1" applyBorder="1" applyAlignment="1" applyProtection="1">
      <alignment horizontal="center" vertical="center"/>
      <protection locked="0"/>
    </xf>
    <xf numFmtId="166" fontId="14" fillId="6" borderId="3" xfId="2" applyNumberFormat="1" applyFont="1" applyFill="1" applyBorder="1" applyAlignment="1" applyProtection="1">
      <alignment horizontal="center" vertical="center"/>
      <protection locked="0"/>
    </xf>
    <xf numFmtId="166" fontId="14" fillId="6" borderId="5" xfId="2" applyNumberFormat="1" applyFont="1" applyFill="1" applyBorder="1" applyAlignment="1" applyProtection="1">
      <alignment horizontal="center" vertical="center"/>
      <protection locked="0"/>
    </xf>
    <xf numFmtId="0" fontId="11" fillId="5" borderId="4" xfId="2" applyFont="1" applyFill="1" applyBorder="1" applyAlignment="1">
      <alignment horizontal="center" vertical="center"/>
    </xf>
    <xf numFmtId="0" fontId="11" fillId="5" borderId="3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74" fillId="0" borderId="0" xfId="4" applyFont="1" applyAlignment="1">
      <alignment horizontal="center" vertical="center"/>
    </xf>
    <xf numFmtId="0" fontId="29" fillId="0" borderId="0" xfId="4" quotePrefix="1" applyFont="1" applyBorder="1" applyAlignment="1">
      <alignment horizontal="center" vertical="center" shrinkToFit="1"/>
    </xf>
    <xf numFmtId="1" fontId="76" fillId="0" borderId="0" xfId="16" quotePrefix="1" applyNumberFormat="1" applyFont="1" applyBorder="1" applyAlignment="1">
      <alignment horizontal="left" vertical="center"/>
    </xf>
    <xf numFmtId="165" fontId="76" fillId="0" borderId="0" xfId="4" applyNumberFormat="1" applyFont="1" applyAlignment="1">
      <alignment horizontal="left" vertical="center"/>
    </xf>
    <xf numFmtId="0" fontId="76" fillId="0" borderId="0" xfId="4" applyFont="1" applyBorder="1" applyAlignment="1">
      <alignment horizontal="center" vertical="center"/>
    </xf>
    <xf numFmtId="0" fontId="76" fillId="0" borderId="0" xfId="4" applyFont="1" applyAlignment="1">
      <alignment horizontal="center" vertical="center"/>
    </xf>
    <xf numFmtId="180" fontId="76" fillId="0" borderId="0" xfId="16" quotePrefix="1" applyNumberFormat="1" applyFont="1" applyBorder="1" applyAlignment="1">
      <alignment horizontal="left" vertical="center"/>
    </xf>
    <xf numFmtId="180" fontId="76" fillId="0" borderId="0" xfId="16" applyNumberFormat="1" applyFont="1" applyBorder="1" applyAlignment="1">
      <alignment horizontal="left" vertical="center"/>
    </xf>
    <xf numFmtId="175" fontId="10" fillId="0" borderId="0" xfId="16" quotePrefix="1" applyNumberFormat="1" applyFont="1" applyBorder="1" applyAlignment="1">
      <alignment horizontal="left" vertical="center"/>
    </xf>
    <xf numFmtId="175" fontId="10" fillId="0" borderId="0" xfId="16" applyNumberFormat="1" applyFont="1" applyBorder="1" applyAlignment="1">
      <alignment horizontal="left" vertical="center"/>
    </xf>
    <xf numFmtId="176" fontId="10" fillId="0" borderId="0" xfId="4" applyNumberFormat="1" applyFont="1" applyBorder="1" applyAlignment="1">
      <alignment horizontal="left" vertical="center"/>
    </xf>
    <xf numFmtId="0" fontId="34" fillId="0" borderId="0" xfId="4" applyFont="1" applyBorder="1" applyAlignment="1">
      <alignment horizontal="right" vertical="center"/>
    </xf>
    <xf numFmtId="0" fontId="10" fillId="0" borderId="0" xfId="4" applyFont="1" applyBorder="1" applyAlignment="1">
      <alignment horizontal="center" vertical="center"/>
    </xf>
    <xf numFmtId="0" fontId="9" fillId="0" borderId="0" xfId="4" applyFont="1" applyBorder="1" applyAlignment="1">
      <alignment horizontal="center" vertical="center"/>
    </xf>
    <xf numFmtId="177" fontId="9" fillId="0" borderId="4" xfId="0" quotePrefix="1" applyNumberFormat="1" applyFont="1" applyFill="1" applyBorder="1" applyAlignment="1">
      <alignment horizontal="center" vertical="center"/>
    </xf>
    <xf numFmtId="177" fontId="9" fillId="0" borderId="3" xfId="0" quotePrefix="1" applyNumberFormat="1" applyFont="1" applyFill="1" applyBorder="1" applyAlignment="1">
      <alignment horizontal="center" vertical="center"/>
    </xf>
    <xf numFmtId="177" fontId="9" fillId="0" borderId="5" xfId="0" quotePrefix="1" applyNumberFormat="1" applyFont="1" applyFill="1" applyBorder="1" applyAlignment="1">
      <alignment horizontal="center" vertical="center"/>
    </xf>
    <xf numFmtId="177" fontId="9" fillId="0" borderId="8" xfId="0" quotePrefix="1" applyNumberFormat="1" applyFont="1" applyFill="1" applyBorder="1" applyAlignment="1">
      <alignment horizontal="center" vertical="center"/>
    </xf>
    <xf numFmtId="177" fontId="9" fillId="0" borderId="1" xfId="0" quotePrefix="1" applyNumberFormat="1" applyFont="1" applyFill="1" applyBorder="1" applyAlignment="1">
      <alignment horizontal="center" vertical="center"/>
    </xf>
    <xf numFmtId="177" fontId="9" fillId="0" borderId="9" xfId="0" quotePrefix="1" applyNumberFormat="1" applyFont="1" applyFill="1" applyBorder="1" applyAlignment="1">
      <alignment horizontal="center" vertical="center"/>
    </xf>
    <xf numFmtId="0" fontId="27" fillId="0" borderId="0" xfId="4" applyFont="1" applyAlignment="1">
      <alignment horizontal="center" vertical="center"/>
    </xf>
    <xf numFmtId="0" fontId="31" fillId="0" borderId="6" xfId="4" applyFont="1" applyBorder="1" applyAlignment="1">
      <alignment horizontal="center" vertical="center"/>
    </xf>
    <xf numFmtId="0" fontId="31" fillId="0" borderId="2" xfId="4" applyFont="1" applyBorder="1" applyAlignment="1">
      <alignment horizontal="center" vertical="center"/>
    </xf>
    <xf numFmtId="0" fontId="31" fillId="0" borderId="7" xfId="4" applyFont="1" applyBorder="1" applyAlignment="1">
      <alignment horizontal="center" vertical="center"/>
    </xf>
    <xf numFmtId="0" fontId="39" fillId="0" borderId="0" xfId="4" applyFont="1" applyAlignment="1">
      <alignment horizontal="center" vertical="center"/>
    </xf>
    <xf numFmtId="0" fontId="9" fillId="0" borderId="4" xfId="4" applyFont="1" applyBorder="1" applyAlignment="1">
      <alignment horizontal="center" vertical="center" wrapText="1"/>
    </xf>
    <xf numFmtId="0" fontId="9" fillId="0" borderId="3" xfId="4" applyFont="1" applyBorder="1" applyAlignment="1">
      <alignment horizontal="center" vertical="center"/>
    </xf>
    <xf numFmtId="0" fontId="9" fillId="0" borderId="5" xfId="4" applyFont="1" applyBorder="1" applyAlignment="1">
      <alignment horizontal="center" vertical="center"/>
    </xf>
    <xf numFmtId="0" fontId="9" fillId="0" borderId="8" xfId="4" applyFont="1" applyBorder="1" applyAlignment="1">
      <alignment horizontal="center" vertical="center"/>
    </xf>
    <xf numFmtId="0" fontId="9" fillId="0" borderId="1" xfId="4" applyFont="1" applyBorder="1" applyAlignment="1">
      <alignment horizontal="center" vertical="center"/>
    </xf>
    <xf numFmtId="0" fontId="9" fillId="0" borderId="9" xfId="4" applyFont="1" applyBorder="1" applyAlignment="1">
      <alignment horizontal="center" vertical="center"/>
    </xf>
    <xf numFmtId="0" fontId="9" fillId="0" borderId="4" xfId="0" quotePrefix="1" applyFont="1" applyFill="1" applyBorder="1" applyAlignment="1">
      <alignment horizontal="center" vertical="center"/>
    </xf>
    <xf numFmtId="0" fontId="9" fillId="0" borderId="3" xfId="0" quotePrefix="1" applyFont="1" applyFill="1" applyBorder="1" applyAlignment="1">
      <alignment horizontal="center" vertical="center"/>
    </xf>
    <xf numFmtId="0" fontId="9" fillId="0" borderId="5" xfId="0" quotePrefix="1" applyFont="1" applyFill="1" applyBorder="1" applyAlignment="1">
      <alignment horizontal="center" vertical="center"/>
    </xf>
    <xf numFmtId="0" fontId="9" fillId="0" borderId="8" xfId="0" quotePrefix="1" applyFont="1" applyFill="1" applyBorder="1" applyAlignment="1">
      <alignment horizontal="center" vertical="center"/>
    </xf>
    <xf numFmtId="0" fontId="9" fillId="0" borderId="1" xfId="0" quotePrefix="1" applyFont="1" applyFill="1" applyBorder="1" applyAlignment="1">
      <alignment horizontal="center" vertical="center"/>
    </xf>
    <xf numFmtId="0" fontId="9" fillId="0" borderId="9" xfId="0" quotePrefix="1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46" fillId="5" borderId="0" xfId="0" applyFont="1" applyFill="1" applyAlignment="1">
      <alignment horizontal="center" vertical="center"/>
    </xf>
    <xf numFmtId="0" fontId="44" fillId="5" borderId="0" xfId="0" applyFont="1" applyFill="1" applyAlignment="1">
      <alignment horizontal="left" vertical="center"/>
    </xf>
    <xf numFmtId="0" fontId="48" fillId="11" borderId="6" xfId="0" applyFont="1" applyFill="1" applyBorder="1" applyAlignment="1">
      <alignment horizontal="center" vertical="center"/>
    </xf>
    <xf numFmtId="0" fontId="48" fillId="11" borderId="7" xfId="0" applyFont="1" applyFill="1" applyBorder="1" applyAlignment="1">
      <alignment horizontal="center" vertical="center"/>
    </xf>
    <xf numFmtId="0" fontId="64" fillId="15" borderId="6" xfId="21" applyFont="1" applyFill="1" applyBorder="1" applyAlignment="1">
      <alignment horizontal="center" vertical="center" wrapText="1"/>
    </xf>
    <xf numFmtId="0" fontId="64" fillId="15" borderId="2" xfId="21" applyFont="1" applyFill="1" applyBorder="1" applyAlignment="1">
      <alignment horizontal="center" vertical="center"/>
    </xf>
    <xf numFmtId="0" fontId="64" fillId="15" borderId="7" xfId="21" applyFont="1" applyFill="1" applyBorder="1" applyAlignment="1">
      <alignment horizontal="center" vertical="center"/>
    </xf>
    <xf numFmtId="0" fontId="63" fillId="16" borderId="6" xfId="21" applyFont="1" applyFill="1" applyBorder="1" applyAlignment="1">
      <alignment horizontal="center" vertical="center"/>
    </xf>
    <xf numFmtId="0" fontId="63" fillId="16" borderId="2" xfId="21" applyFont="1" applyFill="1" applyBorder="1" applyAlignment="1">
      <alignment horizontal="center" vertical="center"/>
    </xf>
    <xf numFmtId="0" fontId="63" fillId="16" borderId="7" xfId="21" applyFont="1" applyFill="1" applyBorder="1" applyAlignment="1">
      <alignment horizontal="center" vertical="center"/>
    </xf>
    <xf numFmtId="0" fontId="65" fillId="17" borderId="6" xfId="21" applyFont="1" applyFill="1" applyBorder="1" applyAlignment="1">
      <alignment horizontal="center" vertical="center"/>
    </xf>
    <xf numFmtId="0" fontId="65" fillId="17" borderId="2" xfId="21" applyFont="1" applyFill="1" applyBorder="1" applyAlignment="1">
      <alignment horizontal="center" vertical="center"/>
    </xf>
    <xf numFmtId="0" fontId="65" fillId="17" borderId="7" xfId="21" applyFont="1" applyFill="1" applyBorder="1" applyAlignment="1">
      <alignment horizontal="center" vertical="center"/>
    </xf>
    <xf numFmtId="165" fontId="66" fillId="17" borderId="6" xfId="21" applyNumberFormat="1" applyFont="1" applyFill="1" applyBorder="1" applyAlignment="1">
      <alignment horizontal="center" vertical="center"/>
    </xf>
    <xf numFmtId="165" fontId="66" fillId="17" borderId="2" xfId="21" applyNumberFormat="1" applyFont="1" applyFill="1" applyBorder="1" applyAlignment="1">
      <alignment horizontal="center" vertical="center"/>
    </xf>
    <xf numFmtId="165" fontId="66" fillId="17" borderId="7" xfId="21" applyNumberFormat="1" applyFont="1" applyFill="1" applyBorder="1" applyAlignment="1">
      <alignment horizontal="center" vertical="center"/>
    </xf>
    <xf numFmtId="179" fontId="67" fillId="17" borderId="13" xfId="52" applyNumberFormat="1" applyFont="1" applyFill="1" applyBorder="1" applyAlignment="1" applyProtection="1">
      <alignment horizontal="center" vertical="center"/>
      <protection locked="0"/>
    </xf>
    <xf numFmtId="0" fontId="81" fillId="0" borderId="0" xfId="16" applyNumberFormat="1" applyFont="1" applyBorder="1" applyAlignment="1">
      <alignment vertical="center"/>
    </xf>
    <xf numFmtId="0" fontId="82" fillId="0" borderId="0" xfId="16" applyNumberFormat="1" applyFont="1" applyBorder="1" applyAlignment="1">
      <alignment horizontal="center" vertical="center"/>
    </xf>
    <xf numFmtId="0" fontId="81" fillId="0" borderId="0" xfId="16" applyNumberFormat="1" applyFont="1" applyAlignment="1">
      <alignment vertical="center"/>
    </xf>
    <xf numFmtId="0" fontId="83" fillId="0" borderId="0" xfId="16" applyNumberFormat="1" applyFont="1" applyBorder="1" applyAlignment="1">
      <alignment vertical="center"/>
    </xf>
    <xf numFmtId="0" fontId="81" fillId="0" borderId="0" xfId="4" applyNumberFormat="1" applyFont="1" applyBorder="1" applyAlignment="1">
      <alignment vertical="center"/>
    </xf>
    <xf numFmtId="0" fontId="84" fillId="0" borderId="0" xfId="16" applyNumberFormat="1" applyFont="1" applyBorder="1" applyAlignment="1">
      <alignment horizontal="right" vertical="center"/>
    </xf>
    <xf numFmtId="0" fontId="83" fillId="0" borderId="0" xfId="4" applyNumberFormat="1" applyFont="1" applyAlignment="1">
      <alignment horizontal="left" vertical="center"/>
    </xf>
    <xf numFmtId="0" fontId="81" fillId="0" borderId="0" xfId="16" applyNumberFormat="1" applyFont="1" applyAlignment="1">
      <alignment horizontal="center" vertical="center"/>
    </xf>
    <xf numFmtId="0" fontId="85" fillId="0" borderId="0" xfId="16" applyNumberFormat="1" applyFont="1" applyAlignment="1">
      <alignment vertical="center"/>
    </xf>
    <xf numFmtId="0" fontId="83" fillId="0" borderId="0" xfId="4" applyNumberFormat="1" applyFont="1" applyAlignment="1">
      <alignment horizontal="right" vertical="center"/>
    </xf>
    <xf numFmtId="0" fontId="86" fillId="0" borderId="0" xfId="4" applyNumberFormat="1" applyFont="1" applyAlignment="1">
      <alignment vertical="center"/>
    </xf>
    <xf numFmtId="0" fontId="87" fillId="0" borderId="0" xfId="16" applyFont="1" applyAlignment="1"/>
    <xf numFmtId="0" fontId="87" fillId="0" borderId="0" xfId="16" applyFont="1"/>
    <xf numFmtId="0" fontId="85" fillId="0" borderId="0" xfId="16" applyFont="1"/>
    <xf numFmtId="0" fontId="83" fillId="0" borderId="0" xfId="16" applyFont="1" applyBorder="1" applyAlignment="1">
      <alignment horizontal="left" vertical="center"/>
    </xf>
    <xf numFmtId="0" fontId="81" fillId="0" borderId="0" xfId="16" applyNumberFormat="1" applyFont="1" applyAlignment="1">
      <alignment horizontal="left" vertical="center"/>
    </xf>
    <xf numFmtId="0" fontId="81" fillId="0" borderId="0" xfId="16" applyFont="1"/>
    <xf numFmtId="0" fontId="81" fillId="0" borderId="0" xfId="16" applyFont="1" applyBorder="1" applyAlignment="1">
      <alignment horizontal="center" vertical="center"/>
    </xf>
    <xf numFmtId="0" fontId="81" fillId="0" borderId="0" xfId="16" applyFont="1" applyBorder="1" applyAlignment="1">
      <alignment horizontal="left" vertical="center"/>
    </xf>
    <xf numFmtId="0" fontId="81" fillId="0" borderId="0" xfId="16" applyNumberFormat="1" applyFont="1" applyFill="1" applyBorder="1" applyAlignment="1">
      <alignment horizontal="center" vertical="center"/>
    </xf>
    <xf numFmtId="0" fontId="81" fillId="0" borderId="0" xfId="16" applyNumberFormat="1" applyFont="1" applyBorder="1" applyAlignment="1">
      <alignment horizontal="left" vertical="center"/>
    </xf>
    <xf numFmtId="0" fontId="87" fillId="0" borderId="0" xfId="16" applyFont="1" applyBorder="1"/>
    <xf numFmtId="0" fontId="83" fillId="0" borderId="0" xfId="16" applyFont="1" applyBorder="1" applyAlignment="1">
      <alignment vertical="center"/>
    </xf>
    <xf numFmtId="0" fontId="81" fillId="0" borderId="0" xfId="16" applyFont="1" applyBorder="1"/>
    <xf numFmtId="0" fontId="85" fillId="0" borderId="0" xfId="16" applyNumberFormat="1" applyFont="1" applyBorder="1" applyAlignment="1">
      <alignment vertical="center"/>
    </xf>
    <xf numFmtId="0" fontId="88" fillId="0" borderId="0" xfId="16" applyNumberFormat="1" applyFont="1" applyAlignment="1">
      <alignment vertical="center"/>
    </xf>
    <xf numFmtId="0" fontId="81" fillId="0" borderId="0" xfId="16" applyFont="1" applyFill="1" applyBorder="1" applyAlignment="1" applyProtection="1">
      <alignment vertical="center" wrapText="1"/>
    </xf>
    <xf numFmtId="0" fontId="89" fillId="0" borderId="0" xfId="16" applyNumberFormat="1" applyFont="1" applyBorder="1" applyAlignment="1">
      <alignment vertical="center"/>
    </xf>
    <xf numFmtId="0" fontId="90" fillId="0" borderId="0" xfId="16" applyNumberFormat="1" applyFont="1" applyAlignment="1">
      <alignment vertical="center"/>
    </xf>
    <xf numFmtId="166" fontId="81" fillId="0" borderId="0" xfId="16" applyNumberFormat="1" applyFont="1" applyFill="1" applyBorder="1" applyAlignment="1" applyProtection="1">
      <alignment vertical="center"/>
    </xf>
    <xf numFmtId="167" fontId="81" fillId="0" borderId="0" xfId="16" applyNumberFormat="1" applyFont="1" applyFill="1" applyBorder="1" applyAlignment="1" applyProtection="1">
      <alignment vertical="center"/>
    </xf>
    <xf numFmtId="2" fontId="81" fillId="0" borderId="0" xfId="16" applyNumberFormat="1" applyFont="1" applyFill="1" applyBorder="1" applyAlignment="1" applyProtection="1">
      <alignment vertical="center"/>
    </xf>
    <xf numFmtId="2" fontId="81" fillId="0" borderId="0" xfId="16" applyNumberFormat="1" applyFont="1" applyBorder="1" applyAlignment="1">
      <alignment vertical="center"/>
    </xf>
    <xf numFmtId="2" fontId="85" fillId="0" borderId="0" xfId="16" applyNumberFormat="1" applyFont="1" applyAlignment="1">
      <alignment vertical="center"/>
    </xf>
    <xf numFmtId="0" fontId="91" fillId="0" borderId="0" xfId="0" applyFont="1" applyBorder="1" applyAlignment="1">
      <alignment vertical="center" wrapText="1"/>
    </xf>
    <xf numFmtId="0" fontId="81" fillId="0" borderId="0" xfId="0" applyFont="1" applyBorder="1" applyAlignment="1">
      <alignment vertical="center" wrapText="1"/>
    </xf>
    <xf numFmtId="0" fontId="81" fillId="0" borderId="1" xfId="16" applyFont="1" applyBorder="1" applyAlignment="1">
      <alignment horizontal="right"/>
    </xf>
    <xf numFmtId="0" fontId="87" fillId="0" borderId="0" xfId="16" applyFont="1" applyBorder="1" applyAlignment="1"/>
    <xf numFmtId="0" fontId="91" fillId="0" borderId="0" xfId="16" applyFont="1"/>
    <xf numFmtId="0" fontId="92" fillId="5" borderId="0" xfId="51" applyFont="1" applyFill="1" applyAlignment="1" applyProtection="1">
      <alignment vertical="center"/>
    </xf>
    <xf numFmtId="0" fontId="81" fillId="5" borderId="4" xfId="51" applyFont="1" applyFill="1" applyBorder="1" applyAlignment="1" applyProtection="1">
      <alignment horizontal="center" vertical="center" wrapText="1"/>
    </xf>
    <xf numFmtId="0" fontId="81" fillId="5" borderId="3" xfId="51" applyFont="1" applyFill="1" applyBorder="1" applyAlignment="1" applyProtection="1">
      <alignment horizontal="center" vertical="center" wrapText="1"/>
    </xf>
    <xf numFmtId="0" fontId="81" fillId="5" borderId="5" xfId="51" applyFont="1" applyFill="1" applyBorder="1" applyAlignment="1" applyProtection="1">
      <alignment horizontal="center" vertical="center" wrapText="1"/>
    </xf>
    <xf numFmtId="0" fontId="81" fillId="5" borderId="4" xfId="51" applyFont="1" applyFill="1" applyBorder="1" applyAlignment="1" applyProtection="1">
      <alignment horizontal="center" vertical="center"/>
    </xf>
    <xf numFmtId="0" fontId="81" fillId="5" borderId="3" xfId="51" applyFont="1" applyFill="1" applyBorder="1" applyAlignment="1" applyProtection="1">
      <alignment horizontal="center" vertical="center"/>
    </xf>
    <xf numFmtId="0" fontId="81" fillId="5" borderId="5" xfId="51" applyFont="1" applyFill="1" applyBorder="1" applyAlignment="1" applyProtection="1">
      <alignment horizontal="center" vertical="center"/>
    </xf>
    <xf numFmtId="0" fontId="81" fillId="5" borderId="4" xfId="51" applyFont="1" applyFill="1" applyBorder="1" applyAlignment="1" applyProtection="1">
      <alignment horizontal="center" wrapText="1"/>
    </xf>
    <xf numFmtId="0" fontId="81" fillId="5" borderId="3" xfId="51" applyFont="1" applyFill="1" applyBorder="1" applyAlignment="1" applyProtection="1">
      <alignment horizontal="center" wrapText="1"/>
    </xf>
    <xf numFmtId="0" fontId="81" fillId="5" borderId="5" xfId="51" applyFont="1" applyFill="1" applyBorder="1" applyAlignment="1" applyProtection="1">
      <alignment horizontal="center" wrapText="1"/>
    </xf>
    <xf numFmtId="0" fontId="93" fillId="5" borderId="0" xfId="51" applyFont="1" applyFill="1" applyAlignment="1" applyProtection="1">
      <alignment vertical="center"/>
    </xf>
    <xf numFmtId="0" fontId="94" fillId="5" borderId="0" xfId="51" applyFont="1" applyFill="1" applyBorder="1" applyAlignment="1" applyProtection="1">
      <alignment vertical="center"/>
    </xf>
    <xf numFmtId="0" fontId="94" fillId="5" borderId="0" xfId="51" applyFont="1" applyFill="1" applyBorder="1" applyAlignment="1" applyProtection="1">
      <alignment vertical="center" wrapText="1"/>
    </xf>
    <xf numFmtId="0" fontId="92" fillId="5" borderId="0" xfId="51" applyFont="1" applyFill="1" applyBorder="1" applyAlignment="1" applyProtection="1">
      <alignment horizontal="right" vertical="center"/>
    </xf>
    <xf numFmtId="0" fontId="81" fillId="5" borderId="11" xfId="51" applyFont="1" applyFill="1" applyBorder="1" applyAlignment="1" applyProtection="1">
      <alignment horizontal="center" vertical="center" wrapText="1"/>
    </xf>
    <xf numFmtId="0" fontId="81" fillId="5" borderId="0" xfId="51" applyFont="1" applyFill="1" applyBorder="1" applyAlignment="1" applyProtection="1">
      <alignment horizontal="center" vertical="center" wrapText="1"/>
    </xf>
    <xf numFmtId="0" fontId="81" fillId="5" borderId="10" xfId="51" applyFont="1" applyFill="1" applyBorder="1" applyAlignment="1" applyProtection="1">
      <alignment horizontal="center" vertical="center" wrapText="1"/>
    </xf>
    <xf numFmtId="0" fontId="81" fillId="5" borderId="8" xfId="51" applyFont="1" applyFill="1" applyBorder="1" applyAlignment="1" applyProtection="1">
      <alignment horizontal="center" vertical="center"/>
    </xf>
    <xf numFmtId="0" fontId="81" fillId="5" borderId="1" xfId="51" applyFont="1" applyFill="1" applyBorder="1" applyAlignment="1" applyProtection="1">
      <alignment horizontal="center" vertical="center"/>
    </xf>
    <xf numFmtId="0" fontId="81" fillId="5" borderId="9" xfId="51" applyFont="1" applyFill="1" applyBorder="1" applyAlignment="1" applyProtection="1">
      <alignment horizontal="center" vertical="center"/>
    </xf>
    <xf numFmtId="0" fontId="81" fillId="5" borderId="11" xfId="51" applyFont="1" applyFill="1" applyBorder="1" applyAlignment="1" applyProtection="1">
      <alignment horizontal="center" wrapText="1"/>
    </xf>
    <xf numFmtId="0" fontId="81" fillId="5" borderId="0" xfId="51" applyFont="1" applyFill="1" applyBorder="1" applyAlignment="1" applyProtection="1">
      <alignment horizontal="center" wrapText="1"/>
    </xf>
    <xf numFmtId="0" fontId="81" fillId="5" borderId="10" xfId="51" applyFont="1" applyFill="1" applyBorder="1" applyAlignment="1" applyProtection="1">
      <alignment horizontal="center" wrapText="1"/>
    </xf>
    <xf numFmtId="0" fontId="81" fillId="5" borderId="6" xfId="51" applyFont="1" applyFill="1" applyBorder="1" applyAlignment="1" applyProtection="1">
      <alignment horizontal="center" vertical="center"/>
    </xf>
    <xf numFmtId="0" fontId="81" fillId="5" borderId="2" xfId="51" applyFont="1" applyFill="1" applyBorder="1" applyAlignment="1" applyProtection="1">
      <alignment horizontal="center" vertical="center"/>
    </xf>
    <xf numFmtId="0" fontId="81" fillId="5" borderId="7" xfId="51" applyFont="1" applyFill="1" applyBorder="1" applyAlignment="1" applyProtection="1">
      <alignment horizontal="center" vertical="center"/>
    </xf>
    <xf numFmtId="0" fontId="81" fillId="5" borderId="8" xfId="51" applyFont="1" applyFill="1" applyBorder="1" applyAlignment="1" applyProtection="1">
      <alignment horizontal="center" wrapText="1"/>
    </xf>
    <xf numFmtId="0" fontId="81" fillId="5" borderId="1" xfId="51" applyFont="1" applyFill="1" applyBorder="1" applyAlignment="1" applyProtection="1">
      <alignment horizontal="center" wrapText="1"/>
    </xf>
    <xf numFmtId="0" fontId="81" fillId="5" borderId="9" xfId="51" applyFont="1" applyFill="1" applyBorder="1" applyAlignment="1" applyProtection="1">
      <alignment horizontal="center" wrapText="1"/>
    </xf>
    <xf numFmtId="0" fontId="93" fillId="5" borderId="0" xfId="51" applyFont="1" applyFill="1" applyBorder="1" applyAlignment="1" applyProtection="1">
      <alignment vertical="center"/>
    </xf>
    <xf numFmtId="166" fontId="81" fillId="5" borderId="4" xfId="51" applyNumberFormat="1" applyFont="1" applyFill="1" applyBorder="1" applyAlignment="1" applyProtection="1">
      <alignment horizontal="center" vertical="center"/>
    </xf>
    <xf numFmtId="166" fontId="81" fillId="5" borderId="3" xfId="51" applyNumberFormat="1" applyFont="1" applyFill="1" applyBorder="1" applyAlignment="1" applyProtection="1">
      <alignment horizontal="center" vertical="center"/>
    </xf>
    <xf numFmtId="166" fontId="95" fillId="5" borderId="4" xfId="51" applyNumberFormat="1" applyFont="1" applyFill="1" applyBorder="1" applyAlignment="1" applyProtection="1">
      <alignment horizontal="center" vertical="center"/>
    </xf>
    <xf numFmtId="166" fontId="95" fillId="5" borderId="3" xfId="51" applyNumberFormat="1" applyFont="1" applyFill="1" applyBorder="1" applyAlignment="1" applyProtection="1">
      <alignment horizontal="center" vertical="center"/>
    </xf>
    <xf numFmtId="166" fontId="95" fillId="5" borderId="5" xfId="51" applyNumberFormat="1" applyFont="1" applyFill="1" applyBorder="1" applyAlignment="1" applyProtection="1">
      <alignment horizontal="center" vertical="center"/>
    </xf>
    <xf numFmtId="2" fontId="95" fillId="5" borderId="4" xfId="51" applyNumberFormat="1" applyFont="1" applyFill="1" applyBorder="1" applyAlignment="1" applyProtection="1">
      <alignment horizontal="center" vertical="center"/>
    </xf>
    <xf numFmtId="2" fontId="95" fillId="5" borderId="3" xfId="51" applyNumberFormat="1" applyFont="1" applyFill="1" applyBorder="1" applyAlignment="1" applyProtection="1">
      <alignment horizontal="center" vertical="center"/>
    </xf>
    <xf numFmtId="2" fontId="95" fillId="5" borderId="5" xfId="51" applyNumberFormat="1" applyFont="1" applyFill="1" applyBorder="1" applyAlignment="1" applyProtection="1">
      <alignment horizontal="center" vertical="center"/>
    </xf>
    <xf numFmtId="166" fontId="96" fillId="5" borderId="0" xfId="51" applyNumberFormat="1" applyFont="1" applyFill="1" applyBorder="1" applyAlignment="1" applyProtection="1">
      <alignment vertical="center"/>
    </xf>
    <xf numFmtId="166" fontId="81" fillId="5" borderId="11" xfId="51" applyNumberFormat="1" applyFont="1" applyFill="1" applyBorder="1" applyAlignment="1" applyProtection="1">
      <alignment horizontal="center" vertical="center"/>
    </xf>
    <xf numFmtId="166" fontId="81" fillId="5" borderId="0" xfId="51" applyNumberFormat="1" applyFont="1" applyFill="1" applyBorder="1" applyAlignment="1" applyProtection="1">
      <alignment horizontal="center" vertical="center"/>
    </xf>
    <xf numFmtId="166" fontId="95" fillId="5" borderId="11" xfId="51" applyNumberFormat="1" applyFont="1" applyFill="1" applyBorder="1" applyAlignment="1" applyProtection="1">
      <alignment horizontal="center" vertical="center"/>
    </xf>
    <xf numFmtId="166" fontId="95" fillId="5" borderId="0" xfId="51" applyNumberFormat="1" applyFont="1" applyFill="1" applyBorder="1" applyAlignment="1" applyProtection="1">
      <alignment horizontal="center" vertical="center"/>
    </xf>
    <xf numFmtId="166" fontId="95" fillId="5" borderId="10" xfId="51" applyNumberFormat="1" applyFont="1" applyFill="1" applyBorder="1" applyAlignment="1" applyProtection="1">
      <alignment horizontal="center" vertical="center"/>
    </xf>
    <xf numFmtId="2" fontId="95" fillId="5" borderId="11" xfId="51" applyNumberFormat="1" applyFont="1" applyFill="1" applyBorder="1" applyAlignment="1" applyProtection="1">
      <alignment horizontal="center" vertical="center"/>
    </xf>
    <xf numFmtId="2" fontId="95" fillId="5" borderId="0" xfId="51" applyNumberFormat="1" applyFont="1" applyFill="1" applyBorder="1" applyAlignment="1" applyProtection="1">
      <alignment horizontal="center" vertical="center"/>
    </xf>
    <xf numFmtId="2" fontId="95" fillId="5" borderId="10" xfId="51" applyNumberFormat="1" applyFont="1" applyFill="1" applyBorder="1" applyAlignment="1" applyProtection="1">
      <alignment horizontal="center" vertical="center"/>
    </xf>
    <xf numFmtId="2" fontId="87" fillId="0" borderId="0" xfId="16" applyNumberFormat="1" applyFont="1" applyAlignment="1"/>
    <xf numFmtId="166" fontId="81" fillId="5" borderId="8" xfId="51" applyNumberFormat="1" applyFont="1" applyFill="1" applyBorder="1" applyAlignment="1" applyProtection="1">
      <alignment horizontal="center" vertical="center"/>
    </xf>
    <xf numFmtId="166" fontId="81" fillId="5" borderId="1" xfId="51" applyNumberFormat="1" applyFont="1" applyFill="1" applyBorder="1" applyAlignment="1" applyProtection="1">
      <alignment horizontal="center" vertical="center"/>
    </xf>
    <xf numFmtId="166" fontId="95" fillId="5" borderId="8" xfId="51" applyNumberFormat="1" applyFont="1" applyFill="1" applyBorder="1" applyAlignment="1" applyProtection="1">
      <alignment horizontal="center" vertical="center"/>
    </xf>
    <xf numFmtId="166" fontId="95" fillId="5" borderId="1" xfId="51" applyNumberFormat="1" applyFont="1" applyFill="1" applyBorder="1" applyAlignment="1" applyProtection="1">
      <alignment horizontal="center" vertical="center"/>
    </xf>
    <xf numFmtId="166" fontId="95" fillId="5" borderId="9" xfId="51" applyNumberFormat="1" applyFont="1" applyFill="1" applyBorder="1" applyAlignment="1" applyProtection="1">
      <alignment horizontal="center" vertical="center"/>
    </xf>
    <xf numFmtId="2" fontId="95" fillId="5" borderId="8" xfId="51" applyNumberFormat="1" applyFont="1" applyFill="1" applyBorder="1" applyAlignment="1" applyProtection="1">
      <alignment horizontal="center" vertical="center"/>
    </xf>
    <xf numFmtId="2" fontId="95" fillId="5" borderId="1" xfId="51" applyNumberFormat="1" applyFont="1" applyFill="1" applyBorder="1" applyAlignment="1" applyProtection="1">
      <alignment horizontal="center" vertical="center"/>
    </xf>
    <xf numFmtId="2" fontId="95" fillId="5" borderId="9" xfId="51" applyNumberFormat="1" applyFont="1" applyFill="1" applyBorder="1" applyAlignment="1" applyProtection="1">
      <alignment horizontal="center" vertical="center"/>
    </xf>
    <xf numFmtId="0" fontId="97" fillId="0" borderId="0" xfId="21" applyFont="1" applyAlignment="1">
      <alignment horizontal="left" vertical="center"/>
    </xf>
    <xf numFmtId="166" fontId="81" fillId="0" borderId="0" xfId="0" applyNumberFormat="1" applyFont="1" applyBorder="1" applyAlignment="1">
      <alignment vertical="center"/>
    </xf>
    <xf numFmtId="2" fontId="81" fillId="0" borderId="0" xfId="0" applyNumberFormat="1" applyFont="1" applyBorder="1" applyAlignment="1">
      <alignment vertical="center"/>
    </xf>
    <xf numFmtId="0" fontId="87" fillId="0" borderId="0" xfId="16" applyFont="1" applyAlignment="1">
      <alignment vertical="center"/>
    </xf>
    <xf numFmtId="0" fontId="81" fillId="0" borderId="0" xfId="21" applyFont="1" applyAlignment="1">
      <alignment horizontal="left" vertical="center"/>
    </xf>
    <xf numFmtId="0" fontId="81" fillId="0" borderId="4" xfId="0" applyFont="1" applyBorder="1" applyAlignment="1">
      <alignment horizontal="center" vertical="center" wrapText="1"/>
    </xf>
    <xf numFmtId="0" fontId="81" fillId="0" borderId="3" xfId="0" applyFont="1" applyBorder="1" applyAlignment="1">
      <alignment horizontal="center" vertical="center" wrapText="1"/>
    </xf>
    <xf numFmtId="0" fontId="81" fillId="0" borderId="5" xfId="0" applyFont="1" applyBorder="1" applyAlignment="1">
      <alignment horizontal="center" vertical="center" wrapText="1"/>
    </xf>
    <xf numFmtId="2" fontId="81" fillId="0" borderId="4" xfId="0" applyNumberFormat="1" applyFont="1" applyBorder="1" applyAlignment="1">
      <alignment horizontal="center" vertical="center" wrapText="1"/>
    </xf>
    <xf numFmtId="2" fontId="81" fillId="0" borderId="3" xfId="0" applyNumberFormat="1" applyFont="1" applyBorder="1" applyAlignment="1">
      <alignment horizontal="center" vertical="center" wrapText="1"/>
    </xf>
    <xf numFmtId="2" fontId="81" fillId="0" borderId="5" xfId="0" applyNumberFormat="1" applyFont="1" applyBorder="1" applyAlignment="1">
      <alignment horizontal="center" vertical="center" wrapText="1"/>
    </xf>
    <xf numFmtId="0" fontId="81" fillId="0" borderId="8" xfId="0" applyFont="1" applyBorder="1" applyAlignment="1">
      <alignment horizontal="center" vertical="center" wrapText="1"/>
    </xf>
    <xf numFmtId="0" fontId="81" fillId="0" borderId="1" xfId="0" applyFont="1" applyBorder="1" applyAlignment="1">
      <alignment horizontal="center" vertical="center" wrapText="1"/>
    </xf>
    <xf numFmtId="0" fontId="81" fillId="0" borderId="9" xfId="0" applyFont="1" applyBorder="1" applyAlignment="1">
      <alignment horizontal="center" vertical="center" wrapText="1"/>
    </xf>
    <xf numFmtId="2" fontId="81" fillId="0" borderId="8" xfId="0" applyNumberFormat="1" applyFont="1" applyBorder="1" applyAlignment="1">
      <alignment horizontal="center" vertical="center" wrapText="1"/>
    </xf>
    <xf numFmtId="2" fontId="81" fillId="0" borderId="1" xfId="0" applyNumberFormat="1" applyFont="1" applyBorder="1" applyAlignment="1">
      <alignment horizontal="center" vertical="center" wrapText="1"/>
    </xf>
    <xf numFmtId="2" fontId="81" fillId="0" borderId="9" xfId="0" applyNumberFormat="1" applyFont="1" applyBorder="1" applyAlignment="1">
      <alignment horizontal="center" vertical="center" wrapText="1"/>
    </xf>
    <xf numFmtId="166" fontId="81" fillId="0" borderId="11" xfId="0" applyNumberFormat="1" applyFont="1" applyBorder="1" applyAlignment="1">
      <alignment horizontal="center" vertical="center"/>
    </xf>
    <xf numFmtId="166" fontId="81" fillId="0" borderId="0" xfId="0" applyNumberFormat="1" applyFont="1" applyBorder="1" applyAlignment="1">
      <alignment horizontal="center" vertical="center"/>
    </xf>
    <xf numFmtId="166" fontId="81" fillId="0" borderId="10" xfId="0" applyNumberFormat="1" applyFont="1" applyBorder="1" applyAlignment="1">
      <alignment horizontal="center" vertical="center"/>
    </xf>
    <xf numFmtId="166" fontId="81" fillId="0" borderId="4" xfId="0" applyNumberFormat="1" applyFont="1" applyBorder="1" applyAlignment="1">
      <alignment horizontal="center" vertical="center"/>
    </xf>
    <xf numFmtId="166" fontId="81" fillId="0" borderId="3" xfId="0" applyNumberFormat="1" applyFont="1" applyBorder="1" applyAlignment="1">
      <alignment horizontal="center" vertical="center"/>
    </xf>
    <xf numFmtId="2" fontId="81" fillId="0" borderId="4" xfId="0" applyNumberFormat="1" applyFont="1" applyBorder="1" applyAlignment="1">
      <alignment horizontal="center" vertical="center"/>
    </xf>
    <xf numFmtId="2" fontId="81" fillId="0" borderId="3" xfId="0" applyNumberFormat="1" applyFont="1" applyBorder="1" applyAlignment="1">
      <alignment horizontal="center" vertical="center"/>
    </xf>
    <xf numFmtId="2" fontId="81" fillId="0" borderId="5" xfId="0" applyNumberFormat="1" applyFont="1" applyBorder="1" applyAlignment="1">
      <alignment horizontal="center" vertical="center"/>
    </xf>
    <xf numFmtId="2" fontId="81" fillId="0" borderId="11" xfId="0" applyNumberFormat="1" applyFont="1" applyBorder="1" applyAlignment="1">
      <alignment horizontal="center" vertical="center"/>
    </xf>
    <xf numFmtId="2" fontId="81" fillId="0" borderId="0" xfId="0" applyNumberFormat="1" applyFont="1" applyBorder="1" applyAlignment="1">
      <alignment horizontal="center" vertical="center"/>
    </xf>
    <xf numFmtId="2" fontId="81" fillId="0" borderId="10" xfId="0" applyNumberFormat="1" applyFont="1" applyBorder="1" applyAlignment="1">
      <alignment horizontal="center" vertical="center"/>
    </xf>
    <xf numFmtId="166" fontId="81" fillId="0" borderId="8" xfId="0" applyNumberFormat="1" applyFont="1" applyBorder="1" applyAlignment="1">
      <alignment horizontal="center" vertical="center"/>
    </xf>
    <xf numFmtId="166" fontId="81" fillId="0" borderId="1" xfId="0" applyNumberFormat="1" applyFont="1" applyBorder="1" applyAlignment="1">
      <alignment horizontal="center" vertical="center"/>
    </xf>
    <xf numFmtId="2" fontId="81" fillId="0" borderId="8" xfId="0" applyNumberFormat="1" applyFont="1" applyBorder="1" applyAlignment="1">
      <alignment horizontal="center" vertical="center"/>
    </xf>
    <xf numFmtId="2" fontId="81" fillId="0" borderId="1" xfId="0" applyNumberFormat="1" applyFont="1" applyBorder="1" applyAlignment="1">
      <alignment horizontal="center" vertical="center"/>
    </xf>
    <xf numFmtId="2" fontId="81" fillId="0" borderId="9" xfId="0" applyNumberFormat="1" applyFont="1" applyBorder="1" applyAlignment="1">
      <alignment horizontal="center" vertical="center"/>
    </xf>
    <xf numFmtId="0" fontId="83" fillId="0" borderId="0" xfId="21" applyFont="1" applyAlignment="1">
      <alignment horizontal="left" vertical="center"/>
    </xf>
    <xf numFmtId="0" fontId="81" fillId="0" borderId="0" xfId="16" applyFont="1" applyAlignment="1">
      <alignment vertical="center"/>
    </xf>
    <xf numFmtId="0" fontId="81" fillId="0" borderId="0" xfId="0" applyFont="1" applyBorder="1" applyAlignment="1">
      <alignment vertical="center" shrinkToFit="1"/>
    </xf>
    <xf numFmtId="0" fontId="81" fillId="0" borderId="0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81" fillId="0" borderId="0" xfId="16" quotePrefix="1" applyFont="1" applyAlignment="1">
      <alignment horizontal="center" vertical="center"/>
    </xf>
    <xf numFmtId="167" fontId="8" fillId="5" borderId="13" xfId="2" applyNumberFormat="1" applyFont="1" applyFill="1" applyBorder="1" applyAlignment="1">
      <alignment horizontal="center" vertical="center"/>
    </xf>
    <xf numFmtId="167" fontId="8" fillId="5" borderId="6" xfId="2" applyNumberFormat="1" applyFont="1" applyFill="1" applyBorder="1" applyAlignment="1">
      <alignment horizontal="center" vertical="center"/>
    </xf>
    <xf numFmtId="167" fontId="8" fillId="5" borderId="2" xfId="2" applyNumberFormat="1" applyFont="1" applyFill="1" applyBorder="1" applyAlignment="1">
      <alignment horizontal="center" vertical="center"/>
    </xf>
    <xf numFmtId="167" fontId="8" fillId="5" borderId="7" xfId="2" applyNumberFormat="1" applyFont="1" applyFill="1" applyBorder="1" applyAlignment="1">
      <alignment horizontal="center" vertical="center"/>
    </xf>
  </cellXfs>
  <cellStyles count="54">
    <cellStyle name="active" xfId="5"/>
    <cellStyle name="Comma 2" xfId="6"/>
    <cellStyle name="Comma 2 2" xfId="7"/>
    <cellStyle name="Comma 3" xfId="8"/>
    <cellStyle name="Euro" xfId="9"/>
    <cellStyle name="Grey" xfId="10"/>
    <cellStyle name="Header1" xfId="11"/>
    <cellStyle name="Header2" xfId="12"/>
    <cellStyle name="Input [yellow]" xfId="13"/>
    <cellStyle name="Normal" xfId="0" builtinId="0"/>
    <cellStyle name="Normal - Style1" xfId="14"/>
    <cellStyle name="Normal - Style1 2" xfId="15"/>
    <cellStyle name="Normal 2" xfId="16"/>
    <cellStyle name="Normal 2 2" xfId="2"/>
    <cellStyle name="Normal 2 2 6" xfId="17"/>
    <cellStyle name="Normal 2 2 7" xfId="18"/>
    <cellStyle name="Normal 2 2 8" xfId="19"/>
    <cellStyle name="Normal 3" xfId="20"/>
    <cellStyle name="Normal 3 2" xfId="21"/>
    <cellStyle name="Normal 4" xfId="4"/>
    <cellStyle name="Normal 4 2" xfId="22"/>
    <cellStyle name="Normal 4 7" xfId="23"/>
    <cellStyle name="Normal 5" xfId="53"/>
    <cellStyle name="Normal 5 2" xfId="24"/>
    <cellStyle name="Normal 6" xfId="25"/>
    <cellStyle name="Normal 6 2" xfId="3"/>
    <cellStyle name="Normal 7" xfId="26"/>
    <cellStyle name="Normal 7 2" xfId="27"/>
    <cellStyle name="Normal 8" xfId="28"/>
    <cellStyle name="Normal_Agilent-81570A1 2" xfId="51"/>
    <cellStyle name="Normal_Uncertainty Budget" xfId="52"/>
    <cellStyle name="Note 2" xfId="29"/>
    <cellStyle name="Note 2 2" xfId="30"/>
    <cellStyle name="Note 2 3" xfId="31"/>
    <cellStyle name="Note 3" xfId="32"/>
    <cellStyle name="Note 4" xfId="33"/>
    <cellStyle name="Note 5" xfId="34"/>
    <cellStyle name="Note 6" xfId="35"/>
    <cellStyle name="Note 7" xfId="36"/>
    <cellStyle name="Percent [2]" xfId="37"/>
    <cellStyle name="เครื่องหมายจุลภาค [0]_01) FEZ-0011-G-Form-02   DCV (Direct-Range, 0~1020V)" xfId="38"/>
    <cellStyle name="เครื่องหมายจุลภาค_01) FEZ-0011-G-Form-02   DCV (Direct-Range, 0~1020V)" xfId="39"/>
    <cellStyle name="เครื่องหมายสกุลเงิน [0]_01) FEZ-0011-G-Form-02   DCV (Direct-Range, 0~1020V)" xfId="40"/>
    <cellStyle name="เครื่องหมายสกุลเงิน_01) FEZ-0011-G-Form-02   DCV (Direct-Range, 0~1020V)" xfId="41"/>
    <cellStyle name="ปกติ 2" xfId="42"/>
    <cellStyle name="ปกติ 2 2" xfId="43"/>
    <cellStyle name="ปกติ 3" xfId="1"/>
    <cellStyle name="ปกติ_2793-01                  Std. Form (Used  HP  3458A)" xfId="44"/>
    <cellStyle name="ปกติ_Cert.(ตัวอย่าง DMM)" xfId="45"/>
    <cellStyle name="桁区切り [0.00]_05-2000" xfId="46"/>
    <cellStyle name="桁区切り_05-2000" xfId="47"/>
    <cellStyle name="標準_05-2000" xfId="48"/>
    <cellStyle name="通貨 [0.00]_05-2000" xfId="49"/>
    <cellStyle name="通貨_05-2000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114300</xdr:rowOff>
        </xdr:from>
        <xdr:to>
          <xdr:col>23</xdr:col>
          <xdr:colOff>190500</xdr:colOff>
          <xdr:row>4</xdr:row>
          <xdr:rowOff>28575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95250</xdr:rowOff>
        </xdr:from>
        <xdr:to>
          <xdr:col>15</xdr:col>
          <xdr:colOff>190500</xdr:colOff>
          <xdr:row>4</xdr:row>
          <xdr:rowOff>38100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28" name="Text Box 3871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29" name="Text Box 3871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</xdr:row>
          <xdr:rowOff>104775</xdr:rowOff>
        </xdr:from>
        <xdr:to>
          <xdr:col>6</xdr:col>
          <xdr:colOff>190500</xdr:colOff>
          <xdr:row>8</xdr:row>
          <xdr:rowOff>38100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7</xdr:row>
          <xdr:rowOff>104775</xdr:rowOff>
        </xdr:from>
        <xdr:to>
          <xdr:col>10</xdr:col>
          <xdr:colOff>190500</xdr:colOff>
          <xdr:row>8</xdr:row>
          <xdr:rowOff>38100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114300</xdr:rowOff>
        </xdr:from>
        <xdr:to>
          <xdr:col>23</xdr:col>
          <xdr:colOff>190500</xdr:colOff>
          <xdr:row>4</xdr:row>
          <xdr:rowOff>28575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95250</xdr:rowOff>
        </xdr:from>
        <xdr:to>
          <xdr:col>15</xdr:col>
          <xdr:colOff>190500</xdr:colOff>
          <xdr:row>4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28" name="Text Box 387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29" name="Text Box 387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</xdr:row>
          <xdr:rowOff>104775</xdr:rowOff>
        </xdr:from>
        <xdr:to>
          <xdr:col>6</xdr:col>
          <xdr:colOff>190500</xdr:colOff>
          <xdr:row>8</xdr:row>
          <xdr:rowOff>38100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7</xdr:row>
          <xdr:rowOff>104775</xdr:rowOff>
        </xdr:from>
        <xdr:to>
          <xdr:col>10</xdr:col>
          <xdr:colOff>190500</xdr:colOff>
          <xdr:row>8</xdr:row>
          <xdr:rowOff>38100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>
          <a:spLocks noChangeArrowheads="1"/>
        </xdr:cNvSpPr>
      </xdr:nvSpPr>
      <xdr:spPr bwMode="auto">
        <a:xfrm>
          <a:off x="866775" y="23755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>
          <a:spLocks noChangeArrowheads="1"/>
        </xdr:cNvSpPr>
      </xdr:nvSpPr>
      <xdr:spPr bwMode="auto">
        <a:xfrm>
          <a:off x="866775" y="23755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>
          <a:spLocks noChangeArrowheads="1"/>
        </xdr:cNvSpPr>
      </xdr:nvSpPr>
      <xdr:spPr bwMode="auto">
        <a:xfrm>
          <a:off x="866775" y="23755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>
          <a:spLocks noChangeArrowheads="1"/>
        </xdr:cNvSpPr>
      </xdr:nvSpPr>
      <xdr:spPr bwMode="auto">
        <a:xfrm>
          <a:off x="866775" y="23755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>
          <a:spLocks noChangeArrowheads="1"/>
        </xdr:cNvSpPr>
      </xdr:nvSpPr>
      <xdr:spPr bwMode="auto">
        <a:xfrm>
          <a:off x="866775" y="23755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>
          <a:spLocks noChangeArrowheads="1"/>
        </xdr:cNvSpPr>
      </xdr:nvSpPr>
      <xdr:spPr bwMode="auto">
        <a:xfrm>
          <a:off x="866775" y="23755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 txBox="1">
          <a:spLocks noChangeArrowheads="1"/>
        </xdr:cNvSpPr>
      </xdr:nvSpPr>
      <xdr:spPr bwMode="auto">
        <a:xfrm>
          <a:off x="866775" y="23755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 txBox="1">
          <a:spLocks noChangeArrowheads="1"/>
        </xdr:cNvSpPr>
      </xdr:nvSpPr>
      <xdr:spPr bwMode="auto">
        <a:xfrm>
          <a:off x="866775" y="23755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 txBox="1">
          <a:spLocks noChangeArrowheads="1"/>
        </xdr:cNvSpPr>
      </xdr:nvSpPr>
      <xdr:spPr bwMode="auto">
        <a:xfrm>
          <a:off x="866775" y="23755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>
          <a:spLocks noChangeArrowheads="1"/>
        </xdr:cNvSpPr>
      </xdr:nvSpPr>
      <xdr:spPr bwMode="auto">
        <a:xfrm>
          <a:off x="866775" y="23755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 txBox="1">
          <a:spLocks noChangeArrowheads="1"/>
        </xdr:cNvSpPr>
      </xdr:nvSpPr>
      <xdr:spPr bwMode="auto">
        <a:xfrm>
          <a:off x="866775" y="23755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 txBox="1">
          <a:spLocks noChangeArrowheads="1"/>
        </xdr:cNvSpPr>
      </xdr:nvSpPr>
      <xdr:spPr bwMode="auto">
        <a:xfrm>
          <a:off x="866775" y="23755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>
          <a:spLocks noChangeArrowheads="1"/>
        </xdr:cNvSpPr>
      </xdr:nvSpPr>
      <xdr:spPr bwMode="auto">
        <a:xfrm>
          <a:off x="866775" y="23755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>
          <a:spLocks noChangeArrowheads="1"/>
        </xdr:cNvSpPr>
      </xdr:nvSpPr>
      <xdr:spPr bwMode="auto">
        <a:xfrm>
          <a:off x="866775" y="23755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>
          <a:spLocks noChangeArrowheads="1"/>
        </xdr:cNvSpPr>
      </xdr:nvSpPr>
      <xdr:spPr bwMode="auto">
        <a:xfrm>
          <a:off x="866775" y="23755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>
          <a:spLocks noChangeArrowheads="1"/>
        </xdr:cNvSpPr>
      </xdr:nvSpPr>
      <xdr:spPr bwMode="auto">
        <a:xfrm>
          <a:off x="866775" y="23755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>
          <a:spLocks noChangeArrowheads="1"/>
        </xdr:cNvSpPr>
      </xdr:nvSpPr>
      <xdr:spPr bwMode="auto">
        <a:xfrm>
          <a:off x="866775" y="23755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>
          <a:spLocks noChangeArrowheads="1"/>
        </xdr:cNvSpPr>
      </xdr:nvSpPr>
      <xdr:spPr bwMode="auto">
        <a:xfrm>
          <a:off x="866775" y="23755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>
          <a:spLocks noChangeArrowheads="1"/>
        </xdr:cNvSpPr>
      </xdr:nvSpPr>
      <xdr:spPr bwMode="auto">
        <a:xfrm>
          <a:off x="866775" y="23755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>
          <a:spLocks noChangeArrowheads="1"/>
        </xdr:cNvSpPr>
      </xdr:nvSpPr>
      <xdr:spPr bwMode="auto">
        <a:xfrm>
          <a:off x="866775" y="23755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>
          <a:spLocks noChangeArrowheads="1"/>
        </xdr:cNvSpPr>
      </xdr:nvSpPr>
      <xdr:spPr bwMode="auto">
        <a:xfrm>
          <a:off x="866775" y="23755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>
          <a:spLocks noChangeArrowheads="1"/>
        </xdr:cNvSpPr>
      </xdr:nvSpPr>
      <xdr:spPr bwMode="auto">
        <a:xfrm>
          <a:off x="866775" y="23755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>
          <a:spLocks noChangeArrowheads="1"/>
        </xdr:cNvSpPr>
      </xdr:nvSpPr>
      <xdr:spPr bwMode="auto">
        <a:xfrm>
          <a:off x="866775" y="23755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>
          <a:spLocks noChangeArrowheads="1"/>
        </xdr:cNvSpPr>
      </xdr:nvSpPr>
      <xdr:spPr bwMode="auto">
        <a:xfrm>
          <a:off x="866775" y="237553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114300</xdr:rowOff>
        </xdr:from>
        <xdr:to>
          <xdr:col>23</xdr:col>
          <xdr:colOff>190500</xdr:colOff>
          <xdr:row>4</xdr:row>
          <xdr:rowOff>28575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95250</xdr:rowOff>
        </xdr:from>
        <xdr:to>
          <xdr:col>15</xdr:col>
          <xdr:colOff>190500</xdr:colOff>
          <xdr:row>4</xdr:row>
          <xdr:rowOff>38100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57" name="Text Box 3871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58" name="Text Box 3871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59" name="Text Box 3871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60" name="Text Box 3871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61" name="Text Box 3871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62" name="Text Box 387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63" name="Text Box 3871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64" name="Text Box 3871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65" name="Text Box 3871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66" name="Text Box 3871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67" name="Text Box 3871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68" name="Text Box 3871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69" name="Text Box 387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70" name="Text Box 3871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71" name="Text Box 3871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72" name="Text Box 38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73" name="Text Box 387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74" name="Text Box 3871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75" name="Text Box 387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114300</xdr:rowOff>
        </xdr:from>
        <xdr:to>
          <xdr:col>23</xdr:col>
          <xdr:colOff>190500</xdr:colOff>
          <xdr:row>4</xdr:row>
          <xdr:rowOff>28575</xdr:rowOff>
        </xdr:to>
        <xdr:sp macro="" textlink="">
          <xdr:nvSpPr>
            <xdr:cNvPr id="10241" name="Check Box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2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95250</xdr:rowOff>
        </xdr:from>
        <xdr:to>
          <xdr:col>15</xdr:col>
          <xdr:colOff>190500</xdr:colOff>
          <xdr:row>4</xdr:row>
          <xdr:rowOff>38100</xdr:rowOff>
        </xdr:to>
        <xdr:sp macro="" textlink="">
          <xdr:nvSpPr>
            <xdr:cNvPr id="10242" name="Check Box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2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28" name="Text Box 3871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29" name="Text Box 3871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</xdr:row>
          <xdr:rowOff>104775</xdr:rowOff>
        </xdr:from>
        <xdr:to>
          <xdr:col>6</xdr:col>
          <xdr:colOff>190500</xdr:colOff>
          <xdr:row>8</xdr:row>
          <xdr:rowOff>38100</xdr:rowOff>
        </xdr:to>
        <xdr:sp macro="" textlink="">
          <xdr:nvSpPr>
            <xdr:cNvPr id="10243" name="Check Box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00000000-0008-0000-0200-000003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7</xdr:row>
          <xdr:rowOff>104775</xdr:rowOff>
        </xdr:from>
        <xdr:to>
          <xdr:col>10</xdr:col>
          <xdr:colOff>190500</xdr:colOff>
          <xdr:row>8</xdr:row>
          <xdr:rowOff>38100</xdr:rowOff>
        </xdr:to>
        <xdr:sp macro="" textlink="">
          <xdr:nvSpPr>
            <xdr:cNvPr id="10244" name="Check Box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00000000-0008-0000-0200-000004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200-000043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114300</xdr:rowOff>
        </xdr:from>
        <xdr:to>
          <xdr:col>23</xdr:col>
          <xdr:colOff>190500</xdr:colOff>
          <xdr:row>4</xdr:row>
          <xdr:rowOff>28575</xdr:rowOff>
        </xdr:to>
        <xdr:sp macro="" textlink="">
          <xdr:nvSpPr>
            <xdr:cNvPr id="10245" name="Check Box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00000000-0008-0000-0200-000005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95250</xdr:rowOff>
        </xdr:from>
        <xdr:to>
          <xdr:col>15</xdr:col>
          <xdr:colOff>190500</xdr:colOff>
          <xdr:row>4</xdr:row>
          <xdr:rowOff>38100</xdr:rowOff>
        </xdr:to>
        <xdr:sp macro="" textlink="">
          <xdr:nvSpPr>
            <xdr:cNvPr id="10246" name="Check Box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0000000-0008-0000-0200-000006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114300</xdr:rowOff>
        </xdr:from>
        <xdr:to>
          <xdr:col>23</xdr:col>
          <xdr:colOff>190500</xdr:colOff>
          <xdr:row>4</xdr:row>
          <xdr:rowOff>28575</xdr:rowOff>
        </xdr:to>
        <xdr:sp macro="" textlink="">
          <xdr:nvSpPr>
            <xdr:cNvPr id="10247" name="Check Box 7" hidden="1">
              <a:extLst>
                <a:ext uri="{63B3BB69-23CF-44E3-9099-C40C66FF867C}">
                  <a14:compatExt spid="_x0000_s10247"/>
                </a:ext>
                <a:ext uri="{FF2B5EF4-FFF2-40B4-BE49-F238E27FC236}">
                  <a16:creationId xmlns:a16="http://schemas.microsoft.com/office/drawing/2014/main" id="{00000000-0008-0000-0200-000007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95250</xdr:rowOff>
        </xdr:from>
        <xdr:to>
          <xdr:col>15</xdr:col>
          <xdr:colOff>190500</xdr:colOff>
          <xdr:row>4</xdr:row>
          <xdr:rowOff>38100</xdr:rowOff>
        </xdr:to>
        <xdr:sp macro="" textlink="">
          <xdr:nvSpPr>
            <xdr:cNvPr id="10248" name="Check Box 8" hidden="1">
              <a:extLst>
                <a:ext uri="{63B3BB69-23CF-44E3-9099-C40C66FF867C}">
                  <a14:compatExt spid="_x0000_s10248"/>
                </a:ext>
                <a:ext uri="{FF2B5EF4-FFF2-40B4-BE49-F238E27FC236}">
                  <a16:creationId xmlns:a16="http://schemas.microsoft.com/office/drawing/2014/main" id="{00000000-0008-0000-0200-000008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57" name="Text Box 3871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58" name="Text Box 3871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59" name="Text Box 3871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0" name="Text Box 3871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1" name="Text Box 3871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2" name="Text Box 3871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3" name="Text Box 3871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4" name="Text Box 3871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5" name="Text Box 3871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6" name="Text Box 3871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7" name="Text Box 3871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8" name="Text Box 3871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9" name="Text Box 3871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70" name="Text Box 3871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71" name="Text Box 3871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72" name="Text Box 387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73" name="Text Box 3871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74" name="Text Box 3871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75" name="Text Box 3871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76" name="Text Box 3871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77" name="Text Box 3871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78" name="Text Box 3871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79" name="Text Box 3871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80" name="Text Box 3871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81" name="Text Box 3871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82" name="Text Box 3871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83" name="Text Box 3871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84" name="Text Box 3871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85" name="Text Box 3871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86" name="Text Box 3871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87" name="Text Box 3871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88" name="Text Box 3871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89" name="Text Box 3871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90" name="Text Box 3871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91" name="Text Box 3871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92" name="Text Box 387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93" name="Text Box 3871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94" name="Text Box 3871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95" name="Text Box 3871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96" name="Text Box 3871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97" name="Text Box 3871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98" name="Text Box 3871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99" name="Text Box 3871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200" name="Text Box 3871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201" name="Text Box 3871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114300</xdr:rowOff>
        </xdr:from>
        <xdr:to>
          <xdr:col>23</xdr:col>
          <xdr:colOff>190500</xdr:colOff>
          <xdr:row>4</xdr:row>
          <xdr:rowOff>28575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95250</xdr:rowOff>
        </xdr:from>
        <xdr:to>
          <xdr:col>15</xdr:col>
          <xdr:colOff>190500</xdr:colOff>
          <xdr:row>4</xdr:row>
          <xdr:rowOff>38100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>
          <a:spLocks noChangeArrowheads="1"/>
        </xdr:cNvSpPr>
      </xdr:nvSpPr>
      <xdr:spPr bwMode="auto">
        <a:xfrm>
          <a:off x="6915150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28" name="Text Box 3871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29" name="Text Box 3871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 txBox="1">
          <a:spLocks noChangeArrowheads="1"/>
        </xdr:cNvSpPr>
      </xdr:nvSpPr>
      <xdr:spPr bwMode="auto">
        <a:xfrm>
          <a:off x="691515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</xdr:colOff>
          <xdr:row>7</xdr:row>
          <xdr:rowOff>104775</xdr:rowOff>
        </xdr:from>
        <xdr:to>
          <xdr:col>6</xdr:col>
          <xdr:colOff>190500</xdr:colOff>
          <xdr:row>8</xdr:row>
          <xdr:rowOff>38100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3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7</xdr:row>
          <xdr:rowOff>104775</xdr:rowOff>
        </xdr:from>
        <xdr:to>
          <xdr:col>10</xdr:col>
          <xdr:colOff>190500</xdr:colOff>
          <xdr:row>8</xdr:row>
          <xdr:rowOff>38100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59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SpPr txBox="1">
          <a:spLocks noChangeArrowheads="1"/>
        </xdr:cNvSpPr>
      </xdr:nvSpPr>
      <xdr:spPr bwMode="auto">
        <a:xfrm>
          <a:off x="6915150" y="155162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4</xdr:col>
      <xdr:colOff>0</xdr:colOff>
      <xdr:row>96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 txBox="1">
          <a:spLocks noChangeArrowheads="1"/>
        </xdr:cNvSpPr>
      </xdr:nvSpPr>
      <xdr:spPr bwMode="auto">
        <a:xfrm>
          <a:off x="1000125" y="248031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114300</xdr:rowOff>
        </xdr:from>
        <xdr:to>
          <xdr:col>23</xdr:col>
          <xdr:colOff>190500</xdr:colOff>
          <xdr:row>4</xdr:row>
          <xdr:rowOff>28575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95250</xdr:rowOff>
        </xdr:from>
        <xdr:to>
          <xdr:col>15</xdr:col>
          <xdr:colOff>190500</xdr:colOff>
          <xdr:row>4</xdr:row>
          <xdr:rowOff>38100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3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</xdr:colOff>
          <xdr:row>3</xdr:row>
          <xdr:rowOff>114300</xdr:rowOff>
        </xdr:from>
        <xdr:to>
          <xdr:col>23</xdr:col>
          <xdr:colOff>190500</xdr:colOff>
          <xdr:row>4</xdr:row>
          <xdr:rowOff>28575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3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3</xdr:row>
          <xdr:rowOff>95250</xdr:rowOff>
        </xdr:from>
        <xdr:to>
          <xdr:col>15</xdr:col>
          <xdr:colOff>190500</xdr:colOff>
          <xdr:row>4</xdr:row>
          <xdr:rowOff>38100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3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300-00009B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300-00009C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57" name="Text Box 3871">
          <a:extLst>
            <a:ext uri="{FF2B5EF4-FFF2-40B4-BE49-F238E27FC236}">
              <a16:creationId xmlns:a16="http://schemas.microsoft.com/office/drawing/2014/main" id="{00000000-0008-0000-0300-00009D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58" name="Text Box 3871">
          <a:extLst>
            <a:ext uri="{FF2B5EF4-FFF2-40B4-BE49-F238E27FC236}">
              <a16:creationId xmlns:a16="http://schemas.microsoft.com/office/drawing/2014/main" id="{00000000-0008-0000-0300-00009E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59" name="Text Box 3871">
          <a:extLst>
            <a:ext uri="{FF2B5EF4-FFF2-40B4-BE49-F238E27FC236}">
              <a16:creationId xmlns:a16="http://schemas.microsoft.com/office/drawing/2014/main" id="{00000000-0008-0000-0300-00009F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0" name="Text Box 3871">
          <a:extLst>
            <a:ext uri="{FF2B5EF4-FFF2-40B4-BE49-F238E27FC236}">
              <a16:creationId xmlns:a16="http://schemas.microsoft.com/office/drawing/2014/main" id="{00000000-0008-0000-0300-0000A0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1" name="Text Box 3871">
          <a:extLst>
            <a:ext uri="{FF2B5EF4-FFF2-40B4-BE49-F238E27FC236}">
              <a16:creationId xmlns:a16="http://schemas.microsoft.com/office/drawing/2014/main" id="{00000000-0008-0000-0300-0000A1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2" name="Text Box 3871">
          <a:extLst>
            <a:ext uri="{FF2B5EF4-FFF2-40B4-BE49-F238E27FC236}">
              <a16:creationId xmlns:a16="http://schemas.microsoft.com/office/drawing/2014/main" id="{00000000-0008-0000-0300-0000A2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3" name="Text Box 3871">
          <a:extLst>
            <a:ext uri="{FF2B5EF4-FFF2-40B4-BE49-F238E27FC236}">
              <a16:creationId xmlns:a16="http://schemas.microsoft.com/office/drawing/2014/main" id="{00000000-0008-0000-0300-0000A3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4" name="Text Box 3871">
          <a:extLst>
            <a:ext uri="{FF2B5EF4-FFF2-40B4-BE49-F238E27FC236}">
              <a16:creationId xmlns:a16="http://schemas.microsoft.com/office/drawing/2014/main" id="{00000000-0008-0000-0300-0000A4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5" name="Text Box 3871">
          <a:extLst>
            <a:ext uri="{FF2B5EF4-FFF2-40B4-BE49-F238E27FC236}">
              <a16:creationId xmlns:a16="http://schemas.microsoft.com/office/drawing/2014/main" id="{00000000-0008-0000-0300-0000A5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6" name="Text Box 3871">
          <a:extLst>
            <a:ext uri="{FF2B5EF4-FFF2-40B4-BE49-F238E27FC236}">
              <a16:creationId xmlns:a16="http://schemas.microsoft.com/office/drawing/2014/main" id="{00000000-0008-0000-0300-0000A6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7" name="Text Box 3871">
          <a:extLst>
            <a:ext uri="{FF2B5EF4-FFF2-40B4-BE49-F238E27FC236}">
              <a16:creationId xmlns:a16="http://schemas.microsoft.com/office/drawing/2014/main" id="{00000000-0008-0000-0300-0000A7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8" name="Text Box 3871">
          <a:extLst>
            <a:ext uri="{FF2B5EF4-FFF2-40B4-BE49-F238E27FC236}">
              <a16:creationId xmlns:a16="http://schemas.microsoft.com/office/drawing/2014/main" id="{00000000-0008-0000-0300-0000A8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69" name="Text Box 3871">
          <a:extLst>
            <a:ext uri="{FF2B5EF4-FFF2-40B4-BE49-F238E27FC236}">
              <a16:creationId xmlns:a16="http://schemas.microsoft.com/office/drawing/2014/main" id="{00000000-0008-0000-0300-0000A9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70" name="Text Box 3871">
          <a:extLst>
            <a:ext uri="{FF2B5EF4-FFF2-40B4-BE49-F238E27FC236}">
              <a16:creationId xmlns:a16="http://schemas.microsoft.com/office/drawing/2014/main" id="{00000000-0008-0000-0300-0000AA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71" name="Text Box 3871">
          <a:extLst>
            <a:ext uri="{FF2B5EF4-FFF2-40B4-BE49-F238E27FC236}">
              <a16:creationId xmlns:a16="http://schemas.microsoft.com/office/drawing/2014/main" id="{00000000-0008-0000-0300-0000AB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72" name="Text Box 3871">
          <a:extLst>
            <a:ext uri="{FF2B5EF4-FFF2-40B4-BE49-F238E27FC236}">
              <a16:creationId xmlns:a16="http://schemas.microsoft.com/office/drawing/2014/main" id="{00000000-0008-0000-0300-0000AC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73" name="Text Box 3871">
          <a:extLst>
            <a:ext uri="{FF2B5EF4-FFF2-40B4-BE49-F238E27FC236}">
              <a16:creationId xmlns:a16="http://schemas.microsoft.com/office/drawing/2014/main" id="{00000000-0008-0000-0300-0000AD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74" name="Text Box 3871">
          <a:extLst>
            <a:ext uri="{FF2B5EF4-FFF2-40B4-BE49-F238E27FC236}">
              <a16:creationId xmlns:a16="http://schemas.microsoft.com/office/drawing/2014/main" id="{00000000-0008-0000-0300-0000AE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75" name="Text Box 3871">
          <a:extLst>
            <a:ext uri="{FF2B5EF4-FFF2-40B4-BE49-F238E27FC236}">
              <a16:creationId xmlns:a16="http://schemas.microsoft.com/office/drawing/2014/main" id="{00000000-0008-0000-0300-0000AF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76" name="Text Box 3871">
          <a:extLst>
            <a:ext uri="{FF2B5EF4-FFF2-40B4-BE49-F238E27FC236}">
              <a16:creationId xmlns:a16="http://schemas.microsoft.com/office/drawing/2014/main" id="{00000000-0008-0000-0300-0000B0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4</xdr:row>
      <xdr:rowOff>0</xdr:rowOff>
    </xdr:from>
    <xdr:ext cx="18531" cy="548483"/>
    <xdr:sp macro="" textlink="">
      <xdr:nvSpPr>
        <xdr:cNvPr id="177" name="Text Box 3871">
          <a:extLst>
            <a:ext uri="{FF2B5EF4-FFF2-40B4-BE49-F238E27FC236}">
              <a16:creationId xmlns:a16="http://schemas.microsoft.com/office/drawing/2014/main" id="{00000000-0008-0000-0300-0000B1000000}"/>
            </a:ext>
          </a:extLst>
        </xdr:cNvPr>
        <xdr:cNvSpPr txBox="1">
          <a:spLocks noChangeArrowheads="1"/>
        </xdr:cNvSpPr>
      </xdr:nvSpPr>
      <xdr:spPr bwMode="auto">
        <a:xfrm>
          <a:off x="6010275" y="1104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78" name="Text Box 3871">
          <a:extLst>
            <a:ext uri="{FF2B5EF4-FFF2-40B4-BE49-F238E27FC236}">
              <a16:creationId xmlns:a16="http://schemas.microsoft.com/office/drawing/2014/main" id="{00000000-0008-0000-0300-0000B2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79" name="Text Box 3871">
          <a:extLst>
            <a:ext uri="{FF2B5EF4-FFF2-40B4-BE49-F238E27FC236}">
              <a16:creationId xmlns:a16="http://schemas.microsoft.com/office/drawing/2014/main" id="{00000000-0008-0000-0300-0000B3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80" name="Text Box 3871">
          <a:extLst>
            <a:ext uri="{FF2B5EF4-FFF2-40B4-BE49-F238E27FC236}">
              <a16:creationId xmlns:a16="http://schemas.microsoft.com/office/drawing/2014/main" id="{00000000-0008-0000-0300-0000B4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81" name="Text Box 3871">
          <a:extLst>
            <a:ext uri="{FF2B5EF4-FFF2-40B4-BE49-F238E27FC236}">
              <a16:creationId xmlns:a16="http://schemas.microsoft.com/office/drawing/2014/main" id="{00000000-0008-0000-0300-0000B5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82" name="Text Box 3871">
          <a:extLst>
            <a:ext uri="{FF2B5EF4-FFF2-40B4-BE49-F238E27FC236}">
              <a16:creationId xmlns:a16="http://schemas.microsoft.com/office/drawing/2014/main" id="{00000000-0008-0000-0300-0000B6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83" name="Text Box 3871">
          <a:extLst>
            <a:ext uri="{FF2B5EF4-FFF2-40B4-BE49-F238E27FC236}">
              <a16:creationId xmlns:a16="http://schemas.microsoft.com/office/drawing/2014/main" id="{00000000-0008-0000-0300-0000B7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84" name="Text Box 3871">
          <a:extLst>
            <a:ext uri="{FF2B5EF4-FFF2-40B4-BE49-F238E27FC236}">
              <a16:creationId xmlns:a16="http://schemas.microsoft.com/office/drawing/2014/main" id="{00000000-0008-0000-0300-0000B8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85" name="Text Box 3871">
          <a:extLst>
            <a:ext uri="{FF2B5EF4-FFF2-40B4-BE49-F238E27FC236}">
              <a16:creationId xmlns:a16="http://schemas.microsoft.com/office/drawing/2014/main" id="{00000000-0008-0000-0300-0000B9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86" name="Text Box 3871">
          <a:extLst>
            <a:ext uri="{FF2B5EF4-FFF2-40B4-BE49-F238E27FC236}">
              <a16:creationId xmlns:a16="http://schemas.microsoft.com/office/drawing/2014/main" id="{00000000-0008-0000-0300-0000BA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87" name="Text Box 3871">
          <a:extLst>
            <a:ext uri="{FF2B5EF4-FFF2-40B4-BE49-F238E27FC236}">
              <a16:creationId xmlns:a16="http://schemas.microsoft.com/office/drawing/2014/main" id="{00000000-0008-0000-0300-0000BB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88" name="Text Box 3871">
          <a:extLst>
            <a:ext uri="{FF2B5EF4-FFF2-40B4-BE49-F238E27FC236}">
              <a16:creationId xmlns:a16="http://schemas.microsoft.com/office/drawing/2014/main" id="{00000000-0008-0000-0300-0000BC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89" name="Text Box 3871">
          <a:extLst>
            <a:ext uri="{FF2B5EF4-FFF2-40B4-BE49-F238E27FC236}">
              <a16:creationId xmlns:a16="http://schemas.microsoft.com/office/drawing/2014/main" id="{00000000-0008-0000-0300-0000BD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90" name="Text Box 3871">
          <a:extLst>
            <a:ext uri="{FF2B5EF4-FFF2-40B4-BE49-F238E27FC236}">
              <a16:creationId xmlns:a16="http://schemas.microsoft.com/office/drawing/2014/main" id="{00000000-0008-0000-0300-0000BE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91" name="Text Box 3871">
          <a:extLst>
            <a:ext uri="{FF2B5EF4-FFF2-40B4-BE49-F238E27FC236}">
              <a16:creationId xmlns:a16="http://schemas.microsoft.com/office/drawing/2014/main" id="{00000000-0008-0000-0300-0000BF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92" name="Text Box 3871">
          <a:extLst>
            <a:ext uri="{FF2B5EF4-FFF2-40B4-BE49-F238E27FC236}">
              <a16:creationId xmlns:a16="http://schemas.microsoft.com/office/drawing/2014/main" id="{00000000-0008-0000-0300-0000C0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93" name="Text Box 3871">
          <a:extLst>
            <a:ext uri="{FF2B5EF4-FFF2-40B4-BE49-F238E27FC236}">
              <a16:creationId xmlns:a16="http://schemas.microsoft.com/office/drawing/2014/main" id="{00000000-0008-0000-0300-0000C1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94" name="Text Box 3871">
          <a:extLst>
            <a:ext uri="{FF2B5EF4-FFF2-40B4-BE49-F238E27FC236}">
              <a16:creationId xmlns:a16="http://schemas.microsoft.com/office/drawing/2014/main" id="{00000000-0008-0000-0300-0000C2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95" name="Text Box 3871">
          <a:extLst>
            <a:ext uri="{FF2B5EF4-FFF2-40B4-BE49-F238E27FC236}">
              <a16:creationId xmlns:a16="http://schemas.microsoft.com/office/drawing/2014/main" id="{00000000-0008-0000-0300-0000C3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96" name="Text Box 3871">
          <a:extLst>
            <a:ext uri="{FF2B5EF4-FFF2-40B4-BE49-F238E27FC236}">
              <a16:creationId xmlns:a16="http://schemas.microsoft.com/office/drawing/2014/main" id="{00000000-0008-0000-0300-0000C4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97" name="Text Box 3871">
          <a:extLst>
            <a:ext uri="{FF2B5EF4-FFF2-40B4-BE49-F238E27FC236}">
              <a16:creationId xmlns:a16="http://schemas.microsoft.com/office/drawing/2014/main" id="{00000000-0008-0000-0300-0000C5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98" name="Text Box 3871">
          <a:extLst>
            <a:ext uri="{FF2B5EF4-FFF2-40B4-BE49-F238E27FC236}">
              <a16:creationId xmlns:a16="http://schemas.microsoft.com/office/drawing/2014/main" id="{00000000-0008-0000-0300-0000C6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199" name="Text Box 3871">
          <a:extLst>
            <a:ext uri="{FF2B5EF4-FFF2-40B4-BE49-F238E27FC236}">
              <a16:creationId xmlns:a16="http://schemas.microsoft.com/office/drawing/2014/main" id="{00000000-0008-0000-0300-0000C7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200" name="Text Box 3871">
          <a:extLst>
            <a:ext uri="{FF2B5EF4-FFF2-40B4-BE49-F238E27FC236}">
              <a16:creationId xmlns:a16="http://schemas.microsoft.com/office/drawing/2014/main" id="{00000000-0008-0000-0300-0000C8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31</xdr:col>
      <xdr:colOff>0</xdr:colOff>
      <xdr:row>6</xdr:row>
      <xdr:rowOff>0</xdr:rowOff>
    </xdr:from>
    <xdr:ext cx="18531" cy="548483"/>
    <xdr:sp macro="" textlink="">
      <xdr:nvSpPr>
        <xdr:cNvPr id="201" name="Text Box 3871">
          <a:extLst>
            <a:ext uri="{FF2B5EF4-FFF2-40B4-BE49-F238E27FC236}">
              <a16:creationId xmlns:a16="http://schemas.microsoft.com/office/drawing/2014/main" id="{00000000-0008-0000-0300-0000C9000000}"/>
            </a:ext>
          </a:extLst>
        </xdr:cNvPr>
        <xdr:cNvSpPr txBox="1">
          <a:spLocks noChangeArrowheads="1"/>
        </xdr:cNvSpPr>
      </xdr:nvSpPr>
      <xdr:spPr bwMode="auto">
        <a:xfrm>
          <a:off x="60102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" name="Text Box 387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3" name="Text Box 387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</xdr:col>
      <xdr:colOff>0</xdr:colOff>
      <xdr:row>40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 txBox="1">
          <a:spLocks noChangeArrowheads="1"/>
        </xdr:cNvSpPr>
      </xdr:nvSpPr>
      <xdr:spPr bwMode="auto">
        <a:xfrm>
          <a:off x="857250" y="107346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180975</xdr:colOff>
      <xdr:row>5</xdr:row>
      <xdr:rowOff>0</xdr:rowOff>
    </xdr:from>
    <xdr:ext cx="184731" cy="2471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/>
      </xdr:nvSpPr>
      <xdr:spPr>
        <a:xfrm>
          <a:off x="1657350" y="1276350"/>
          <a:ext cx="184731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000"/>
        </a:p>
      </xdr:txBody>
    </xdr:sp>
    <xdr:clientData/>
  </xdr:oneCellAnchor>
  <xdr:oneCellAnchor>
    <xdr:from>
      <xdr:col>5</xdr:col>
      <xdr:colOff>180975</xdr:colOff>
      <xdr:row>5</xdr:row>
      <xdr:rowOff>0</xdr:rowOff>
    </xdr:from>
    <xdr:ext cx="184731" cy="2471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657350" y="1276350"/>
          <a:ext cx="184731" cy="2471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th-TH" sz="1000"/>
        </a:p>
      </xdr:txBody>
    </xdr:sp>
    <xdr:clientData/>
  </xdr:oneCellAnchor>
  <xdr:twoCellAnchor editAs="oneCell">
    <xdr:from>
      <xdr:col>8</xdr:col>
      <xdr:colOff>47625</xdr:colOff>
      <xdr:row>5</xdr:row>
      <xdr:rowOff>95250</xdr:rowOff>
    </xdr:from>
    <xdr:to>
      <xdr:col>15</xdr:col>
      <xdr:colOff>238125</xdr:colOff>
      <xdr:row>16</xdr:row>
      <xdr:rowOff>133350</xdr:rowOff>
    </xdr:to>
    <xdr:pic>
      <xdr:nvPicPr>
        <xdr:cNvPr id="4" name="รูปภาพ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825" y="1371600"/>
          <a:ext cx="2257425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2013-18%20%20%20(19-10-05%20%20KHOM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USTOMER%20DATA\17025\Year%202005\Daikin%20Industries\Month%2010\EELG-05-0529%20%20279303%20%20(25-10-05%20%20KHOM)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igital%20Multimeter%20(7%20digit)%204,600%20Baht\8846A%20%20%20%20%20%20%20%20%20%20%20%20%20%20%20%20%20%20%20(17025)%20%20%20SP%20for%20Hitachi%20Consumer%20(5520A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5/Matsushita%20Electric%20Work%20(HA)/Month%2011/EELG-05-0574%20%20TOS8850A%20%20(03-10-05%20%20KHOM)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notepiw\Customer%20(F)\Not%2017025\Year%202005\JVC%20Manufacturing\Month%2005\EEL-05-0613%20%20%20%20%20(4284A)(May05)(tom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\Certificate%20and%20Report\Certificate%20&amp;%20Report%20(Standard%20of%20Laboratory)\Electrical%20Laboratory%20(All%20Newest%20Version)\Watt%20Meters%20(Digital%20Type)\3332%20%20%20%20%20(5520A+2558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ON-ACCREDITED%2017025\ELECTRICAL%20(LF)\DC%20Power%20Supply\E3647A%20%20%20%20%20%20%20%20%20%20%20%20%20%20%20%20%203458A%20%20(02-05-06%20%20KHOM),%20Confirmed%20by%20JJ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Not%2017025/Year%202006/Hitachi%20Metals%20%20(Ferrite)/Month%2005/on-site%2011-05-2006/EELS-06-1128_3532-50_17-05-06_Pui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STOMER%20DATA\Not%2017025\Year%202006\Hitachi%20Metals%20%20(Ferrite)\Month%2005\on-site%2011-05-2006\EELS-06-1128_3532-50_17-05-06_Pui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Certificate%20of%20Judgment/Example%20for%20Certificate%20of%20Judgmen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CERTIFICATE%20OF%20CALIBRATION\ACCREDITED%2017025\TEMPERATURE\CERTIFICATE%20BY%20MODEL%20(TEM)\Indicator%20&amp;%20Simulator\191%20%20%20%20%20%20%20%20%20%20%20%20%20%20%20%20%20%20%20%20%20%20%20%20%20%20(Standard%20Form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2_ANUWAT\Data%20anuwat\Certificate%20By%20Anuwat%20Only\Data%20Base\Mech.%20Dat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Form%20by%20Model%20(EEL)%20Confirmed/Special%20&amp;%20Customer%20Request/Panasonic%20(HA)/WT200%20%20%20%20%20SP%20%20(5520A%20%2013-05-06%20%20KHOM),%20Confirmed%20by%20JJ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ERTIFICATE%20OF%20CALIBRATION\ACCREDITED%2017025\ELECTRICAL%20(LF)\CAL%20Record%20Form%20by%20Model%20(EEL)%20Confirmed\Special%20&amp;%20Customer%20Request\Panasonic%20(HA)\WT200%20%20%20%20%20SP%20%20(5520A%20%2013-05-06%20%20KHOM),%20Confirmed%20by%20JJ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Manica/Month%2004/EELG-06-0075%20%20%20%20%2073303%20%20%20%20%20%20%20%20%20%20(06-04-06%20%20%20KHOM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pachai\certificate&amp;\Accredited%2017025\Electrical%20(LF)\Calibration%20Record%20Form%20by%20Model\Standard%20Form\2041%20%20%20%20%20%20%20%20%20%20%20%20%20%20%20%20%20%20%20%20%20%20%20DMM%20Using%205520A%20(17-Apr-05)%2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Watt%20Meters%20(Digital%20Type)/3187%20%20%20%20%20%20%20SP%20for%20Panasonic%20(HA)%20%20(5520A),%20Confirmed%20by%20JJ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ACCREDITED%2017025/ELECTRICAL%20(LF)/CAL%20RECORD%20BY%20MODEL%20(ELF)/Standard%20Form/3332%20%20%20%20%20%20%20%20%20%20%20%20%20%20%20%20%20Std.%20Form%20(Use%205520A+2558+5700A)%2006-04-06%20%20KHOM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phat/AppData/Local/Microsoft/Windows/Temporary%20Internet%20Files/Content.Outlook/X3RVHGP1/MY45105822%20%20%20%20%20E4402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Users\Naphat\AppData\Local\Microsoft\Windows\Temporary%20Internet%20Files\Content.Outlook\X3RVHGP1\MY45105822%20%20%20%20%20E4402B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USTOMER%20DATA/17025/Year%202006/KCE%20Technology/Month%2003/EELG-06-0005%20%20%2087IV%20%20%20%20%20%20(27-03-06%20%20KHOM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USTOMER%20DATA\Not%2017025\Year%202006\Western%20Digital%20(Bangpa-in)\Month%2009\EEH-06-0826%209362C%20(TER%2018-09-06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Multi-Product%20Calibrator%20(5500A)/5500A/34401A%20%20%20%20%20%20%20%20%20%20%20%20%20%20%20%20%20%20%20%20%20%20%20%205520A%20%20%20(27-03-06%20%20KHOM),%20Confirmed%20by%20Y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ERTIFICATE%20OF%20CALIBRATION/NON-ACCREDITED%2017025/ELECTRICAL%20(LF)/Digital%20LCR%20Meter/KC-530C%20%20%20%20%20%20%20%20%20%20%20%20%20%20%20%20%20%20%20%20%20%20%20%20%20%20%20%20%20%2017025%20%20%20%20(SE-99062+SE99064+SE-01020+SE-01077)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ERTIFICATE%20OF%20CALIBRATION\NON-ACCREDITED%2017025\ELECTRICAL%20(LF)\Digital%20LCR%20Meter\KC-530C%20%20%20%20%20%20%20%20%20%20%20%20%20%20%20%20%20%20%20%20%20%20%20%20%20%20%20%20%20%2017025%20%20%20%20(SE-99062+SE99064+SE-01020+SE-01077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-10-2005"/>
      <sheetName val="Data Form-1"/>
      <sheetName val="Data Form-2"/>
      <sheetName val="Judgement Criteria"/>
      <sheetName val="2558 UNCER"/>
      <sheetName val="Verification  2558"/>
      <sheetName val="Eq.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10-2005"/>
      <sheetName val="Data Form-1"/>
      <sheetName val="Data Form-2"/>
      <sheetName val="3458A (SE-01020)"/>
      <sheetName val="3458A UNCER"/>
      <sheetName val="Equip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405-4081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  <row r="183">
          <cell r="A183" t="str">
            <v>SE-99158</v>
          </cell>
          <cell r="B183" t="str">
            <v>Retardation Coil Set</v>
          </cell>
          <cell r="C183" t="str">
            <v>Oi Electric</v>
          </cell>
          <cell r="D183" t="str">
            <v>RC-101</v>
          </cell>
          <cell r="E183" t="str">
            <v>90369</v>
          </cell>
          <cell r="F183" t="str">
            <v>Calibration not required</v>
          </cell>
          <cell r="G183">
            <v>0</v>
          </cell>
          <cell r="H183">
            <v>0</v>
          </cell>
        </row>
        <row r="184">
          <cell r="A184" t="str">
            <v>SE-99159</v>
          </cell>
          <cell r="B184" t="str">
            <v>Impulse Sender</v>
          </cell>
          <cell r="C184" t="str">
            <v>Ando</v>
          </cell>
          <cell r="D184" t="str">
            <v>AE-3106</v>
          </cell>
          <cell r="E184" t="str">
            <v>75188601</v>
          </cell>
          <cell r="F184" t="str">
            <v>405-4159</v>
          </cell>
          <cell r="G184">
            <v>38939</v>
          </cell>
          <cell r="H184" t="str">
            <v>NIMT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Eq.List"/>
      <sheetName val="ZERO OFFSET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EEL-07/0926</v>
          </cell>
          <cell r="G2">
            <v>39715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EL-0038/06</v>
          </cell>
          <cell r="G3">
            <v>39340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Equipment is  disappear</v>
          </cell>
          <cell r="G4">
            <v>0</v>
          </cell>
          <cell r="H4">
            <v>0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EELG-07/0993</v>
          </cell>
          <cell r="G5">
            <v>39638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07E2471</v>
          </cell>
          <cell r="G6">
            <v>39733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EELG-07/0987</v>
          </cell>
          <cell r="G7">
            <v>39641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EELG-07/0988</v>
          </cell>
          <cell r="G8">
            <v>39641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EEH-07/0060</v>
          </cell>
          <cell r="G10">
            <v>39485</v>
          </cell>
          <cell r="H10" t="str">
            <v>NIMT, AIST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EEH-07/0444</v>
          </cell>
          <cell r="G11">
            <v>39576</v>
          </cell>
          <cell r="H11" t="str">
            <v>NIMT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EEH-07/1005</v>
          </cell>
          <cell r="G12">
            <v>39788</v>
          </cell>
          <cell r="H12" t="str">
            <v>NIMT, AIST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EL-0226/07</v>
          </cell>
          <cell r="G13">
            <v>39760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EELG-07/1157</v>
          </cell>
          <cell r="G14">
            <v>39662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EL-0170/07</v>
          </cell>
          <cell r="G15">
            <v>39677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EELG-07/0645</v>
          </cell>
          <cell r="G16">
            <v>39580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EELG-07/0645</v>
          </cell>
          <cell r="G17">
            <v>39580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106-3088</v>
          </cell>
          <cell r="G18">
            <v>39721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EEL-07/0619</v>
          </cell>
          <cell r="G19">
            <v>39612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EEH-07/0061</v>
          </cell>
          <cell r="G21">
            <v>39478</v>
          </cell>
          <cell r="H21" t="str">
            <v>NIMT, AIST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EELG-07/0802</v>
          </cell>
          <cell r="G22">
            <v>39613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EELG-07/1253</v>
          </cell>
          <cell r="G23">
            <v>39678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EELG-07/1254</v>
          </cell>
          <cell r="G24">
            <v>39671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EEL-06/1447</v>
          </cell>
          <cell r="G25">
            <v>40106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EELG-07/1535</v>
          </cell>
          <cell r="G27">
            <v>39724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EEH-07/0246</v>
          </cell>
          <cell r="G28">
            <v>39520</v>
          </cell>
          <cell r="H28" t="str">
            <v>NIMT,NIST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EEH-07/0443</v>
          </cell>
          <cell r="G29">
            <v>39577</v>
          </cell>
          <cell r="H29" t="str">
            <v>NIMT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EF-0023/06</v>
          </cell>
          <cell r="G30">
            <v>39760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EF-0024/06</v>
          </cell>
          <cell r="G31">
            <v>39628</v>
          </cell>
          <cell r="H31" t="str">
            <v>BIPM,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EEH-07/0258</v>
          </cell>
          <cell r="G32">
            <v>39521</v>
          </cell>
          <cell r="H32" t="str">
            <v>NIMT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EEH-07/0216</v>
          </cell>
          <cell r="G33">
            <v>39509</v>
          </cell>
          <cell r="H33" t="str">
            <v>NIMT, AIST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EEH-07/0699</v>
          </cell>
          <cell r="G34">
            <v>39656</v>
          </cell>
          <cell r="H34" t="str">
            <v>NIMT, NIST, AIST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EEH-07/0453</v>
          </cell>
          <cell r="G35">
            <v>39577</v>
          </cell>
          <cell r="H35" t="str">
            <v>NIMT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EEH-07/0454</v>
          </cell>
          <cell r="G36">
            <v>39577</v>
          </cell>
          <cell r="H36" t="str">
            <v>NIMT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EEH-07/0594</v>
          </cell>
          <cell r="G37">
            <v>39605</v>
          </cell>
          <cell r="H37" t="str">
            <v>NIMT, AIST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EEH-07/0455</v>
          </cell>
          <cell r="G38">
            <v>39577</v>
          </cell>
          <cell r="H38" t="str">
            <v>NIMT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EEH-07/0595</v>
          </cell>
          <cell r="G39">
            <v>39605</v>
          </cell>
          <cell r="H39" t="str">
            <v>NIMT, AIST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EEH-07/0456</v>
          </cell>
          <cell r="G40">
            <v>39577</v>
          </cell>
          <cell r="H40" t="str">
            <v>NIMT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EEH-07/0596</v>
          </cell>
          <cell r="G41">
            <v>39605</v>
          </cell>
          <cell r="H41" t="str">
            <v>NIMT, AIST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EEH-07/0597</v>
          </cell>
          <cell r="G42">
            <v>39605</v>
          </cell>
          <cell r="H42" t="str">
            <v>NIMT, AIST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EEH-06/0745</v>
          </cell>
          <cell r="G43">
            <v>39486</v>
          </cell>
          <cell r="H43" t="str">
            <v>NIMT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EELG-07/0990</v>
          </cell>
          <cell r="G46">
            <v>39635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EEHG-07/0101</v>
          </cell>
          <cell r="G49">
            <v>39663</v>
          </cell>
          <cell r="H49" t="str">
            <v>NIMT, AIST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EEH-07/0702</v>
          </cell>
          <cell r="G50">
            <v>40021</v>
          </cell>
          <cell r="H50" t="str">
            <v>AIST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EEH-07/0701</v>
          </cell>
          <cell r="G51">
            <v>40021</v>
          </cell>
          <cell r="H51" t="str">
            <v>AIST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EEHG-07/0103</v>
          </cell>
          <cell r="G52">
            <v>39663</v>
          </cell>
          <cell r="H52" t="str">
            <v>NIMT, AIST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EEHG-07/0102</v>
          </cell>
          <cell r="G53">
            <v>39663</v>
          </cell>
          <cell r="H53" t="str">
            <v>NIMT, AIST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39381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EEL-07/1315</v>
          </cell>
          <cell r="G55">
            <v>39786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EEL-06/1156</v>
          </cell>
          <cell r="G56">
            <v>39661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EELG-07/0970</v>
          </cell>
          <cell r="G57">
            <v>39635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EELG-07/1534</v>
          </cell>
          <cell r="G58">
            <v>39769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EEH-06/1120</v>
          </cell>
          <cell r="G59">
            <v>39439</v>
          </cell>
          <cell r="H59" t="str">
            <v>NIMT, NIST, AIST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EEHG-07/0299</v>
          </cell>
          <cell r="G60">
            <v>39774</v>
          </cell>
          <cell r="H60" t="str">
            <v>NIMT, NIST, AIST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EEHG-07/0172</v>
          </cell>
          <cell r="G61">
            <v>39696</v>
          </cell>
          <cell r="H61" t="str">
            <v>NIMT, NIST, AIST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EEH-07/0966</v>
          </cell>
          <cell r="G62">
            <v>39774</v>
          </cell>
          <cell r="H62" t="str">
            <v>NIMT, AIST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EELG-07/0972</v>
          </cell>
          <cell r="G64">
            <v>39635</v>
          </cell>
          <cell r="H64" t="str">
            <v>NIMT</v>
          </cell>
        </row>
        <row r="65">
          <cell r="A65" t="str">
            <v>SE-05181</v>
          </cell>
          <cell r="B65" t="str">
            <v>Power Sensor : 75Ω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EEH-07/0703</v>
          </cell>
          <cell r="G65">
            <v>40021</v>
          </cell>
          <cell r="H65" t="str">
            <v>AIST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EEH-07/0288</v>
          </cell>
          <cell r="G67">
            <v>39534</v>
          </cell>
          <cell r="H67" t="str">
            <v>NIMT, ASIT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EEH-07/0288</v>
          </cell>
          <cell r="G68">
            <v>39534</v>
          </cell>
          <cell r="H68" t="str">
            <v>NIMT, AIST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EEH-06/1122</v>
          </cell>
          <cell r="G69">
            <v>39442</v>
          </cell>
          <cell r="H69" t="str">
            <v>NIMT, AIST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EEH-07/0698</v>
          </cell>
          <cell r="G70">
            <v>39662</v>
          </cell>
          <cell r="H70" t="str">
            <v>NIMT, AIST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EEL-07/0835</v>
          </cell>
          <cell r="G71">
            <v>39671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EEL-07/0834</v>
          </cell>
          <cell r="G72">
            <v>39671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EEL-07/0833</v>
          </cell>
          <cell r="G73">
            <v>39671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EEL-07/0562</v>
          </cell>
          <cell r="G74">
            <v>39591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EEL-07/0563</v>
          </cell>
          <cell r="G75">
            <v>39591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EEL-07/0565</v>
          </cell>
          <cell r="G76">
            <v>39591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EEL-07/0564</v>
          </cell>
          <cell r="G77">
            <v>39591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8959003</v>
          </cell>
          <cell r="F78" t="str">
            <v>EL-0208/05</v>
          </cell>
          <cell r="G78">
            <v>39486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8937005</v>
          </cell>
          <cell r="F79" t="str">
            <v>EL-0207/05</v>
          </cell>
          <cell r="G79">
            <v>39486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EEH-06-0726</v>
          </cell>
          <cell r="G81">
            <v>39471</v>
          </cell>
          <cell r="H81" t="str">
            <v>NIMT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EELG-07/1159</v>
          </cell>
          <cell r="G82">
            <v>39662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EEH-07/0565</v>
          </cell>
          <cell r="G83">
            <v>39605</v>
          </cell>
          <cell r="H83" t="str">
            <v>NIMT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BT3943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BS7949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EEH-07/0253</v>
          </cell>
          <cell r="G88">
            <v>39521</v>
          </cell>
          <cell r="H88" t="str">
            <v>NIMT, AIST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EEH-07/0254</v>
          </cell>
          <cell r="G89">
            <v>39521</v>
          </cell>
          <cell r="H89" t="str">
            <v>NIMT, AIST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EEH-07/0301</v>
          </cell>
          <cell r="G90">
            <v>39534</v>
          </cell>
          <cell r="H90" t="str">
            <v>NIMT, ASIT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EEH-07/0255</v>
          </cell>
          <cell r="G91">
            <v>39521</v>
          </cell>
          <cell r="H91" t="str">
            <v>NIMT, AIST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EEH-07/0256</v>
          </cell>
          <cell r="G92">
            <v>39521</v>
          </cell>
          <cell r="H92" t="str">
            <v>NIMT, AIST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EEH-07/0257</v>
          </cell>
          <cell r="G93">
            <v>39521</v>
          </cell>
          <cell r="H93" t="str">
            <v>NIMT, AIST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 t="str">
            <v>EEH-07/0252</v>
          </cell>
          <cell r="G94">
            <v>39521</v>
          </cell>
          <cell r="H94" t="str">
            <v>NIMT, AIST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EEH-07/0334</v>
          </cell>
          <cell r="G95">
            <v>39550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EEH-07/0335</v>
          </cell>
          <cell r="G96">
            <v>39550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EEO-07/0018</v>
          </cell>
          <cell r="G97">
            <v>39544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EEO-07/0019</v>
          </cell>
          <cell r="G98">
            <v>39544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EEO-07/0020</v>
          </cell>
          <cell r="G99">
            <v>39542</v>
          </cell>
          <cell r="H99" t="str">
            <v>NIST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EEH-07/0336</v>
          </cell>
          <cell r="G100">
            <v>39542</v>
          </cell>
          <cell r="H100" t="str">
            <v>NIST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EEH-07/0337</v>
          </cell>
          <cell r="G101">
            <v>39542</v>
          </cell>
          <cell r="H101" t="str">
            <v>NIST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EEO-07/0021</v>
          </cell>
          <cell r="G102">
            <v>39550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EEO-07/0022</v>
          </cell>
          <cell r="G103">
            <v>39550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EEO-07/0023</v>
          </cell>
          <cell r="G104">
            <v>39550</v>
          </cell>
          <cell r="H104" t="str">
            <v>AIST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EEH-07/0338</v>
          </cell>
          <cell r="G105">
            <v>39542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EEO-07/0024</v>
          </cell>
          <cell r="G106">
            <v>39544</v>
          </cell>
          <cell r="H106" t="str">
            <v>AIST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EEO-07/0025</v>
          </cell>
          <cell r="G107">
            <v>39550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EEH-07/0445</v>
          </cell>
          <cell r="G108">
            <v>39576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EEO-07/0042</v>
          </cell>
          <cell r="G109">
            <v>39605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 t="str">
            <v>EEO-07/0043</v>
          </cell>
          <cell r="G110">
            <v>39605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 t="str">
            <v>EEO-07/0044</v>
          </cell>
          <cell r="G111">
            <v>39605</v>
          </cell>
          <cell r="H111" t="str">
            <v>AIST, NIST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EEO-07/0045</v>
          </cell>
          <cell r="G112">
            <v>39605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EELG-07/0779</v>
          </cell>
          <cell r="G113">
            <v>39603</v>
          </cell>
          <cell r="H113" t="str">
            <v>NIMT</v>
          </cell>
        </row>
        <row r="114">
          <cell r="A114" t="str">
            <v>SE-06230</v>
          </cell>
          <cell r="B114" t="str">
            <v>Digital Multimeter 6.5 Digit</v>
          </cell>
          <cell r="C114" t="str">
            <v xml:space="preserve">Agilent </v>
          </cell>
          <cell r="D114" t="str">
            <v>34411A</v>
          </cell>
          <cell r="E114" t="str">
            <v>MY46000701</v>
          </cell>
          <cell r="F114" t="str">
            <v>EELG-07/1792</v>
          </cell>
          <cell r="G114">
            <v>39793</v>
          </cell>
          <cell r="H114" t="str">
            <v>NIMT</v>
          </cell>
        </row>
        <row r="115">
          <cell r="A115" t="str">
            <v>SE-06231</v>
          </cell>
          <cell r="B115" t="str">
            <v>Laser Source Module</v>
          </cell>
          <cell r="C115" t="str">
            <v>Agilent</v>
          </cell>
          <cell r="D115" t="str">
            <v>81650A</v>
          </cell>
          <cell r="E115" t="str">
            <v>DE38A00183</v>
          </cell>
          <cell r="F115" t="str">
            <v>EEO-07/0046</v>
          </cell>
          <cell r="G115">
            <v>39605</v>
          </cell>
          <cell r="H115" t="str">
            <v>AIST</v>
          </cell>
        </row>
        <row r="116">
          <cell r="A116" t="str">
            <v>SE-06232</v>
          </cell>
          <cell r="B116" t="str">
            <v>Lightwave Multimeter</v>
          </cell>
          <cell r="C116" t="str">
            <v>Agilent</v>
          </cell>
          <cell r="D116" t="str">
            <v>8163A</v>
          </cell>
          <cell r="E116" t="str">
            <v>DE38703493</v>
          </cell>
          <cell r="F116" t="str">
            <v>EEH-07/0575</v>
          </cell>
          <cell r="G116">
            <v>39604</v>
          </cell>
          <cell r="H116" t="str">
            <v>AIST</v>
          </cell>
        </row>
        <row r="117">
          <cell r="A117" t="str">
            <v>SE-06233</v>
          </cell>
          <cell r="B117" t="str">
            <v>AC Power Supply</v>
          </cell>
          <cell r="C117" t="str">
            <v>Kikusui</v>
          </cell>
          <cell r="D117" t="str">
            <v>PCR500M</v>
          </cell>
          <cell r="E117" t="str">
            <v>LF004360</v>
          </cell>
          <cell r="F117" t="str">
            <v>EELG-07/0801</v>
          </cell>
          <cell r="G117">
            <v>39612</v>
          </cell>
          <cell r="H117" t="str">
            <v>NIMT</v>
          </cell>
        </row>
        <row r="118">
          <cell r="A118" t="str">
            <v>SE-06234</v>
          </cell>
          <cell r="B118" t="str">
            <v>DC Electronic Load</v>
          </cell>
          <cell r="C118" t="str">
            <v>Kikusui</v>
          </cell>
          <cell r="D118" t="str">
            <v>PLZ1003WH</v>
          </cell>
          <cell r="E118" t="str">
            <v>LG001331</v>
          </cell>
          <cell r="F118" t="str">
            <v>EELG-07/0991</v>
          </cell>
          <cell r="G118">
            <v>39638</v>
          </cell>
          <cell r="H118" t="str">
            <v>NPL,NIST</v>
          </cell>
        </row>
        <row r="119">
          <cell r="A119" t="str">
            <v>SE-06235</v>
          </cell>
          <cell r="B119" t="str">
            <v>Calibrator for W. Tester</v>
          </cell>
          <cell r="C119" t="str">
            <v>Kikusui</v>
          </cell>
          <cell r="D119" t="str">
            <v>TOS1200</v>
          </cell>
          <cell r="E119" t="str">
            <v>LG001737</v>
          </cell>
          <cell r="F119" t="str">
            <v>EELG-07/0992</v>
          </cell>
          <cell r="G119">
            <v>39638</v>
          </cell>
          <cell r="H119" t="str">
            <v>NIMT</v>
          </cell>
        </row>
        <row r="120">
          <cell r="A120" t="str">
            <v>SE-06236</v>
          </cell>
          <cell r="B120" t="str">
            <v>Metal Film Resistor</v>
          </cell>
          <cell r="C120" t="str">
            <v>Measuretronix</v>
          </cell>
          <cell r="D120" t="str">
            <v>2kΩ</v>
          </cell>
          <cell r="E120" t="str">
            <v>MF008</v>
          </cell>
          <cell r="F120" t="str">
            <v>EEL-07/0799</v>
          </cell>
          <cell r="G120">
            <v>39664</v>
          </cell>
          <cell r="H120" t="str">
            <v>NIMT</v>
          </cell>
        </row>
        <row r="121">
          <cell r="A121" t="str">
            <v>SE-06237</v>
          </cell>
          <cell r="B121" t="str">
            <v>Metal Film Resistor</v>
          </cell>
          <cell r="C121" t="str">
            <v>Measuretronix</v>
          </cell>
          <cell r="D121" t="str">
            <v>1kΩ</v>
          </cell>
          <cell r="E121" t="str">
            <v>MF007</v>
          </cell>
          <cell r="F121" t="str">
            <v>EEL-07/0800</v>
          </cell>
          <cell r="G121">
            <v>39664</v>
          </cell>
          <cell r="H121" t="str">
            <v>NIMT</v>
          </cell>
        </row>
        <row r="122">
          <cell r="A122" t="str">
            <v>SE-06238</v>
          </cell>
          <cell r="B122" t="str">
            <v>Metal Film Resistor</v>
          </cell>
          <cell r="C122" t="str">
            <v>Measuretronix</v>
          </cell>
          <cell r="D122" t="str">
            <v>200Ω</v>
          </cell>
          <cell r="E122" t="str">
            <v>MF006</v>
          </cell>
          <cell r="F122" t="str">
            <v>EEL-07/0801</v>
          </cell>
          <cell r="G122">
            <v>39664</v>
          </cell>
          <cell r="H122" t="str">
            <v>NIMT</v>
          </cell>
        </row>
        <row r="123">
          <cell r="A123" t="str">
            <v>SE-06239</v>
          </cell>
          <cell r="B123" t="str">
            <v>Metal Film Resistor</v>
          </cell>
          <cell r="C123" t="str">
            <v>Measuretronix</v>
          </cell>
          <cell r="D123" t="str">
            <v>100Ω</v>
          </cell>
          <cell r="E123" t="str">
            <v>MF005</v>
          </cell>
          <cell r="F123" t="str">
            <v>EEL-07/0802</v>
          </cell>
          <cell r="G123">
            <v>39664</v>
          </cell>
          <cell r="H123" t="str">
            <v>NIMT</v>
          </cell>
        </row>
        <row r="124">
          <cell r="A124" t="str">
            <v>SE-06240</v>
          </cell>
          <cell r="B124" t="str">
            <v>Precision Phase Meter</v>
          </cell>
          <cell r="C124" t="str">
            <v>Krohn Hite</v>
          </cell>
          <cell r="D124">
            <v>6610</v>
          </cell>
          <cell r="E124" t="str">
            <v>607</v>
          </cell>
          <cell r="F124" t="str">
            <v>EL-0298/06</v>
          </cell>
          <cell r="G124">
            <v>39465</v>
          </cell>
          <cell r="H124" t="str">
            <v>NIMT</v>
          </cell>
        </row>
        <row r="125">
          <cell r="A125" t="str">
            <v>SE-06241</v>
          </cell>
          <cell r="B125" t="str">
            <v>Power Sensor</v>
          </cell>
          <cell r="C125" t="str">
            <v>Agilent</v>
          </cell>
          <cell r="D125" t="str">
            <v>8487A</v>
          </cell>
          <cell r="E125" t="str">
            <v>3318A04211</v>
          </cell>
          <cell r="F125" t="str">
            <v>EEH-07/0704</v>
          </cell>
          <cell r="G125">
            <v>39656</v>
          </cell>
          <cell r="H125" t="str">
            <v>AIST</v>
          </cell>
        </row>
        <row r="126">
          <cell r="A126" t="str">
            <v>SE-06242</v>
          </cell>
          <cell r="B126" t="str">
            <v>Network Analyzer</v>
          </cell>
          <cell r="C126" t="str">
            <v>Wiltron</v>
          </cell>
          <cell r="D126" t="str">
            <v>360B</v>
          </cell>
          <cell r="E126" t="str">
            <v>512001</v>
          </cell>
          <cell r="F126" t="str">
            <v>EEH-07/0599</v>
          </cell>
          <cell r="G126">
            <v>39605</v>
          </cell>
          <cell r="H126" t="str">
            <v>NIMT</v>
          </cell>
        </row>
        <row r="127">
          <cell r="A127" t="str">
            <v>SE-06243</v>
          </cell>
          <cell r="B127" t="str">
            <v>SWR Bridge</v>
          </cell>
          <cell r="C127" t="str">
            <v>Wiltron</v>
          </cell>
          <cell r="D127" t="str">
            <v>60N50</v>
          </cell>
          <cell r="E127" t="str">
            <v>874008</v>
          </cell>
          <cell r="F127" t="str">
            <v>EEH-07/0600</v>
          </cell>
          <cell r="G127">
            <v>39605</v>
          </cell>
          <cell r="H127" t="str">
            <v>NIMT, AIST</v>
          </cell>
        </row>
        <row r="128">
          <cell r="A128" t="str">
            <v>SE-06244</v>
          </cell>
          <cell r="B128" t="str">
            <v>Synthesized Func/Sweep Gen.</v>
          </cell>
          <cell r="C128" t="str">
            <v>HP</v>
          </cell>
          <cell r="D128" t="str">
            <v>3325B</v>
          </cell>
          <cell r="E128" t="str">
            <v>2801A01130</v>
          </cell>
          <cell r="F128">
            <v>0</v>
          </cell>
          <cell r="G128">
            <v>0</v>
          </cell>
          <cell r="H128">
            <v>0</v>
          </cell>
        </row>
        <row r="129">
          <cell r="A129" t="str">
            <v>SE-06245</v>
          </cell>
          <cell r="B129" t="str">
            <v>Rubidium Frequency Standard</v>
          </cell>
          <cell r="C129" t="str">
            <v>Sansei Electronics</v>
          </cell>
          <cell r="D129" t="str">
            <v>FSR-101</v>
          </cell>
          <cell r="E129" t="str">
            <v>440141</v>
          </cell>
          <cell r="F129" t="str">
            <v>EEHG-07/0317</v>
          </cell>
          <cell r="G129">
            <v>39790</v>
          </cell>
          <cell r="H129" t="str">
            <v>NIMT</v>
          </cell>
        </row>
        <row r="130">
          <cell r="A130" t="str">
            <v>SE-06246</v>
          </cell>
          <cell r="B130" t="str">
            <v>Frequency Distributor</v>
          </cell>
          <cell r="C130" t="str">
            <v>Sansei Electronics</v>
          </cell>
          <cell r="D130" t="str">
            <v>FD-08</v>
          </cell>
          <cell r="E130" t="str">
            <v>440142</v>
          </cell>
          <cell r="F130" t="str">
            <v>406-4246</v>
          </cell>
          <cell r="G130">
            <v>39445</v>
          </cell>
          <cell r="H130" t="str">
            <v>NIMT</v>
          </cell>
        </row>
        <row r="131">
          <cell r="A131" t="str">
            <v>SE-06247</v>
          </cell>
          <cell r="B131" t="str">
            <v>Decade Resistor Box</v>
          </cell>
          <cell r="C131" t="str">
            <v>E&amp;C</v>
          </cell>
          <cell r="D131" t="str">
            <v>DR26610</v>
          </cell>
          <cell r="E131" t="str">
            <v xml:space="preserve">610513 </v>
          </cell>
          <cell r="F131" t="str">
            <v>7518-6917</v>
          </cell>
          <cell r="G131">
            <v>39796</v>
          </cell>
          <cell r="H131" t="str">
            <v>AIST</v>
          </cell>
        </row>
        <row r="132">
          <cell r="A132" t="str">
            <v>SE-06248</v>
          </cell>
          <cell r="B132" t="str">
            <v>Universal Counter</v>
          </cell>
          <cell r="C132" t="str">
            <v>HP</v>
          </cell>
          <cell r="D132" t="str">
            <v>53132A</v>
          </cell>
          <cell r="E132" t="str">
            <v>KR91201097</v>
          </cell>
          <cell r="F132" t="str">
            <v>EEHG-07/0318</v>
          </cell>
          <cell r="G132">
            <v>39790</v>
          </cell>
          <cell r="H132" t="str">
            <v>NIMT</v>
          </cell>
        </row>
        <row r="133">
          <cell r="A133" t="str">
            <v>SE-07249</v>
          </cell>
          <cell r="B133" t="str">
            <v>Standard Resistance</v>
          </cell>
          <cell r="C133" t="str">
            <v>IET Labs, Inc.</v>
          </cell>
          <cell r="D133" t="str">
            <v>SRX-0.01</v>
          </cell>
          <cell r="E133" t="str">
            <v>H1-0703306</v>
          </cell>
          <cell r="F133" t="str">
            <v>20070118-9838</v>
          </cell>
          <cell r="G133">
            <v>39465</v>
          </cell>
          <cell r="H133">
            <v>0</v>
          </cell>
        </row>
        <row r="134">
          <cell r="A134" t="str">
            <v>SE-07250</v>
          </cell>
          <cell r="B134" t="str">
            <v>Standard Resistance</v>
          </cell>
          <cell r="C134" t="str">
            <v>IET Labs, Inc.</v>
          </cell>
          <cell r="D134" t="str">
            <v>SRX-0.1</v>
          </cell>
          <cell r="E134" t="str">
            <v>H1-0703307</v>
          </cell>
          <cell r="F134" t="str">
            <v>20070118-9837</v>
          </cell>
          <cell r="G134">
            <v>39465</v>
          </cell>
          <cell r="H134">
            <v>0</v>
          </cell>
        </row>
        <row r="135">
          <cell r="A135" t="str">
            <v>SE-07251</v>
          </cell>
          <cell r="B135" t="str">
            <v>Standard Resistance</v>
          </cell>
          <cell r="C135" t="str">
            <v>IET Labs, Inc.</v>
          </cell>
          <cell r="D135" t="str">
            <v>SRX-1M</v>
          </cell>
          <cell r="E135" t="str">
            <v>H1-0705312</v>
          </cell>
          <cell r="F135" t="str">
            <v>20070131-9962</v>
          </cell>
          <cell r="G135">
            <v>39465</v>
          </cell>
          <cell r="H135">
            <v>0</v>
          </cell>
        </row>
        <row r="136">
          <cell r="A136" t="str">
            <v>SE-07252</v>
          </cell>
          <cell r="B136" t="str">
            <v>Standard Resistance</v>
          </cell>
          <cell r="C136" t="str">
            <v>IET Labs, Inc.</v>
          </cell>
          <cell r="D136" t="str">
            <v>SRX-10</v>
          </cell>
          <cell r="E136" t="str">
            <v>H1-0646479</v>
          </cell>
          <cell r="F136" t="str">
            <v>20061116-9306</v>
          </cell>
          <cell r="G136">
            <v>39465</v>
          </cell>
          <cell r="H136">
            <v>0</v>
          </cell>
        </row>
        <row r="137">
          <cell r="A137" t="str">
            <v>SE-07253</v>
          </cell>
          <cell r="B137" t="str">
            <v>Standard Resistance</v>
          </cell>
          <cell r="C137" t="str">
            <v>IET Labs, Inc.</v>
          </cell>
          <cell r="D137" t="str">
            <v>SRX-100</v>
          </cell>
          <cell r="E137" t="str">
            <v>H1-0646480</v>
          </cell>
          <cell r="F137" t="str">
            <v>20061116-9307</v>
          </cell>
          <cell r="G137">
            <v>39465</v>
          </cell>
          <cell r="H137">
            <v>0</v>
          </cell>
        </row>
        <row r="138">
          <cell r="A138" t="str">
            <v>SE-07254</v>
          </cell>
          <cell r="B138" t="str">
            <v>Standard Resistance</v>
          </cell>
          <cell r="C138" t="str">
            <v>IET Labs, Inc.</v>
          </cell>
          <cell r="D138" t="str">
            <v>SRX-1K</v>
          </cell>
          <cell r="E138" t="str">
            <v>H1-0646481</v>
          </cell>
          <cell r="F138" t="str">
            <v>20061116-9308</v>
          </cell>
          <cell r="G138">
            <v>39465</v>
          </cell>
          <cell r="H138">
            <v>0</v>
          </cell>
        </row>
        <row r="139">
          <cell r="A139" t="str">
            <v>SE-07255</v>
          </cell>
          <cell r="B139" t="str">
            <v>Standard Resistance</v>
          </cell>
          <cell r="C139" t="str">
            <v>IET Labs, Inc.</v>
          </cell>
          <cell r="D139" t="str">
            <v>SRX-10M</v>
          </cell>
          <cell r="E139" t="str">
            <v>H1-0710498</v>
          </cell>
          <cell r="F139" t="str">
            <v>20070315-10452</v>
          </cell>
          <cell r="G139">
            <v>39465</v>
          </cell>
          <cell r="H139">
            <v>0</v>
          </cell>
        </row>
        <row r="140">
          <cell r="A140" t="str">
            <v>SE-07256</v>
          </cell>
          <cell r="B140" t="str">
            <v>Standard Resistance</v>
          </cell>
          <cell r="C140" t="str">
            <v>IET Labs, Inc.</v>
          </cell>
          <cell r="D140" t="str">
            <v>SRX-0.001</v>
          </cell>
          <cell r="E140" t="str">
            <v>H1-0710499</v>
          </cell>
          <cell r="F140" t="str">
            <v>20070315-10453</v>
          </cell>
          <cell r="G140">
            <v>39465</v>
          </cell>
          <cell r="H140">
            <v>0</v>
          </cell>
        </row>
        <row r="141">
          <cell r="A141" t="str">
            <v>SE-07257</v>
          </cell>
          <cell r="B141" t="str">
            <v>Standard Resistance</v>
          </cell>
          <cell r="C141" t="str">
            <v>IET Labs, Inc.</v>
          </cell>
          <cell r="D141" t="str">
            <v>SRX-100K</v>
          </cell>
          <cell r="E141" t="str">
            <v>H1-0710500</v>
          </cell>
          <cell r="F141" t="str">
            <v>20070315-10451</v>
          </cell>
          <cell r="G141">
            <v>39465</v>
          </cell>
          <cell r="H141">
            <v>0</v>
          </cell>
        </row>
        <row r="142">
          <cell r="A142" t="str">
            <v>SE-07258</v>
          </cell>
          <cell r="B142" t="str">
            <v>Resistance Network</v>
          </cell>
          <cell r="C142" t="str">
            <v>Fluke</v>
          </cell>
          <cell r="D142" t="str">
            <v>P/N 690567</v>
          </cell>
          <cell r="E142" t="str">
            <v>---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SE-07259</v>
          </cell>
          <cell r="B143" t="str">
            <v>True RMS Multimeter</v>
          </cell>
          <cell r="C143" t="str">
            <v>Fluke</v>
          </cell>
          <cell r="D143">
            <v>189</v>
          </cell>
          <cell r="E143" t="str">
            <v>93430123</v>
          </cell>
          <cell r="F143" t="str">
            <v>EELG-07/0800</v>
          </cell>
          <cell r="G143">
            <v>39606</v>
          </cell>
          <cell r="H143" t="str">
            <v>NIMT</v>
          </cell>
        </row>
        <row r="144">
          <cell r="A144" t="str">
            <v>SE-07260</v>
          </cell>
          <cell r="B144" t="str">
            <v>True RMS Multimeter</v>
          </cell>
          <cell r="C144" t="str">
            <v>Fluke</v>
          </cell>
          <cell r="D144">
            <v>111</v>
          </cell>
          <cell r="E144" t="str">
            <v>91490285</v>
          </cell>
          <cell r="F144" t="str">
            <v>EELG-07/0968</v>
          </cell>
          <cell r="G144">
            <v>39635</v>
          </cell>
          <cell r="H144" t="str">
            <v>NIMT</v>
          </cell>
        </row>
        <row r="145">
          <cell r="A145" t="str">
            <v>SE-07261</v>
          </cell>
          <cell r="B145" t="str">
            <v>True RMS Multimeter</v>
          </cell>
          <cell r="C145" t="str">
            <v>Fluke</v>
          </cell>
          <cell r="D145">
            <v>111</v>
          </cell>
          <cell r="E145" t="str">
            <v>91320307</v>
          </cell>
          <cell r="F145" t="str">
            <v>EELG-07/0969</v>
          </cell>
          <cell r="G145">
            <v>39635</v>
          </cell>
          <cell r="H145" t="str">
            <v>NIMT</v>
          </cell>
        </row>
        <row r="146">
          <cell r="A146" t="str">
            <v>SE-07262</v>
          </cell>
          <cell r="B146" t="str">
            <v>6.5 Digit Multimeter</v>
          </cell>
          <cell r="C146" t="str">
            <v>Fluke</v>
          </cell>
          <cell r="D146" t="str">
            <v>8846A</v>
          </cell>
          <cell r="E146" t="str">
            <v>9365021</v>
          </cell>
          <cell r="F146" t="str">
            <v>EELG-07/1359</v>
          </cell>
          <cell r="G146">
            <v>39695</v>
          </cell>
          <cell r="H146" t="str">
            <v>NIMT</v>
          </cell>
        </row>
        <row r="147">
          <cell r="A147" t="str">
            <v>SE-07263</v>
          </cell>
          <cell r="B147" t="str">
            <v>Termination</v>
          </cell>
          <cell r="C147" t="str">
            <v>Agilent</v>
          </cell>
          <cell r="D147" t="str">
            <v>902C</v>
          </cell>
          <cell r="E147" t="str">
            <v>51077</v>
          </cell>
          <cell r="F147" t="str">
            <v>EEH-07/0708</v>
          </cell>
          <cell r="G147">
            <v>39656</v>
          </cell>
          <cell r="H147" t="str">
            <v>AIST</v>
          </cell>
        </row>
        <row r="148">
          <cell r="A148" t="str">
            <v>SE-07264</v>
          </cell>
          <cell r="B148" t="str">
            <v>Termination</v>
          </cell>
          <cell r="C148" t="str">
            <v>Agilent</v>
          </cell>
          <cell r="D148" t="str">
            <v>902D</v>
          </cell>
          <cell r="E148" t="str">
            <v>50936</v>
          </cell>
          <cell r="F148" t="str">
            <v>EEH-07/0707</v>
          </cell>
          <cell r="G148">
            <v>39656</v>
          </cell>
          <cell r="H148" t="str">
            <v>AIST</v>
          </cell>
        </row>
        <row r="149">
          <cell r="A149" t="str">
            <v>SE-07265</v>
          </cell>
          <cell r="B149" t="str">
            <v>Wrist Strap + Shoe Tester</v>
          </cell>
          <cell r="C149" t="str">
            <v>3M</v>
          </cell>
          <cell r="D149">
            <v>740</v>
          </cell>
          <cell r="E149" t="str">
            <v>149080610</v>
          </cell>
          <cell r="F149">
            <v>149080610</v>
          </cell>
          <cell r="G149">
            <v>39613</v>
          </cell>
          <cell r="H149" t="str">
            <v>NIST</v>
          </cell>
        </row>
        <row r="150">
          <cell r="A150" t="str">
            <v>SE-07266</v>
          </cell>
          <cell r="B150" t="str">
            <v>Electrostatic Voltmeter</v>
          </cell>
          <cell r="C150" t="str">
            <v>Trek</v>
          </cell>
          <cell r="D150" t="str">
            <v>347-3-L-CE &amp; 555P-4</v>
          </cell>
          <cell r="E150" t="str">
            <v>671 &amp; 962</v>
          </cell>
          <cell r="F150" t="str">
            <v>034503</v>
          </cell>
          <cell r="G150">
            <v>39635</v>
          </cell>
          <cell r="H150" t="str">
            <v>NIST</v>
          </cell>
        </row>
        <row r="151">
          <cell r="A151" t="str">
            <v>SE-07267</v>
          </cell>
          <cell r="B151" t="str">
            <v>SONET/SDH/PDH/ATM Analyzer</v>
          </cell>
          <cell r="C151" t="str">
            <v>Anritsu</v>
          </cell>
          <cell r="D151" t="str">
            <v>MP1570A</v>
          </cell>
          <cell r="E151" t="str">
            <v>6100149840</v>
          </cell>
          <cell r="F151" t="str">
            <v>K50701303</v>
          </cell>
          <cell r="G151">
            <v>39618</v>
          </cell>
          <cell r="H151" t="str">
            <v>NIST</v>
          </cell>
        </row>
        <row r="152">
          <cell r="A152" t="str">
            <v>SE-07268</v>
          </cell>
          <cell r="B152" t="str">
            <v>Digital Real-Time Oscilloscope</v>
          </cell>
          <cell r="C152" t="str">
            <v>Tektronix</v>
          </cell>
          <cell r="D152" t="str">
            <v>TDS684B</v>
          </cell>
          <cell r="E152" t="str">
            <v>B011068</v>
          </cell>
          <cell r="F152" t="str">
            <v>EEH-07/0842</v>
          </cell>
          <cell r="G152">
            <v>39758</v>
          </cell>
          <cell r="H152" t="str">
            <v>NMIT, AIST</v>
          </cell>
        </row>
        <row r="153">
          <cell r="A153" t="str">
            <v>SE-07269</v>
          </cell>
          <cell r="B153" t="str">
            <v>Video Measurement Set</v>
          </cell>
          <cell r="C153" t="str">
            <v>Tektronix</v>
          </cell>
          <cell r="D153" t="str">
            <v>VM700T</v>
          </cell>
          <cell r="E153" t="str">
            <v>B040376</v>
          </cell>
          <cell r="F153" t="str">
            <v>KTE-703253</v>
          </cell>
          <cell r="G153">
            <v>39624</v>
          </cell>
          <cell r="H153" t="str">
            <v>KOLAS</v>
          </cell>
        </row>
        <row r="154">
          <cell r="A154" t="str">
            <v>SE-07270</v>
          </cell>
          <cell r="B154" t="str">
            <v xml:space="preserve">Signal Generation Platform </v>
          </cell>
          <cell r="C154" t="str">
            <v>Tektronix</v>
          </cell>
          <cell r="D154" t="str">
            <v>TG2000</v>
          </cell>
          <cell r="E154" t="str">
            <v>B010651</v>
          </cell>
          <cell r="F154" t="str">
            <v>KTE-703252</v>
          </cell>
          <cell r="G154">
            <v>39624</v>
          </cell>
          <cell r="H154" t="str">
            <v>KOLAS</v>
          </cell>
        </row>
        <row r="155">
          <cell r="A155" t="str">
            <v>SE-07271</v>
          </cell>
          <cell r="B155" t="str">
            <v>Audio Measurement Set</v>
          </cell>
          <cell r="C155" t="str">
            <v>Tektronix</v>
          </cell>
          <cell r="D155" t="str">
            <v>AM700</v>
          </cell>
          <cell r="E155" t="str">
            <v>B010125</v>
          </cell>
          <cell r="F155" t="str">
            <v>EEH-07/0843</v>
          </cell>
          <cell r="G155">
            <v>39720</v>
          </cell>
          <cell r="H155" t="str">
            <v>NIST</v>
          </cell>
        </row>
        <row r="156">
          <cell r="A156" t="str">
            <v>SE-07272</v>
          </cell>
          <cell r="B156" t="str">
            <v>Optical Attenuator</v>
          </cell>
          <cell r="C156" t="str">
            <v>HP</v>
          </cell>
          <cell r="D156" t="str">
            <v>8156A</v>
          </cell>
          <cell r="E156" t="str">
            <v>060070181</v>
          </cell>
          <cell r="F156" t="str">
            <v>KTE-703255</v>
          </cell>
          <cell r="G156">
            <v>39624</v>
          </cell>
          <cell r="H156" t="str">
            <v>KOLAS</v>
          </cell>
        </row>
        <row r="157">
          <cell r="A157" t="str">
            <v>SE-07273</v>
          </cell>
          <cell r="B157" t="str">
            <v xml:space="preserve">Range Calibrator </v>
          </cell>
          <cell r="C157" t="str">
            <v>HP</v>
          </cell>
          <cell r="D157" t="str">
            <v>11683A</v>
          </cell>
          <cell r="E157" t="str">
            <v>1719A01447</v>
          </cell>
          <cell r="F157" t="str">
            <v>KTE-703254</v>
          </cell>
          <cell r="G157">
            <v>39624</v>
          </cell>
          <cell r="H157" t="str">
            <v>KOLAS</v>
          </cell>
        </row>
        <row r="158">
          <cell r="A158" t="str">
            <v>SE-07274</v>
          </cell>
          <cell r="B158" t="str">
            <v>Amplifier</v>
          </cell>
          <cell r="C158" t="str">
            <v>HP</v>
          </cell>
          <cell r="D158" t="str">
            <v>8447D</v>
          </cell>
          <cell r="E158" t="str">
            <v>2944A08690</v>
          </cell>
          <cell r="F158" t="str">
            <v>KTE-703256</v>
          </cell>
          <cell r="G158">
            <v>39624</v>
          </cell>
          <cell r="H158" t="str">
            <v>KOLAS</v>
          </cell>
        </row>
        <row r="159">
          <cell r="A159" t="str">
            <v>SE-07275</v>
          </cell>
          <cell r="B159" t="str">
            <v>Tunable Laser Module</v>
          </cell>
          <cell r="C159" t="str">
            <v>Agilent</v>
          </cell>
          <cell r="D159" t="str">
            <v>81689A</v>
          </cell>
          <cell r="E159" t="str">
            <v>US39903065</v>
          </cell>
          <cell r="F159" t="str">
            <v>EEO-07/0069</v>
          </cell>
          <cell r="G159">
            <v>39719</v>
          </cell>
          <cell r="H159" t="str">
            <v>NIST</v>
          </cell>
        </row>
        <row r="160">
          <cell r="A160" t="str">
            <v>SE-07276</v>
          </cell>
          <cell r="B160" t="str">
            <v>Optical Time Domain Reflectometer</v>
          </cell>
          <cell r="C160" t="str">
            <v>HP</v>
          </cell>
          <cell r="D160" t="str">
            <v>8147A</v>
          </cell>
          <cell r="E160" t="str">
            <v>DE35501260</v>
          </cell>
          <cell r="F160" t="str">
            <v>KTE-703259</v>
          </cell>
          <cell r="G160">
            <v>39624</v>
          </cell>
          <cell r="H160" t="str">
            <v>KOLAS</v>
          </cell>
        </row>
        <row r="161">
          <cell r="A161" t="str">
            <v>SE-07277</v>
          </cell>
          <cell r="B161" t="str">
            <v>Polarization Controller</v>
          </cell>
          <cell r="C161" t="str">
            <v>Agilent</v>
          </cell>
          <cell r="D161" t="str">
            <v>8169A</v>
          </cell>
          <cell r="E161" t="str">
            <v>3425G00918</v>
          </cell>
          <cell r="F161" t="str">
            <v>EEO-07/0070</v>
          </cell>
          <cell r="G161">
            <v>39723</v>
          </cell>
          <cell r="H161" t="str">
            <v>NIST</v>
          </cell>
        </row>
        <row r="162">
          <cell r="A162" t="str">
            <v>SE-07278</v>
          </cell>
          <cell r="B162" t="str">
            <v>Trifield Meter</v>
          </cell>
          <cell r="C162" t="str">
            <v>Sato Shouji</v>
          </cell>
          <cell r="D162" t="str">
            <v>100XE</v>
          </cell>
          <cell r="E162" t="str">
            <v>---</v>
          </cell>
          <cell r="F162" t="str">
            <v>Calibration not required</v>
          </cell>
          <cell r="G162">
            <v>0</v>
          </cell>
          <cell r="H162">
            <v>0</v>
          </cell>
        </row>
        <row r="163">
          <cell r="A163" t="str">
            <v>SE-07279</v>
          </cell>
          <cell r="B163" t="str">
            <v>4th Order Filter</v>
          </cell>
          <cell r="C163" t="str">
            <v>HP</v>
          </cell>
          <cell r="D163" t="str">
            <v>83485B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A164" t="str">
            <v>SE-07280</v>
          </cell>
          <cell r="B164" t="str">
            <v>Digital Communication Analyzer</v>
          </cell>
          <cell r="C164" t="str">
            <v>HP</v>
          </cell>
          <cell r="D164" t="str">
            <v>83480A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</row>
        <row r="165">
          <cell r="A165" t="str">
            <v>SE-07281</v>
          </cell>
          <cell r="B165" t="str">
            <v>Return Loss Module</v>
          </cell>
          <cell r="C165" t="str">
            <v>HP</v>
          </cell>
          <cell r="D165" t="str">
            <v>81534A</v>
          </cell>
          <cell r="E165" t="str">
            <v>3046G01003</v>
          </cell>
          <cell r="F165" t="str">
            <v>407-4281</v>
          </cell>
          <cell r="G165">
            <v>39718</v>
          </cell>
          <cell r="H165" t="str">
            <v>AIST, NIST</v>
          </cell>
        </row>
        <row r="166">
          <cell r="A166" t="str">
            <v>SE-07282</v>
          </cell>
          <cell r="B166" t="str">
            <v>NFA Series Noise Figure Analyzer</v>
          </cell>
          <cell r="C166" t="str">
            <v>Agilent</v>
          </cell>
          <cell r="D166" t="str">
            <v>N8972A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</row>
        <row r="167">
          <cell r="A167" t="str">
            <v>SE-99001</v>
          </cell>
          <cell r="B167" t="str">
            <v>DC Standard</v>
          </cell>
          <cell r="C167" t="str">
            <v>Fluke</v>
          </cell>
          <cell r="D167" t="str">
            <v>732B</v>
          </cell>
          <cell r="E167" t="str">
            <v>7135010</v>
          </cell>
          <cell r="F167" t="str">
            <v>EL-0037/06</v>
          </cell>
          <cell r="G167">
            <v>39495</v>
          </cell>
          <cell r="H167" t="str">
            <v>NIMT</v>
          </cell>
        </row>
        <row r="168">
          <cell r="A168" t="str">
            <v>SE-99003</v>
          </cell>
          <cell r="B168" t="str">
            <v>Calibrator/Source</v>
          </cell>
          <cell r="C168" t="str">
            <v>Keithley</v>
          </cell>
          <cell r="D168" t="str">
            <v>263</v>
          </cell>
          <cell r="E168" t="str">
            <v>0561936</v>
          </cell>
          <cell r="F168" t="str">
            <v>EEL-07/1314</v>
          </cell>
          <cell r="G168">
            <v>39786</v>
          </cell>
          <cell r="H168" t="str">
            <v>NIMT</v>
          </cell>
        </row>
        <row r="169">
          <cell r="A169" t="str">
            <v>SE-99004</v>
          </cell>
          <cell r="B169" t="str">
            <v>DC Calibration Set</v>
          </cell>
          <cell r="C169" t="str">
            <v>Yokogawa</v>
          </cell>
          <cell r="D169" t="str">
            <v>2560</v>
          </cell>
          <cell r="E169" t="str">
            <v>55BL9039</v>
          </cell>
          <cell r="F169" t="str">
            <v>EELG-07/0343</v>
          </cell>
          <cell r="G169">
            <v>39520</v>
          </cell>
          <cell r="H169" t="str">
            <v>NIMT</v>
          </cell>
        </row>
        <row r="170">
          <cell r="A170" t="str">
            <v>SE-99005</v>
          </cell>
          <cell r="B170" t="str">
            <v>AC Voltage Current Standard</v>
          </cell>
          <cell r="C170" t="str">
            <v>Yokogawa</v>
          </cell>
          <cell r="D170" t="str">
            <v>2558-00</v>
          </cell>
          <cell r="E170" t="str">
            <v>55AY9023</v>
          </cell>
          <cell r="F170" t="str">
            <v>EELG-07/0344</v>
          </cell>
          <cell r="G170">
            <v>39520</v>
          </cell>
          <cell r="H170" t="str">
            <v>NIMT</v>
          </cell>
        </row>
        <row r="171">
          <cell r="A171" t="str">
            <v>SE-99006</v>
          </cell>
          <cell r="B171" t="str">
            <v>Multi-Product Calibrator</v>
          </cell>
          <cell r="C171" t="str">
            <v>Fluke</v>
          </cell>
          <cell r="D171" t="str">
            <v>5500A+SC300</v>
          </cell>
          <cell r="E171" t="str">
            <v>6490021</v>
          </cell>
          <cell r="F171" t="str">
            <v>EEL-07/0346</v>
          </cell>
          <cell r="G171">
            <v>39530</v>
          </cell>
          <cell r="H171" t="str">
            <v>NIMT</v>
          </cell>
        </row>
        <row r="172">
          <cell r="A172" t="str">
            <v>SE-99010</v>
          </cell>
          <cell r="B172" t="str">
            <v>Amplifier</v>
          </cell>
          <cell r="C172" t="str">
            <v>Fluke</v>
          </cell>
          <cell r="D172" t="str">
            <v>5725A</v>
          </cell>
          <cell r="E172" t="str">
            <v>6485001</v>
          </cell>
          <cell r="F172" t="str">
            <v>EL-0039/06</v>
          </cell>
          <cell r="G172">
            <v>39340</v>
          </cell>
          <cell r="H172" t="str">
            <v>NIMT</v>
          </cell>
        </row>
        <row r="173">
          <cell r="A173" t="str">
            <v>SE-99011</v>
          </cell>
          <cell r="B173" t="str">
            <v>Portable Calibrator</v>
          </cell>
          <cell r="C173" t="str">
            <v>Yokogawa</v>
          </cell>
          <cell r="D173" t="str">
            <v>2422</v>
          </cell>
          <cell r="E173" t="str">
            <v>65MD0433</v>
          </cell>
          <cell r="F173" t="str">
            <v>EETG-07/0131</v>
          </cell>
          <cell r="G173">
            <v>39611</v>
          </cell>
          <cell r="H173" t="str">
            <v>NIMT</v>
          </cell>
        </row>
        <row r="174">
          <cell r="A174" t="str">
            <v>SE-99012</v>
          </cell>
          <cell r="B174" t="str">
            <v>Digital Multimeter</v>
          </cell>
          <cell r="C174" t="str">
            <v>HP</v>
          </cell>
          <cell r="D174" t="str">
            <v>3458A-002</v>
          </cell>
          <cell r="E174" t="str">
            <v>2823A12137</v>
          </cell>
          <cell r="F174" t="str">
            <v>EEL-07/0310</v>
          </cell>
          <cell r="G174">
            <v>39529</v>
          </cell>
          <cell r="H174" t="str">
            <v>NIMT</v>
          </cell>
        </row>
        <row r="175">
          <cell r="A175" t="str">
            <v>SE-99013</v>
          </cell>
          <cell r="B175" t="str">
            <v>RMS Voltmeter</v>
          </cell>
          <cell r="C175" t="str">
            <v>HP</v>
          </cell>
          <cell r="D175" t="str">
            <v>3400B</v>
          </cell>
          <cell r="E175" t="str">
            <v>3241A01159</v>
          </cell>
          <cell r="F175" t="str">
            <v>EEL-07/0715</v>
          </cell>
          <cell r="G175">
            <v>39633</v>
          </cell>
          <cell r="H175" t="str">
            <v>NIMT</v>
          </cell>
        </row>
        <row r="176">
          <cell r="A176" t="str">
            <v>SE-99014</v>
          </cell>
          <cell r="B176" t="str">
            <v>Digital Multimeter</v>
          </cell>
          <cell r="C176" t="str">
            <v>HP</v>
          </cell>
          <cell r="D176" t="str">
            <v>34401A</v>
          </cell>
          <cell r="E176" t="str">
            <v>US36051808</v>
          </cell>
          <cell r="F176" t="str">
            <v>EELG-07/0647</v>
          </cell>
          <cell r="G176">
            <v>39578</v>
          </cell>
          <cell r="H176" t="str">
            <v>NIMT</v>
          </cell>
        </row>
        <row r="177">
          <cell r="A177" t="str">
            <v>SE-99015</v>
          </cell>
          <cell r="B177" t="str">
            <v>Digital Multimeter</v>
          </cell>
          <cell r="C177" t="str">
            <v>Yokogawa</v>
          </cell>
          <cell r="D177" t="str">
            <v>7537-01</v>
          </cell>
          <cell r="E177" t="str">
            <v>8C00496</v>
          </cell>
          <cell r="F177" t="str">
            <v>EELG-07/0646</v>
          </cell>
          <cell r="G177">
            <v>39578</v>
          </cell>
          <cell r="H177" t="str">
            <v>NIMT</v>
          </cell>
        </row>
        <row r="178">
          <cell r="A178" t="str">
            <v>SE-99016</v>
          </cell>
          <cell r="B178" t="str">
            <v>Digital Electrometer</v>
          </cell>
          <cell r="C178" t="str">
            <v>Keithley</v>
          </cell>
          <cell r="D178" t="str">
            <v>617</v>
          </cell>
          <cell r="E178" t="str">
            <v>0563306</v>
          </cell>
          <cell r="F178" t="str">
            <v>EEL-07/1212</v>
          </cell>
          <cell r="G178">
            <v>39766</v>
          </cell>
          <cell r="H178" t="str">
            <v>NIMT</v>
          </cell>
        </row>
        <row r="179">
          <cell r="A179" t="str">
            <v>SE-99017</v>
          </cell>
          <cell r="B179" t="str">
            <v>Multifunction Transfer Standard</v>
          </cell>
          <cell r="C179" t="str">
            <v>Wavetek</v>
          </cell>
          <cell r="D179" t="str">
            <v>4950</v>
          </cell>
          <cell r="E179" t="str">
            <v>38173</v>
          </cell>
          <cell r="F179" t="str">
            <v>Calibration not required</v>
          </cell>
          <cell r="G179">
            <v>0</v>
          </cell>
          <cell r="H179">
            <v>0</v>
          </cell>
        </row>
        <row r="180">
          <cell r="A180" t="str">
            <v>SE-99022</v>
          </cell>
          <cell r="B180" t="str">
            <v>Primary DC/AC Shunt</v>
          </cell>
          <cell r="C180" t="str">
            <v>Holt</v>
          </cell>
          <cell r="D180" t="str">
            <v>HCS-1</v>
          </cell>
          <cell r="E180" t="str">
            <v>0943500001351</v>
          </cell>
          <cell r="F180" t="str">
            <v>7518-2177</v>
          </cell>
          <cell r="G180">
            <v>39627</v>
          </cell>
          <cell r="H180" t="str">
            <v>NIST</v>
          </cell>
        </row>
        <row r="181">
          <cell r="A181" t="str">
            <v>SE-99022</v>
          </cell>
          <cell r="B181" t="str">
            <v>Primary DC/AC Shunt</v>
          </cell>
          <cell r="C181" t="str">
            <v>Holt</v>
          </cell>
          <cell r="D181" t="str">
            <v>HCS-1</v>
          </cell>
          <cell r="E181" t="str">
            <v>0943500001351</v>
          </cell>
          <cell r="F181" t="str">
            <v>EL-0215/06</v>
          </cell>
          <cell r="G181">
            <v>39856</v>
          </cell>
          <cell r="H181" t="str">
            <v>NIMT</v>
          </cell>
        </row>
        <row r="182">
          <cell r="A182" t="str">
            <v>SE-99023</v>
          </cell>
          <cell r="B182" t="str">
            <v>Electronic Load</v>
          </cell>
          <cell r="C182" t="str">
            <v>Kikusui</v>
          </cell>
          <cell r="D182" t="str">
            <v>PLZ700W</v>
          </cell>
          <cell r="E182" t="str">
            <v>1650065</v>
          </cell>
          <cell r="F182" t="str">
            <v>EELG-07/0971</v>
          </cell>
          <cell r="G182">
            <v>39634</v>
          </cell>
          <cell r="H182" t="str">
            <v>NIMT</v>
          </cell>
        </row>
        <row r="183">
          <cell r="A183" t="str">
            <v>SE-99024</v>
          </cell>
          <cell r="B183" t="str">
            <v>Standard Shunt</v>
          </cell>
          <cell r="C183" t="str">
            <v>Yokogawa</v>
          </cell>
          <cell r="D183" t="str">
            <v>2743-06</v>
          </cell>
          <cell r="E183" t="str">
            <v>69VG0602</v>
          </cell>
          <cell r="F183" t="str">
            <v>EL-0151/05</v>
          </cell>
          <cell r="G183">
            <v>39381</v>
          </cell>
          <cell r="H183" t="str">
            <v>NIMT</v>
          </cell>
        </row>
        <row r="184">
          <cell r="A184" t="str">
            <v>SE-99025</v>
          </cell>
          <cell r="B184" t="str">
            <v>DC/AC Shunt</v>
          </cell>
          <cell r="C184" t="str">
            <v>Guildline</v>
          </cell>
          <cell r="D184" t="str">
            <v>7320</v>
          </cell>
          <cell r="E184" t="str">
            <v>63834</v>
          </cell>
          <cell r="F184" t="str">
            <v>EL-0216/06</v>
          </cell>
          <cell r="G184">
            <v>39853</v>
          </cell>
          <cell r="H184" t="str">
            <v>NIMT</v>
          </cell>
        </row>
        <row r="185">
          <cell r="A185" t="str">
            <v>SE-99026</v>
          </cell>
          <cell r="B185" t="str">
            <v>AC/DC Shunt</v>
          </cell>
          <cell r="C185" t="str">
            <v>Wavetek</v>
          </cell>
          <cell r="D185">
            <v>4953</v>
          </cell>
          <cell r="E185" t="str">
            <v>38105</v>
          </cell>
          <cell r="F185" t="str">
            <v>EEL-07/0716</v>
          </cell>
          <cell r="G185">
            <v>39640</v>
          </cell>
          <cell r="H185" t="str">
            <v>NIMT</v>
          </cell>
        </row>
        <row r="186">
          <cell r="A186" t="str">
            <v>SE-99027</v>
          </cell>
          <cell r="B186" t="str">
            <v>Curr. Calibrator for W.Tester</v>
          </cell>
          <cell r="C186" t="str">
            <v>Kikusui</v>
          </cell>
          <cell r="D186" t="str">
            <v>TOS1200</v>
          </cell>
          <cell r="E186" t="str">
            <v>15110556</v>
          </cell>
          <cell r="F186" t="str">
            <v>EELG-07/0780</v>
          </cell>
          <cell r="G186">
            <v>39603</v>
          </cell>
          <cell r="H186" t="str">
            <v>NIMT</v>
          </cell>
        </row>
        <row r="187">
          <cell r="A187" t="str">
            <v>SE-99028</v>
          </cell>
          <cell r="B187" t="str">
            <v>High Voltage Digitalmeter</v>
          </cell>
          <cell r="C187" t="str">
            <v>Kikusui</v>
          </cell>
          <cell r="D187" t="str">
            <v>149-10A</v>
          </cell>
          <cell r="E187" t="str">
            <v>15123315</v>
          </cell>
          <cell r="F187" t="str">
            <v>EELG-07/0342</v>
          </cell>
          <cell r="G187">
            <v>39525</v>
          </cell>
          <cell r="H187" t="str">
            <v>NMI, NIMT</v>
          </cell>
        </row>
        <row r="188">
          <cell r="A188" t="str">
            <v>SE-99030</v>
          </cell>
          <cell r="B188" t="str">
            <v>Withstanding Voltage Tester</v>
          </cell>
          <cell r="C188" t="str">
            <v>Kikusui</v>
          </cell>
          <cell r="D188" t="str">
            <v>TOS5101</v>
          </cell>
          <cell r="E188" t="str">
            <v>15110328</v>
          </cell>
          <cell r="F188" t="str">
            <v>EELG-07/0272</v>
          </cell>
          <cell r="G188">
            <v>39508</v>
          </cell>
          <cell r="H188" t="str">
            <v>NIMT, NMI</v>
          </cell>
        </row>
        <row r="189">
          <cell r="A189" t="str">
            <v>SE-99032</v>
          </cell>
          <cell r="B189" t="str">
            <v>Decade Resistance Box</v>
          </cell>
          <cell r="C189" t="str">
            <v>ESI</v>
          </cell>
          <cell r="D189" t="str">
            <v>DB62-11K</v>
          </cell>
          <cell r="E189" t="str">
            <v>N20708880062A</v>
          </cell>
          <cell r="F189" t="str">
            <v>EELG-07/0345</v>
          </cell>
          <cell r="G189">
            <v>39529</v>
          </cell>
          <cell r="H189" t="str">
            <v>NIMT</v>
          </cell>
        </row>
        <row r="190">
          <cell r="A190" t="str">
            <v>SE-99033</v>
          </cell>
          <cell r="B190" t="str">
            <v>Decade Resistance Box</v>
          </cell>
          <cell r="C190" t="str">
            <v>ESI</v>
          </cell>
          <cell r="D190" t="str">
            <v>DB62-11M</v>
          </cell>
          <cell r="E190" t="str">
            <v>R2020196DB62D</v>
          </cell>
          <cell r="F190" t="str">
            <v>EELG-07/0346</v>
          </cell>
          <cell r="G190">
            <v>39529</v>
          </cell>
          <cell r="H190" t="str">
            <v>NIMT</v>
          </cell>
        </row>
        <row r="191">
          <cell r="A191" t="str">
            <v>SE-99034</v>
          </cell>
          <cell r="B191" t="str">
            <v>Decade Resistance Box</v>
          </cell>
          <cell r="C191" t="str">
            <v>Yokogawa</v>
          </cell>
          <cell r="D191" t="str">
            <v>2793-03</v>
          </cell>
          <cell r="E191" t="str">
            <v>00084U</v>
          </cell>
          <cell r="F191" t="str">
            <v>EELG-07/0347</v>
          </cell>
          <cell r="G191">
            <v>39535</v>
          </cell>
          <cell r="H191" t="str">
            <v>NIMT</v>
          </cell>
        </row>
        <row r="192">
          <cell r="A192" t="str">
            <v>SE-99035</v>
          </cell>
          <cell r="B192" t="str">
            <v>Decade Resistance Box</v>
          </cell>
          <cell r="C192" t="str">
            <v>E&amp;C</v>
          </cell>
          <cell r="D192" t="str">
            <v>DR25500</v>
          </cell>
          <cell r="E192" t="str">
            <v>9507352</v>
          </cell>
          <cell r="F192" t="str">
            <v>EELG-07/1729</v>
          </cell>
          <cell r="G192">
            <v>39768</v>
          </cell>
          <cell r="H192" t="str">
            <v>NIMT</v>
          </cell>
        </row>
        <row r="193">
          <cell r="A193" t="str">
            <v>SE-99036</v>
          </cell>
          <cell r="B193" t="str">
            <v>4-Terminal Pair Resistor Set</v>
          </cell>
          <cell r="C193" t="str">
            <v>HP</v>
          </cell>
          <cell r="D193" t="str">
            <v>42030A</v>
          </cell>
          <cell r="E193" t="str">
            <v>3143J00135</v>
          </cell>
          <cell r="F193" t="str">
            <v>060210</v>
          </cell>
          <cell r="G193">
            <v>39424</v>
          </cell>
          <cell r="H193" t="str">
            <v>NMIJ</v>
          </cell>
        </row>
        <row r="194">
          <cell r="A194" t="str">
            <v>SE-99037</v>
          </cell>
          <cell r="B194" t="str">
            <v>Standard Resistor : 1mΩ</v>
          </cell>
          <cell r="C194" t="str">
            <v>Yokogawa</v>
          </cell>
          <cell r="D194" t="str">
            <v>2792-1m</v>
          </cell>
          <cell r="E194" t="str">
            <v>66VW1038</v>
          </cell>
          <cell r="F194" t="str">
            <v>EL-0226/06</v>
          </cell>
          <cell r="G194">
            <v>39459</v>
          </cell>
          <cell r="H194" t="str">
            <v>NIMT</v>
          </cell>
        </row>
        <row r="195">
          <cell r="A195" t="str">
            <v>SE-99038</v>
          </cell>
          <cell r="B195" t="str">
            <v>Standard Resistor : 10mΩ</v>
          </cell>
          <cell r="C195" t="str">
            <v>Yokogawa</v>
          </cell>
          <cell r="D195" t="str">
            <v>2792-10m</v>
          </cell>
          <cell r="E195" t="str">
            <v>N73D23</v>
          </cell>
          <cell r="F195" t="str">
            <v>EL-0227/06</v>
          </cell>
          <cell r="G195">
            <v>39773</v>
          </cell>
          <cell r="H195" t="str">
            <v>NIMT</v>
          </cell>
        </row>
        <row r="196">
          <cell r="A196" t="str">
            <v>SE-99039</v>
          </cell>
          <cell r="B196" t="str">
            <v>Standard Resistor : 100mΩ</v>
          </cell>
          <cell r="C196" t="str">
            <v>Yokogawa</v>
          </cell>
          <cell r="D196" t="str">
            <v>2792-100m</v>
          </cell>
          <cell r="E196" t="str">
            <v>66VW3052</v>
          </cell>
          <cell r="F196" t="str">
            <v>EL-0228/06</v>
          </cell>
          <cell r="G196">
            <v>39773</v>
          </cell>
          <cell r="H196" t="str">
            <v>NIMT</v>
          </cell>
        </row>
        <row r="197">
          <cell r="A197" t="str">
            <v>SE-99040</v>
          </cell>
          <cell r="B197" t="str">
            <v>Standard Resistor : 1Ω</v>
          </cell>
          <cell r="C197" t="str">
            <v>Yokogawa</v>
          </cell>
          <cell r="D197" t="str">
            <v>2792-1</v>
          </cell>
          <cell r="E197" t="str">
            <v>69VW4003</v>
          </cell>
          <cell r="F197" t="str">
            <v>Damaged, donot use</v>
          </cell>
          <cell r="G197">
            <v>0</v>
          </cell>
          <cell r="H197">
            <v>0</v>
          </cell>
        </row>
        <row r="198">
          <cell r="A198" t="str">
            <v>SE-99042</v>
          </cell>
          <cell r="B198" t="str">
            <v>Standard Resistor : 10Ω</v>
          </cell>
          <cell r="C198" t="str">
            <v>Yokogawa</v>
          </cell>
          <cell r="D198" t="str">
            <v>2792-10</v>
          </cell>
          <cell r="E198" t="str">
            <v>69VW5003</v>
          </cell>
          <cell r="F198" t="str">
            <v>EL-0230/06</v>
          </cell>
          <cell r="G198">
            <v>39775</v>
          </cell>
          <cell r="H198" t="str">
            <v>NIMT</v>
          </cell>
        </row>
        <row r="199">
          <cell r="A199" t="str">
            <v>SE-99044</v>
          </cell>
          <cell r="B199" t="str">
            <v>Standard Resistor : 100Ω</v>
          </cell>
          <cell r="C199" t="str">
            <v>Yokogawa</v>
          </cell>
          <cell r="D199" t="str">
            <v>2792-100</v>
          </cell>
          <cell r="E199" t="str">
            <v>69VW6002</v>
          </cell>
          <cell r="F199" t="str">
            <v>EL-0149/05</v>
          </cell>
          <cell r="G199">
            <v>39459</v>
          </cell>
          <cell r="H199" t="str">
            <v>NIMT</v>
          </cell>
        </row>
        <row r="200">
          <cell r="A200" t="str">
            <v>SE-99046</v>
          </cell>
          <cell r="B200" t="str">
            <v>Metal Clad Resistor : 0.1Ω</v>
          </cell>
          <cell r="C200" t="str">
            <v>PCN</v>
          </cell>
          <cell r="D200" t="str">
            <v>RH250M4-0.1</v>
          </cell>
          <cell r="E200" t="str">
            <v>T001</v>
          </cell>
          <cell r="F200" t="str">
            <v>EEL-07/0836</v>
          </cell>
          <cell r="G200">
            <v>39671</v>
          </cell>
          <cell r="H200" t="str">
            <v>NIMT</v>
          </cell>
        </row>
        <row r="201">
          <cell r="A201" t="str">
            <v>SE-99047</v>
          </cell>
          <cell r="B201" t="str">
            <v>Metal Clad Resistor : 0.5Ω</v>
          </cell>
          <cell r="C201" t="str">
            <v>PCN</v>
          </cell>
          <cell r="D201" t="str">
            <v>RH250M4-0.5</v>
          </cell>
          <cell r="E201" t="str">
            <v>T002</v>
          </cell>
          <cell r="F201" t="str">
            <v>EEL-07/0837</v>
          </cell>
          <cell r="G201">
            <v>39678</v>
          </cell>
          <cell r="H201" t="str">
            <v>NIMT</v>
          </cell>
        </row>
        <row r="202">
          <cell r="A202" t="str">
            <v>SE-99048</v>
          </cell>
          <cell r="B202" t="str">
            <v>Metal Clad Resistor : 1Ω</v>
          </cell>
          <cell r="C202" t="str">
            <v>PCN</v>
          </cell>
          <cell r="D202" t="str">
            <v>RH250ML-1</v>
          </cell>
          <cell r="E202" t="str">
            <v>T003</v>
          </cell>
          <cell r="F202" t="str">
            <v>EEL-07/0838</v>
          </cell>
          <cell r="G202">
            <v>39678</v>
          </cell>
          <cell r="H202" t="str">
            <v>NIMT</v>
          </cell>
        </row>
        <row r="203">
          <cell r="A203" t="str">
            <v>SE-99049</v>
          </cell>
          <cell r="B203" t="str">
            <v>Standard Resistor : 1Ω</v>
          </cell>
          <cell r="C203" t="str">
            <v>Fluke</v>
          </cell>
          <cell r="D203" t="str">
            <v>742A-1</v>
          </cell>
          <cell r="E203" t="str">
            <v>6330024</v>
          </cell>
          <cell r="F203" t="str">
            <v>EL-0229/06</v>
          </cell>
          <cell r="G203">
            <v>39459</v>
          </cell>
          <cell r="H203" t="str">
            <v>NIMT</v>
          </cell>
        </row>
        <row r="204">
          <cell r="A204" t="str">
            <v>SE-99050</v>
          </cell>
          <cell r="B204" t="str">
            <v>Standard Resistor : 10kΩ</v>
          </cell>
          <cell r="C204" t="str">
            <v>Fluke</v>
          </cell>
          <cell r="D204" t="str">
            <v>742A-10k</v>
          </cell>
          <cell r="E204" t="str">
            <v>6340009</v>
          </cell>
          <cell r="F204" t="str">
            <v>EL-0231/06</v>
          </cell>
          <cell r="G204">
            <v>39777</v>
          </cell>
          <cell r="H204" t="str">
            <v>NIMT</v>
          </cell>
        </row>
        <row r="205">
          <cell r="A205" t="str">
            <v>SE-99051</v>
          </cell>
          <cell r="B205" t="str">
            <v>Metal Film Resistor Set</v>
          </cell>
          <cell r="C205" t="str">
            <v>PCN</v>
          </cell>
          <cell r="D205" t="str">
            <v>10&amp;160</v>
          </cell>
          <cell r="E205">
            <v>0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SE-99052</v>
          </cell>
          <cell r="B206" t="str">
            <v>Standard Resistor Set</v>
          </cell>
          <cell r="C206" t="str">
            <v>Electrohm</v>
          </cell>
          <cell r="D206" t="str">
            <v>10~10MOhm</v>
          </cell>
          <cell r="E206" t="str">
            <v>99199</v>
          </cell>
          <cell r="F206" t="str">
            <v>EEL-07/0825</v>
          </cell>
          <cell r="G206">
            <v>39674</v>
          </cell>
          <cell r="H206" t="str">
            <v>NIMT, NIMJ</v>
          </cell>
        </row>
        <row r="207">
          <cell r="A207" t="str">
            <v>SE-99057</v>
          </cell>
          <cell r="B207" t="str">
            <v>Decade Capacitor</v>
          </cell>
          <cell r="C207" t="str">
            <v>HP</v>
          </cell>
          <cell r="D207" t="str">
            <v>4440B</v>
          </cell>
          <cell r="E207" t="str">
            <v>1224J03634</v>
          </cell>
          <cell r="F207" t="str">
            <v>EEL-07/0113</v>
          </cell>
          <cell r="G207">
            <v>39481</v>
          </cell>
          <cell r="H207" t="str">
            <v>NMIJ</v>
          </cell>
        </row>
        <row r="208">
          <cell r="A208" t="str">
            <v>SE-99058</v>
          </cell>
          <cell r="B208" t="str">
            <v>Standard Air Capacitor : 1pF</v>
          </cell>
          <cell r="C208" t="str">
            <v>GenRad</v>
          </cell>
          <cell r="D208" t="str">
            <v>1403-K</v>
          </cell>
          <cell r="E208" t="str">
            <v>6473</v>
          </cell>
          <cell r="F208" t="str">
            <v>Do not used this equipment</v>
          </cell>
          <cell r="G208">
            <v>0</v>
          </cell>
          <cell r="H208">
            <v>0</v>
          </cell>
        </row>
        <row r="209">
          <cell r="A209" t="str">
            <v>SE-99059</v>
          </cell>
          <cell r="B209" t="str">
            <v>Standard Air Capacitor : 10pF</v>
          </cell>
          <cell r="C209" t="str">
            <v>GenRad</v>
          </cell>
          <cell r="D209" t="str">
            <v>1403-G</v>
          </cell>
          <cell r="E209" t="str">
            <v>6523</v>
          </cell>
          <cell r="F209" t="str">
            <v>Do not used this equipment</v>
          </cell>
          <cell r="G209">
            <v>0</v>
          </cell>
          <cell r="H209">
            <v>0</v>
          </cell>
        </row>
        <row r="210">
          <cell r="A210" t="str">
            <v>SE-99060</v>
          </cell>
          <cell r="B210" t="str">
            <v>Standard Air Capacitor : 100pF</v>
          </cell>
          <cell r="C210" t="str">
            <v>GenRad</v>
          </cell>
          <cell r="D210" t="str">
            <v>1403-D</v>
          </cell>
          <cell r="E210" t="str">
            <v>6437</v>
          </cell>
          <cell r="F210" t="str">
            <v>Do not used this equipment</v>
          </cell>
          <cell r="G210">
            <v>0</v>
          </cell>
          <cell r="H210">
            <v>0</v>
          </cell>
        </row>
        <row r="211">
          <cell r="A211" t="str">
            <v>SE-99061</v>
          </cell>
          <cell r="B211" t="str">
            <v>Standard Air Capacitor : 1000pF</v>
          </cell>
          <cell r="C211" t="str">
            <v>GenRad</v>
          </cell>
          <cell r="D211" t="str">
            <v>1403-A</v>
          </cell>
          <cell r="E211" t="str">
            <v>6421</v>
          </cell>
          <cell r="F211" t="str">
            <v>Do not used this equipment</v>
          </cell>
          <cell r="G211">
            <v>0</v>
          </cell>
          <cell r="H211">
            <v>0</v>
          </cell>
        </row>
        <row r="212">
          <cell r="A212" t="str">
            <v>SE-99062</v>
          </cell>
          <cell r="B212" t="str">
            <v>Standard Air Capacitor Set</v>
          </cell>
          <cell r="C212" t="str">
            <v>HP</v>
          </cell>
          <cell r="D212" t="str">
            <v>16380A</v>
          </cell>
          <cell r="E212" t="str">
            <v>1840J01363</v>
          </cell>
          <cell r="F212" t="str">
            <v>060209</v>
          </cell>
          <cell r="G212">
            <v>39423</v>
          </cell>
          <cell r="H212" t="str">
            <v>NMIJ</v>
          </cell>
        </row>
        <row r="213">
          <cell r="A213" t="str">
            <v>SE-99064</v>
          </cell>
          <cell r="B213" t="str">
            <v>Capacitance Standard Set</v>
          </cell>
          <cell r="C213" t="str">
            <v>HP</v>
          </cell>
          <cell r="D213" t="str">
            <v>16380C</v>
          </cell>
          <cell r="E213" t="str">
            <v>2519J00557</v>
          </cell>
          <cell r="F213" t="str">
            <v>060217</v>
          </cell>
          <cell r="G213">
            <v>39423</v>
          </cell>
          <cell r="H213" t="str">
            <v>NMIJ</v>
          </cell>
        </row>
        <row r="214">
          <cell r="A214" t="str">
            <v>SE-99066</v>
          </cell>
          <cell r="B214" t="str">
            <v>Precision Decade Capacitor</v>
          </cell>
          <cell r="C214" t="str">
            <v>GenRad</v>
          </cell>
          <cell r="D214">
            <v>1413</v>
          </cell>
          <cell r="E214" t="str">
            <v>1140</v>
          </cell>
          <cell r="F214" t="str">
            <v>Calibration not required</v>
          </cell>
          <cell r="G214">
            <v>0</v>
          </cell>
          <cell r="H214">
            <v>0</v>
          </cell>
        </row>
        <row r="215">
          <cell r="A215" t="str">
            <v>SE-99067</v>
          </cell>
          <cell r="B215" t="str">
            <v>Standard Capacitor Set</v>
          </cell>
          <cell r="C215" t="str">
            <v>Soshin</v>
          </cell>
          <cell r="D215" t="str">
            <v>30pF,60pF,800pF</v>
          </cell>
          <cell r="E215" t="str">
            <v>6F6G</v>
          </cell>
          <cell r="F215" t="str">
            <v>EEL-07/1371</v>
          </cell>
          <cell r="G215">
            <v>39807</v>
          </cell>
          <cell r="H215" t="str">
            <v>NIMT</v>
          </cell>
        </row>
        <row r="216">
          <cell r="A216" t="str">
            <v>SE-99069</v>
          </cell>
          <cell r="B216" t="str">
            <v>Standard Self-Inductor : 100μH</v>
          </cell>
          <cell r="C216" t="str">
            <v>Ando</v>
          </cell>
          <cell r="D216" t="str">
            <v>RS-102</v>
          </cell>
          <cell r="E216" t="str">
            <v>456260</v>
          </cell>
          <cell r="F216" t="str">
            <v>EL-0128/07</v>
          </cell>
          <cell r="G216">
            <v>39976</v>
          </cell>
          <cell r="H216" t="str">
            <v>NIMT</v>
          </cell>
        </row>
        <row r="217">
          <cell r="A217" t="str">
            <v>SE-99070</v>
          </cell>
          <cell r="B217" t="str">
            <v>Standard Self-Inductor : 1mH</v>
          </cell>
          <cell r="C217" t="str">
            <v>Ando</v>
          </cell>
          <cell r="D217" t="str">
            <v>RS-104</v>
          </cell>
          <cell r="E217" t="str">
            <v>456261</v>
          </cell>
          <cell r="F217" t="str">
            <v>EL-0129/07</v>
          </cell>
          <cell r="G217">
            <v>39976</v>
          </cell>
          <cell r="H217" t="str">
            <v>NIMT</v>
          </cell>
        </row>
        <row r="218">
          <cell r="A218" t="str">
            <v>SE-99071</v>
          </cell>
          <cell r="B218" t="str">
            <v>Standard Self-Inductor : 10mH</v>
          </cell>
          <cell r="C218" t="str">
            <v>Ando</v>
          </cell>
          <cell r="D218" t="str">
            <v>RS-106</v>
          </cell>
          <cell r="E218" t="str">
            <v>456262</v>
          </cell>
          <cell r="F218" t="str">
            <v>EL-0130/07</v>
          </cell>
          <cell r="G218">
            <v>39976</v>
          </cell>
          <cell r="H218" t="str">
            <v>NIMT</v>
          </cell>
        </row>
        <row r="219">
          <cell r="A219" t="str">
            <v>SE-99072</v>
          </cell>
          <cell r="B219" t="str">
            <v>Standard Self-Inductor : 100mH</v>
          </cell>
          <cell r="C219" t="str">
            <v>Ando</v>
          </cell>
          <cell r="D219" t="str">
            <v>RS-108</v>
          </cell>
          <cell r="E219" t="str">
            <v>456263</v>
          </cell>
          <cell r="F219" t="str">
            <v>EL-0131/07</v>
          </cell>
          <cell r="G219">
            <v>39976</v>
          </cell>
          <cell r="H219" t="str">
            <v>NIMT</v>
          </cell>
        </row>
        <row r="220">
          <cell r="A220" t="str">
            <v>SE-99073</v>
          </cell>
          <cell r="B220" t="str">
            <v>Standard Self-Inductor : 1H</v>
          </cell>
          <cell r="C220" t="str">
            <v>Ando</v>
          </cell>
          <cell r="D220" t="str">
            <v>RS-110</v>
          </cell>
          <cell r="E220" t="str">
            <v>456264</v>
          </cell>
          <cell r="F220" t="str">
            <v>EL-0132/07</v>
          </cell>
          <cell r="G220">
            <v>39976</v>
          </cell>
          <cell r="H220" t="str">
            <v>NIMT</v>
          </cell>
        </row>
        <row r="221">
          <cell r="A221" t="str">
            <v>SE-99074</v>
          </cell>
          <cell r="B221" t="str">
            <v>Decade Inductor</v>
          </cell>
          <cell r="C221" t="str">
            <v>Ando</v>
          </cell>
          <cell r="D221" t="str">
            <v>AM-3301</v>
          </cell>
          <cell r="E221" t="str">
            <v>60410520</v>
          </cell>
          <cell r="F221" t="str">
            <v>EEL-07/0491</v>
          </cell>
          <cell r="G221">
            <v>39579</v>
          </cell>
          <cell r="H221" t="str">
            <v>NIMT</v>
          </cell>
        </row>
        <row r="222">
          <cell r="A222" t="str">
            <v>SE-99075</v>
          </cell>
          <cell r="B222" t="str">
            <v>LF Impedance Analyzer</v>
          </cell>
          <cell r="C222" t="str">
            <v>HP</v>
          </cell>
          <cell r="D222" t="str">
            <v>4192A</v>
          </cell>
          <cell r="E222" t="str">
            <v>2150J02509</v>
          </cell>
          <cell r="F222" t="str">
            <v>EEHG-07/0171</v>
          </cell>
          <cell r="G222">
            <v>39696</v>
          </cell>
          <cell r="H222" t="str">
            <v>NIMT, NMIJ, AIST</v>
          </cell>
        </row>
        <row r="223">
          <cell r="A223" t="str">
            <v>SE-99076</v>
          </cell>
          <cell r="B223" t="str">
            <v>Precision LCR Meter</v>
          </cell>
          <cell r="C223" t="str">
            <v>HP</v>
          </cell>
          <cell r="D223" t="str">
            <v>4284A</v>
          </cell>
          <cell r="E223" t="str">
            <v>2940J07658</v>
          </cell>
          <cell r="F223" t="str">
            <v>EELG-07/1024</v>
          </cell>
          <cell r="G223">
            <v>39647</v>
          </cell>
          <cell r="H223" t="str">
            <v>NMIJ, NIMT</v>
          </cell>
        </row>
        <row r="224">
          <cell r="A224" t="str">
            <v>SE-99078</v>
          </cell>
          <cell r="B224" t="str">
            <v>Soldering Iron Tester</v>
          </cell>
          <cell r="C224" t="str">
            <v>Anritsu</v>
          </cell>
          <cell r="D224" t="str">
            <v>HS2D-100</v>
          </cell>
          <cell r="E224" t="str">
            <v>B07069</v>
          </cell>
          <cell r="F224" t="str">
            <v>Calibration not required</v>
          </cell>
          <cell r="G224">
            <v>0</v>
          </cell>
          <cell r="H224">
            <v>0</v>
          </cell>
        </row>
        <row r="225">
          <cell r="A225" t="str">
            <v>SE-99079</v>
          </cell>
          <cell r="B225" t="str">
            <v>Wow Flutter / Jitter Calibrator</v>
          </cell>
          <cell r="C225" t="str">
            <v>Minato</v>
          </cell>
          <cell r="D225">
            <v>3101</v>
          </cell>
          <cell r="E225" t="str">
            <v>B9QE0063</v>
          </cell>
          <cell r="F225" t="str">
            <v>EEH-07/0245</v>
          </cell>
          <cell r="G225">
            <v>39526</v>
          </cell>
          <cell r="H225" t="str">
            <v>NIMT</v>
          </cell>
        </row>
        <row r="226">
          <cell r="A226" t="str">
            <v>SE-99081</v>
          </cell>
          <cell r="B226" t="str">
            <v>High Voltage Probe</v>
          </cell>
          <cell r="C226" t="str">
            <v>Tektronix</v>
          </cell>
          <cell r="D226" t="str">
            <v>P6015A</v>
          </cell>
          <cell r="E226" t="str">
            <v>B032616</v>
          </cell>
          <cell r="F226" t="str">
            <v>EEL-07/0601</v>
          </cell>
          <cell r="G226">
            <v>39610</v>
          </cell>
          <cell r="H226" t="str">
            <v>NIMT</v>
          </cell>
        </row>
        <row r="227">
          <cell r="A227" t="str">
            <v>SE-99085</v>
          </cell>
          <cell r="B227" t="str">
            <v>Distortion Meter Calibrator</v>
          </cell>
          <cell r="C227" t="str">
            <v>ShibaSoku</v>
          </cell>
          <cell r="D227" t="str">
            <v>AC12B</v>
          </cell>
          <cell r="E227" t="str">
            <v>M-55799008</v>
          </cell>
          <cell r="F227" t="str">
            <v>Do not used this equipment</v>
          </cell>
          <cell r="G227">
            <v>0</v>
          </cell>
          <cell r="H227">
            <v>0</v>
          </cell>
        </row>
        <row r="228">
          <cell r="A228" t="str">
            <v>SE-99086</v>
          </cell>
          <cell r="B228" t="str">
            <v>Digital Stop Watch</v>
          </cell>
          <cell r="C228" t="str">
            <v>Seiko</v>
          </cell>
          <cell r="D228" t="str">
            <v>S056-4000</v>
          </cell>
          <cell r="E228" t="str">
            <v>668528</v>
          </cell>
          <cell r="F228" t="str">
            <v>EEL-07/0280</v>
          </cell>
          <cell r="G228">
            <v>39519</v>
          </cell>
          <cell r="H228" t="str">
            <v>NIMT</v>
          </cell>
        </row>
        <row r="229">
          <cell r="A229" t="str">
            <v>SE-99087</v>
          </cell>
          <cell r="B229" t="str">
            <v>Quartz Tester</v>
          </cell>
          <cell r="C229" t="str">
            <v>Seiko</v>
          </cell>
          <cell r="D229" t="str">
            <v>QT-2100</v>
          </cell>
          <cell r="E229" t="str">
            <v>6D0481</v>
          </cell>
          <cell r="F229" t="str">
            <v>EEH-07/0598</v>
          </cell>
          <cell r="G229">
            <v>39608</v>
          </cell>
          <cell r="H229" t="str">
            <v>NIMT</v>
          </cell>
        </row>
        <row r="230">
          <cell r="A230" t="str">
            <v>SE-99088</v>
          </cell>
          <cell r="B230" t="str">
            <v>Rubidium Frequency Standard</v>
          </cell>
          <cell r="C230" t="str">
            <v>R&amp;S</v>
          </cell>
          <cell r="D230" t="str">
            <v>XSRM</v>
          </cell>
          <cell r="E230" t="str">
            <v>300024/001</v>
          </cell>
          <cell r="F230" t="str">
            <v>EF-0016/06</v>
          </cell>
          <cell r="G230">
            <v>39520</v>
          </cell>
          <cell r="H230" t="str">
            <v>NIMT</v>
          </cell>
        </row>
        <row r="231">
          <cell r="A231" t="str">
            <v>SE-99089</v>
          </cell>
          <cell r="B231" t="str">
            <v>Universal Counter</v>
          </cell>
          <cell r="C231" t="str">
            <v>HP</v>
          </cell>
          <cell r="D231" t="str">
            <v>53132A</v>
          </cell>
          <cell r="E231" t="str">
            <v>3404A00701</v>
          </cell>
          <cell r="F231" t="str">
            <v>EEH-07/0247</v>
          </cell>
          <cell r="G231">
            <v>39522</v>
          </cell>
          <cell r="H231" t="str">
            <v>NIMT, AIST</v>
          </cell>
        </row>
        <row r="232">
          <cell r="A232" t="str">
            <v>SE-99090</v>
          </cell>
          <cell r="B232" t="str">
            <v>Microwave Frequency Counter</v>
          </cell>
          <cell r="C232" t="str">
            <v>HP</v>
          </cell>
          <cell r="D232" t="str">
            <v>5352B</v>
          </cell>
          <cell r="E232" t="str">
            <v>2826A00368</v>
          </cell>
          <cell r="F232" t="str">
            <v>EEHG-07/0072</v>
          </cell>
          <cell r="G232">
            <v>39636</v>
          </cell>
          <cell r="H232" t="str">
            <v>NIMT, NIST, NPL</v>
          </cell>
        </row>
        <row r="233">
          <cell r="A233" t="str">
            <v>SE-99091</v>
          </cell>
          <cell r="B233" t="str">
            <v>GPSTime &amp; Freq. Ref. Receiver</v>
          </cell>
          <cell r="C233" t="str">
            <v>HP</v>
          </cell>
          <cell r="D233" t="str">
            <v>58503A</v>
          </cell>
          <cell r="E233" t="str">
            <v>3542A00419</v>
          </cell>
          <cell r="F233" t="str">
            <v>Calibration not required</v>
          </cell>
          <cell r="G233">
            <v>0</v>
          </cell>
          <cell r="H233">
            <v>0</v>
          </cell>
        </row>
        <row r="234">
          <cell r="A234" t="str">
            <v>SE-99093</v>
          </cell>
          <cell r="B234" t="str">
            <v>Synthesized Sweeper</v>
          </cell>
          <cell r="C234" t="str">
            <v>HP</v>
          </cell>
          <cell r="D234" t="str">
            <v>8340B</v>
          </cell>
          <cell r="E234" t="str">
            <v>2804A00799</v>
          </cell>
          <cell r="F234" t="str">
            <v>EEH-07/0249</v>
          </cell>
          <cell r="G234">
            <v>39526</v>
          </cell>
          <cell r="H234" t="str">
            <v>NIMT, AIST</v>
          </cell>
        </row>
        <row r="235">
          <cell r="A235" t="str">
            <v>SE-99094</v>
          </cell>
          <cell r="B235" t="str">
            <v xml:space="preserve">Synthesizer/Level Generator </v>
          </cell>
          <cell r="C235" t="str">
            <v>Anritsu</v>
          </cell>
          <cell r="D235" t="str">
            <v>MG443B</v>
          </cell>
          <cell r="E235" t="str">
            <v>M45140</v>
          </cell>
          <cell r="F235" t="str">
            <v>EEH-07/0251</v>
          </cell>
          <cell r="G235">
            <v>39521</v>
          </cell>
          <cell r="H235" t="str">
            <v>NIMT, NIST, NPL</v>
          </cell>
        </row>
        <row r="236">
          <cell r="A236" t="str">
            <v>SE-99095</v>
          </cell>
          <cell r="B236" t="str">
            <v>Synthesized Func/Sweep Gen.</v>
          </cell>
          <cell r="C236" t="str">
            <v>HP</v>
          </cell>
          <cell r="D236" t="str">
            <v>3325B</v>
          </cell>
          <cell r="E236" t="str">
            <v>2847A09782</v>
          </cell>
          <cell r="F236" t="str">
            <v>EEH-07/0440</v>
          </cell>
          <cell r="G236">
            <v>39576</v>
          </cell>
          <cell r="H236" t="str">
            <v>NIMT</v>
          </cell>
        </row>
        <row r="237">
          <cell r="A237" t="str">
            <v>SE-99096</v>
          </cell>
          <cell r="B237" t="str">
            <v>ESG Series Signal Generator</v>
          </cell>
          <cell r="C237" t="str">
            <v>HP</v>
          </cell>
          <cell r="D237" t="str">
            <v>ESG-4000A</v>
          </cell>
          <cell r="E237" t="str">
            <v>US37040151</v>
          </cell>
          <cell r="F237" t="str">
            <v>EEH-07/0250</v>
          </cell>
          <cell r="G237">
            <v>39523</v>
          </cell>
          <cell r="H237" t="str">
            <v>NIMT, NIST, AIST</v>
          </cell>
        </row>
        <row r="238">
          <cell r="A238" t="str">
            <v>SE-99097</v>
          </cell>
          <cell r="B238" t="str">
            <v>RF Power Amplifier</v>
          </cell>
          <cell r="C238" t="str">
            <v>Amp. Research</v>
          </cell>
          <cell r="D238" t="str">
            <v>25W1000M7</v>
          </cell>
          <cell r="E238" t="str">
            <v>13299</v>
          </cell>
          <cell r="F238" t="str">
            <v>EEH-07/0449</v>
          </cell>
          <cell r="G238">
            <v>39583</v>
          </cell>
          <cell r="H238" t="str">
            <v>NIMT,  AIST</v>
          </cell>
        </row>
        <row r="239">
          <cell r="A239" t="str">
            <v>SE-99098</v>
          </cell>
          <cell r="B239" t="str">
            <v>Spectrum Analyzer</v>
          </cell>
          <cell r="C239" t="str">
            <v>HP</v>
          </cell>
          <cell r="D239" t="str">
            <v>8593E</v>
          </cell>
          <cell r="E239" t="str">
            <v>3337A00823</v>
          </cell>
          <cell r="F239" t="str">
            <v>EEH-07/0564</v>
          </cell>
          <cell r="G239">
            <v>39601</v>
          </cell>
          <cell r="H239" t="str">
            <v>NIMT, AIST, NIST</v>
          </cell>
        </row>
        <row r="240">
          <cell r="A240" t="str">
            <v>SE-99099</v>
          </cell>
          <cell r="B240" t="str">
            <v xml:space="preserve">Network Analyzer </v>
          </cell>
          <cell r="C240" t="str">
            <v>HP</v>
          </cell>
          <cell r="D240" t="str">
            <v>8753D</v>
          </cell>
          <cell r="E240" t="str">
            <v>3410J00924</v>
          </cell>
          <cell r="F240" t="str">
            <v>EEHG-07/0074</v>
          </cell>
          <cell r="G240">
            <v>39643</v>
          </cell>
          <cell r="H240" t="str">
            <v>NIMT, NIST, NPL</v>
          </cell>
        </row>
        <row r="241">
          <cell r="A241" t="str">
            <v>SE-99100</v>
          </cell>
          <cell r="B241" t="str">
            <v xml:space="preserve">S-Parameter Test Set </v>
          </cell>
          <cell r="C241" t="str">
            <v>HP</v>
          </cell>
          <cell r="D241" t="str">
            <v>85047A</v>
          </cell>
          <cell r="E241" t="str">
            <v>3033A03745</v>
          </cell>
          <cell r="F241" t="str">
            <v>EEH-07/0659</v>
          </cell>
          <cell r="G241">
            <v>39636</v>
          </cell>
          <cell r="H241" t="str">
            <v>NIMT, NIST, NPL</v>
          </cell>
        </row>
        <row r="242">
          <cell r="A242" t="str">
            <v>SE-99101</v>
          </cell>
          <cell r="B242" t="str">
            <v xml:space="preserve">S-Parameter Test Set </v>
          </cell>
          <cell r="C242" t="str">
            <v>HP</v>
          </cell>
          <cell r="D242" t="str">
            <v>85046B</v>
          </cell>
          <cell r="E242" t="str">
            <v>3033A01596</v>
          </cell>
          <cell r="F242" t="str">
            <v>EEH-07/0563</v>
          </cell>
          <cell r="G242">
            <v>39603</v>
          </cell>
          <cell r="H242" t="str">
            <v>NIMT, ASIT</v>
          </cell>
        </row>
        <row r="243">
          <cell r="A243" t="str">
            <v>SE-99102</v>
          </cell>
          <cell r="B243" t="str">
            <v>Audio Analyzer</v>
          </cell>
          <cell r="C243" t="str">
            <v>HP</v>
          </cell>
          <cell r="D243" t="str">
            <v>8903B</v>
          </cell>
          <cell r="E243" t="str">
            <v>3514A15652</v>
          </cell>
          <cell r="F243" t="str">
            <v>EEH-07/0248</v>
          </cell>
          <cell r="G243">
            <v>39520</v>
          </cell>
          <cell r="H243" t="str">
            <v>NIMT</v>
          </cell>
        </row>
        <row r="244">
          <cell r="A244" t="str">
            <v>SE-99103</v>
          </cell>
          <cell r="B244" t="str">
            <v>Audio Analyzer</v>
          </cell>
          <cell r="C244" t="str">
            <v>Panasonic</v>
          </cell>
          <cell r="D244" t="str">
            <v>VP7725A</v>
          </cell>
          <cell r="E244" t="str">
            <v>1D8N0161D122</v>
          </cell>
          <cell r="F244" t="str">
            <v>EEH-07/0787</v>
          </cell>
          <cell r="G244">
            <v>39695</v>
          </cell>
          <cell r="H244" t="str">
            <v>NIMT</v>
          </cell>
        </row>
        <row r="245">
          <cell r="A245" t="str">
            <v>SE-99104</v>
          </cell>
          <cell r="B245" t="str">
            <v>Modulation Analyzer</v>
          </cell>
          <cell r="C245" t="str">
            <v>HP</v>
          </cell>
          <cell r="D245" t="str">
            <v>8901B</v>
          </cell>
          <cell r="E245" t="str">
            <v>2806A01602</v>
          </cell>
          <cell r="F245" t="str">
            <v>107-4001</v>
          </cell>
          <cell r="G245">
            <v>39946</v>
          </cell>
          <cell r="H245" t="str">
            <v>NIST, NPL</v>
          </cell>
        </row>
        <row r="246">
          <cell r="A246" t="str">
            <v>SE-99105</v>
          </cell>
          <cell r="B246" t="str">
            <v>Measuring Receiver</v>
          </cell>
          <cell r="C246" t="str">
            <v>HP</v>
          </cell>
          <cell r="D246" t="str">
            <v>8902A</v>
          </cell>
          <cell r="E246" t="str">
            <v>3226A03447</v>
          </cell>
          <cell r="F246" t="str">
            <v>EEHG-07/0071</v>
          </cell>
          <cell r="G246">
            <v>39635</v>
          </cell>
          <cell r="H246" t="str">
            <v>NIMT, NIST, NPL</v>
          </cell>
        </row>
        <row r="247">
          <cell r="A247" t="str">
            <v>SE-99106</v>
          </cell>
          <cell r="B247" t="str">
            <v>RF Power Meter</v>
          </cell>
          <cell r="C247" t="str">
            <v>HP</v>
          </cell>
          <cell r="D247" t="str">
            <v>EPM442A</v>
          </cell>
          <cell r="E247" t="str">
            <v>GB37170346</v>
          </cell>
          <cell r="F247" t="str">
            <v>EF-0032/07</v>
          </cell>
          <cell r="G247">
            <v>39607</v>
          </cell>
          <cell r="H247" t="str">
            <v>NIMT</v>
          </cell>
        </row>
        <row r="248">
          <cell r="A248" t="str">
            <v>SE-99107</v>
          </cell>
          <cell r="B248" t="str">
            <v>RF Power Meter</v>
          </cell>
          <cell r="C248" t="str">
            <v>Anritsu</v>
          </cell>
          <cell r="D248" t="str">
            <v>ML4803A</v>
          </cell>
          <cell r="E248" t="str">
            <v>MA39060</v>
          </cell>
          <cell r="F248" t="str">
            <v>EEH-07/0788</v>
          </cell>
          <cell r="G248">
            <v>39695</v>
          </cell>
          <cell r="H248" t="str">
            <v>NIMT, AIST</v>
          </cell>
        </row>
        <row r="249">
          <cell r="A249" t="str">
            <v>SE-99109</v>
          </cell>
          <cell r="B249" t="str">
            <v>Range Calibrator</v>
          </cell>
          <cell r="C249" t="str">
            <v>HP</v>
          </cell>
          <cell r="D249" t="str">
            <v>11683A</v>
          </cell>
          <cell r="E249" t="str">
            <v>3303U00312</v>
          </cell>
          <cell r="F249" t="str">
            <v>EEH-07/0451</v>
          </cell>
          <cell r="G249">
            <v>39576</v>
          </cell>
          <cell r="H249" t="str">
            <v>NIMT</v>
          </cell>
        </row>
        <row r="250">
          <cell r="A250" t="str">
            <v>SE-99110</v>
          </cell>
          <cell r="B250" t="str">
            <v>Range Calibrator</v>
          </cell>
          <cell r="C250" t="str">
            <v>HP</v>
          </cell>
          <cell r="D250" t="str">
            <v>8477A</v>
          </cell>
          <cell r="E250" t="str">
            <v>0963A00428</v>
          </cell>
          <cell r="F250" t="str">
            <v>EEH-07/0452</v>
          </cell>
          <cell r="G250">
            <v>39576</v>
          </cell>
          <cell r="H250" t="str">
            <v>NIMT</v>
          </cell>
        </row>
        <row r="251">
          <cell r="A251" t="str">
            <v>SE-99111</v>
          </cell>
          <cell r="B251" t="str">
            <v>Range Calibrator</v>
          </cell>
          <cell r="C251" t="str">
            <v>Anritsu</v>
          </cell>
          <cell r="D251" t="str">
            <v>MA4001A</v>
          </cell>
          <cell r="E251" t="str">
            <v>M18156</v>
          </cell>
          <cell r="F251" t="str">
            <v>EEH-07/0663</v>
          </cell>
          <cell r="G251">
            <v>39641</v>
          </cell>
          <cell r="H251" t="str">
            <v>NIMT</v>
          </cell>
        </row>
        <row r="252">
          <cell r="A252" t="str">
            <v>SE-99112</v>
          </cell>
          <cell r="B252" t="str">
            <v>Power Sensor : 50Ω</v>
          </cell>
          <cell r="C252" t="str">
            <v>HP</v>
          </cell>
          <cell r="D252" t="str">
            <v>8482A</v>
          </cell>
          <cell r="E252" t="str">
            <v>US37291474</v>
          </cell>
          <cell r="F252" t="str">
            <v>EF-0021/07</v>
          </cell>
          <cell r="G252">
            <v>39520</v>
          </cell>
          <cell r="H252" t="str">
            <v>NIMT</v>
          </cell>
        </row>
        <row r="253">
          <cell r="A253" t="str">
            <v>SE-99113</v>
          </cell>
          <cell r="B253" t="str">
            <v>Power Sensor : 50Ω</v>
          </cell>
          <cell r="C253" t="str">
            <v>HP</v>
          </cell>
          <cell r="D253" t="str">
            <v>8482B</v>
          </cell>
          <cell r="E253" t="str">
            <v>3318A06156</v>
          </cell>
          <cell r="F253" t="str">
            <v>EEH-07/0967</v>
          </cell>
          <cell r="G253">
            <v>39776</v>
          </cell>
          <cell r="H253" t="str">
            <v>NIMT, NIST</v>
          </cell>
        </row>
        <row r="254">
          <cell r="A254" t="str">
            <v>SE-99114</v>
          </cell>
          <cell r="B254" t="str">
            <v>Power Sensor : 50Ω</v>
          </cell>
          <cell r="C254" t="str">
            <v>Anritsu</v>
          </cell>
          <cell r="D254" t="str">
            <v>MA4601A</v>
          </cell>
          <cell r="E254" t="str">
            <v>M37750</v>
          </cell>
          <cell r="F254" t="str">
            <v>EEH-06/1009</v>
          </cell>
          <cell r="G254">
            <v>39485</v>
          </cell>
          <cell r="H254" t="str">
            <v>NIMT, AIST</v>
          </cell>
        </row>
        <row r="255">
          <cell r="A255" t="str">
            <v>SE-99115</v>
          </cell>
          <cell r="B255" t="str">
            <v>Power Sensor : 50Ω</v>
          </cell>
          <cell r="C255" t="str">
            <v>Anritsu</v>
          </cell>
          <cell r="D255" t="str">
            <v>MA4602A</v>
          </cell>
          <cell r="E255" t="str">
            <v>M14073</v>
          </cell>
          <cell r="F255" t="str">
            <v>EEH-06/1010</v>
          </cell>
          <cell r="G255">
            <v>39485</v>
          </cell>
          <cell r="H255" t="str">
            <v>NIMT, AIST</v>
          </cell>
        </row>
        <row r="256">
          <cell r="A256" t="str">
            <v>SE-99116</v>
          </cell>
          <cell r="B256" t="str">
            <v>Power Sensor : 75Ω</v>
          </cell>
          <cell r="C256" t="str">
            <v>Anritsu</v>
          </cell>
          <cell r="D256" t="str">
            <v>MA4603A</v>
          </cell>
          <cell r="E256" t="str">
            <v>M56049</v>
          </cell>
          <cell r="F256" t="str">
            <v>EEH-07/1003</v>
          </cell>
          <cell r="G256">
            <v>39794</v>
          </cell>
          <cell r="H256" t="str">
            <v>NIST</v>
          </cell>
        </row>
        <row r="257">
          <cell r="A257" t="str">
            <v>SE-99117</v>
          </cell>
          <cell r="B257" t="str">
            <v>Power Sensor : 75Ω</v>
          </cell>
          <cell r="C257" t="str">
            <v>Anritsu</v>
          </cell>
          <cell r="D257" t="str">
            <v>MA4604A</v>
          </cell>
          <cell r="E257" t="str">
            <v>M09061</v>
          </cell>
          <cell r="F257" t="str">
            <v>EEH-07/1004</v>
          </cell>
          <cell r="G257">
            <v>39794</v>
          </cell>
          <cell r="H257" t="str">
            <v>NIST</v>
          </cell>
        </row>
        <row r="258">
          <cell r="A258" t="str">
            <v>SE-99118</v>
          </cell>
          <cell r="B258" t="str">
            <v>Power Sensor : 50Ω</v>
          </cell>
          <cell r="C258" t="str">
            <v>HP</v>
          </cell>
          <cell r="D258" t="str">
            <v>E4412A</v>
          </cell>
          <cell r="E258" t="str">
            <v>US37180961</v>
          </cell>
          <cell r="F258" t="str">
            <v>EEH-06/0747</v>
          </cell>
          <cell r="G258">
            <v>39455</v>
          </cell>
          <cell r="H258" t="str">
            <v>NIMT,AIST</v>
          </cell>
        </row>
        <row r="259">
          <cell r="A259" t="str">
            <v>SE-99119</v>
          </cell>
          <cell r="B259" t="str">
            <v>Power Sensor : 50Ω</v>
          </cell>
          <cell r="C259" t="str">
            <v>HP</v>
          </cell>
          <cell r="D259" t="str">
            <v>E4413A</v>
          </cell>
          <cell r="E259" t="str">
            <v>US37180718</v>
          </cell>
          <cell r="F259" t="str">
            <v>EEH-07/0700</v>
          </cell>
          <cell r="G259">
            <v>39656</v>
          </cell>
          <cell r="H259" t="str">
            <v>AIST</v>
          </cell>
        </row>
        <row r="260">
          <cell r="A260" t="str">
            <v>SE-99122</v>
          </cell>
          <cell r="B260" t="str">
            <v>Fixed Attenuator Set : 50Ohm</v>
          </cell>
          <cell r="C260" t="str">
            <v>Wiltron</v>
          </cell>
          <cell r="D260" t="str">
            <v>41KC-S</v>
          </cell>
          <cell r="E260" t="str">
            <v>91098</v>
          </cell>
          <cell r="F260" t="str">
            <v>EEH-07/0658</v>
          </cell>
          <cell r="G260">
            <v>39634</v>
          </cell>
          <cell r="H260" t="str">
            <v>AIST</v>
          </cell>
        </row>
        <row r="261">
          <cell r="A261" t="str">
            <v>SE-99123</v>
          </cell>
          <cell r="B261" t="str">
            <v xml:space="preserve">Termination : 50Ohm BNC  </v>
          </cell>
          <cell r="C261" t="str">
            <v xml:space="preserve">Maury </v>
          </cell>
          <cell r="D261" t="str">
            <v>351A2</v>
          </cell>
          <cell r="E261" t="str">
            <v>H753</v>
          </cell>
          <cell r="F261" t="str">
            <v>EEH-07/0566</v>
          </cell>
          <cell r="G261">
            <v>39634</v>
          </cell>
          <cell r="H261" t="str">
            <v>AIST</v>
          </cell>
        </row>
        <row r="262">
          <cell r="A262" t="str">
            <v>SE-99124</v>
          </cell>
          <cell r="B262" t="str">
            <v xml:space="preserve">Termination : 50Ohm BNC  </v>
          </cell>
          <cell r="C262" t="str">
            <v xml:space="preserve">Maury </v>
          </cell>
          <cell r="D262" t="str">
            <v>351B2</v>
          </cell>
          <cell r="E262" t="str">
            <v>H760</v>
          </cell>
          <cell r="F262" t="str">
            <v>EEH-07/0567</v>
          </cell>
          <cell r="G262">
            <v>39634</v>
          </cell>
          <cell r="H262" t="str">
            <v>AIST</v>
          </cell>
        </row>
        <row r="263">
          <cell r="A263" t="str">
            <v>SE-99125</v>
          </cell>
          <cell r="B263" t="str">
            <v>Termination : 50Ohm 18GHz</v>
          </cell>
          <cell r="C263" t="str">
            <v>Wiltron</v>
          </cell>
          <cell r="D263" t="str">
            <v>28A50-1</v>
          </cell>
          <cell r="E263" t="str">
            <v>602007</v>
          </cell>
          <cell r="F263" t="str">
            <v>EEH-07/0568</v>
          </cell>
          <cell r="G263">
            <v>39634</v>
          </cell>
          <cell r="H263" t="str">
            <v>AIST</v>
          </cell>
        </row>
        <row r="264">
          <cell r="A264" t="str">
            <v>SE-99126</v>
          </cell>
          <cell r="B264" t="str">
            <v>Termination : 50Ohm 40GHz</v>
          </cell>
          <cell r="C264" t="str">
            <v>Wiltron</v>
          </cell>
          <cell r="D264" t="str">
            <v>28K50</v>
          </cell>
          <cell r="E264" t="str">
            <v>505039</v>
          </cell>
          <cell r="F264" t="str">
            <v>EEH-07/0569</v>
          </cell>
          <cell r="G264">
            <v>39634</v>
          </cell>
          <cell r="H264" t="str">
            <v>AIST</v>
          </cell>
        </row>
        <row r="265">
          <cell r="A265" t="str">
            <v>SE-99127</v>
          </cell>
          <cell r="B265" t="str">
            <v>Termination : 50Ohm 40GHz</v>
          </cell>
          <cell r="C265" t="str">
            <v>Wiltron</v>
          </cell>
          <cell r="D265" t="str">
            <v>28KF50</v>
          </cell>
          <cell r="E265" t="str">
            <v>505015</v>
          </cell>
          <cell r="F265" t="str">
            <v>EEH-07/0570</v>
          </cell>
          <cell r="G265">
            <v>39634</v>
          </cell>
          <cell r="H265" t="str">
            <v>AIST</v>
          </cell>
        </row>
        <row r="266">
          <cell r="A266" t="str">
            <v>SE-99128</v>
          </cell>
          <cell r="B266" t="str">
            <v>Termination : 50Ohm 18GHz</v>
          </cell>
          <cell r="C266" t="str">
            <v>Wiltron</v>
          </cell>
          <cell r="D266" t="str">
            <v>26N50</v>
          </cell>
          <cell r="E266" t="str">
            <v>701032</v>
          </cell>
          <cell r="F266" t="str">
            <v>EEH-07/0571</v>
          </cell>
          <cell r="G266">
            <v>39634</v>
          </cell>
          <cell r="H266" t="str">
            <v>AIST</v>
          </cell>
        </row>
        <row r="267">
          <cell r="A267" t="str">
            <v>SE-99129</v>
          </cell>
          <cell r="B267" t="str">
            <v>Termination : 50Ohm 18GHz</v>
          </cell>
          <cell r="C267" t="str">
            <v>Wiltron</v>
          </cell>
          <cell r="D267" t="str">
            <v>26NF50</v>
          </cell>
          <cell r="E267" t="str">
            <v>701021</v>
          </cell>
          <cell r="F267" t="str">
            <v>EEH-07/0572</v>
          </cell>
          <cell r="G267">
            <v>39634</v>
          </cell>
          <cell r="H267" t="str">
            <v>AIST</v>
          </cell>
        </row>
        <row r="268">
          <cell r="A268" t="str">
            <v>SE-99130</v>
          </cell>
          <cell r="B268" t="str">
            <v>Termination : 75Ohm</v>
          </cell>
          <cell r="C268" t="str">
            <v>Wiltron</v>
          </cell>
          <cell r="D268" t="str">
            <v>26NF75</v>
          </cell>
          <cell r="E268" t="str">
            <v>103029</v>
          </cell>
          <cell r="F268" t="str">
            <v>EEH-07/0573</v>
          </cell>
          <cell r="G268">
            <v>39636</v>
          </cell>
          <cell r="H268" t="str">
            <v>AIST</v>
          </cell>
        </row>
        <row r="269">
          <cell r="A269" t="str">
            <v>SE-99131</v>
          </cell>
          <cell r="B269" t="str">
            <v>Termination : 75Ohm</v>
          </cell>
          <cell r="C269" t="str">
            <v>Wiltron</v>
          </cell>
          <cell r="D269" t="str">
            <v>26N75</v>
          </cell>
          <cell r="E269" t="str">
            <v>201023</v>
          </cell>
          <cell r="F269" t="str">
            <v>EEH-07/0574</v>
          </cell>
          <cell r="G269">
            <v>39636</v>
          </cell>
          <cell r="H269" t="str">
            <v>AIST</v>
          </cell>
        </row>
        <row r="270">
          <cell r="A270" t="str">
            <v>SE-99143</v>
          </cell>
          <cell r="B270" t="str">
            <v>Decade Attenuator : 600/75Ω Bal</v>
          </cell>
          <cell r="C270" t="str">
            <v>Ando</v>
          </cell>
          <cell r="D270" t="str">
            <v>AL-352</v>
          </cell>
          <cell r="E270" t="str">
            <v>80692404</v>
          </cell>
          <cell r="F270" t="str">
            <v>EEH-07/0439</v>
          </cell>
          <cell r="G270">
            <v>39576</v>
          </cell>
          <cell r="H270" t="str">
            <v>NIMT</v>
          </cell>
        </row>
        <row r="271">
          <cell r="A271" t="str">
            <v>SE-99144</v>
          </cell>
          <cell r="B271" t="str">
            <v>Decade Attenuator : 75Ω</v>
          </cell>
          <cell r="C271" t="str">
            <v>Anritsu</v>
          </cell>
          <cell r="D271" t="str">
            <v>MN61B</v>
          </cell>
          <cell r="E271" t="str">
            <v>M41577</v>
          </cell>
          <cell r="F271" t="str">
            <v>EEH-07/0562</v>
          </cell>
          <cell r="G271">
            <v>39634</v>
          </cell>
          <cell r="H271" t="str">
            <v>AIST</v>
          </cell>
        </row>
        <row r="272">
          <cell r="A272" t="str">
            <v>SE-99146</v>
          </cell>
          <cell r="B272" t="str">
            <v>Power Splitter : 26.5GHz</v>
          </cell>
          <cell r="C272" t="str">
            <v>HP</v>
          </cell>
          <cell r="D272" t="str">
            <v>11667B</v>
          </cell>
          <cell r="E272" t="str">
            <v>11170</v>
          </cell>
          <cell r="F272" t="str">
            <v>EEH-07/0214</v>
          </cell>
          <cell r="G272">
            <v>39509</v>
          </cell>
          <cell r="H272" t="str">
            <v>NIMT, AIST</v>
          </cell>
        </row>
        <row r="273">
          <cell r="A273" t="str">
            <v>SE-99147</v>
          </cell>
          <cell r="B273" t="str">
            <v>Power Splitter 18GHz</v>
          </cell>
          <cell r="C273" t="str">
            <v>HP</v>
          </cell>
          <cell r="D273" t="str">
            <v>11667A</v>
          </cell>
          <cell r="E273" t="str">
            <v>23287</v>
          </cell>
          <cell r="F273" t="str">
            <v>EEH-07/0215</v>
          </cell>
          <cell r="G273">
            <v>39509</v>
          </cell>
          <cell r="H273" t="str">
            <v>NIMT, AIST</v>
          </cell>
        </row>
        <row r="274">
          <cell r="A274" t="str">
            <v>SE-99148</v>
          </cell>
          <cell r="B274" t="str">
            <v>Reflection Bridge : 600Ω Bal</v>
          </cell>
          <cell r="C274" t="str">
            <v>Anritsu</v>
          </cell>
          <cell r="D274" t="str">
            <v>MA2201A</v>
          </cell>
          <cell r="E274" t="str">
            <v>M07996</v>
          </cell>
          <cell r="F274" t="str">
            <v>Calibration not required</v>
          </cell>
          <cell r="G274">
            <v>0</v>
          </cell>
          <cell r="H274">
            <v>0</v>
          </cell>
        </row>
        <row r="275">
          <cell r="A275" t="str">
            <v>SE-99149</v>
          </cell>
          <cell r="B275" t="str">
            <v>Reflection Bridge : 50Ω UnBal</v>
          </cell>
          <cell r="C275" t="str">
            <v>Anritsu</v>
          </cell>
          <cell r="D275" t="str">
            <v>MA2401A</v>
          </cell>
          <cell r="E275" t="str">
            <v>M13972</v>
          </cell>
          <cell r="F275" t="str">
            <v>EEH-07/0849</v>
          </cell>
          <cell r="G275">
            <v>39719</v>
          </cell>
          <cell r="H275" t="str">
            <v>NIMT</v>
          </cell>
        </row>
        <row r="276">
          <cell r="A276" t="str">
            <v>SE-99150</v>
          </cell>
          <cell r="B276" t="str">
            <v>Reflection Bridge : 75Ω UnBal</v>
          </cell>
          <cell r="C276" t="str">
            <v>Anritsu</v>
          </cell>
          <cell r="D276" t="str">
            <v>MA2402A</v>
          </cell>
          <cell r="E276" t="str">
            <v>M17186</v>
          </cell>
          <cell r="F276" t="str">
            <v>EEH-07/0848</v>
          </cell>
          <cell r="G276">
            <v>39719</v>
          </cell>
          <cell r="H276" t="str">
            <v>NIMT</v>
          </cell>
        </row>
        <row r="277">
          <cell r="A277" t="str">
            <v>SE-99151</v>
          </cell>
          <cell r="B277" t="str">
            <v>Selective Level Meter</v>
          </cell>
          <cell r="C277" t="str">
            <v>Anritsu</v>
          </cell>
          <cell r="D277" t="str">
            <v>ML422C</v>
          </cell>
          <cell r="E277" t="str">
            <v>M61540</v>
          </cell>
          <cell r="F277" t="str">
            <v>EEH-07/0450</v>
          </cell>
          <cell r="G277">
            <v>39576</v>
          </cell>
          <cell r="H277" t="str">
            <v>NIMT</v>
          </cell>
        </row>
        <row r="278">
          <cell r="A278" t="str">
            <v>SE-99152</v>
          </cell>
          <cell r="B278" t="str">
            <v>Standard Level Calibration Set</v>
          </cell>
          <cell r="C278" t="str">
            <v>Ando</v>
          </cell>
          <cell r="D278" t="str">
            <v>AD-4030</v>
          </cell>
          <cell r="E278" t="str">
            <v>59118501</v>
          </cell>
          <cell r="F278" t="str">
            <v>EEL-07/0492</v>
          </cell>
          <cell r="G278">
            <v>39583</v>
          </cell>
          <cell r="H278" t="str">
            <v>NIMT</v>
          </cell>
        </row>
        <row r="279">
          <cell r="A279" t="str">
            <v>SE-99153</v>
          </cell>
          <cell r="B279" t="str">
            <v>PAL Vector Scope</v>
          </cell>
          <cell r="C279" t="str">
            <v>Tektronix</v>
          </cell>
          <cell r="D279" t="str">
            <v>521A</v>
          </cell>
          <cell r="E279" t="str">
            <v>302676</v>
          </cell>
          <cell r="F279" t="str">
            <v>406-4153</v>
          </cell>
          <cell r="G279">
            <v>39354</v>
          </cell>
          <cell r="H279" t="str">
            <v>NMIJ</v>
          </cell>
        </row>
        <row r="280">
          <cell r="A280" t="str">
            <v>SE-99154</v>
          </cell>
          <cell r="B280" t="str">
            <v>NTSC Vector Scope</v>
          </cell>
          <cell r="C280" t="str">
            <v>Tektronix</v>
          </cell>
          <cell r="D280" t="str">
            <v>520A</v>
          </cell>
          <cell r="E280" t="str">
            <v>300797</v>
          </cell>
          <cell r="F280" t="str">
            <v>406-4154</v>
          </cell>
          <cell r="G280">
            <v>39354</v>
          </cell>
          <cell r="H280" t="str">
            <v>NMIJ</v>
          </cell>
        </row>
      </sheetData>
      <sheetData sheetId="5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-11-2005"/>
      <sheetName val="Data Form-1"/>
      <sheetName val="Data Form-2"/>
      <sheetName val="Verification (SE-01029)"/>
      <sheetName val="Judgement Criteria"/>
      <sheetName val="149-10A UNCER"/>
      <sheetName val="500kOHM"/>
      <sheetName val="1MOHM"/>
      <sheetName val="2MOHM"/>
      <sheetName val="5MOHM"/>
      <sheetName val="10MOHM"/>
      <sheetName val="20MOHM"/>
      <sheetName val="50MOHM"/>
      <sheetName val="100MOHM"/>
      <sheetName val="200MOHM"/>
      <sheetName val="500MOHM"/>
      <sheetName val="1000MOHM"/>
      <sheetName val="2000MOHM"/>
      <sheetName val="Equip.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405-4145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405-4132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405-4133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405-4179</v>
          </cell>
          <cell r="G63">
            <v>38902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SE-99001</v>
          </cell>
          <cell r="B66" t="str">
            <v>DC Standard</v>
          </cell>
          <cell r="C66" t="str">
            <v>Fluke</v>
          </cell>
          <cell r="D66" t="str">
            <v>732B</v>
          </cell>
          <cell r="E66" t="str">
            <v>7135010</v>
          </cell>
          <cell r="F66" t="str">
            <v>EL-0032/04</v>
          </cell>
          <cell r="G66">
            <v>38766</v>
          </cell>
          <cell r="H66" t="str">
            <v>NIMT</v>
          </cell>
        </row>
        <row r="67">
          <cell r="A67" t="str">
            <v>SE-99003</v>
          </cell>
          <cell r="B67" t="str">
            <v>Calibrator/Source</v>
          </cell>
          <cell r="C67" t="str">
            <v>Keithley</v>
          </cell>
          <cell r="D67">
            <v>263</v>
          </cell>
          <cell r="E67" t="str">
            <v>0561936</v>
          </cell>
          <cell r="F67" t="str">
            <v>404-4003</v>
          </cell>
          <cell r="G67">
            <v>38703</v>
          </cell>
          <cell r="H67" t="str">
            <v>NIMT</v>
          </cell>
        </row>
        <row r="68">
          <cell r="A68" t="str">
            <v>SE-99004</v>
          </cell>
          <cell r="B68" t="str">
            <v>DC Calibration Set</v>
          </cell>
          <cell r="C68" t="str">
            <v>Yokogawa</v>
          </cell>
          <cell r="D68">
            <v>2560</v>
          </cell>
          <cell r="E68" t="str">
            <v>55BL9039</v>
          </cell>
          <cell r="F68" t="str">
            <v>EELG-05/0100</v>
          </cell>
          <cell r="G68">
            <v>38806</v>
          </cell>
          <cell r="H68" t="str">
            <v>NIMT</v>
          </cell>
        </row>
        <row r="69">
          <cell r="A69" t="str">
            <v>SE-99005</v>
          </cell>
          <cell r="B69" t="str">
            <v>AC Voltage Current Standard</v>
          </cell>
          <cell r="C69" t="str">
            <v>Yokogawa</v>
          </cell>
          <cell r="D69" t="str">
            <v>2558-00</v>
          </cell>
          <cell r="E69" t="str">
            <v>55AY9023</v>
          </cell>
          <cell r="F69" t="str">
            <v>EELG-05/0101</v>
          </cell>
          <cell r="G69">
            <v>38806</v>
          </cell>
          <cell r="H69" t="str">
            <v>NIMT</v>
          </cell>
        </row>
        <row r="70">
          <cell r="A70" t="str">
            <v>SE-99006</v>
          </cell>
          <cell r="B70" t="str">
            <v>Multi-Product Calibrator</v>
          </cell>
          <cell r="C70" t="str">
            <v>Fluke</v>
          </cell>
          <cell r="D70" t="str">
            <v>5500A+SC300</v>
          </cell>
          <cell r="E70" t="str">
            <v>6490021</v>
          </cell>
          <cell r="F70" t="str">
            <v>405-4006</v>
          </cell>
          <cell r="G70">
            <v>38749</v>
          </cell>
          <cell r="H70" t="str">
            <v>NIMT, NIST</v>
          </cell>
        </row>
        <row r="71">
          <cell r="A71" t="str">
            <v>SE-99010</v>
          </cell>
          <cell r="B71" t="str">
            <v>Amplifier</v>
          </cell>
          <cell r="C71" t="str">
            <v>Fluke</v>
          </cell>
          <cell r="D71" t="str">
            <v>5725A</v>
          </cell>
          <cell r="E71" t="str">
            <v>6485001</v>
          </cell>
          <cell r="F71" t="str">
            <v>EL-0226/04</v>
          </cell>
          <cell r="G71">
            <v>38745</v>
          </cell>
          <cell r="H71" t="str">
            <v>NIMT</v>
          </cell>
        </row>
        <row r="72">
          <cell r="A72" t="str">
            <v>SE-99011</v>
          </cell>
          <cell r="B72" t="str">
            <v>Portable Calibrator</v>
          </cell>
          <cell r="C72" t="str">
            <v>Yokogawa</v>
          </cell>
          <cell r="D72">
            <v>2422</v>
          </cell>
          <cell r="E72" t="str">
            <v>65MD0433</v>
          </cell>
          <cell r="F72" t="str">
            <v>ET-05/0065</v>
          </cell>
          <cell r="G72">
            <v>38823</v>
          </cell>
          <cell r="H72" t="str">
            <v>NIMT</v>
          </cell>
        </row>
        <row r="73">
          <cell r="A73" t="str">
            <v>SE-99012</v>
          </cell>
          <cell r="B73" t="str">
            <v>Digital Multimeter</v>
          </cell>
          <cell r="C73" t="str">
            <v>HP</v>
          </cell>
          <cell r="D73" t="str">
            <v>3458A-002</v>
          </cell>
          <cell r="E73" t="str">
            <v>2823A12137</v>
          </cell>
          <cell r="F73" t="str">
            <v>EELG-05/0110</v>
          </cell>
          <cell r="G73">
            <v>38809</v>
          </cell>
          <cell r="H73" t="str">
            <v>NIMT</v>
          </cell>
        </row>
        <row r="74">
          <cell r="A74" t="str">
            <v>SE-99013</v>
          </cell>
          <cell r="B74" t="str">
            <v>RMS Voltmeter</v>
          </cell>
          <cell r="C74" t="str">
            <v>HP</v>
          </cell>
          <cell r="D74" t="str">
            <v>3400B</v>
          </cell>
          <cell r="E74" t="str">
            <v>3241A01159</v>
          </cell>
          <cell r="F74" t="str">
            <v>405-4013</v>
          </cell>
          <cell r="G74">
            <v>38722</v>
          </cell>
          <cell r="H74" t="str">
            <v>NIMT, NIST</v>
          </cell>
        </row>
        <row r="75">
          <cell r="A75" t="str">
            <v>SE-99014</v>
          </cell>
          <cell r="B75" t="str">
            <v>Digital Multimeter</v>
          </cell>
          <cell r="C75" t="str">
            <v>HP</v>
          </cell>
          <cell r="D75" t="str">
            <v>34401A</v>
          </cell>
          <cell r="E75" t="str">
            <v>US36051808</v>
          </cell>
          <cell r="F75" t="str">
            <v>405-4014</v>
          </cell>
          <cell r="G75">
            <v>38843</v>
          </cell>
          <cell r="H75" t="str">
            <v>NIMT</v>
          </cell>
        </row>
        <row r="76">
          <cell r="A76" t="str">
            <v>SE-99015</v>
          </cell>
          <cell r="B76" t="str">
            <v>Digital Multimeter</v>
          </cell>
          <cell r="C76" t="str">
            <v>Yokogawa</v>
          </cell>
          <cell r="D76" t="str">
            <v>7537-01</v>
          </cell>
          <cell r="E76" t="str">
            <v>8C00496</v>
          </cell>
          <cell r="F76" t="str">
            <v>EELG-05/0140</v>
          </cell>
          <cell r="G76">
            <v>38846</v>
          </cell>
          <cell r="H76" t="str">
            <v>NIMT</v>
          </cell>
        </row>
        <row r="77">
          <cell r="A77" t="str">
            <v>SE-99016</v>
          </cell>
          <cell r="B77" t="str">
            <v>Digital Electrometer</v>
          </cell>
          <cell r="C77" t="str">
            <v>Keithley</v>
          </cell>
          <cell r="D77">
            <v>617</v>
          </cell>
          <cell r="E77" t="str">
            <v>0563306</v>
          </cell>
          <cell r="F77" t="str">
            <v>404-4016</v>
          </cell>
          <cell r="G77">
            <v>38700</v>
          </cell>
          <cell r="H77" t="str">
            <v>NIMT</v>
          </cell>
        </row>
        <row r="78">
          <cell r="A78" t="str">
            <v>SE-99017</v>
          </cell>
          <cell r="B78" t="str">
            <v>Multifunction Transfer Standard</v>
          </cell>
          <cell r="C78" t="str">
            <v>Wavetek</v>
          </cell>
          <cell r="D78" t="str">
            <v>4950</v>
          </cell>
          <cell r="E78" t="str">
            <v>38173</v>
          </cell>
          <cell r="F78" t="str">
            <v>EELG-05/0250</v>
          </cell>
          <cell r="G78">
            <v>38889</v>
          </cell>
          <cell r="H78" t="str">
            <v>NIMT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NEFE-04-0064</v>
          </cell>
          <cell r="G79">
            <v>38880</v>
          </cell>
          <cell r="H79" t="str">
            <v>NIST</v>
          </cell>
        </row>
        <row r="80">
          <cell r="A80" t="str">
            <v>SE-99022</v>
          </cell>
          <cell r="B80" t="str">
            <v>Primary DC/AC Shunt</v>
          </cell>
          <cell r="C80" t="str">
            <v>Holt</v>
          </cell>
          <cell r="D80" t="str">
            <v>HCS-1</v>
          </cell>
          <cell r="E80" t="str">
            <v>0943500001351</v>
          </cell>
          <cell r="F80" t="str">
            <v>EL-0211/04</v>
          </cell>
          <cell r="G80">
            <v>39022</v>
          </cell>
          <cell r="H80" t="str">
            <v>NIMT</v>
          </cell>
        </row>
        <row r="81">
          <cell r="A81" t="str">
            <v>SE-99023</v>
          </cell>
          <cell r="B81" t="str">
            <v>Electronic Load</v>
          </cell>
          <cell r="C81" t="str">
            <v>Kikusui</v>
          </cell>
          <cell r="D81" t="str">
            <v>PLZ700W</v>
          </cell>
          <cell r="E81" t="str">
            <v>1650065</v>
          </cell>
          <cell r="F81" t="str">
            <v>405-4023</v>
          </cell>
          <cell r="G81">
            <v>38929</v>
          </cell>
          <cell r="H81" t="str">
            <v>NIMT</v>
          </cell>
        </row>
        <row r="82">
          <cell r="A82" t="str">
            <v>SE-99024</v>
          </cell>
          <cell r="B82" t="str">
            <v>Standard Shunt</v>
          </cell>
          <cell r="C82" t="str">
            <v>Yokogawa</v>
          </cell>
          <cell r="D82" t="str">
            <v>2743-06</v>
          </cell>
          <cell r="E82" t="str">
            <v>69VG0602</v>
          </cell>
          <cell r="F82" t="str">
            <v>EL-0151/05</v>
          </cell>
          <cell r="G82">
            <v>38944</v>
          </cell>
          <cell r="H82" t="str">
            <v>NIMT</v>
          </cell>
        </row>
        <row r="83">
          <cell r="A83" t="str">
            <v>SE-99025</v>
          </cell>
          <cell r="B83" t="str">
            <v>DC/AC Shunt</v>
          </cell>
          <cell r="C83" t="str">
            <v>Guildline</v>
          </cell>
          <cell r="D83" t="str">
            <v>7320</v>
          </cell>
          <cell r="E83" t="str">
            <v>63834</v>
          </cell>
          <cell r="F83" t="str">
            <v>EL-0210/04</v>
          </cell>
          <cell r="G83">
            <v>39022</v>
          </cell>
          <cell r="H83" t="str">
            <v>NIMT</v>
          </cell>
        </row>
        <row r="84">
          <cell r="A84" t="str">
            <v>SE-99026</v>
          </cell>
          <cell r="B84" t="str">
            <v>AC/DC Shunt</v>
          </cell>
          <cell r="C84" t="str">
            <v>Wavetek</v>
          </cell>
          <cell r="D84">
            <v>4953</v>
          </cell>
          <cell r="E84" t="str">
            <v>38105</v>
          </cell>
          <cell r="F84" t="str">
            <v>405-4026</v>
          </cell>
          <cell r="G84">
            <v>38883</v>
          </cell>
          <cell r="H84" t="str">
            <v>NIMT</v>
          </cell>
        </row>
        <row r="85">
          <cell r="A85" t="str">
            <v>SE-99027</v>
          </cell>
          <cell r="B85" t="str">
            <v>Curr. Calibration for W.Tester</v>
          </cell>
          <cell r="C85" t="str">
            <v>Kikusui</v>
          </cell>
          <cell r="D85" t="str">
            <v>TOS1200</v>
          </cell>
          <cell r="E85" t="str">
            <v>15110556</v>
          </cell>
          <cell r="F85" t="str">
            <v>EELG-05/0255</v>
          </cell>
          <cell r="G85">
            <v>38893</v>
          </cell>
          <cell r="H85" t="str">
            <v>NIMT</v>
          </cell>
        </row>
        <row r="86">
          <cell r="A86" t="str">
            <v>SE-99028</v>
          </cell>
          <cell r="B86" t="str">
            <v>High Voltage Digitalmeter</v>
          </cell>
          <cell r="C86" t="str">
            <v>Kikusui</v>
          </cell>
          <cell r="D86" t="str">
            <v>149-10A</v>
          </cell>
          <cell r="E86" t="str">
            <v>15123315</v>
          </cell>
          <cell r="F86" t="str">
            <v>EELG-05/0103</v>
          </cell>
          <cell r="G86">
            <v>38806</v>
          </cell>
          <cell r="H86" t="str">
            <v>NML, NPL, NIMT</v>
          </cell>
        </row>
        <row r="87">
          <cell r="A87" t="str">
            <v>SE-99030</v>
          </cell>
          <cell r="B87" t="str">
            <v>Withstanding Voltage Tester</v>
          </cell>
          <cell r="C87" t="str">
            <v>Kikusui</v>
          </cell>
          <cell r="D87" t="str">
            <v>TOS5101</v>
          </cell>
          <cell r="E87" t="str">
            <v>15110328</v>
          </cell>
          <cell r="F87" t="str">
            <v>Calibration not required</v>
          </cell>
          <cell r="G87">
            <v>0</v>
          </cell>
          <cell r="H87">
            <v>0</v>
          </cell>
        </row>
        <row r="88">
          <cell r="A88" t="str">
            <v>SE-99032</v>
          </cell>
          <cell r="B88" t="str">
            <v>Decade Resistance Box</v>
          </cell>
          <cell r="C88" t="str">
            <v>ESI</v>
          </cell>
          <cell r="D88" t="str">
            <v>DB62-11K</v>
          </cell>
          <cell r="E88" t="str">
            <v>N20708880062A</v>
          </cell>
          <cell r="F88" t="str">
            <v>EELG-05/0035</v>
          </cell>
          <cell r="G88">
            <v>38761</v>
          </cell>
          <cell r="H88" t="str">
            <v>NIMT</v>
          </cell>
        </row>
        <row r="89">
          <cell r="A89" t="str">
            <v>SE-99033</v>
          </cell>
          <cell r="B89" t="str">
            <v>Decade Resistance Box</v>
          </cell>
          <cell r="C89" t="str">
            <v>ESI</v>
          </cell>
          <cell r="D89" t="str">
            <v>DB62-11M</v>
          </cell>
          <cell r="E89" t="str">
            <v>R2020196DB62D</v>
          </cell>
          <cell r="F89" t="str">
            <v>EELG-05/0036</v>
          </cell>
          <cell r="G89">
            <v>38761</v>
          </cell>
          <cell r="H89" t="str">
            <v>NIMT</v>
          </cell>
        </row>
        <row r="90">
          <cell r="A90" t="str">
            <v>SE-99034</v>
          </cell>
          <cell r="B90" t="str">
            <v>Decade Resistance Box</v>
          </cell>
          <cell r="C90" t="str">
            <v>Yokogawa</v>
          </cell>
          <cell r="D90" t="str">
            <v>2793-03</v>
          </cell>
          <cell r="E90" t="str">
            <v>00084U</v>
          </cell>
          <cell r="F90" t="str">
            <v>EELG-05/0037</v>
          </cell>
          <cell r="G90">
            <v>38762</v>
          </cell>
          <cell r="H90" t="str">
            <v>NIMT</v>
          </cell>
        </row>
        <row r="91">
          <cell r="A91" t="str">
            <v>SE-99035</v>
          </cell>
          <cell r="B91" t="str">
            <v>Decade Resistance Box</v>
          </cell>
          <cell r="C91" t="str">
            <v>E&amp;C</v>
          </cell>
          <cell r="D91" t="str">
            <v>DR25500</v>
          </cell>
          <cell r="E91" t="str">
            <v>9507352</v>
          </cell>
          <cell r="F91" t="str">
            <v>EELG-05/0038</v>
          </cell>
          <cell r="G91">
            <v>38762</v>
          </cell>
          <cell r="H91" t="str">
            <v>NIMT</v>
          </cell>
        </row>
        <row r="92">
          <cell r="A92" t="str">
            <v>SE-99036</v>
          </cell>
          <cell r="B92" t="str">
            <v>4-Terminal Pair Resistor Set</v>
          </cell>
          <cell r="C92" t="str">
            <v>HP</v>
          </cell>
          <cell r="D92" t="str">
            <v>42030A</v>
          </cell>
          <cell r="E92" t="str">
            <v>3143J00135</v>
          </cell>
          <cell r="F92" t="str">
            <v>040004</v>
          </cell>
          <cell r="G92">
            <v>38660</v>
          </cell>
          <cell r="H92" t="str">
            <v>NMIJ</v>
          </cell>
        </row>
        <row r="93">
          <cell r="A93" t="str">
            <v>SE-99037</v>
          </cell>
          <cell r="B93" t="str">
            <v>Standard Resistor : 1mOhm</v>
          </cell>
          <cell r="C93" t="str">
            <v>Yokogawa</v>
          </cell>
          <cell r="D93" t="str">
            <v>2792-1m</v>
          </cell>
          <cell r="E93" t="str">
            <v>66VW1038</v>
          </cell>
          <cell r="F93" t="str">
            <v>EL-0148/05</v>
          </cell>
          <cell r="G93">
            <v>38944</v>
          </cell>
          <cell r="H93" t="str">
            <v>NIMT</v>
          </cell>
        </row>
        <row r="94">
          <cell r="A94" t="str">
            <v>SE-99038</v>
          </cell>
          <cell r="B94" t="str">
            <v>Standard Resistor : 10mOhm</v>
          </cell>
          <cell r="C94" t="str">
            <v>Yokogawa</v>
          </cell>
          <cell r="D94" t="str">
            <v>2792-10m</v>
          </cell>
          <cell r="E94" t="str">
            <v>N73D23</v>
          </cell>
          <cell r="F94" t="str">
            <v>EL-0109/04</v>
          </cell>
          <cell r="G94">
            <v>38869</v>
          </cell>
          <cell r="H94" t="str">
            <v>NIMT</v>
          </cell>
        </row>
        <row r="95">
          <cell r="A95" t="str">
            <v>SE-99039</v>
          </cell>
          <cell r="B95" t="str">
            <v>Standard Resistor : 100mOhm</v>
          </cell>
          <cell r="C95" t="str">
            <v>Yokogawa</v>
          </cell>
          <cell r="D95" t="str">
            <v>2792-100m</v>
          </cell>
          <cell r="E95" t="str">
            <v>66VW3052</v>
          </cell>
          <cell r="F95" t="str">
            <v>EL-0110/04</v>
          </cell>
          <cell r="G95">
            <v>38869</v>
          </cell>
          <cell r="H95" t="str">
            <v>NIMT</v>
          </cell>
        </row>
        <row r="96">
          <cell r="A96" t="str">
            <v>SE-99040</v>
          </cell>
          <cell r="B96" t="str">
            <v>Standard Resistor : 1Ohm</v>
          </cell>
          <cell r="C96" t="str">
            <v>Yokogawa</v>
          </cell>
          <cell r="D96" t="str">
            <v>2792-1</v>
          </cell>
          <cell r="E96" t="str">
            <v>69VW4003</v>
          </cell>
          <cell r="F96" t="str">
            <v>Damaged, donot use</v>
          </cell>
          <cell r="G96">
            <v>0</v>
          </cell>
          <cell r="H96">
            <v>0</v>
          </cell>
        </row>
        <row r="97">
          <cell r="A97" t="str">
            <v>SE-99042</v>
          </cell>
          <cell r="B97" t="str">
            <v>Standard Resistor : 10Ohm</v>
          </cell>
          <cell r="C97" t="str">
            <v>Yokogawa</v>
          </cell>
          <cell r="D97" t="str">
            <v>2792-10</v>
          </cell>
          <cell r="E97" t="str">
            <v>69VW5003</v>
          </cell>
          <cell r="F97" t="str">
            <v>EL-0112/04</v>
          </cell>
          <cell r="G97">
            <v>38869</v>
          </cell>
          <cell r="H97" t="str">
            <v>NIMT</v>
          </cell>
        </row>
        <row r="98">
          <cell r="A98" t="str">
            <v>SE-99044</v>
          </cell>
          <cell r="B98" t="str">
            <v>Standard Resistor : 100Ohm</v>
          </cell>
          <cell r="C98" t="str">
            <v>Yokogawa</v>
          </cell>
          <cell r="D98" t="str">
            <v>2792-100</v>
          </cell>
          <cell r="E98" t="str">
            <v>69VW6002</v>
          </cell>
          <cell r="F98" t="str">
            <v>EL-0149/05</v>
          </cell>
          <cell r="G98">
            <v>39309</v>
          </cell>
          <cell r="H98" t="str">
            <v>NIMT</v>
          </cell>
        </row>
        <row r="99">
          <cell r="A99" t="str">
            <v>SE-99046</v>
          </cell>
          <cell r="B99" t="str">
            <v>Metal Clad Resistor : 0.1Ohm</v>
          </cell>
          <cell r="C99" t="str">
            <v>PCN</v>
          </cell>
          <cell r="D99" t="str">
            <v>RH250M4-0.1</v>
          </cell>
          <cell r="E99" t="str">
            <v>T001</v>
          </cell>
          <cell r="F99" t="str">
            <v>405-4046</v>
          </cell>
          <cell r="G99">
            <v>38954</v>
          </cell>
          <cell r="H99" t="str">
            <v>NIMT</v>
          </cell>
        </row>
        <row r="100">
          <cell r="A100" t="str">
            <v>SE-99047</v>
          </cell>
          <cell r="B100" t="str">
            <v>Metal Clad Resistor : 0.5Ohm</v>
          </cell>
          <cell r="C100" t="str">
            <v>PCN</v>
          </cell>
          <cell r="D100" t="str">
            <v>RH250M4-0.5</v>
          </cell>
          <cell r="E100" t="str">
            <v>T002</v>
          </cell>
          <cell r="F100" t="str">
            <v>405-4047</v>
          </cell>
          <cell r="G100">
            <v>38954</v>
          </cell>
          <cell r="H100" t="str">
            <v>NIMT</v>
          </cell>
        </row>
        <row r="101">
          <cell r="A101" t="str">
            <v>SE-99048</v>
          </cell>
          <cell r="B101" t="str">
            <v>Metal Clad Resistor : 1Ohm</v>
          </cell>
          <cell r="C101" t="str">
            <v>PCN</v>
          </cell>
          <cell r="D101" t="str">
            <v>RH250ML-1</v>
          </cell>
          <cell r="E101" t="str">
            <v>T003</v>
          </cell>
          <cell r="F101" t="str">
            <v>405-4048</v>
          </cell>
          <cell r="G101">
            <v>38954</v>
          </cell>
          <cell r="H101" t="str">
            <v>NIMT</v>
          </cell>
        </row>
        <row r="102">
          <cell r="A102" t="str">
            <v>SE-99049</v>
          </cell>
          <cell r="B102" t="str">
            <v>Standard Resistor : 1Ohm</v>
          </cell>
          <cell r="C102" t="str">
            <v>Fluke</v>
          </cell>
          <cell r="D102" t="str">
            <v>742A-1</v>
          </cell>
          <cell r="E102" t="str">
            <v>6330024</v>
          </cell>
          <cell r="F102" t="str">
            <v>EL-0147/05</v>
          </cell>
          <cell r="G102">
            <v>38944</v>
          </cell>
          <cell r="H102" t="str">
            <v>NIMT</v>
          </cell>
        </row>
        <row r="103">
          <cell r="A103" t="str">
            <v>SE-99050</v>
          </cell>
          <cell r="B103" t="str">
            <v>Standard Resistor : 10kOhm</v>
          </cell>
          <cell r="C103" t="str">
            <v>Fluke</v>
          </cell>
          <cell r="D103" t="str">
            <v>742A-10k</v>
          </cell>
          <cell r="E103" t="str">
            <v>6340009</v>
          </cell>
          <cell r="F103" t="str">
            <v>EL-0115/04</v>
          </cell>
          <cell r="G103">
            <v>38869</v>
          </cell>
          <cell r="H103" t="str">
            <v>NIMT</v>
          </cell>
        </row>
        <row r="104">
          <cell r="A104" t="str">
            <v>SE-99051</v>
          </cell>
          <cell r="B104" t="str">
            <v>Metal Film Resistor Set</v>
          </cell>
          <cell r="C104" t="str">
            <v>PCN</v>
          </cell>
          <cell r="D104" t="str">
            <v>10&amp;160</v>
          </cell>
          <cell r="E104">
            <v>0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SE-99052</v>
          </cell>
          <cell r="B105" t="str">
            <v>Standard Resistor Set</v>
          </cell>
          <cell r="C105" t="str">
            <v>Electrohm</v>
          </cell>
          <cell r="D105" t="str">
            <v>10~10MOhm</v>
          </cell>
          <cell r="E105" t="str">
            <v>99199</v>
          </cell>
          <cell r="F105" t="str">
            <v>Calibration not required</v>
          </cell>
          <cell r="G105">
            <v>0</v>
          </cell>
          <cell r="H105">
            <v>0</v>
          </cell>
        </row>
        <row r="106">
          <cell r="A106" t="str">
            <v>SE-99057</v>
          </cell>
          <cell r="B106" t="str">
            <v>Decade Capacitor</v>
          </cell>
          <cell r="C106" t="str">
            <v>HP</v>
          </cell>
          <cell r="D106" t="str">
            <v>4440B</v>
          </cell>
          <cell r="E106" t="str">
            <v>1224J03634</v>
          </cell>
          <cell r="F106" t="str">
            <v>405-4057</v>
          </cell>
          <cell r="G106">
            <v>38763</v>
          </cell>
          <cell r="H106" t="str">
            <v>NMIJ</v>
          </cell>
        </row>
        <row r="107">
          <cell r="A107" t="str">
            <v>SE-99058</v>
          </cell>
          <cell r="B107" t="str">
            <v>Standard Air Capacitor : 1pF</v>
          </cell>
          <cell r="C107" t="str">
            <v>GenRad</v>
          </cell>
          <cell r="D107" t="str">
            <v>1403-K</v>
          </cell>
          <cell r="E107" t="str">
            <v>6473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SE-99059</v>
          </cell>
          <cell r="B108" t="str">
            <v>Standard Air Capacitor : 10pF</v>
          </cell>
          <cell r="C108" t="str">
            <v>GenRad</v>
          </cell>
          <cell r="D108" t="str">
            <v>1403-G</v>
          </cell>
          <cell r="E108" t="str">
            <v>6523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SE-99060</v>
          </cell>
          <cell r="B109" t="str">
            <v>Standard Air Capacitor : 100pF</v>
          </cell>
          <cell r="C109" t="str">
            <v>GenRad</v>
          </cell>
          <cell r="D109" t="str">
            <v>1403-D</v>
          </cell>
          <cell r="E109" t="str">
            <v>6437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SE-99061</v>
          </cell>
          <cell r="B110" t="str">
            <v>Standard Air Capacitor : 1000pF</v>
          </cell>
          <cell r="C110" t="str">
            <v>GenRad</v>
          </cell>
          <cell r="D110" t="str">
            <v>1403-A</v>
          </cell>
          <cell r="E110" t="str">
            <v>6421</v>
          </cell>
          <cell r="F110" t="str">
            <v>Do not used this equipment</v>
          </cell>
          <cell r="G110">
            <v>0</v>
          </cell>
          <cell r="H110">
            <v>0</v>
          </cell>
        </row>
        <row r="111">
          <cell r="A111" t="str">
            <v>SE-99062</v>
          </cell>
          <cell r="B111" t="str">
            <v>Standard Air Capacitor Set</v>
          </cell>
          <cell r="C111" t="str">
            <v>HP</v>
          </cell>
          <cell r="D111" t="str">
            <v>16380A</v>
          </cell>
          <cell r="E111" t="str">
            <v>1840J01363</v>
          </cell>
          <cell r="F111" t="str">
            <v>040003</v>
          </cell>
          <cell r="G111">
            <v>38661</v>
          </cell>
          <cell r="H111" t="str">
            <v>NMIJ</v>
          </cell>
        </row>
        <row r="112">
          <cell r="A112" t="str">
            <v>SE-99064</v>
          </cell>
          <cell r="B112" t="str">
            <v>Capacitance Standard Set</v>
          </cell>
          <cell r="C112" t="str">
            <v>HP</v>
          </cell>
          <cell r="D112" t="str">
            <v>16380C</v>
          </cell>
          <cell r="E112" t="str">
            <v>2519J00557</v>
          </cell>
          <cell r="F112" t="str">
            <v>030550</v>
          </cell>
          <cell r="G112">
            <v>38647</v>
          </cell>
          <cell r="H112" t="str">
            <v>NMIJ</v>
          </cell>
        </row>
        <row r="113">
          <cell r="A113" t="str">
            <v>SE-99066</v>
          </cell>
          <cell r="B113" t="str">
            <v>Precision Decade Capacitor</v>
          </cell>
          <cell r="C113" t="str">
            <v>GenRad</v>
          </cell>
          <cell r="D113">
            <v>1413</v>
          </cell>
          <cell r="E113" t="str">
            <v>1140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SE-99067</v>
          </cell>
          <cell r="B114" t="str">
            <v>Standard Capacitor Set</v>
          </cell>
          <cell r="C114" t="str">
            <v>Soshin</v>
          </cell>
          <cell r="D114" t="str">
            <v>30pF,60pF,800pF</v>
          </cell>
          <cell r="E114" t="str">
            <v>6F6G</v>
          </cell>
          <cell r="F114" t="str">
            <v>Calibration not required</v>
          </cell>
          <cell r="G114">
            <v>0</v>
          </cell>
          <cell r="H114">
            <v>0</v>
          </cell>
        </row>
        <row r="115">
          <cell r="A115" t="str">
            <v>SE-99069</v>
          </cell>
          <cell r="B115" t="str">
            <v>Standard Self-Inductor : 100uH</v>
          </cell>
          <cell r="C115" t="str">
            <v>Ando</v>
          </cell>
          <cell r="D115" t="str">
            <v>RS-102</v>
          </cell>
          <cell r="E115" t="str">
            <v>456260</v>
          </cell>
          <cell r="F115" t="str">
            <v>EL-0127/05</v>
          </cell>
          <cell r="G115">
            <v>39236</v>
          </cell>
          <cell r="H115" t="str">
            <v>NIMT</v>
          </cell>
        </row>
        <row r="116">
          <cell r="A116" t="str">
            <v>SE-99070</v>
          </cell>
          <cell r="B116" t="str">
            <v>Standard Self-Inductor : 1mH</v>
          </cell>
          <cell r="C116" t="str">
            <v>Ando</v>
          </cell>
          <cell r="D116" t="str">
            <v>RS-104</v>
          </cell>
          <cell r="E116" t="str">
            <v>456261</v>
          </cell>
          <cell r="F116" t="str">
            <v>EL-0128/05</v>
          </cell>
          <cell r="G116">
            <v>39236</v>
          </cell>
          <cell r="H116" t="str">
            <v>NIMT</v>
          </cell>
        </row>
        <row r="117">
          <cell r="A117" t="str">
            <v>SE-99071</v>
          </cell>
          <cell r="B117" t="str">
            <v>Standard Self-Inductor : 10mH</v>
          </cell>
          <cell r="C117" t="str">
            <v>Ando</v>
          </cell>
          <cell r="D117" t="str">
            <v>RS-106</v>
          </cell>
          <cell r="E117" t="str">
            <v>456262</v>
          </cell>
          <cell r="F117" t="str">
            <v>EL-0129/05</v>
          </cell>
          <cell r="G117">
            <v>39236</v>
          </cell>
          <cell r="H117" t="str">
            <v>NIMT</v>
          </cell>
        </row>
        <row r="118">
          <cell r="A118" t="str">
            <v>SE-99072</v>
          </cell>
          <cell r="B118" t="str">
            <v>Standard Self-Inductor : 100mH</v>
          </cell>
          <cell r="C118" t="str">
            <v>Ando</v>
          </cell>
          <cell r="D118" t="str">
            <v>RS-108</v>
          </cell>
          <cell r="E118" t="str">
            <v>456263</v>
          </cell>
          <cell r="F118" t="str">
            <v>EL-0130/05</v>
          </cell>
          <cell r="G118">
            <v>39236</v>
          </cell>
          <cell r="H118" t="str">
            <v>NIMT</v>
          </cell>
        </row>
        <row r="119">
          <cell r="A119" t="str">
            <v>SE-99073</v>
          </cell>
          <cell r="B119" t="str">
            <v>Standard Self-Inductor : 1H</v>
          </cell>
          <cell r="C119" t="str">
            <v>Ando</v>
          </cell>
          <cell r="D119" t="str">
            <v>RS-110</v>
          </cell>
          <cell r="E119" t="str">
            <v>456264</v>
          </cell>
          <cell r="F119" t="str">
            <v>EL-0131/05</v>
          </cell>
          <cell r="G119">
            <v>39236</v>
          </cell>
          <cell r="H119" t="str">
            <v>NIMT</v>
          </cell>
        </row>
        <row r="120">
          <cell r="A120" t="str">
            <v>SE-99074</v>
          </cell>
          <cell r="B120" t="str">
            <v>Decade Inductor</v>
          </cell>
          <cell r="C120" t="str">
            <v>Ando</v>
          </cell>
          <cell r="D120" t="str">
            <v>AM-3301</v>
          </cell>
          <cell r="E120" t="str">
            <v>60410520</v>
          </cell>
          <cell r="F120" t="str">
            <v>EL-0077/05</v>
          </cell>
          <cell r="G120">
            <v>38826</v>
          </cell>
          <cell r="H120" t="str">
            <v>NIMT</v>
          </cell>
        </row>
        <row r="121">
          <cell r="A121" t="str">
            <v>SE-99075</v>
          </cell>
          <cell r="B121" t="str">
            <v>LF Impedance Analyzer</v>
          </cell>
          <cell r="C121" t="str">
            <v>HP</v>
          </cell>
          <cell r="D121" t="str">
            <v>4192A</v>
          </cell>
          <cell r="E121" t="str">
            <v>2150J02509</v>
          </cell>
          <cell r="F121" t="str">
            <v>404-4075</v>
          </cell>
          <cell r="G121">
            <v>38711</v>
          </cell>
          <cell r="H121" t="str">
            <v>NIMT, NMIJ</v>
          </cell>
        </row>
        <row r="122">
          <cell r="A122" t="str">
            <v>SE-99076</v>
          </cell>
          <cell r="B122" t="str">
            <v>Precision LCR Meter</v>
          </cell>
          <cell r="C122" t="str">
            <v>HP</v>
          </cell>
          <cell r="D122" t="str">
            <v>4284A</v>
          </cell>
          <cell r="E122" t="str">
            <v>2940J07658</v>
          </cell>
          <cell r="F122" t="str">
            <v>EL-0076/05</v>
          </cell>
          <cell r="G122">
            <v>38835</v>
          </cell>
          <cell r="H122" t="str">
            <v>NIMT</v>
          </cell>
        </row>
        <row r="123">
          <cell r="A123" t="str">
            <v>SE-99078</v>
          </cell>
          <cell r="B123" t="str">
            <v>Soldering Iron Tester</v>
          </cell>
          <cell r="C123" t="str">
            <v>Anritsu</v>
          </cell>
          <cell r="D123" t="str">
            <v>HS2D-100</v>
          </cell>
          <cell r="E123" t="str">
            <v>B07069</v>
          </cell>
          <cell r="F123" t="str">
            <v>Calibration not required</v>
          </cell>
          <cell r="G123">
            <v>0</v>
          </cell>
          <cell r="H123">
            <v>0</v>
          </cell>
        </row>
        <row r="124">
          <cell r="A124" t="str">
            <v>SE-99079</v>
          </cell>
          <cell r="B124" t="str">
            <v>Wow Flutter / Jitter Calibrator</v>
          </cell>
          <cell r="C124" t="str">
            <v>Minato</v>
          </cell>
          <cell r="D124">
            <v>3101</v>
          </cell>
          <cell r="E124" t="str">
            <v>B9QE0063</v>
          </cell>
          <cell r="F124" t="str">
            <v>405-4079</v>
          </cell>
          <cell r="G124">
            <v>38809</v>
          </cell>
          <cell r="H124" t="str">
            <v>NIMT</v>
          </cell>
        </row>
        <row r="125">
          <cell r="A125" t="str">
            <v>SE-99081</v>
          </cell>
          <cell r="B125" t="str">
            <v>High Voltage Probe</v>
          </cell>
          <cell r="C125" t="str">
            <v>Tektronix</v>
          </cell>
          <cell r="D125" t="str">
            <v>P6015A</v>
          </cell>
          <cell r="E125" t="str">
            <v>B032616</v>
          </cell>
          <cell r="F125" t="str">
            <v>404-4086</v>
          </cell>
          <cell r="G125">
            <v>38807</v>
          </cell>
          <cell r="H125" t="str">
            <v>NML, NPL, NIMT</v>
          </cell>
        </row>
        <row r="126">
          <cell r="A126" t="str">
            <v>SE-99085</v>
          </cell>
          <cell r="B126" t="str">
            <v>Distortion Meter Calibrator</v>
          </cell>
          <cell r="C126" t="str">
            <v>ShibaSoku</v>
          </cell>
          <cell r="D126" t="str">
            <v>AC12B</v>
          </cell>
          <cell r="E126" t="str">
            <v>M-55799008</v>
          </cell>
          <cell r="F126" t="str">
            <v>Do not used this equipment</v>
          </cell>
          <cell r="G126">
            <v>0</v>
          </cell>
          <cell r="H126">
            <v>0</v>
          </cell>
        </row>
        <row r="127">
          <cell r="A127" t="str">
            <v>SE-99086</v>
          </cell>
          <cell r="B127" t="str">
            <v>Digital Stop Watch</v>
          </cell>
          <cell r="C127" t="str">
            <v>Seiko</v>
          </cell>
          <cell r="D127" t="str">
            <v>S032-4000</v>
          </cell>
          <cell r="E127" t="str">
            <v>127638</v>
          </cell>
          <cell r="F127" t="str">
            <v>405-4086</v>
          </cell>
          <cell r="G127">
            <v>38878</v>
          </cell>
          <cell r="H127" t="str">
            <v>NIMT</v>
          </cell>
        </row>
        <row r="128">
          <cell r="A128" t="str">
            <v>SE-99087</v>
          </cell>
          <cell r="B128" t="str">
            <v>Quartz Tester</v>
          </cell>
          <cell r="C128" t="str">
            <v>Seiko</v>
          </cell>
          <cell r="D128" t="str">
            <v>QT-2100</v>
          </cell>
          <cell r="E128" t="str">
            <v>6D0481</v>
          </cell>
          <cell r="F128" t="str">
            <v>405-4087</v>
          </cell>
          <cell r="G128">
            <v>38875</v>
          </cell>
          <cell r="H128" t="str">
            <v>NIMT</v>
          </cell>
        </row>
        <row r="129">
          <cell r="A129" t="str">
            <v>SE-99088</v>
          </cell>
          <cell r="B129" t="str">
            <v>Rubidium Frequency Standard</v>
          </cell>
          <cell r="C129" t="str">
            <v>R&amp;S</v>
          </cell>
          <cell r="D129" t="str">
            <v>XSRM</v>
          </cell>
          <cell r="E129" t="str">
            <v>300024/001</v>
          </cell>
          <cell r="F129" t="str">
            <v>EF-0002/04</v>
          </cell>
          <cell r="G129">
            <v>38783</v>
          </cell>
          <cell r="H129" t="str">
            <v>NIMT</v>
          </cell>
        </row>
        <row r="130">
          <cell r="A130" t="str">
            <v>SE-99089</v>
          </cell>
          <cell r="B130" t="str">
            <v>Universal Counter</v>
          </cell>
          <cell r="C130" t="str">
            <v>HP</v>
          </cell>
          <cell r="D130" t="str">
            <v>53132A</v>
          </cell>
          <cell r="E130" t="str">
            <v>3404A00701</v>
          </cell>
          <cell r="F130" t="str">
            <v>EF-0007/05</v>
          </cell>
          <cell r="G130">
            <v>38815</v>
          </cell>
          <cell r="H130" t="str">
            <v>NIMT</v>
          </cell>
        </row>
        <row r="131">
          <cell r="A131" t="str">
            <v>SE-99090</v>
          </cell>
          <cell r="B131" t="str">
            <v>Microwave Frequency Counter</v>
          </cell>
          <cell r="C131" t="str">
            <v>HP</v>
          </cell>
          <cell r="D131" t="str">
            <v>5352B</v>
          </cell>
          <cell r="E131" t="str">
            <v>2826A00368</v>
          </cell>
          <cell r="F131" t="str">
            <v>405-4090</v>
          </cell>
          <cell r="G131">
            <v>38838</v>
          </cell>
          <cell r="H131" t="str">
            <v>NIMT, NIST, NPL</v>
          </cell>
        </row>
        <row r="132">
          <cell r="A132" t="str">
            <v>SE-99091</v>
          </cell>
          <cell r="B132" t="str">
            <v>GPSTime &amp; Freq. Ref. Receiver</v>
          </cell>
          <cell r="C132" t="str">
            <v>HP</v>
          </cell>
          <cell r="D132" t="str">
            <v>58503A</v>
          </cell>
          <cell r="E132" t="str">
            <v>3542A00419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SE-99093</v>
          </cell>
          <cell r="B133" t="str">
            <v>Synthesized Sweeper</v>
          </cell>
          <cell r="C133" t="str">
            <v>HP</v>
          </cell>
          <cell r="D133" t="str">
            <v>8340B</v>
          </cell>
          <cell r="E133" t="str">
            <v>2804A00799</v>
          </cell>
          <cell r="F133" t="str">
            <v>105-4005</v>
          </cell>
          <cell r="G133">
            <v>38816</v>
          </cell>
          <cell r="H133" t="str">
            <v>NIMT, NIST, NPL</v>
          </cell>
        </row>
        <row r="134">
          <cell r="A134" t="str">
            <v>SE-99094</v>
          </cell>
          <cell r="B134" t="str">
            <v xml:space="preserve">Synthesizer/Level Generator </v>
          </cell>
          <cell r="C134" t="str">
            <v>Anritsu</v>
          </cell>
          <cell r="D134" t="str">
            <v>MG443B</v>
          </cell>
          <cell r="E134" t="str">
            <v>M45140</v>
          </cell>
          <cell r="F134" t="str">
            <v>405-4094</v>
          </cell>
          <cell r="G134">
            <v>38807</v>
          </cell>
          <cell r="H134" t="str">
            <v>NIMT, NIST, NPL</v>
          </cell>
        </row>
        <row r="135">
          <cell r="A135" t="str">
            <v>SE-99095</v>
          </cell>
          <cell r="B135" t="str">
            <v>Synthesized Func/Sweep Gen.</v>
          </cell>
          <cell r="C135" t="str">
            <v>HP</v>
          </cell>
          <cell r="D135" t="str">
            <v>3325B</v>
          </cell>
          <cell r="E135" t="str">
            <v>2847A09782</v>
          </cell>
          <cell r="F135" t="str">
            <v>405-4095</v>
          </cell>
          <cell r="G135">
            <v>38868</v>
          </cell>
          <cell r="H135" t="str">
            <v>NIMT, NIST, NPL</v>
          </cell>
        </row>
        <row r="136">
          <cell r="A136" t="str">
            <v>SE-99096</v>
          </cell>
          <cell r="B136" t="str">
            <v>ESG Series Signal Generator</v>
          </cell>
          <cell r="C136" t="str">
            <v>HP</v>
          </cell>
          <cell r="D136" t="str">
            <v>ESG-4000A</v>
          </cell>
          <cell r="E136" t="str">
            <v>US37040151</v>
          </cell>
          <cell r="F136" t="str">
            <v>105-4003</v>
          </cell>
          <cell r="G136">
            <v>38813</v>
          </cell>
          <cell r="H136" t="str">
            <v>NIMT, NIST, NPL</v>
          </cell>
        </row>
        <row r="137">
          <cell r="A137" t="str">
            <v>SE-99097</v>
          </cell>
          <cell r="B137" t="str">
            <v>RF Power Amplifier</v>
          </cell>
          <cell r="C137" t="str">
            <v>Amp. Research</v>
          </cell>
          <cell r="D137" t="str">
            <v>25W1000M7</v>
          </cell>
          <cell r="E137" t="str">
            <v>13299</v>
          </cell>
          <cell r="F137" t="str">
            <v>405-4097</v>
          </cell>
          <cell r="G137">
            <v>38839</v>
          </cell>
          <cell r="H137" t="str">
            <v>NIMT, NIST, NPL</v>
          </cell>
        </row>
        <row r="138">
          <cell r="A138" t="str">
            <v>SE-99098</v>
          </cell>
          <cell r="B138" t="str">
            <v>Spectrum Analyzer</v>
          </cell>
          <cell r="C138" t="str">
            <v>HP</v>
          </cell>
          <cell r="D138" t="str">
            <v>8593E</v>
          </cell>
          <cell r="E138" t="str">
            <v>3337A00823</v>
          </cell>
          <cell r="F138" t="str">
            <v>405-4098</v>
          </cell>
          <cell r="G138">
            <v>38867</v>
          </cell>
          <cell r="H138" t="str">
            <v>NIMT, NIST, NPL</v>
          </cell>
        </row>
        <row r="139">
          <cell r="A139" t="str">
            <v>SE-99099</v>
          </cell>
          <cell r="B139" t="str">
            <v xml:space="preserve">Network Analyzer </v>
          </cell>
          <cell r="C139" t="str">
            <v>HP</v>
          </cell>
          <cell r="D139" t="str">
            <v>8753D</v>
          </cell>
          <cell r="E139" t="str">
            <v>3410J00924</v>
          </cell>
          <cell r="F139" t="str">
            <v>405-4099</v>
          </cell>
          <cell r="G139">
            <v>38900</v>
          </cell>
          <cell r="H139" t="str">
            <v>NIMT, NIST, NPL</v>
          </cell>
        </row>
        <row r="140">
          <cell r="A140" t="str">
            <v>SE-99100</v>
          </cell>
          <cell r="B140" t="str">
            <v xml:space="preserve">S-Parameter Test Set </v>
          </cell>
          <cell r="C140" t="str">
            <v>HP</v>
          </cell>
          <cell r="D140" t="str">
            <v>85047A</v>
          </cell>
          <cell r="E140" t="str">
            <v>3033A03745</v>
          </cell>
          <cell r="F140" t="str">
            <v>405-4100</v>
          </cell>
          <cell r="G140">
            <v>38900</v>
          </cell>
          <cell r="H140" t="str">
            <v>NIMT, NIST, NPL</v>
          </cell>
        </row>
        <row r="141">
          <cell r="A141" t="str">
            <v>SE-99101</v>
          </cell>
          <cell r="B141" t="str">
            <v xml:space="preserve">S-Parameter Test Set </v>
          </cell>
          <cell r="C141" t="str">
            <v>HP</v>
          </cell>
          <cell r="D141" t="str">
            <v>85046B</v>
          </cell>
          <cell r="E141" t="str">
            <v>3033A01596</v>
          </cell>
          <cell r="F141" t="str">
            <v>405-4101</v>
          </cell>
          <cell r="G141">
            <v>38900</v>
          </cell>
          <cell r="H141" t="str">
            <v>NIMT, NIST, NPL</v>
          </cell>
        </row>
        <row r="142">
          <cell r="A142" t="str">
            <v>SE-99102</v>
          </cell>
          <cell r="B142" t="str">
            <v>Audio Analyzer</v>
          </cell>
          <cell r="C142" t="str">
            <v>HP</v>
          </cell>
          <cell r="D142" t="str">
            <v>8903B</v>
          </cell>
          <cell r="E142" t="str">
            <v>3514A15652</v>
          </cell>
          <cell r="F142" t="str">
            <v>405-4102</v>
          </cell>
          <cell r="G142">
            <v>38807</v>
          </cell>
          <cell r="H142" t="str">
            <v>NIMT</v>
          </cell>
        </row>
        <row r="143">
          <cell r="A143" t="str">
            <v>SE-99103</v>
          </cell>
          <cell r="B143" t="str">
            <v>Audio Analyzer</v>
          </cell>
          <cell r="C143" t="str">
            <v>Panasonic</v>
          </cell>
          <cell r="D143" t="str">
            <v>VP7725A</v>
          </cell>
          <cell r="E143" t="str">
            <v>1D8N0161D122</v>
          </cell>
          <cell r="F143" t="str">
            <v>405-4103</v>
          </cell>
          <cell r="G143">
            <v>38828</v>
          </cell>
          <cell r="H143" t="str">
            <v>NIMT</v>
          </cell>
        </row>
        <row r="144">
          <cell r="A144" t="str">
            <v>SE-99104</v>
          </cell>
          <cell r="B144" t="str">
            <v>Modulation Analyzer</v>
          </cell>
          <cell r="C144" t="str">
            <v>HP</v>
          </cell>
          <cell r="D144" t="str">
            <v>8901B</v>
          </cell>
          <cell r="E144" t="str">
            <v>2806A01602</v>
          </cell>
          <cell r="F144" t="str">
            <v>103-4001</v>
          </cell>
          <cell r="G144">
            <v>38482</v>
          </cell>
          <cell r="H144" t="str">
            <v>NIST, NPL</v>
          </cell>
        </row>
        <row r="145">
          <cell r="A145" t="str">
            <v>SE-99105</v>
          </cell>
          <cell r="B145" t="str">
            <v>Measuring Receiver</v>
          </cell>
          <cell r="C145" t="str">
            <v>HP</v>
          </cell>
          <cell r="D145" t="str">
            <v>8902A</v>
          </cell>
          <cell r="E145" t="str">
            <v>3226A03447</v>
          </cell>
          <cell r="F145" t="str">
            <v>405-4105</v>
          </cell>
          <cell r="G145">
            <v>38859</v>
          </cell>
          <cell r="H145" t="str">
            <v>NIMT, NIST, NPL</v>
          </cell>
        </row>
        <row r="146">
          <cell r="A146" t="str">
            <v>SE-99106</v>
          </cell>
          <cell r="B146" t="str">
            <v>RF Power Meter</v>
          </cell>
          <cell r="C146" t="str">
            <v>HP</v>
          </cell>
          <cell r="D146" t="str">
            <v>EPM442A</v>
          </cell>
          <cell r="E146" t="str">
            <v>GB37170346</v>
          </cell>
          <cell r="F146" t="str">
            <v>405-4106</v>
          </cell>
          <cell r="G146">
            <v>38865</v>
          </cell>
          <cell r="H146" t="str">
            <v>NIMT, NIST, NPL</v>
          </cell>
        </row>
        <row r="147">
          <cell r="A147" t="str">
            <v>SE-99107</v>
          </cell>
          <cell r="B147" t="str">
            <v>RF Power Meter</v>
          </cell>
          <cell r="C147" t="str">
            <v>Anritsu</v>
          </cell>
          <cell r="D147" t="str">
            <v>ML4803A</v>
          </cell>
          <cell r="E147" t="str">
            <v>MA39060</v>
          </cell>
          <cell r="F147" t="str">
            <v>404-4107</v>
          </cell>
          <cell r="G147">
            <v>38623</v>
          </cell>
          <cell r="H147" t="str">
            <v>NIMT, NIST, NPL</v>
          </cell>
        </row>
        <row r="148">
          <cell r="A148" t="str">
            <v>SE-99109</v>
          </cell>
          <cell r="B148" t="str">
            <v>Range Calibrator</v>
          </cell>
          <cell r="C148" t="str">
            <v>HP</v>
          </cell>
          <cell r="D148" t="str">
            <v>11683A</v>
          </cell>
          <cell r="E148" t="str">
            <v>3303U00312</v>
          </cell>
          <cell r="F148" t="str">
            <v>405-4109</v>
          </cell>
          <cell r="G148">
            <v>38842</v>
          </cell>
          <cell r="H148" t="str">
            <v>NIMT</v>
          </cell>
        </row>
        <row r="149">
          <cell r="A149" t="str">
            <v>SE-99110</v>
          </cell>
          <cell r="B149" t="str">
            <v>Range Calibrator</v>
          </cell>
          <cell r="C149" t="str">
            <v>HP</v>
          </cell>
          <cell r="D149" t="str">
            <v>8477A</v>
          </cell>
          <cell r="E149" t="str">
            <v>0963A00428</v>
          </cell>
          <cell r="F149" t="str">
            <v>404-4110</v>
          </cell>
          <cell r="G149">
            <v>38468</v>
          </cell>
          <cell r="H149" t="str">
            <v>NIMT</v>
          </cell>
        </row>
        <row r="150">
          <cell r="A150" t="str">
            <v>SE-99111</v>
          </cell>
          <cell r="B150" t="str">
            <v>Range Calibrator</v>
          </cell>
          <cell r="C150" t="str">
            <v>Anritsu</v>
          </cell>
          <cell r="D150" t="str">
            <v>MA4001A</v>
          </cell>
          <cell r="E150" t="str">
            <v>M18156</v>
          </cell>
          <cell r="F150" t="str">
            <v>404-4111</v>
          </cell>
          <cell r="G150">
            <v>38604</v>
          </cell>
          <cell r="H150" t="str">
            <v>NIMT</v>
          </cell>
        </row>
        <row r="151">
          <cell r="A151" t="str">
            <v>SE-99112</v>
          </cell>
          <cell r="B151" t="str">
            <v>Power Sensor : 50Ohm</v>
          </cell>
          <cell r="C151" t="str">
            <v>HP</v>
          </cell>
          <cell r="D151" t="str">
            <v>8482A</v>
          </cell>
          <cell r="E151" t="str">
            <v>US37291474</v>
          </cell>
          <cell r="F151" t="str">
            <v>405-4112</v>
          </cell>
          <cell r="G151">
            <v>38899</v>
          </cell>
          <cell r="H151" t="str">
            <v>NIMT, NIST, NPL</v>
          </cell>
        </row>
        <row r="152">
          <cell r="A152" t="str">
            <v>SE-99113</v>
          </cell>
          <cell r="B152" t="str">
            <v>Power Sensor : 50Ohm</v>
          </cell>
          <cell r="C152" t="str">
            <v>HP</v>
          </cell>
          <cell r="D152" t="str">
            <v>8482B</v>
          </cell>
          <cell r="E152" t="str">
            <v>3318A06156</v>
          </cell>
          <cell r="F152" t="str">
            <v>405-4113</v>
          </cell>
          <cell r="G152">
            <v>38899</v>
          </cell>
          <cell r="H152" t="str">
            <v>NIMT, NIST, NPL</v>
          </cell>
        </row>
        <row r="153">
          <cell r="A153" t="str">
            <v>SE-99114</v>
          </cell>
          <cell r="B153" t="str">
            <v>Power Sensor : 50Ohm</v>
          </cell>
          <cell r="C153" t="str">
            <v>Anritsu</v>
          </cell>
          <cell r="D153" t="str">
            <v>MA4601A</v>
          </cell>
          <cell r="E153" t="str">
            <v>M37750</v>
          </cell>
          <cell r="F153" t="str">
            <v>404-4114</v>
          </cell>
          <cell r="G153">
            <v>38688</v>
          </cell>
          <cell r="H153" t="str">
            <v>NIMT, NIST, NPL</v>
          </cell>
        </row>
        <row r="154">
          <cell r="A154" t="str">
            <v>SE-99115</v>
          </cell>
          <cell r="B154" t="str">
            <v>Power Sensor : 50Ohm</v>
          </cell>
          <cell r="C154" t="str">
            <v>Anritsu</v>
          </cell>
          <cell r="D154" t="str">
            <v>MA4602A</v>
          </cell>
          <cell r="E154" t="str">
            <v>M14073</v>
          </cell>
          <cell r="F154" t="str">
            <v>404-4115</v>
          </cell>
          <cell r="G154">
            <v>38688</v>
          </cell>
          <cell r="H154" t="str">
            <v>NIMT, NIST, NPL</v>
          </cell>
        </row>
        <row r="155">
          <cell r="A155" t="str">
            <v>SE-99116</v>
          </cell>
          <cell r="B155" t="str">
            <v>Power Sensor : 75Ohm</v>
          </cell>
          <cell r="C155" t="str">
            <v>Anritsu</v>
          </cell>
          <cell r="D155" t="str">
            <v>MA4603A</v>
          </cell>
          <cell r="E155" t="str">
            <v>M56049</v>
          </cell>
          <cell r="F155" t="str">
            <v>NEFE-04-0050</v>
          </cell>
          <cell r="G155">
            <v>38623</v>
          </cell>
          <cell r="H155" t="str">
            <v>NMIJ</v>
          </cell>
        </row>
        <row r="156">
          <cell r="A156" t="str">
            <v>SE-99117</v>
          </cell>
          <cell r="B156" t="str">
            <v>Power Sensor : 75Ohm</v>
          </cell>
          <cell r="C156" t="str">
            <v>Anritsu</v>
          </cell>
          <cell r="D156" t="str">
            <v>MA4604A</v>
          </cell>
          <cell r="E156" t="str">
            <v>M09061</v>
          </cell>
          <cell r="F156" t="str">
            <v>NEFE-04-0051</v>
          </cell>
          <cell r="G156">
            <v>38623</v>
          </cell>
          <cell r="H156" t="str">
            <v>NMIJ</v>
          </cell>
        </row>
        <row r="157">
          <cell r="A157" t="str">
            <v>SE-99118</v>
          </cell>
          <cell r="B157" t="str">
            <v>Power Sensor : 50Ohm</v>
          </cell>
          <cell r="C157" t="str">
            <v>HP</v>
          </cell>
          <cell r="D157" t="str">
            <v>E4412A</v>
          </cell>
          <cell r="E157" t="str">
            <v>US37180961</v>
          </cell>
          <cell r="F157" t="str">
            <v>405-4118</v>
          </cell>
          <cell r="G157">
            <v>38899</v>
          </cell>
          <cell r="H157" t="str">
            <v>NIMT, NIST, NPL</v>
          </cell>
        </row>
        <row r="158">
          <cell r="A158" t="str">
            <v>SE-99119</v>
          </cell>
          <cell r="B158" t="str">
            <v>Power Sensor : 50Ohm</v>
          </cell>
          <cell r="C158" t="str">
            <v>HP</v>
          </cell>
          <cell r="D158" t="str">
            <v>E4413A</v>
          </cell>
          <cell r="E158" t="str">
            <v>US37180718</v>
          </cell>
          <cell r="F158" t="str">
            <v>NEFE-04-0077</v>
          </cell>
          <cell r="G158">
            <v>38688</v>
          </cell>
          <cell r="H158" t="str">
            <v>NIST</v>
          </cell>
        </row>
        <row r="159">
          <cell r="A159" t="str">
            <v>SE-99122</v>
          </cell>
          <cell r="B159" t="str">
            <v>Fixed Attenuator Set : 50Ohm</v>
          </cell>
          <cell r="C159" t="str">
            <v>Wiltron</v>
          </cell>
          <cell r="D159" t="str">
            <v>41KC-S</v>
          </cell>
          <cell r="E159" t="str">
            <v>91098</v>
          </cell>
          <cell r="F159" t="str">
            <v>NEFE-04-0076</v>
          </cell>
          <cell r="G159">
            <v>38688</v>
          </cell>
          <cell r="H159" t="str">
            <v>NIST</v>
          </cell>
        </row>
        <row r="160">
          <cell r="A160" t="str">
            <v>SE-99123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351A2</v>
          </cell>
          <cell r="E160" t="str">
            <v>H753</v>
          </cell>
          <cell r="F160" t="str">
            <v>NEFE-04-0067</v>
          </cell>
          <cell r="G160">
            <v>38688</v>
          </cell>
          <cell r="H160" t="str">
            <v>NMIJ</v>
          </cell>
        </row>
        <row r="161">
          <cell r="A161" t="str">
            <v>SE-99124</v>
          </cell>
          <cell r="B161" t="str">
            <v xml:space="preserve">Termination : 50Ohm BNC  </v>
          </cell>
          <cell r="C161" t="str">
            <v>Maury Microwave</v>
          </cell>
          <cell r="D161" t="str">
            <v>351B2</v>
          </cell>
          <cell r="E161" t="str">
            <v>H760</v>
          </cell>
          <cell r="F161" t="str">
            <v>NEFE-04-0068</v>
          </cell>
          <cell r="G161">
            <v>38688</v>
          </cell>
          <cell r="H161" t="str">
            <v>NMIJ</v>
          </cell>
        </row>
        <row r="162">
          <cell r="A162" t="str">
            <v>SE-99125</v>
          </cell>
          <cell r="B162" t="str">
            <v>Termination : 50Ohm 18GHz</v>
          </cell>
          <cell r="C162" t="str">
            <v>Wiltron</v>
          </cell>
          <cell r="D162" t="str">
            <v>28A50-1</v>
          </cell>
          <cell r="E162" t="str">
            <v>602007</v>
          </cell>
          <cell r="F162" t="str">
            <v>NEFE-04-0069</v>
          </cell>
          <cell r="G162">
            <v>38688</v>
          </cell>
          <cell r="H162" t="str">
            <v>NMIJ</v>
          </cell>
        </row>
        <row r="163">
          <cell r="A163" t="str">
            <v>SE-99126</v>
          </cell>
          <cell r="B163" t="str">
            <v>Termination : 50Ohm 40GHz</v>
          </cell>
          <cell r="C163" t="str">
            <v>Wiltron</v>
          </cell>
          <cell r="D163" t="str">
            <v>28K50</v>
          </cell>
          <cell r="E163" t="str">
            <v>505039</v>
          </cell>
          <cell r="F163" t="str">
            <v>NEFE-04-0070</v>
          </cell>
          <cell r="G163">
            <v>38688</v>
          </cell>
          <cell r="H163" t="str">
            <v>NMIJ</v>
          </cell>
        </row>
        <row r="164">
          <cell r="A164" t="str">
            <v>SE-99127</v>
          </cell>
          <cell r="B164" t="str">
            <v>Termination : 50Ohm 40GHz</v>
          </cell>
          <cell r="C164" t="str">
            <v>Wiltron</v>
          </cell>
          <cell r="D164" t="str">
            <v>28KF50</v>
          </cell>
          <cell r="E164" t="str">
            <v>505015</v>
          </cell>
          <cell r="F164" t="str">
            <v>NEFE-04-0071</v>
          </cell>
          <cell r="G164">
            <v>38688</v>
          </cell>
          <cell r="H164" t="str">
            <v>NMIJ</v>
          </cell>
        </row>
        <row r="165">
          <cell r="A165" t="str">
            <v>SE-99128</v>
          </cell>
          <cell r="B165" t="str">
            <v>Termination : 50Ohm 18GHz</v>
          </cell>
          <cell r="C165" t="str">
            <v>Wiltron</v>
          </cell>
          <cell r="D165" t="str">
            <v>26N50</v>
          </cell>
          <cell r="E165" t="str">
            <v>701032</v>
          </cell>
          <cell r="F165" t="str">
            <v>NEFE-04-0072</v>
          </cell>
          <cell r="G165">
            <v>38688</v>
          </cell>
          <cell r="H165" t="str">
            <v>NMIJ</v>
          </cell>
        </row>
        <row r="166">
          <cell r="A166" t="str">
            <v>SE-99129</v>
          </cell>
          <cell r="B166" t="str">
            <v>Termination : 50Ohm 18GHz</v>
          </cell>
          <cell r="C166" t="str">
            <v>Wiltron</v>
          </cell>
          <cell r="D166" t="str">
            <v>26NF50</v>
          </cell>
          <cell r="E166" t="str">
            <v>701021</v>
          </cell>
          <cell r="F166" t="str">
            <v>NEFE-04-0073</v>
          </cell>
          <cell r="G166">
            <v>38688</v>
          </cell>
          <cell r="H166" t="str">
            <v>NMIJ</v>
          </cell>
        </row>
        <row r="167">
          <cell r="A167" t="str">
            <v>SE-99130</v>
          </cell>
          <cell r="B167" t="str">
            <v>Termination : 75Ohm</v>
          </cell>
          <cell r="C167" t="str">
            <v>Wiltron</v>
          </cell>
          <cell r="D167" t="str">
            <v>26NF75</v>
          </cell>
          <cell r="E167" t="str">
            <v>103029</v>
          </cell>
          <cell r="F167" t="str">
            <v>NEFE-04-0074</v>
          </cell>
          <cell r="G167">
            <v>38688</v>
          </cell>
          <cell r="H167" t="str">
            <v>NMIJ</v>
          </cell>
        </row>
        <row r="168">
          <cell r="A168" t="str">
            <v>SE-99131</v>
          </cell>
          <cell r="B168" t="str">
            <v>Termination : 75Ohm</v>
          </cell>
          <cell r="C168" t="str">
            <v>Wiltron</v>
          </cell>
          <cell r="D168" t="str">
            <v>26N75</v>
          </cell>
          <cell r="E168" t="str">
            <v>201023</v>
          </cell>
          <cell r="F168" t="str">
            <v>NEFE-04-0075</v>
          </cell>
          <cell r="G168">
            <v>38688</v>
          </cell>
          <cell r="H168" t="str">
            <v>NMIJ</v>
          </cell>
        </row>
        <row r="169">
          <cell r="A169" t="str">
            <v>SE-99143</v>
          </cell>
          <cell r="B169" t="str">
            <v>Decade Attenuator : 600/75Ohm Bal</v>
          </cell>
          <cell r="C169" t="str">
            <v>Ando</v>
          </cell>
          <cell r="D169" t="str">
            <v>AL-352</v>
          </cell>
          <cell r="E169" t="str">
            <v>80692404</v>
          </cell>
          <cell r="F169" t="str">
            <v>405-4193</v>
          </cell>
          <cell r="G169">
            <v>38838</v>
          </cell>
          <cell r="H169" t="str">
            <v>NIMT</v>
          </cell>
        </row>
        <row r="170">
          <cell r="A170" t="str">
            <v>SE-99144</v>
          </cell>
          <cell r="B170" t="str">
            <v>Decade Attenuator : 75Ohm</v>
          </cell>
          <cell r="C170" t="str">
            <v>Anritsu</v>
          </cell>
          <cell r="D170" t="str">
            <v>MN61B</v>
          </cell>
          <cell r="E170" t="str">
            <v>M41577</v>
          </cell>
          <cell r="F170" t="str">
            <v>405-4144</v>
          </cell>
          <cell r="G170">
            <v>38838</v>
          </cell>
          <cell r="H170" t="str">
            <v>NIMT</v>
          </cell>
        </row>
        <row r="171">
          <cell r="A171" t="str">
            <v>SE-99146</v>
          </cell>
          <cell r="B171" t="str">
            <v>Power Splitter : 26.5GHz</v>
          </cell>
          <cell r="C171" t="str">
            <v>HP</v>
          </cell>
          <cell r="D171" t="str">
            <v>11667B</v>
          </cell>
          <cell r="E171" t="str">
            <v>11170</v>
          </cell>
          <cell r="F171" t="str">
            <v>404-4146</v>
          </cell>
          <cell r="G171">
            <v>38800</v>
          </cell>
          <cell r="H171" t="str">
            <v>NIMT, NIST, NPL</v>
          </cell>
        </row>
        <row r="172">
          <cell r="A172" t="str">
            <v>SE-99147</v>
          </cell>
          <cell r="B172" t="str">
            <v>Power Splitter 18GHz</v>
          </cell>
          <cell r="C172" t="str">
            <v>HP</v>
          </cell>
          <cell r="D172" t="str">
            <v>11667A</v>
          </cell>
          <cell r="E172" t="str">
            <v>23287</v>
          </cell>
          <cell r="F172" t="str">
            <v>405-4147</v>
          </cell>
          <cell r="G172">
            <v>38800</v>
          </cell>
          <cell r="H172" t="str">
            <v>NIMT, NIST, NPL</v>
          </cell>
        </row>
        <row r="173">
          <cell r="A173" t="str">
            <v>SE-99148</v>
          </cell>
          <cell r="B173" t="str">
            <v>Reflection Bridge : 600Ohm Bal</v>
          </cell>
          <cell r="C173" t="str">
            <v>Anritsu</v>
          </cell>
          <cell r="D173" t="str">
            <v>MA2201A</v>
          </cell>
          <cell r="E173" t="str">
            <v>M07996</v>
          </cell>
          <cell r="F173" t="str">
            <v>404-4148</v>
          </cell>
          <cell r="G173">
            <v>0</v>
          </cell>
          <cell r="H173" t="str">
            <v>NIMT</v>
          </cell>
        </row>
        <row r="174">
          <cell r="A174" t="str">
            <v>SE-99149</v>
          </cell>
          <cell r="B174" t="str">
            <v>Reflection Bridge : 50Ohm UnBal</v>
          </cell>
          <cell r="C174" t="str">
            <v>Anritsu</v>
          </cell>
          <cell r="D174" t="str">
            <v>MA2401A</v>
          </cell>
          <cell r="E174" t="str">
            <v>M13972</v>
          </cell>
          <cell r="F174" t="str">
            <v>404-4149</v>
          </cell>
          <cell r="G174">
            <v>0</v>
          </cell>
          <cell r="H174" t="str">
            <v>NIMT</v>
          </cell>
        </row>
        <row r="175">
          <cell r="A175" t="str">
            <v>SE-99150</v>
          </cell>
          <cell r="B175" t="str">
            <v>Reflection Bridge : 75Ohm UnBal</v>
          </cell>
          <cell r="C175" t="str">
            <v>Anritsu</v>
          </cell>
          <cell r="D175" t="str">
            <v>MA2402A</v>
          </cell>
          <cell r="E175" t="str">
            <v>M17186</v>
          </cell>
          <cell r="F175" t="str">
            <v>404-4150</v>
          </cell>
          <cell r="G175">
            <v>0</v>
          </cell>
          <cell r="H175" t="str">
            <v>NIMT</v>
          </cell>
        </row>
        <row r="176">
          <cell r="A176" t="str">
            <v>SE-99151</v>
          </cell>
          <cell r="B176" t="str">
            <v>Selective Level Meter</v>
          </cell>
          <cell r="C176" t="str">
            <v>Anritsu</v>
          </cell>
          <cell r="D176" t="str">
            <v>ML422C</v>
          </cell>
          <cell r="E176" t="str">
            <v>M61540</v>
          </cell>
          <cell r="F176" t="str">
            <v>405-4151</v>
          </cell>
          <cell r="G176">
            <v>38857</v>
          </cell>
          <cell r="H176" t="str">
            <v>NIMT, NIST, NPL</v>
          </cell>
        </row>
        <row r="177">
          <cell r="A177" t="str">
            <v>SE-99152</v>
          </cell>
          <cell r="B177" t="str">
            <v>Standard Level Calibration Set</v>
          </cell>
          <cell r="C177" t="str">
            <v>Ando</v>
          </cell>
          <cell r="D177" t="str">
            <v>AD-4030</v>
          </cell>
          <cell r="E177" t="str">
            <v>59118501</v>
          </cell>
          <cell r="F177" t="str">
            <v>405-4152</v>
          </cell>
          <cell r="G177">
            <v>38839</v>
          </cell>
          <cell r="H177" t="str">
            <v>NIMT, NIST, NPL</v>
          </cell>
        </row>
        <row r="178">
          <cell r="A178" t="str">
            <v>SE-99153</v>
          </cell>
          <cell r="B178" t="str">
            <v>PAL Vector Scope</v>
          </cell>
          <cell r="C178" t="str">
            <v>Tektronix</v>
          </cell>
          <cell r="D178" t="str">
            <v>521A</v>
          </cell>
          <cell r="E178" t="str">
            <v>302676</v>
          </cell>
          <cell r="F178" t="str">
            <v>NEFE-04-0059</v>
          </cell>
          <cell r="G178">
            <v>38666</v>
          </cell>
          <cell r="H178" t="str">
            <v>NMIJ</v>
          </cell>
        </row>
        <row r="179">
          <cell r="A179" t="str">
            <v>SE-99154</v>
          </cell>
          <cell r="B179" t="str">
            <v>NTSC Vector Scope</v>
          </cell>
          <cell r="C179" t="str">
            <v>Tektronix</v>
          </cell>
          <cell r="D179" t="str">
            <v>520A</v>
          </cell>
          <cell r="E179" t="str">
            <v>300797</v>
          </cell>
          <cell r="F179" t="str">
            <v>NEFE-04-0060</v>
          </cell>
          <cell r="G179">
            <v>38666</v>
          </cell>
          <cell r="H179" t="str">
            <v>NMIJ</v>
          </cell>
        </row>
        <row r="180">
          <cell r="A180" t="str">
            <v>SE-99155</v>
          </cell>
          <cell r="B180" t="str">
            <v>NTSC TV Generator</v>
          </cell>
          <cell r="C180" t="str">
            <v>Tektronix</v>
          </cell>
          <cell r="D180" t="str">
            <v>1410</v>
          </cell>
          <cell r="E180" t="str">
            <v>301563</v>
          </cell>
          <cell r="F180" t="str">
            <v>NEFE-04-0053</v>
          </cell>
          <cell r="G180">
            <v>38666</v>
          </cell>
          <cell r="H180" t="str">
            <v>NMIJ</v>
          </cell>
        </row>
        <row r="181">
          <cell r="A181" t="str">
            <v>SE-99156</v>
          </cell>
          <cell r="B181" t="str">
            <v>PAL TV Generator</v>
          </cell>
          <cell r="C181" t="str">
            <v>Tektronix</v>
          </cell>
          <cell r="D181" t="str">
            <v>1411</v>
          </cell>
          <cell r="E181" t="str">
            <v>B012513</v>
          </cell>
          <cell r="F181" t="str">
            <v>NEFE-04-0052</v>
          </cell>
          <cell r="G181">
            <v>38666</v>
          </cell>
          <cell r="H181" t="str">
            <v>NMIJ</v>
          </cell>
        </row>
        <row r="182">
          <cell r="A182" t="str">
            <v>SE-99157</v>
          </cell>
          <cell r="B182" t="str">
            <v>Telephone Unit Tester</v>
          </cell>
          <cell r="C182" t="str">
            <v>Ando</v>
          </cell>
          <cell r="D182" t="str">
            <v>AE9303</v>
          </cell>
          <cell r="E182" t="str">
            <v>40144609</v>
          </cell>
          <cell r="F182" t="str">
            <v>405-4157</v>
          </cell>
          <cell r="G182">
            <v>38989</v>
          </cell>
          <cell r="H182" t="str">
            <v>NIMT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5"/>
      <sheetName val="Uncertainty"/>
      <sheetName val="Equipment"/>
    </sheetNames>
    <sheetDataSet>
      <sheetData sheetId="0"/>
      <sheetData sheetId="1"/>
      <sheetData sheetId="2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39163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405-4082</v>
          </cell>
          <cell r="G10">
            <v>38757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404-4092</v>
          </cell>
          <cell r="G11">
            <v>38468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404-4145</v>
          </cell>
          <cell r="G12">
            <v>38639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EL-0033/04</v>
          </cell>
          <cell r="G13">
            <v>38503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404-4019</v>
          </cell>
          <cell r="G14">
            <v>38589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EL-0077/04</v>
          </cell>
          <cell r="G15">
            <v>38444</v>
          </cell>
          <cell r="H15" t="str">
            <v>NIMT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104-3150</v>
          </cell>
          <cell r="G18">
            <v>38548</v>
          </cell>
          <cell r="H18" t="str">
            <v>NML, NPL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405-4077</v>
          </cell>
          <cell r="G19">
            <v>38728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EL-0111/04</v>
          </cell>
          <cell r="G22">
            <v>38519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404-4043</v>
          </cell>
          <cell r="G23">
            <v>38595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404-4045</v>
          </cell>
          <cell r="G24">
            <v>38595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38708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 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38708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404-4080</v>
          </cell>
          <cell r="G28">
            <v>38439</v>
          </cell>
          <cell r="H28" t="str">
            <v>NIMT</v>
          </cell>
        </row>
        <row r="29">
          <cell r="A29" t="str">
            <v>SE-02108</v>
          </cell>
          <cell r="B29" t="str">
            <v>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404-4108</v>
          </cell>
          <cell r="G29">
            <v>38478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404-4132</v>
          </cell>
          <cell r="G32">
            <v>38796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404-4133</v>
          </cell>
          <cell r="G33">
            <v>38796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404-4134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404-4135</v>
          </cell>
          <cell r="G35">
            <v>38467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404-4136</v>
          </cell>
          <cell r="G36">
            <v>38467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404-4138</v>
          </cell>
          <cell r="G38">
            <v>38467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404-4141</v>
          </cell>
          <cell r="G41">
            <v>38533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404-4142</v>
          </cell>
          <cell r="G42">
            <v>38533</v>
          </cell>
          <cell r="H42" t="str">
            <v>NIMT, NIST, NPL</v>
          </cell>
        </row>
        <row r="43">
          <cell r="A43" t="str">
            <v>SE-02160</v>
          </cell>
          <cell r="B43" t="str">
            <v>Streo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405-4160</v>
          </cell>
          <cell r="G43">
            <v>38755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5700A-Wideband</v>
          </cell>
          <cell r="E46" t="str">
            <v>4870012</v>
          </cell>
          <cell r="F46" t="str">
            <v>404-4007</v>
          </cell>
          <cell r="G46">
            <v>38545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404-4165</v>
          </cell>
          <cell r="G49">
            <v>38498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B010264</v>
          </cell>
          <cell r="F52" t="str">
            <v>404-4168</v>
          </cell>
          <cell r="G52">
            <v>38536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Func./Sweep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404-4169</v>
          </cell>
          <cell r="G53">
            <v>38536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EL-0255/03</v>
          </cell>
          <cell r="G55">
            <v>38708</v>
          </cell>
          <cell r="H55" t="str">
            <v>NIST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404-4172</v>
          </cell>
          <cell r="G56">
            <v>38574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ELE/G-04/0092</v>
          </cell>
          <cell r="G57">
            <v>38533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 + SC600</v>
          </cell>
          <cell r="E58" t="str">
            <v>7395202</v>
          </cell>
          <cell r="F58" t="str">
            <v>404-4174</v>
          </cell>
          <cell r="G58">
            <v>38625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404-4175</v>
          </cell>
          <cell r="G59">
            <v>38655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83260A</v>
          </cell>
          <cell r="E60" t="str">
            <v>3009A00390</v>
          </cell>
          <cell r="F60" t="str">
            <v>404-4176</v>
          </cell>
          <cell r="G60">
            <v>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404-4177</v>
          </cell>
          <cell r="G61">
            <v>38625</v>
          </cell>
          <cell r="H61" t="str">
            <v>NIMT, NIST, NPL</v>
          </cell>
        </row>
        <row r="62">
          <cell r="A62" t="str">
            <v>SE-04178</v>
          </cell>
          <cell r="B62" t="str">
            <v>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5790A-WB</v>
          </cell>
          <cell r="E63" t="str">
            <v>5510033</v>
          </cell>
          <cell r="F63" t="str">
            <v>Do not used this equipment</v>
          </cell>
          <cell r="G63">
            <v>0</v>
          </cell>
          <cell r="H63">
            <v>0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>
            <v>0</v>
          </cell>
          <cell r="G64">
            <v>38811</v>
          </cell>
          <cell r="H64" t="str">
            <v>NML,NPL</v>
          </cell>
        </row>
        <row r="65">
          <cell r="A65" t="str">
            <v>SE-99001</v>
          </cell>
          <cell r="B65" t="str">
            <v>DC Standard</v>
          </cell>
          <cell r="C65" t="str">
            <v>Fluke</v>
          </cell>
          <cell r="D65" t="str">
            <v>732B</v>
          </cell>
          <cell r="E65" t="str">
            <v>7135010</v>
          </cell>
          <cell r="F65" t="str">
            <v>EL-0032/04</v>
          </cell>
          <cell r="G65">
            <v>38766</v>
          </cell>
          <cell r="H65" t="str">
            <v>NIMT</v>
          </cell>
        </row>
        <row r="66">
          <cell r="A66" t="str">
            <v>SE-99003</v>
          </cell>
          <cell r="B66" t="str">
            <v>Calibrator/Source</v>
          </cell>
          <cell r="C66" t="str">
            <v>Keithley</v>
          </cell>
          <cell r="D66">
            <v>263</v>
          </cell>
          <cell r="E66" t="str">
            <v>0561936</v>
          </cell>
          <cell r="F66" t="str">
            <v>404-4003</v>
          </cell>
          <cell r="G66">
            <v>38703</v>
          </cell>
          <cell r="H66" t="str">
            <v>NIMT</v>
          </cell>
        </row>
        <row r="67">
          <cell r="A67" t="str">
            <v>SE-99004</v>
          </cell>
          <cell r="B67" t="str">
            <v>DC Calibration Set</v>
          </cell>
          <cell r="C67" t="str">
            <v>Yokogawa</v>
          </cell>
          <cell r="D67">
            <v>2560</v>
          </cell>
          <cell r="E67" t="str">
            <v>55BL9039</v>
          </cell>
          <cell r="F67" t="str">
            <v>EELG-05/0100</v>
          </cell>
          <cell r="G67">
            <v>38806</v>
          </cell>
          <cell r="H67" t="str">
            <v>NIMT</v>
          </cell>
        </row>
        <row r="68">
          <cell r="A68" t="str">
            <v>SE-99005</v>
          </cell>
          <cell r="B68" t="str">
            <v>AC Voltage Current Standard</v>
          </cell>
          <cell r="C68" t="str">
            <v>Yokogawa</v>
          </cell>
          <cell r="D68" t="str">
            <v>2558-00</v>
          </cell>
          <cell r="E68" t="str">
            <v>55AY9023</v>
          </cell>
          <cell r="F68" t="str">
            <v>EELG-05/0101</v>
          </cell>
          <cell r="G68">
            <v>38806</v>
          </cell>
          <cell r="H68" t="str">
            <v>NIMT</v>
          </cell>
        </row>
        <row r="69">
          <cell r="A69" t="str">
            <v>SE-99006</v>
          </cell>
          <cell r="B69" t="str">
            <v>Multi-Product Calibrator</v>
          </cell>
          <cell r="C69" t="str">
            <v>Fluke</v>
          </cell>
          <cell r="D69" t="str">
            <v>5500A-SC300</v>
          </cell>
          <cell r="E69" t="str">
            <v>6490021</v>
          </cell>
          <cell r="F69" t="str">
            <v>405-4006</v>
          </cell>
          <cell r="G69">
            <v>38748</v>
          </cell>
          <cell r="H69" t="str">
            <v>NIMT, NIST</v>
          </cell>
        </row>
        <row r="70">
          <cell r="A70" t="str">
            <v>SE-99010</v>
          </cell>
          <cell r="B70" t="str">
            <v>Amplifier</v>
          </cell>
          <cell r="C70" t="str">
            <v>Fluke</v>
          </cell>
          <cell r="D70" t="str">
            <v>5725A</v>
          </cell>
          <cell r="E70" t="str">
            <v>6485001</v>
          </cell>
          <cell r="F70" t="str">
            <v>EL-0226/04</v>
          </cell>
          <cell r="G70">
            <v>38745</v>
          </cell>
          <cell r="H70" t="str">
            <v>NIMT</v>
          </cell>
        </row>
        <row r="71">
          <cell r="A71" t="str">
            <v>SE-99011</v>
          </cell>
          <cell r="B71" t="str">
            <v>Portable Calibrator</v>
          </cell>
          <cell r="C71" t="str">
            <v>Yokogawa</v>
          </cell>
          <cell r="D71">
            <v>2422</v>
          </cell>
          <cell r="E71" t="str">
            <v>65MD0433</v>
          </cell>
          <cell r="F71" t="str">
            <v>404-4011</v>
          </cell>
          <cell r="G71">
            <v>38358</v>
          </cell>
          <cell r="H71" t="str">
            <v>NIMT</v>
          </cell>
        </row>
        <row r="72">
          <cell r="A72" t="str">
            <v>SE-99012</v>
          </cell>
          <cell r="B72" t="str">
            <v>Digital Multimeter</v>
          </cell>
          <cell r="C72" t="str">
            <v>HP</v>
          </cell>
          <cell r="D72" t="str">
            <v>3458A-002</v>
          </cell>
          <cell r="E72" t="str">
            <v>2823A12137</v>
          </cell>
          <cell r="F72" t="str">
            <v>EELG-05/0110</v>
          </cell>
          <cell r="G72">
            <v>38809</v>
          </cell>
          <cell r="H72" t="str">
            <v>NIMT</v>
          </cell>
        </row>
        <row r="73">
          <cell r="A73" t="str">
            <v>SE-99013</v>
          </cell>
          <cell r="B73" t="str">
            <v>RMS Voltmeter</v>
          </cell>
          <cell r="C73" t="str">
            <v>HP</v>
          </cell>
          <cell r="D73" t="str">
            <v>3400B</v>
          </cell>
          <cell r="E73" t="str">
            <v>3241A01159</v>
          </cell>
          <cell r="F73" t="str">
            <v>405-4013</v>
          </cell>
          <cell r="G73">
            <v>38722</v>
          </cell>
          <cell r="H73" t="str">
            <v>NIMT, NIST</v>
          </cell>
        </row>
        <row r="74">
          <cell r="A74" t="str">
            <v>SE-99014</v>
          </cell>
          <cell r="B74" t="str">
            <v>Digital Multimeter</v>
          </cell>
          <cell r="C74" t="str">
            <v>HP</v>
          </cell>
          <cell r="D74" t="str">
            <v>34401A</v>
          </cell>
          <cell r="E74" t="str">
            <v>US36051808</v>
          </cell>
          <cell r="F74" t="str">
            <v>404-4014</v>
          </cell>
          <cell r="G74">
            <v>38480</v>
          </cell>
          <cell r="H74" t="str">
            <v>NIMT</v>
          </cell>
        </row>
        <row r="75">
          <cell r="A75" t="str">
            <v>SE-99015</v>
          </cell>
          <cell r="B75" t="str">
            <v>Digital Multimeter</v>
          </cell>
          <cell r="C75" t="str">
            <v>Yokogawa</v>
          </cell>
          <cell r="D75" t="str">
            <v>7537-01</v>
          </cell>
          <cell r="E75" t="str">
            <v>8C00496</v>
          </cell>
          <cell r="F75" t="str">
            <v>EELG-05/0140</v>
          </cell>
          <cell r="G75">
            <v>38846</v>
          </cell>
          <cell r="H75" t="str">
            <v>NIMT</v>
          </cell>
        </row>
        <row r="76">
          <cell r="A76" t="str">
            <v>SE-99016</v>
          </cell>
          <cell r="B76" t="str">
            <v>Digital Electrometer</v>
          </cell>
          <cell r="C76" t="str">
            <v>Keithley</v>
          </cell>
          <cell r="D76">
            <v>617</v>
          </cell>
          <cell r="E76" t="str">
            <v>0563306</v>
          </cell>
          <cell r="F76" t="str">
            <v>404-4016</v>
          </cell>
          <cell r="G76">
            <v>38700</v>
          </cell>
          <cell r="H76" t="str">
            <v>NIMT</v>
          </cell>
        </row>
        <row r="77">
          <cell r="A77" t="str">
            <v>SE-99017</v>
          </cell>
          <cell r="B77" t="str">
            <v>Multifunction Transfer Standard</v>
          </cell>
          <cell r="C77" t="str">
            <v>Wavetek</v>
          </cell>
          <cell r="D77" t="str">
            <v>4950</v>
          </cell>
          <cell r="E77" t="str">
            <v>38173</v>
          </cell>
          <cell r="F77" t="str">
            <v>ELE-04/1041</v>
          </cell>
          <cell r="G77">
            <v>38521</v>
          </cell>
          <cell r="H77" t="str">
            <v>NIMT</v>
          </cell>
        </row>
        <row r="78">
          <cell r="A78" t="str">
            <v>SE-99022</v>
          </cell>
          <cell r="B78" t="str">
            <v>Primary DC/AC Shunt</v>
          </cell>
          <cell r="C78" t="str">
            <v>Holt</v>
          </cell>
          <cell r="D78" t="str">
            <v>HCS-1</v>
          </cell>
          <cell r="E78" t="str">
            <v>0943500001351</v>
          </cell>
          <cell r="F78" t="str">
            <v>NEFE-04-0064</v>
          </cell>
          <cell r="G78">
            <v>38880</v>
          </cell>
          <cell r="H78" t="str">
            <v>NIST</v>
          </cell>
        </row>
        <row r="79">
          <cell r="A79" t="str">
            <v>SE-99022</v>
          </cell>
          <cell r="B79" t="str">
            <v>Primary DC/AC Shunt</v>
          </cell>
          <cell r="C79" t="str">
            <v>Holt</v>
          </cell>
          <cell r="D79" t="str">
            <v>HCS-1</v>
          </cell>
          <cell r="E79" t="str">
            <v>0943500001351</v>
          </cell>
          <cell r="F79" t="str">
            <v>EL-0211/04</v>
          </cell>
          <cell r="G79">
            <v>39022</v>
          </cell>
          <cell r="H79" t="str">
            <v>NIMT</v>
          </cell>
        </row>
        <row r="80">
          <cell r="A80" t="str">
            <v>SE-99023</v>
          </cell>
          <cell r="B80" t="str">
            <v>Electronic Load</v>
          </cell>
          <cell r="C80" t="str">
            <v>Kikusui</v>
          </cell>
          <cell r="D80" t="str">
            <v>PLZ700W</v>
          </cell>
          <cell r="E80" t="str">
            <v>1650065</v>
          </cell>
          <cell r="F80" t="str">
            <v>404-4023</v>
          </cell>
          <cell r="G80">
            <v>38566</v>
          </cell>
          <cell r="H80" t="str">
            <v>NIMT</v>
          </cell>
        </row>
        <row r="81">
          <cell r="A81" t="str">
            <v>SE-99024</v>
          </cell>
          <cell r="B81" t="str">
            <v>Standard Shunt</v>
          </cell>
          <cell r="C81" t="str">
            <v>Yokogawa</v>
          </cell>
          <cell r="D81" t="str">
            <v>2743-06</v>
          </cell>
          <cell r="E81" t="str">
            <v>69VG0602</v>
          </cell>
          <cell r="F81" t="str">
            <v>EL-0113/03</v>
          </cell>
          <cell r="G81">
            <v>38528</v>
          </cell>
          <cell r="H81" t="str">
            <v>NIMT</v>
          </cell>
        </row>
        <row r="82">
          <cell r="A82" t="str">
            <v>SE-99025</v>
          </cell>
          <cell r="B82" t="str">
            <v>DC/AC Shunt</v>
          </cell>
          <cell r="C82" t="str">
            <v>Guildline</v>
          </cell>
          <cell r="D82" t="str">
            <v>7320</v>
          </cell>
          <cell r="E82" t="str">
            <v>63834</v>
          </cell>
          <cell r="F82" t="str">
            <v>EL-0210/04</v>
          </cell>
          <cell r="G82">
            <v>39022</v>
          </cell>
          <cell r="H82" t="str">
            <v>NIMT</v>
          </cell>
        </row>
        <row r="83">
          <cell r="A83" t="str">
            <v>SE-99026</v>
          </cell>
          <cell r="B83" t="str">
            <v>AC/DC Shunt</v>
          </cell>
          <cell r="C83" t="str">
            <v>Wavetek</v>
          </cell>
          <cell r="D83">
            <v>4953</v>
          </cell>
          <cell r="E83" t="str">
            <v>38105</v>
          </cell>
          <cell r="F83" t="str">
            <v>Do not used this equipment</v>
          </cell>
          <cell r="G83">
            <v>0</v>
          </cell>
          <cell r="H83">
            <v>0</v>
          </cell>
        </row>
        <row r="84">
          <cell r="A84" t="str">
            <v>SE-99027</v>
          </cell>
          <cell r="B84" t="str">
            <v>Curr. Calibration for W.Tester</v>
          </cell>
          <cell r="C84" t="str">
            <v>Kikusui</v>
          </cell>
          <cell r="D84" t="str">
            <v>TOS1200</v>
          </cell>
          <cell r="E84" t="str">
            <v>15110556</v>
          </cell>
          <cell r="F84" t="str">
            <v>ELE/G-04/0101</v>
          </cell>
          <cell r="G84">
            <v>38531</v>
          </cell>
          <cell r="H84" t="str">
            <v>NIMT</v>
          </cell>
        </row>
        <row r="85">
          <cell r="A85" t="str">
            <v>SE-99028</v>
          </cell>
          <cell r="B85" t="str">
            <v>High Voltage Digitalmeter</v>
          </cell>
          <cell r="C85" t="str">
            <v>Kikusui</v>
          </cell>
          <cell r="D85" t="str">
            <v>149-10A</v>
          </cell>
          <cell r="E85" t="str">
            <v>15123315</v>
          </cell>
          <cell r="F85" t="str">
            <v>EELG-05/0103</v>
          </cell>
          <cell r="G85">
            <v>38806</v>
          </cell>
          <cell r="H85" t="str">
            <v>NML, NPL, NIMT</v>
          </cell>
        </row>
        <row r="86">
          <cell r="A86" t="str">
            <v>SE-99030</v>
          </cell>
          <cell r="B86" t="str">
            <v>Withstanding Voltage Tester</v>
          </cell>
          <cell r="C86" t="str">
            <v>Kikusui</v>
          </cell>
          <cell r="D86" t="str">
            <v>TOS5101</v>
          </cell>
          <cell r="E86" t="str">
            <v>15110328</v>
          </cell>
          <cell r="F86" t="str">
            <v>Calibration not required</v>
          </cell>
          <cell r="G86">
            <v>0</v>
          </cell>
          <cell r="H86">
            <v>0</v>
          </cell>
        </row>
        <row r="87">
          <cell r="A87" t="str">
            <v>SE-99032</v>
          </cell>
          <cell r="B87" t="str">
            <v>Decade Resistance Box</v>
          </cell>
          <cell r="C87" t="str">
            <v>ESI</v>
          </cell>
          <cell r="D87" t="str">
            <v>DB62-11K</v>
          </cell>
          <cell r="E87" t="str">
            <v>N20708880062A</v>
          </cell>
          <cell r="F87" t="str">
            <v>EELG-05/0035</v>
          </cell>
          <cell r="G87">
            <v>38761</v>
          </cell>
          <cell r="H87" t="str">
            <v>NIMT</v>
          </cell>
        </row>
        <row r="88">
          <cell r="A88" t="str">
            <v>SE-99033</v>
          </cell>
          <cell r="B88" t="str">
            <v>Decade Resistance Box</v>
          </cell>
          <cell r="C88" t="str">
            <v>ESI</v>
          </cell>
          <cell r="D88" t="str">
            <v>DB62-11M</v>
          </cell>
          <cell r="E88" t="str">
            <v>R2020196DB62D</v>
          </cell>
          <cell r="F88" t="str">
            <v>EELG-05/0036</v>
          </cell>
          <cell r="G88">
            <v>38761</v>
          </cell>
          <cell r="H88" t="str">
            <v>NIMT</v>
          </cell>
        </row>
        <row r="89">
          <cell r="A89" t="str">
            <v>SE-99034</v>
          </cell>
          <cell r="B89" t="str">
            <v>Decade Resistance Box</v>
          </cell>
          <cell r="C89" t="str">
            <v>Yokogawa</v>
          </cell>
          <cell r="D89" t="str">
            <v>2793-03</v>
          </cell>
          <cell r="E89" t="str">
            <v>00084U</v>
          </cell>
          <cell r="F89" t="str">
            <v>EELG-05/0037</v>
          </cell>
          <cell r="G89">
            <v>38762</v>
          </cell>
          <cell r="H89" t="str">
            <v>NIMT</v>
          </cell>
        </row>
        <row r="90">
          <cell r="A90" t="str">
            <v>SE-99035</v>
          </cell>
          <cell r="B90" t="str">
            <v>Decade Resistance Box</v>
          </cell>
          <cell r="C90" t="str">
            <v>E&amp;C</v>
          </cell>
          <cell r="D90" t="str">
            <v>DR25500</v>
          </cell>
          <cell r="E90" t="str">
            <v>9507352</v>
          </cell>
          <cell r="F90" t="str">
            <v>EELG-05/0038</v>
          </cell>
          <cell r="G90">
            <v>38762</v>
          </cell>
          <cell r="H90" t="str">
            <v>NIMT</v>
          </cell>
        </row>
        <row r="91">
          <cell r="A91" t="str">
            <v>SE-99036</v>
          </cell>
          <cell r="B91" t="str">
            <v>4-Terminal Pair Resistor Set</v>
          </cell>
          <cell r="C91" t="str">
            <v>HP</v>
          </cell>
          <cell r="D91" t="str">
            <v>42030A</v>
          </cell>
          <cell r="E91" t="str">
            <v>3143J00135</v>
          </cell>
          <cell r="F91" t="str">
            <v>040004</v>
          </cell>
          <cell r="G91">
            <v>38726</v>
          </cell>
          <cell r="H91" t="str">
            <v>NMIJ</v>
          </cell>
        </row>
        <row r="92">
          <cell r="A92" t="str">
            <v>SE-99037</v>
          </cell>
          <cell r="B92" t="str">
            <v>Standard Resistor : 1mOhm</v>
          </cell>
          <cell r="C92" t="str">
            <v>Yokogawa</v>
          </cell>
          <cell r="D92" t="str">
            <v>2792-1m</v>
          </cell>
          <cell r="E92" t="str">
            <v>66VW1038</v>
          </cell>
          <cell r="F92" t="str">
            <v>EL-0108/04</v>
          </cell>
          <cell r="G92">
            <v>38519</v>
          </cell>
          <cell r="H92" t="str">
            <v>NIMT</v>
          </cell>
        </row>
        <row r="93">
          <cell r="A93" t="str">
            <v>SE-99038</v>
          </cell>
          <cell r="B93" t="str">
            <v>Standard Resistor : 10mOhm</v>
          </cell>
          <cell r="C93" t="str">
            <v>Yokogawa</v>
          </cell>
          <cell r="D93" t="str">
            <v>2792-10m</v>
          </cell>
          <cell r="E93" t="str">
            <v>N73D23</v>
          </cell>
          <cell r="F93" t="str">
            <v>EL-0109/04</v>
          </cell>
          <cell r="G93">
            <v>38869</v>
          </cell>
          <cell r="H93" t="str">
            <v>NIMT</v>
          </cell>
        </row>
        <row r="94">
          <cell r="A94" t="str">
            <v>SE-99039</v>
          </cell>
          <cell r="B94" t="str">
            <v>Standard Resistor : 100mOhm</v>
          </cell>
          <cell r="C94" t="str">
            <v>Yokogawa</v>
          </cell>
          <cell r="D94" t="str">
            <v>2792-100m</v>
          </cell>
          <cell r="E94" t="str">
            <v>66VW3052</v>
          </cell>
          <cell r="F94" t="str">
            <v>EL-0110/04</v>
          </cell>
          <cell r="G94">
            <v>38869</v>
          </cell>
          <cell r="H94" t="str">
            <v>NIMT</v>
          </cell>
        </row>
        <row r="95">
          <cell r="A95" t="str">
            <v>SE-99040</v>
          </cell>
          <cell r="B95" t="str">
            <v>Standard Resistor : 1Ohm</v>
          </cell>
          <cell r="C95" t="str">
            <v>Yokogawa</v>
          </cell>
          <cell r="D95" t="str">
            <v>2792-1</v>
          </cell>
          <cell r="E95" t="str">
            <v>69VW4003</v>
          </cell>
          <cell r="F95" t="str">
            <v>Damaged, donot use</v>
          </cell>
          <cell r="G95">
            <v>0</v>
          </cell>
          <cell r="H95">
            <v>0</v>
          </cell>
        </row>
        <row r="96">
          <cell r="A96" t="str">
            <v>SE-99042</v>
          </cell>
          <cell r="B96" t="str">
            <v>Standard Resistor : 10Ohm</v>
          </cell>
          <cell r="C96" t="str">
            <v>Yokogawa</v>
          </cell>
          <cell r="D96" t="str">
            <v>2792-10</v>
          </cell>
          <cell r="E96" t="str">
            <v>69VW5003</v>
          </cell>
          <cell r="F96" t="str">
            <v>EL-0112/04</v>
          </cell>
          <cell r="G96">
            <v>38869</v>
          </cell>
          <cell r="H96" t="str">
            <v>NIMT</v>
          </cell>
        </row>
        <row r="97">
          <cell r="A97" t="str">
            <v>SE-99044</v>
          </cell>
          <cell r="B97" t="str">
            <v>Standard Resistor : 100Ohm</v>
          </cell>
          <cell r="C97" t="str">
            <v>Yokogawa</v>
          </cell>
          <cell r="D97" t="str">
            <v>2792-100</v>
          </cell>
          <cell r="E97" t="str">
            <v>69VW6002</v>
          </cell>
          <cell r="F97" t="str">
            <v>EL-0113/04</v>
          </cell>
          <cell r="G97">
            <v>38519</v>
          </cell>
          <cell r="H97" t="str">
            <v>NIMT</v>
          </cell>
        </row>
        <row r="98">
          <cell r="A98" t="str">
            <v>SE-99046</v>
          </cell>
          <cell r="B98" t="str">
            <v>Metal Clad Resistor : 0.1Ohm</v>
          </cell>
          <cell r="C98" t="str">
            <v>PCN Corp.</v>
          </cell>
          <cell r="D98" t="str">
            <v>RH250M4-0.1</v>
          </cell>
          <cell r="E98" t="str">
            <v>T001</v>
          </cell>
          <cell r="F98" t="str">
            <v>404-4046</v>
          </cell>
          <cell r="G98">
            <v>38589</v>
          </cell>
          <cell r="H98" t="str">
            <v>NIMT</v>
          </cell>
        </row>
        <row r="99">
          <cell r="A99" t="str">
            <v>SE-99047</v>
          </cell>
          <cell r="B99" t="str">
            <v>Metal Clad Resistor : 0.5Ohm</v>
          </cell>
          <cell r="C99" t="str">
            <v>PCN Corp.</v>
          </cell>
          <cell r="D99" t="str">
            <v>RH250M4-0.5</v>
          </cell>
          <cell r="E99" t="str">
            <v>T002</v>
          </cell>
          <cell r="F99" t="str">
            <v>404-4047</v>
          </cell>
          <cell r="G99">
            <v>38589</v>
          </cell>
          <cell r="H99" t="str">
            <v>NIMT</v>
          </cell>
        </row>
        <row r="100">
          <cell r="A100" t="str">
            <v>SE-99048</v>
          </cell>
          <cell r="B100" t="str">
            <v>Metal Clad Resistor : 1Ohm</v>
          </cell>
          <cell r="C100" t="str">
            <v>PCN Corp.</v>
          </cell>
          <cell r="D100" t="str">
            <v>RH250ML-1</v>
          </cell>
          <cell r="E100" t="str">
            <v>T003</v>
          </cell>
          <cell r="F100" t="str">
            <v>404-4048</v>
          </cell>
          <cell r="G100">
            <v>38589</v>
          </cell>
          <cell r="H100" t="str">
            <v>NIMT</v>
          </cell>
        </row>
        <row r="101">
          <cell r="A101" t="str">
            <v>SE-99049</v>
          </cell>
          <cell r="B101" t="str">
            <v>4-T Standard Resistor</v>
          </cell>
          <cell r="C101" t="str">
            <v>Fluke</v>
          </cell>
          <cell r="D101" t="str">
            <v>742A-1</v>
          </cell>
          <cell r="E101" t="str">
            <v>6330024</v>
          </cell>
          <cell r="F101" t="str">
            <v>EL-0114/04</v>
          </cell>
          <cell r="G101">
            <v>38519</v>
          </cell>
          <cell r="H101" t="str">
            <v>NIMT</v>
          </cell>
        </row>
        <row r="102">
          <cell r="A102" t="str">
            <v>SE-99050</v>
          </cell>
          <cell r="B102" t="str">
            <v>4-T Standard Resistor</v>
          </cell>
          <cell r="C102" t="str">
            <v>Fluke</v>
          </cell>
          <cell r="D102" t="str">
            <v>742A-10k</v>
          </cell>
          <cell r="E102" t="str">
            <v>6340009</v>
          </cell>
          <cell r="F102" t="str">
            <v>EL-0115/04</v>
          </cell>
          <cell r="G102">
            <v>38869</v>
          </cell>
          <cell r="H102" t="str">
            <v>NIMT</v>
          </cell>
        </row>
        <row r="103">
          <cell r="A103" t="str">
            <v>SE-99051</v>
          </cell>
          <cell r="B103" t="str">
            <v>Standard Resistor Set</v>
          </cell>
          <cell r="C103" t="str">
            <v>Alpha Elec.</v>
          </cell>
          <cell r="D103" t="str">
            <v>10-100kOhm</v>
          </cell>
          <cell r="E103">
            <v>0</v>
          </cell>
          <cell r="F103" t="str">
            <v>Calibration not required</v>
          </cell>
          <cell r="G103">
            <v>0</v>
          </cell>
          <cell r="H103">
            <v>0</v>
          </cell>
        </row>
        <row r="104">
          <cell r="A104" t="str">
            <v>SE-99052</v>
          </cell>
          <cell r="B104" t="str">
            <v>Standard Resistor Set</v>
          </cell>
          <cell r="C104" t="str">
            <v>Electrohm</v>
          </cell>
          <cell r="D104" t="str">
            <v>5M~10MOhm</v>
          </cell>
          <cell r="E104" t="str">
            <v>99199</v>
          </cell>
          <cell r="F104" t="str">
            <v>Calibration not required</v>
          </cell>
          <cell r="G104">
            <v>0</v>
          </cell>
          <cell r="H104">
            <v>0</v>
          </cell>
        </row>
        <row r="105">
          <cell r="A105" t="str">
            <v>SE-99057</v>
          </cell>
          <cell r="B105" t="str">
            <v>Decade Capacitor</v>
          </cell>
          <cell r="C105" t="str">
            <v>HP</v>
          </cell>
          <cell r="D105" t="str">
            <v>4440B</v>
          </cell>
          <cell r="E105" t="str">
            <v>1224J03634</v>
          </cell>
          <cell r="F105" t="str">
            <v>405-4057</v>
          </cell>
          <cell r="G105">
            <v>38763</v>
          </cell>
          <cell r="H105" t="str">
            <v>NMIJ</v>
          </cell>
        </row>
        <row r="106">
          <cell r="A106" t="str">
            <v>SE-99058</v>
          </cell>
          <cell r="B106" t="str">
            <v>Standard Air Capacitor : 1pF</v>
          </cell>
          <cell r="C106" t="str">
            <v>GenRad</v>
          </cell>
          <cell r="D106" t="str">
            <v>1403-K</v>
          </cell>
          <cell r="E106" t="str">
            <v>6473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SE-99059</v>
          </cell>
          <cell r="B107" t="str">
            <v>Standard Air Capacitor : 10pF</v>
          </cell>
          <cell r="C107" t="str">
            <v>GenRad</v>
          </cell>
          <cell r="D107" t="str">
            <v>1403-G</v>
          </cell>
          <cell r="E107" t="str">
            <v>6523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SE-99060</v>
          </cell>
          <cell r="B108" t="str">
            <v>Standard Air Capacitor : 100pF</v>
          </cell>
          <cell r="C108" t="str">
            <v>GenRad</v>
          </cell>
          <cell r="D108" t="str">
            <v>1403-D</v>
          </cell>
          <cell r="E108" t="str">
            <v>6437</v>
          </cell>
          <cell r="F108" t="str">
            <v>Do not used this equipment</v>
          </cell>
          <cell r="G108">
            <v>0</v>
          </cell>
          <cell r="H108">
            <v>0</v>
          </cell>
        </row>
        <row r="109">
          <cell r="A109" t="str">
            <v>SE-99061</v>
          </cell>
          <cell r="B109" t="str">
            <v>Standard Air Capacitor : 1000pF</v>
          </cell>
          <cell r="C109" t="str">
            <v>GenRad</v>
          </cell>
          <cell r="D109" t="str">
            <v>1403-A</v>
          </cell>
          <cell r="E109" t="str">
            <v>6421</v>
          </cell>
          <cell r="F109" t="str">
            <v>Do not used this equipment</v>
          </cell>
          <cell r="G109">
            <v>0</v>
          </cell>
          <cell r="H109">
            <v>0</v>
          </cell>
        </row>
        <row r="110">
          <cell r="A110" t="str">
            <v>SE-99062</v>
          </cell>
          <cell r="B110" t="str">
            <v>Standard Air Capacitor Set</v>
          </cell>
          <cell r="C110" t="str">
            <v>HP</v>
          </cell>
          <cell r="D110" t="str">
            <v>16380A</v>
          </cell>
          <cell r="E110" t="str">
            <v>1840J01363</v>
          </cell>
          <cell r="F110" t="str">
            <v>040003</v>
          </cell>
          <cell r="G110">
            <v>38726</v>
          </cell>
          <cell r="H110" t="str">
            <v>NMIJ</v>
          </cell>
        </row>
        <row r="111">
          <cell r="A111" t="str">
            <v>SE-99064</v>
          </cell>
          <cell r="B111" t="str">
            <v>Capacitance Standard Set</v>
          </cell>
          <cell r="C111" t="str">
            <v>HP</v>
          </cell>
          <cell r="D111" t="str">
            <v>16380C</v>
          </cell>
          <cell r="E111" t="str">
            <v>2519J00557</v>
          </cell>
          <cell r="F111" t="str">
            <v>Ag: 030550</v>
          </cell>
          <cell r="G111">
            <v>38726</v>
          </cell>
          <cell r="H111" t="str">
            <v>NMIJ</v>
          </cell>
        </row>
        <row r="112">
          <cell r="A112" t="str">
            <v>SE-99066</v>
          </cell>
          <cell r="B112" t="str">
            <v>Precision Decade Capacitor</v>
          </cell>
          <cell r="C112" t="str">
            <v>GenRad</v>
          </cell>
          <cell r="D112">
            <v>1413</v>
          </cell>
          <cell r="E112" t="str">
            <v>1140</v>
          </cell>
          <cell r="F112" t="str">
            <v>404-4052</v>
          </cell>
          <cell r="G112">
            <v>38445</v>
          </cell>
          <cell r="H112" t="str">
            <v>NMIJ</v>
          </cell>
        </row>
        <row r="113">
          <cell r="A113" t="str">
            <v>SE-99067</v>
          </cell>
          <cell r="B113" t="str">
            <v>Standard Capacitor Set</v>
          </cell>
          <cell r="C113" t="str">
            <v>Soshin</v>
          </cell>
          <cell r="D113" t="str">
            <v>30pF,60pF,800pF</v>
          </cell>
          <cell r="E113" t="str">
            <v>6F6G</v>
          </cell>
          <cell r="F113" t="str">
            <v>Calibration not required</v>
          </cell>
          <cell r="G113">
            <v>0</v>
          </cell>
          <cell r="H113">
            <v>0</v>
          </cell>
        </row>
        <row r="114">
          <cell r="A114" t="str">
            <v>SE-99069</v>
          </cell>
          <cell r="B114" t="str">
            <v>Standard Self-Inductor : 100uH</v>
          </cell>
          <cell r="C114" t="str">
            <v>Ando</v>
          </cell>
          <cell r="D114" t="str">
            <v>RS-102</v>
          </cell>
          <cell r="E114" t="str">
            <v>456260</v>
          </cell>
          <cell r="F114" t="str">
            <v>EL-0108/03</v>
          </cell>
          <cell r="G114">
            <v>38528</v>
          </cell>
          <cell r="H114" t="str">
            <v>NIMT</v>
          </cell>
        </row>
        <row r="115">
          <cell r="A115" t="str">
            <v>SE-99070</v>
          </cell>
          <cell r="B115" t="str">
            <v>Standard Self-Inductor : 1mH</v>
          </cell>
          <cell r="C115" t="str">
            <v>Ando</v>
          </cell>
          <cell r="D115" t="str">
            <v>RS-104</v>
          </cell>
          <cell r="E115" t="str">
            <v>456261</v>
          </cell>
          <cell r="F115" t="str">
            <v>EL-0109/03</v>
          </cell>
          <cell r="G115">
            <v>38528</v>
          </cell>
          <cell r="H115" t="str">
            <v>NIMT</v>
          </cell>
        </row>
        <row r="116">
          <cell r="A116" t="str">
            <v>SE-99071</v>
          </cell>
          <cell r="B116" t="str">
            <v>Standard Self-Inductor : 10mH</v>
          </cell>
          <cell r="C116" t="str">
            <v>Ando</v>
          </cell>
          <cell r="D116" t="str">
            <v>RS-106</v>
          </cell>
          <cell r="E116" t="str">
            <v>456262</v>
          </cell>
          <cell r="F116" t="str">
            <v>EL-0110/03</v>
          </cell>
          <cell r="G116">
            <v>38528</v>
          </cell>
          <cell r="H116" t="str">
            <v>NIMT</v>
          </cell>
        </row>
        <row r="117">
          <cell r="A117" t="str">
            <v>SE-99072</v>
          </cell>
          <cell r="B117" t="str">
            <v>Standard Self-Inductor : 100mH</v>
          </cell>
          <cell r="C117" t="str">
            <v>Ando</v>
          </cell>
          <cell r="D117" t="str">
            <v>RS-108</v>
          </cell>
          <cell r="E117" t="str">
            <v>456263</v>
          </cell>
          <cell r="F117" t="str">
            <v>EL-0111/03</v>
          </cell>
          <cell r="G117">
            <v>38528</v>
          </cell>
          <cell r="H117" t="str">
            <v>NIMT</v>
          </cell>
        </row>
        <row r="118">
          <cell r="A118" t="str">
            <v>SE-99073</v>
          </cell>
          <cell r="B118" t="str">
            <v>Standard Self-Inductor : 1H</v>
          </cell>
          <cell r="C118" t="str">
            <v>Ando</v>
          </cell>
          <cell r="D118" t="str">
            <v>RS-110</v>
          </cell>
          <cell r="E118" t="str">
            <v>456264</v>
          </cell>
          <cell r="F118" t="str">
            <v>EL-0112/03</v>
          </cell>
          <cell r="G118">
            <v>38528</v>
          </cell>
          <cell r="H118" t="str">
            <v>NIMT</v>
          </cell>
        </row>
        <row r="119">
          <cell r="A119" t="str">
            <v>SE-99074</v>
          </cell>
          <cell r="B119" t="str">
            <v>Decade Inductor</v>
          </cell>
          <cell r="C119" t="str">
            <v>Ando</v>
          </cell>
          <cell r="D119" t="str">
            <v>AM-3301</v>
          </cell>
          <cell r="E119" t="str">
            <v>60410520</v>
          </cell>
          <cell r="F119" t="str">
            <v>404-4074</v>
          </cell>
          <cell r="G119">
            <v>38466</v>
          </cell>
          <cell r="H119" t="str">
            <v>NIMT</v>
          </cell>
        </row>
        <row r="120">
          <cell r="A120" t="str">
            <v>SE-99075</v>
          </cell>
          <cell r="B120" t="str">
            <v>LF Impedance Analyzer</v>
          </cell>
          <cell r="C120" t="str">
            <v>HP</v>
          </cell>
          <cell r="D120" t="str">
            <v>4192A</v>
          </cell>
          <cell r="E120" t="str">
            <v>2150J02509</v>
          </cell>
          <cell r="F120" t="str">
            <v>404-4075</v>
          </cell>
          <cell r="G120">
            <v>38712</v>
          </cell>
          <cell r="H120" t="str">
            <v>NIMT, NMIJ</v>
          </cell>
        </row>
        <row r="121">
          <cell r="A121" t="str">
            <v>SE-99076</v>
          </cell>
          <cell r="B121" t="str">
            <v>Precision LCR Meter</v>
          </cell>
          <cell r="C121" t="str">
            <v>HP</v>
          </cell>
          <cell r="D121" t="str">
            <v>4284A</v>
          </cell>
          <cell r="E121" t="str">
            <v>2940J07658</v>
          </cell>
          <cell r="F121" t="str">
            <v>ELE-04/1083</v>
          </cell>
          <cell r="G121">
            <v>38526</v>
          </cell>
          <cell r="H121" t="str">
            <v>NIMT, NMIJ</v>
          </cell>
        </row>
        <row r="122">
          <cell r="A122" t="str">
            <v>SE-99078</v>
          </cell>
          <cell r="B122" t="str">
            <v>Soldering Iron Tester</v>
          </cell>
          <cell r="C122" t="str">
            <v>Anritsu</v>
          </cell>
          <cell r="D122" t="str">
            <v>HS2D-100</v>
          </cell>
          <cell r="E122" t="str">
            <v>B07069</v>
          </cell>
          <cell r="F122" t="str">
            <v>Calibration not required</v>
          </cell>
          <cell r="G122">
            <v>0</v>
          </cell>
          <cell r="H122">
            <v>0</v>
          </cell>
        </row>
        <row r="123">
          <cell r="A123" t="str">
            <v>SE-99079</v>
          </cell>
          <cell r="B123" t="str">
            <v>Wow Flutter / Jitter Calibrator</v>
          </cell>
          <cell r="C123" t="str">
            <v>Minato</v>
          </cell>
          <cell r="D123">
            <v>3101</v>
          </cell>
          <cell r="E123" t="str">
            <v>B9QE0063</v>
          </cell>
          <cell r="F123" t="str">
            <v>404-4079</v>
          </cell>
          <cell r="G123">
            <v>38444</v>
          </cell>
          <cell r="H123" t="str">
            <v>NIMT</v>
          </cell>
        </row>
        <row r="124">
          <cell r="A124" t="str">
            <v>SE-99081</v>
          </cell>
          <cell r="B124" t="str">
            <v>High Voltage Probe</v>
          </cell>
          <cell r="C124" t="str">
            <v>Tektronix</v>
          </cell>
          <cell r="D124" t="str">
            <v>P6015A</v>
          </cell>
          <cell r="E124" t="str">
            <v>B032616</v>
          </cell>
          <cell r="F124" t="str">
            <v>405-4081</v>
          </cell>
          <cell r="G124">
            <v>38807</v>
          </cell>
          <cell r="H124" t="str">
            <v>NML, NPL, NIMT</v>
          </cell>
        </row>
        <row r="125">
          <cell r="A125" t="str">
            <v>SE-99085</v>
          </cell>
          <cell r="B125" t="str">
            <v>Distortion Meter Calibrator</v>
          </cell>
          <cell r="C125" t="str">
            <v>ShibaSoku</v>
          </cell>
          <cell r="D125" t="str">
            <v>AC12B</v>
          </cell>
          <cell r="E125" t="str">
            <v>M-55799008</v>
          </cell>
          <cell r="F125" t="str">
            <v>404-4085</v>
          </cell>
          <cell r="G125">
            <v>38473</v>
          </cell>
          <cell r="H125" t="str">
            <v>NIMT</v>
          </cell>
        </row>
        <row r="126">
          <cell r="A126" t="str">
            <v>SE-99086</v>
          </cell>
          <cell r="B126" t="str">
            <v>Digital Stop Watch</v>
          </cell>
          <cell r="C126" t="str">
            <v>Seiko</v>
          </cell>
          <cell r="D126" t="str">
            <v>S032-4000</v>
          </cell>
          <cell r="E126" t="str">
            <v>127638</v>
          </cell>
          <cell r="F126" t="str">
            <v>404-4086</v>
          </cell>
          <cell r="G126">
            <v>38513</v>
          </cell>
          <cell r="H126" t="str">
            <v>NIMT</v>
          </cell>
        </row>
        <row r="127">
          <cell r="A127" t="str">
            <v>SE-99087</v>
          </cell>
          <cell r="B127" t="str">
            <v>Quartz Tester</v>
          </cell>
          <cell r="C127" t="str">
            <v>Seiko</v>
          </cell>
          <cell r="D127" t="str">
            <v>QT-2100</v>
          </cell>
          <cell r="E127" t="str">
            <v>6D0481</v>
          </cell>
          <cell r="F127" t="str">
            <v>404-4087</v>
          </cell>
          <cell r="G127">
            <v>38510</v>
          </cell>
          <cell r="H127" t="str">
            <v>NIMT</v>
          </cell>
        </row>
        <row r="128">
          <cell r="A128" t="str">
            <v>SE-99088</v>
          </cell>
          <cell r="B128" t="str">
            <v>Rubidium Frequency Standard</v>
          </cell>
          <cell r="C128" t="str">
            <v>R&amp;S</v>
          </cell>
          <cell r="D128" t="str">
            <v>XSRM</v>
          </cell>
          <cell r="E128" t="str">
            <v>300024/001</v>
          </cell>
          <cell r="F128" t="str">
            <v>EF-0002/04</v>
          </cell>
          <cell r="G128">
            <v>38783</v>
          </cell>
          <cell r="H128" t="str">
            <v>NIMT</v>
          </cell>
        </row>
        <row r="129">
          <cell r="A129" t="str">
            <v>SE-99089</v>
          </cell>
          <cell r="B129" t="str">
            <v>Universal Counter</v>
          </cell>
          <cell r="C129" t="str">
            <v>HP</v>
          </cell>
          <cell r="D129" t="str">
            <v>53132A</v>
          </cell>
          <cell r="E129" t="str">
            <v>3404A00701</v>
          </cell>
          <cell r="F129" t="str">
            <v>404-4089</v>
          </cell>
          <cell r="G129">
            <v>38493</v>
          </cell>
          <cell r="H129" t="str">
            <v>NIMT, NIST, NPL</v>
          </cell>
        </row>
        <row r="130">
          <cell r="A130" t="str">
            <v>SE-99090</v>
          </cell>
          <cell r="B130" t="str">
            <v>Microwave Frequency Counter</v>
          </cell>
          <cell r="C130" t="str">
            <v>HP</v>
          </cell>
          <cell r="D130" t="str">
            <v>5352B</v>
          </cell>
          <cell r="E130" t="str">
            <v>2826A00368</v>
          </cell>
          <cell r="F130" t="str">
            <v>404-4090</v>
          </cell>
          <cell r="G130">
            <v>38473</v>
          </cell>
          <cell r="H130" t="str">
            <v>NIMT, NIST, NPL</v>
          </cell>
        </row>
        <row r="131">
          <cell r="A131" t="str">
            <v>SE-99091</v>
          </cell>
          <cell r="B131" t="str">
            <v>GPSTime &amp; Freq. Ref. Receiver</v>
          </cell>
          <cell r="C131" t="str">
            <v>HP</v>
          </cell>
          <cell r="D131" t="str">
            <v>58503A</v>
          </cell>
          <cell r="E131" t="str">
            <v>3542A00419</v>
          </cell>
          <cell r="F131" t="str">
            <v>Calibration not required</v>
          </cell>
          <cell r="G131">
            <v>0</v>
          </cell>
          <cell r="H131">
            <v>0</v>
          </cell>
        </row>
        <row r="132">
          <cell r="A132" t="str">
            <v>SE-99093</v>
          </cell>
          <cell r="B132" t="str">
            <v>Synthesized Sweeper</v>
          </cell>
          <cell r="C132" t="str">
            <v>HP</v>
          </cell>
          <cell r="D132" t="str">
            <v>8340B</v>
          </cell>
          <cell r="E132" t="str">
            <v>2804A00799</v>
          </cell>
          <cell r="F132" t="str">
            <v>404-4093</v>
          </cell>
          <cell r="G132">
            <v>38503</v>
          </cell>
          <cell r="H132" t="str">
            <v>NIMT, NIST, NPL</v>
          </cell>
        </row>
        <row r="133">
          <cell r="A133" t="str">
            <v>SE-99094</v>
          </cell>
          <cell r="B133" t="str">
            <v xml:space="preserve">Synthesizer/Level Generator </v>
          </cell>
          <cell r="C133" t="str">
            <v>Anritsu</v>
          </cell>
          <cell r="D133" t="str">
            <v>MG443B</v>
          </cell>
          <cell r="E133" t="str">
            <v>M45140</v>
          </cell>
          <cell r="F133" t="str">
            <v>404-4094</v>
          </cell>
          <cell r="G133">
            <v>38442</v>
          </cell>
          <cell r="H133" t="str">
            <v>NIMT, NIST, NPL</v>
          </cell>
        </row>
        <row r="134">
          <cell r="A134" t="str">
            <v>SE-99095</v>
          </cell>
          <cell r="B134" t="str">
            <v>Synthesized Func./Sweep Gen.</v>
          </cell>
          <cell r="C134" t="str">
            <v>HP</v>
          </cell>
          <cell r="D134" t="str">
            <v>3325B</v>
          </cell>
          <cell r="E134" t="str">
            <v>2847A09782</v>
          </cell>
          <cell r="F134" t="str">
            <v>404-4095</v>
          </cell>
          <cell r="G134">
            <v>38503</v>
          </cell>
          <cell r="H134" t="str">
            <v>NIMT, NIST, NPL</v>
          </cell>
        </row>
        <row r="135">
          <cell r="A135" t="str">
            <v>SE-99096</v>
          </cell>
          <cell r="B135" t="str">
            <v>ESG Series Signal Generator</v>
          </cell>
          <cell r="C135" t="str">
            <v>HP</v>
          </cell>
          <cell r="D135" t="str">
            <v>ESG-4000A</v>
          </cell>
          <cell r="E135" t="str">
            <v>US37040151</v>
          </cell>
          <cell r="F135" t="str">
            <v>404-4096</v>
          </cell>
          <cell r="G135">
            <v>38503</v>
          </cell>
          <cell r="H135" t="str">
            <v>NIMT, NIST, NPL</v>
          </cell>
        </row>
        <row r="136">
          <cell r="A136" t="str">
            <v>SE-99097</v>
          </cell>
          <cell r="B136" t="str">
            <v>Amplifier</v>
          </cell>
          <cell r="C136" t="str">
            <v>Amp. Research</v>
          </cell>
          <cell r="D136" t="str">
            <v>25W1000M7</v>
          </cell>
          <cell r="E136" t="str">
            <v>13299</v>
          </cell>
          <cell r="F136" t="str">
            <v>404-4097</v>
          </cell>
          <cell r="G136">
            <v>38474</v>
          </cell>
          <cell r="H136" t="str">
            <v>NIMT, NIST, NPL</v>
          </cell>
        </row>
        <row r="137">
          <cell r="A137" t="str">
            <v>SE-99098</v>
          </cell>
          <cell r="B137" t="str">
            <v>Spectrum Analyzer</v>
          </cell>
          <cell r="C137" t="str">
            <v>HP</v>
          </cell>
          <cell r="D137" t="str">
            <v>8593E</v>
          </cell>
          <cell r="E137" t="str">
            <v>3337A00823</v>
          </cell>
          <cell r="F137" t="str">
            <v>404-4098</v>
          </cell>
          <cell r="G137">
            <v>38502</v>
          </cell>
          <cell r="H137" t="str">
            <v>NIMT, NIST, NPL</v>
          </cell>
        </row>
        <row r="138">
          <cell r="A138" t="str">
            <v>SE-99099</v>
          </cell>
          <cell r="B138" t="str">
            <v xml:space="preserve">Network Analyzer </v>
          </cell>
          <cell r="C138" t="str">
            <v>HP</v>
          </cell>
          <cell r="D138" t="str">
            <v>8753D</v>
          </cell>
          <cell r="E138" t="str">
            <v>3410J00924</v>
          </cell>
          <cell r="F138" t="str">
            <v>404-4099</v>
          </cell>
          <cell r="G138">
            <v>38535</v>
          </cell>
          <cell r="H138" t="str">
            <v>NIMT, NIST, NPL</v>
          </cell>
        </row>
        <row r="139">
          <cell r="A139" t="str">
            <v>SE-99100</v>
          </cell>
          <cell r="B139" t="str">
            <v xml:space="preserve">S-Parameter Test Set </v>
          </cell>
          <cell r="C139" t="str">
            <v>HP</v>
          </cell>
          <cell r="D139" t="str">
            <v>85047A</v>
          </cell>
          <cell r="E139" t="str">
            <v>3033A03745</v>
          </cell>
          <cell r="F139" t="str">
            <v>404-4100</v>
          </cell>
          <cell r="G139">
            <v>38535</v>
          </cell>
          <cell r="H139" t="str">
            <v>NIMT, NIST, NPL</v>
          </cell>
        </row>
        <row r="140">
          <cell r="A140" t="str">
            <v>SE-99101</v>
          </cell>
          <cell r="B140" t="str">
            <v xml:space="preserve">S-Parameter Test Set </v>
          </cell>
          <cell r="C140" t="str">
            <v>HP</v>
          </cell>
          <cell r="D140" t="str">
            <v>85046B</v>
          </cell>
          <cell r="E140" t="str">
            <v>3033A01596</v>
          </cell>
          <cell r="F140" t="str">
            <v>404-4101</v>
          </cell>
          <cell r="G140">
            <v>38535</v>
          </cell>
          <cell r="H140" t="str">
            <v>NIMT, NIST, NPL</v>
          </cell>
        </row>
        <row r="141">
          <cell r="A141" t="str">
            <v>SE-99102</v>
          </cell>
          <cell r="B141" t="str">
            <v>Audio Analyzer</v>
          </cell>
          <cell r="C141" t="str">
            <v>HP</v>
          </cell>
          <cell r="D141" t="str">
            <v>8903B</v>
          </cell>
          <cell r="E141" t="str">
            <v>3514A15652</v>
          </cell>
          <cell r="F141" t="str">
            <v>405-4102</v>
          </cell>
          <cell r="G141">
            <v>38807</v>
          </cell>
          <cell r="H141" t="str">
            <v>NIMT</v>
          </cell>
        </row>
        <row r="142">
          <cell r="A142" t="str">
            <v>SE-99103</v>
          </cell>
          <cell r="B142" t="str">
            <v>Audio Analyzer</v>
          </cell>
          <cell r="C142" t="str">
            <v>Panasonic</v>
          </cell>
          <cell r="D142" t="str">
            <v>VP7725A</v>
          </cell>
          <cell r="E142" t="str">
            <v>1D8N0161D122</v>
          </cell>
          <cell r="F142" t="str">
            <v>404-4103</v>
          </cell>
          <cell r="G142">
            <v>38463</v>
          </cell>
          <cell r="H142" t="str">
            <v>NIMT</v>
          </cell>
        </row>
        <row r="143">
          <cell r="A143" t="str">
            <v>SE-99104</v>
          </cell>
          <cell r="B143" t="str">
            <v>Modulation Analyzer</v>
          </cell>
          <cell r="C143" t="str">
            <v>HP</v>
          </cell>
          <cell r="D143" t="str">
            <v>8901B</v>
          </cell>
          <cell r="E143" t="str">
            <v>2806A01602</v>
          </cell>
          <cell r="F143" t="str">
            <v>103-4001</v>
          </cell>
          <cell r="G143">
            <v>38482</v>
          </cell>
          <cell r="H143" t="str">
            <v>NIST, NPL</v>
          </cell>
        </row>
        <row r="144">
          <cell r="A144" t="str">
            <v>SE-99105</v>
          </cell>
          <cell r="B144" t="str">
            <v>Measuring Receiver</v>
          </cell>
          <cell r="C144" t="str">
            <v>HP</v>
          </cell>
          <cell r="D144" t="str">
            <v>8902A</v>
          </cell>
          <cell r="E144" t="str">
            <v>3226A03447</v>
          </cell>
          <cell r="F144" t="str">
            <v>404-4105</v>
          </cell>
          <cell r="G144">
            <v>38494</v>
          </cell>
          <cell r="H144" t="str">
            <v>NIMT, NIST, NPL</v>
          </cell>
        </row>
        <row r="145">
          <cell r="A145" t="str">
            <v>SE-99106</v>
          </cell>
          <cell r="B145" t="str">
            <v>Power Meter</v>
          </cell>
          <cell r="C145" t="str">
            <v>HP</v>
          </cell>
          <cell r="D145" t="str">
            <v>EPM442A</v>
          </cell>
          <cell r="E145" t="str">
            <v>GB37170346</v>
          </cell>
          <cell r="F145" t="str">
            <v>404-4106</v>
          </cell>
          <cell r="G145">
            <v>38500</v>
          </cell>
          <cell r="H145" t="str">
            <v>NIMT, NIST, NPL</v>
          </cell>
        </row>
        <row r="146">
          <cell r="A146" t="str">
            <v>SE-99107</v>
          </cell>
          <cell r="B146" t="str">
            <v>Power Meter</v>
          </cell>
          <cell r="C146" t="str">
            <v>Anritsu</v>
          </cell>
          <cell r="D146" t="str">
            <v>ML4803A</v>
          </cell>
          <cell r="E146" t="str">
            <v>MA39060</v>
          </cell>
          <cell r="F146" t="str">
            <v>404-4107</v>
          </cell>
          <cell r="G146">
            <v>38623</v>
          </cell>
          <cell r="H146" t="str">
            <v>NIMT, NIST, NPL</v>
          </cell>
        </row>
        <row r="147">
          <cell r="A147" t="str">
            <v>SE-99109</v>
          </cell>
          <cell r="B147" t="str">
            <v>Range Calibrator</v>
          </cell>
          <cell r="C147" t="str">
            <v>HP</v>
          </cell>
          <cell r="D147" t="str">
            <v>11683A</v>
          </cell>
          <cell r="E147" t="str">
            <v>3303U00312</v>
          </cell>
          <cell r="F147" t="str">
            <v>404-4109</v>
          </cell>
          <cell r="G147">
            <v>38477</v>
          </cell>
          <cell r="H147" t="str">
            <v>NIMT</v>
          </cell>
        </row>
        <row r="148">
          <cell r="A148" t="str">
            <v>SE-99110</v>
          </cell>
          <cell r="B148" t="str">
            <v>Range Calibrator</v>
          </cell>
          <cell r="C148" t="str">
            <v>HP</v>
          </cell>
          <cell r="D148" t="str">
            <v>8477A</v>
          </cell>
          <cell r="E148" t="str">
            <v>0963A00428</v>
          </cell>
          <cell r="F148" t="str">
            <v>404-4110</v>
          </cell>
          <cell r="G148">
            <v>38468</v>
          </cell>
          <cell r="H148" t="str">
            <v>NIMT</v>
          </cell>
        </row>
        <row r="149">
          <cell r="A149" t="str">
            <v>SE-99111</v>
          </cell>
          <cell r="B149" t="str">
            <v>Range Calibrator</v>
          </cell>
          <cell r="C149" t="str">
            <v>Anritsu</v>
          </cell>
          <cell r="D149" t="str">
            <v>MA4001A</v>
          </cell>
          <cell r="E149" t="str">
            <v>M18156</v>
          </cell>
          <cell r="F149" t="str">
            <v>404-4111</v>
          </cell>
          <cell r="G149">
            <v>38604</v>
          </cell>
          <cell r="H149" t="str">
            <v>NIMT</v>
          </cell>
        </row>
        <row r="150">
          <cell r="A150" t="str">
            <v>SE-99112</v>
          </cell>
          <cell r="B150" t="str">
            <v>Power Sensor : 50Ohm</v>
          </cell>
          <cell r="C150" t="str">
            <v>HP</v>
          </cell>
          <cell r="D150" t="str">
            <v>8482A</v>
          </cell>
          <cell r="E150" t="str">
            <v>US37291474</v>
          </cell>
          <cell r="F150" t="str">
            <v>404-4112</v>
          </cell>
          <cell r="G150">
            <v>38534</v>
          </cell>
          <cell r="H150" t="str">
            <v>NIMT, NIST, NPL</v>
          </cell>
        </row>
        <row r="151">
          <cell r="A151" t="str">
            <v>SE-99113</v>
          </cell>
          <cell r="B151" t="str">
            <v>Power Sensor : 50Ohm</v>
          </cell>
          <cell r="C151" t="str">
            <v>HP</v>
          </cell>
          <cell r="D151" t="str">
            <v>8482B</v>
          </cell>
          <cell r="E151" t="str">
            <v>3318A06156</v>
          </cell>
          <cell r="F151" t="str">
            <v>404-4113</v>
          </cell>
          <cell r="G151">
            <v>38534</v>
          </cell>
          <cell r="H151" t="str">
            <v>NIMT, NIST, NPL</v>
          </cell>
        </row>
        <row r="152">
          <cell r="A152" t="str">
            <v>SE-99114</v>
          </cell>
          <cell r="B152" t="str">
            <v>Power Sensor : 50Ohm</v>
          </cell>
          <cell r="C152" t="str">
            <v>Anritsu</v>
          </cell>
          <cell r="D152" t="str">
            <v>MA4601A</v>
          </cell>
          <cell r="E152" t="str">
            <v>M37750</v>
          </cell>
          <cell r="F152" t="str">
            <v>404-4114</v>
          </cell>
          <cell r="G152">
            <v>38688</v>
          </cell>
          <cell r="H152" t="str">
            <v>NIMT, NIST, NPL</v>
          </cell>
        </row>
        <row r="153">
          <cell r="A153" t="str">
            <v>SE-99115</v>
          </cell>
          <cell r="B153" t="str">
            <v>Power Sensor : 50Ohm</v>
          </cell>
          <cell r="C153" t="str">
            <v>Anritsu</v>
          </cell>
          <cell r="D153" t="str">
            <v>MA4602A</v>
          </cell>
          <cell r="E153" t="str">
            <v>M14073</v>
          </cell>
          <cell r="F153" t="str">
            <v>404-4115</v>
          </cell>
          <cell r="G153">
            <v>38688</v>
          </cell>
          <cell r="H153" t="str">
            <v>NIMT, NIST, NPL</v>
          </cell>
        </row>
        <row r="154">
          <cell r="A154" t="str">
            <v>SE-99116</v>
          </cell>
          <cell r="B154" t="str">
            <v>Power Sensor : 75Ohm</v>
          </cell>
          <cell r="C154" t="str">
            <v>Anritsu</v>
          </cell>
          <cell r="D154" t="str">
            <v>MA4603A</v>
          </cell>
          <cell r="E154" t="str">
            <v>M56049</v>
          </cell>
          <cell r="F154" t="str">
            <v>NEFE-04-0050</v>
          </cell>
          <cell r="G154">
            <v>38623</v>
          </cell>
          <cell r="H154" t="str">
            <v>NMIJ</v>
          </cell>
        </row>
        <row r="155">
          <cell r="A155" t="str">
            <v>SE-99117</v>
          </cell>
          <cell r="B155" t="str">
            <v>Power Sensor : 75Ohm</v>
          </cell>
          <cell r="C155" t="str">
            <v>Anritsu</v>
          </cell>
          <cell r="D155" t="str">
            <v>MA4604A</v>
          </cell>
          <cell r="E155" t="str">
            <v>M09061</v>
          </cell>
          <cell r="F155" t="str">
            <v>NEFE-04-0051</v>
          </cell>
          <cell r="G155">
            <v>38623</v>
          </cell>
          <cell r="H155" t="str">
            <v>NMIJ</v>
          </cell>
        </row>
        <row r="156">
          <cell r="A156" t="str">
            <v>SE-99118</v>
          </cell>
          <cell r="B156" t="str">
            <v>Power Sensor : 50Ohm</v>
          </cell>
          <cell r="C156" t="str">
            <v>HP</v>
          </cell>
          <cell r="D156" t="str">
            <v>E4412A</v>
          </cell>
          <cell r="E156" t="str">
            <v>US37180961</v>
          </cell>
          <cell r="F156" t="str">
            <v>404-4118</v>
          </cell>
          <cell r="G156">
            <v>38534</v>
          </cell>
          <cell r="H156" t="str">
            <v>NIMT, NIST, NPL</v>
          </cell>
        </row>
        <row r="157">
          <cell r="A157" t="str">
            <v>SE-99119</v>
          </cell>
          <cell r="B157" t="str">
            <v>Power Sensor : 50Ohm</v>
          </cell>
          <cell r="C157" t="str">
            <v>HP</v>
          </cell>
          <cell r="D157" t="str">
            <v>E4413A</v>
          </cell>
          <cell r="E157" t="str">
            <v>US37180718</v>
          </cell>
          <cell r="F157" t="str">
            <v>NEFE-04-0077</v>
          </cell>
          <cell r="G157">
            <v>38688</v>
          </cell>
          <cell r="H157" t="str">
            <v>NIST</v>
          </cell>
        </row>
        <row r="158">
          <cell r="A158" t="str">
            <v>SE-99122</v>
          </cell>
          <cell r="B158" t="str">
            <v>Fixed Attenuator Set : 50Ohm</v>
          </cell>
          <cell r="C158" t="str">
            <v>Wiltron</v>
          </cell>
          <cell r="D158" t="str">
            <v>41KC-S</v>
          </cell>
          <cell r="E158" t="str">
            <v>91098</v>
          </cell>
          <cell r="F158" t="str">
            <v>NEFE-04-0076</v>
          </cell>
          <cell r="G158">
            <v>38688</v>
          </cell>
          <cell r="H158" t="str">
            <v>NIST</v>
          </cell>
        </row>
        <row r="159">
          <cell r="A159" t="str">
            <v>SE-99123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351A2</v>
          </cell>
          <cell r="E159" t="str">
            <v>H753</v>
          </cell>
          <cell r="F159" t="str">
            <v>NEFE-04-0067</v>
          </cell>
          <cell r="G159">
            <v>38688</v>
          </cell>
          <cell r="H159" t="str">
            <v>NMIJ</v>
          </cell>
        </row>
        <row r="160">
          <cell r="A160" t="str">
            <v>SE-99124</v>
          </cell>
          <cell r="B160" t="str">
            <v xml:space="preserve">Termination : 50Ohm BNC  </v>
          </cell>
          <cell r="C160" t="str">
            <v>Maury Microwave</v>
          </cell>
          <cell r="D160" t="str">
            <v>351B2</v>
          </cell>
          <cell r="E160" t="str">
            <v>H760</v>
          </cell>
          <cell r="F160" t="str">
            <v>NEFE-04-0068</v>
          </cell>
          <cell r="G160">
            <v>38688</v>
          </cell>
          <cell r="H160" t="str">
            <v>NMIJ</v>
          </cell>
        </row>
        <row r="161">
          <cell r="A161" t="str">
            <v>SE-99125</v>
          </cell>
          <cell r="B161" t="str">
            <v>Termination : 50Ohm 18GHz</v>
          </cell>
          <cell r="C161" t="str">
            <v>Wiltron</v>
          </cell>
          <cell r="D161" t="str">
            <v>28A50-1</v>
          </cell>
          <cell r="E161" t="str">
            <v>602007</v>
          </cell>
          <cell r="F161" t="str">
            <v>NEFE-04-0069</v>
          </cell>
          <cell r="G161">
            <v>38688</v>
          </cell>
          <cell r="H161" t="str">
            <v>NMIJ</v>
          </cell>
        </row>
        <row r="162">
          <cell r="A162" t="str">
            <v>SE-99126</v>
          </cell>
          <cell r="B162" t="str">
            <v>Termination : 50Ohm 40GHz</v>
          </cell>
          <cell r="C162" t="str">
            <v>Wiltron</v>
          </cell>
          <cell r="D162" t="str">
            <v>28K50</v>
          </cell>
          <cell r="E162" t="str">
            <v>505039</v>
          </cell>
          <cell r="F162" t="str">
            <v>NEFE-04-0070</v>
          </cell>
          <cell r="G162">
            <v>38688</v>
          </cell>
          <cell r="H162" t="str">
            <v>NMIJ</v>
          </cell>
        </row>
        <row r="163">
          <cell r="A163" t="str">
            <v>SE-99127</v>
          </cell>
          <cell r="B163" t="str">
            <v>Termination : 50Ohm 40GHz</v>
          </cell>
          <cell r="C163" t="str">
            <v>Wiltron</v>
          </cell>
          <cell r="D163" t="str">
            <v>28KF50</v>
          </cell>
          <cell r="E163" t="str">
            <v>505015</v>
          </cell>
          <cell r="F163" t="str">
            <v>NEFE-04-0071</v>
          </cell>
          <cell r="G163">
            <v>38688</v>
          </cell>
          <cell r="H163" t="str">
            <v>NMIJ</v>
          </cell>
        </row>
        <row r="164">
          <cell r="A164" t="str">
            <v>SE-99128</v>
          </cell>
          <cell r="B164" t="str">
            <v>Termination : 50Ohm 18GHz</v>
          </cell>
          <cell r="C164" t="str">
            <v>Wiltron</v>
          </cell>
          <cell r="D164" t="str">
            <v>26N50</v>
          </cell>
          <cell r="E164" t="str">
            <v>701032</v>
          </cell>
          <cell r="F164" t="str">
            <v>NEFE-04-0072</v>
          </cell>
          <cell r="G164">
            <v>38688</v>
          </cell>
          <cell r="H164" t="str">
            <v>NMIJ</v>
          </cell>
        </row>
        <row r="165">
          <cell r="A165" t="str">
            <v>SE-99129</v>
          </cell>
          <cell r="B165" t="str">
            <v>Termination : 50Ohm 18GHz</v>
          </cell>
          <cell r="C165" t="str">
            <v>Wiltron</v>
          </cell>
          <cell r="D165" t="str">
            <v>26NF50</v>
          </cell>
          <cell r="E165" t="str">
            <v>701021</v>
          </cell>
          <cell r="F165" t="str">
            <v>NEFE-04-0073</v>
          </cell>
          <cell r="G165">
            <v>38688</v>
          </cell>
          <cell r="H165" t="str">
            <v>NMIJ</v>
          </cell>
        </row>
        <row r="166">
          <cell r="A166" t="str">
            <v>SE-99130</v>
          </cell>
          <cell r="B166" t="str">
            <v>Termination : 75Ohm</v>
          </cell>
          <cell r="C166" t="str">
            <v>Wiltron</v>
          </cell>
          <cell r="D166" t="str">
            <v>26NF75</v>
          </cell>
          <cell r="E166" t="str">
            <v>103029</v>
          </cell>
          <cell r="F166" t="str">
            <v>NEFE-04-0074</v>
          </cell>
          <cell r="G166">
            <v>38688</v>
          </cell>
          <cell r="H166" t="str">
            <v>NMIJ</v>
          </cell>
        </row>
        <row r="167">
          <cell r="A167" t="str">
            <v>SE-99131</v>
          </cell>
          <cell r="B167" t="str">
            <v>Termination : 75Ohm</v>
          </cell>
          <cell r="C167" t="str">
            <v>Wiltron</v>
          </cell>
          <cell r="D167" t="str">
            <v>26N75</v>
          </cell>
          <cell r="E167" t="str">
            <v>201023</v>
          </cell>
          <cell r="F167" t="str">
            <v>NEFE-04-0075</v>
          </cell>
          <cell r="G167">
            <v>38688</v>
          </cell>
          <cell r="H167" t="str">
            <v>NMIJ</v>
          </cell>
        </row>
        <row r="168">
          <cell r="A168" t="str">
            <v>SE-99143</v>
          </cell>
          <cell r="B168" t="str">
            <v>Decade Attenuator : 600/75Ohm Bal</v>
          </cell>
          <cell r="C168" t="str">
            <v>Ando</v>
          </cell>
          <cell r="D168" t="str">
            <v>AL-352</v>
          </cell>
          <cell r="E168" t="str">
            <v>80692404</v>
          </cell>
          <cell r="F168" t="str">
            <v>404-4193</v>
          </cell>
          <cell r="G168">
            <v>38473</v>
          </cell>
          <cell r="H168" t="str">
            <v>NIMT</v>
          </cell>
        </row>
        <row r="169">
          <cell r="A169" t="str">
            <v>SE-99144</v>
          </cell>
          <cell r="B169" t="str">
            <v>Decade Attenuator : 75Ohm</v>
          </cell>
          <cell r="C169" t="str">
            <v>Anritsu</v>
          </cell>
          <cell r="D169" t="str">
            <v>MN61B</v>
          </cell>
          <cell r="E169" t="str">
            <v>M41577</v>
          </cell>
          <cell r="F169" t="str">
            <v>404-4144</v>
          </cell>
          <cell r="G169">
            <v>38473</v>
          </cell>
          <cell r="H169" t="str">
            <v>NIMT</v>
          </cell>
        </row>
        <row r="170">
          <cell r="A170" t="str">
            <v>SE-99146</v>
          </cell>
          <cell r="B170" t="str">
            <v>Power Splitter : 26.5GHz</v>
          </cell>
          <cell r="C170" t="str">
            <v>HP</v>
          </cell>
          <cell r="D170" t="str">
            <v>11667B</v>
          </cell>
          <cell r="E170" t="str">
            <v>11170</v>
          </cell>
          <cell r="F170" t="str">
            <v>404-4146</v>
          </cell>
          <cell r="G170">
            <v>38800</v>
          </cell>
          <cell r="H170" t="str">
            <v>NIMT, NIST, NPL</v>
          </cell>
        </row>
        <row r="171">
          <cell r="A171" t="str">
            <v>SE-99147</v>
          </cell>
          <cell r="B171" t="str">
            <v>Power Splitter 18GHz</v>
          </cell>
          <cell r="C171" t="str">
            <v>HP</v>
          </cell>
          <cell r="D171" t="str">
            <v>11667A</v>
          </cell>
          <cell r="E171" t="str">
            <v>23287</v>
          </cell>
          <cell r="F171" t="str">
            <v>405-4147</v>
          </cell>
          <cell r="G171">
            <v>38800</v>
          </cell>
          <cell r="H171" t="str">
            <v>NIMT, NIST, NPL</v>
          </cell>
        </row>
        <row r="172">
          <cell r="A172" t="str">
            <v>SE-99148</v>
          </cell>
          <cell r="B172" t="str">
            <v>Reflection Bridge : 600Ohm Bal</v>
          </cell>
          <cell r="C172" t="str">
            <v>Anritsu</v>
          </cell>
          <cell r="D172" t="str">
            <v>MA2201A</v>
          </cell>
          <cell r="E172" t="str">
            <v>M07996</v>
          </cell>
          <cell r="F172" t="str">
            <v>404-4148</v>
          </cell>
          <cell r="G172">
            <v>0</v>
          </cell>
          <cell r="H172" t="str">
            <v>NIMT</v>
          </cell>
        </row>
        <row r="173">
          <cell r="A173" t="str">
            <v>SE-99149</v>
          </cell>
          <cell r="B173" t="str">
            <v>Reflection Bridge : 50Ohm UnBal</v>
          </cell>
          <cell r="C173" t="str">
            <v>Anritsu</v>
          </cell>
          <cell r="D173" t="str">
            <v>MA2401A</v>
          </cell>
          <cell r="E173" t="str">
            <v>M13972</v>
          </cell>
          <cell r="F173" t="str">
            <v>404-4149</v>
          </cell>
          <cell r="G173">
            <v>0</v>
          </cell>
          <cell r="H173" t="str">
            <v>NIMT</v>
          </cell>
        </row>
        <row r="174">
          <cell r="A174" t="str">
            <v>SE-99150</v>
          </cell>
          <cell r="B174" t="str">
            <v>Reflection Bridge : 75Ohm UnBal</v>
          </cell>
          <cell r="C174" t="str">
            <v>Anritsu</v>
          </cell>
          <cell r="D174" t="str">
            <v>MA2402A</v>
          </cell>
          <cell r="E174" t="str">
            <v>M17186</v>
          </cell>
          <cell r="F174" t="str">
            <v>404-4150</v>
          </cell>
          <cell r="G174">
            <v>0</v>
          </cell>
          <cell r="H174" t="str">
            <v>NIMT</v>
          </cell>
        </row>
        <row r="175">
          <cell r="A175" t="str">
            <v>SE-99151</v>
          </cell>
          <cell r="B175" t="str">
            <v>Selective Level Meter</v>
          </cell>
          <cell r="C175" t="str">
            <v>Anritsu</v>
          </cell>
          <cell r="D175" t="str">
            <v>ML422C</v>
          </cell>
          <cell r="E175" t="str">
            <v>M61540</v>
          </cell>
          <cell r="F175" t="str">
            <v>404-4151</v>
          </cell>
          <cell r="G175">
            <v>38492</v>
          </cell>
          <cell r="H175" t="str">
            <v>NIMT, NIST, NPL</v>
          </cell>
        </row>
        <row r="176">
          <cell r="A176" t="str">
            <v>SE-99152</v>
          </cell>
          <cell r="B176" t="str">
            <v>Standard Level Calibration Set</v>
          </cell>
          <cell r="C176" t="str">
            <v>Ando</v>
          </cell>
          <cell r="D176" t="str">
            <v>AD-4030</v>
          </cell>
          <cell r="E176" t="str">
            <v>59118501</v>
          </cell>
          <cell r="F176" t="str">
            <v>404-4152</v>
          </cell>
          <cell r="G176">
            <v>38474</v>
          </cell>
          <cell r="H176" t="str">
            <v>NIMT, NIST, NPL</v>
          </cell>
        </row>
        <row r="177">
          <cell r="A177" t="str">
            <v>SE-99153</v>
          </cell>
          <cell r="B177" t="str">
            <v>PAL Vector Scope</v>
          </cell>
          <cell r="C177" t="str">
            <v>Tektronix</v>
          </cell>
          <cell r="D177" t="str">
            <v>521A</v>
          </cell>
          <cell r="E177" t="str">
            <v>302676</v>
          </cell>
          <cell r="F177" t="str">
            <v>NEFE-04-0059</v>
          </cell>
          <cell r="G177">
            <v>38666</v>
          </cell>
          <cell r="H177" t="str">
            <v>NMIJ</v>
          </cell>
        </row>
        <row r="178">
          <cell r="A178" t="str">
            <v>SE-99154</v>
          </cell>
          <cell r="B178" t="str">
            <v>NTSC Vector Scope</v>
          </cell>
          <cell r="C178" t="str">
            <v>Tektronix</v>
          </cell>
          <cell r="D178" t="str">
            <v>520A</v>
          </cell>
          <cell r="E178" t="str">
            <v>300797</v>
          </cell>
          <cell r="F178" t="str">
            <v>NEFE-04-0060</v>
          </cell>
          <cell r="G178">
            <v>38666</v>
          </cell>
          <cell r="H178" t="str">
            <v>NMIJ</v>
          </cell>
        </row>
        <row r="179">
          <cell r="A179" t="str">
            <v>SE-99155</v>
          </cell>
          <cell r="B179" t="str">
            <v>NTSC TV Generator</v>
          </cell>
          <cell r="C179" t="str">
            <v>Tektronix</v>
          </cell>
          <cell r="D179" t="str">
            <v>1410</v>
          </cell>
          <cell r="E179" t="str">
            <v>301563</v>
          </cell>
          <cell r="F179" t="str">
            <v>NEFE-04-0053</v>
          </cell>
          <cell r="G179">
            <v>38666</v>
          </cell>
          <cell r="H179" t="str">
            <v>NMIJ</v>
          </cell>
        </row>
        <row r="180">
          <cell r="A180" t="str">
            <v>SE-99156</v>
          </cell>
          <cell r="B180" t="str">
            <v>PAL TV Generator</v>
          </cell>
          <cell r="C180" t="str">
            <v>Tektronix</v>
          </cell>
          <cell r="D180" t="str">
            <v>1411</v>
          </cell>
          <cell r="E180" t="str">
            <v>B012513</v>
          </cell>
          <cell r="F180" t="str">
            <v>NEFE-04-0052</v>
          </cell>
          <cell r="G180">
            <v>38666</v>
          </cell>
          <cell r="H180" t="str">
            <v>NMIJ</v>
          </cell>
        </row>
        <row r="181">
          <cell r="A181" t="str">
            <v>SE-99157</v>
          </cell>
          <cell r="B181" t="str">
            <v>Telephone Unit Tester</v>
          </cell>
          <cell r="C181" t="str">
            <v>Ando</v>
          </cell>
          <cell r="D181" t="str">
            <v>AE9303</v>
          </cell>
          <cell r="E181" t="str">
            <v>40144609</v>
          </cell>
          <cell r="F181" t="str">
            <v>404-4157</v>
          </cell>
          <cell r="G181">
            <v>38624</v>
          </cell>
          <cell r="H181" t="str">
            <v>NIMT</v>
          </cell>
        </row>
        <row r="182">
          <cell r="A182" t="str">
            <v>SE-99158</v>
          </cell>
          <cell r="B182" t="str">
            <v>Retardation Coil Set</v>
          </cell>
          <cell r="C182" t="str">
            <v>Oi Electric</v>
          </cell>
          <cell r="D182" t="str">
            <v>RC-101</v>
          </cell>
          <cell r="E182" t="str">
            <v>90369</v>
          </cell>
          <cell r="F182" t="str">
            <v>Calibration not required</v>
          </cell>
          <cell r="G182">
            <v>0</v>
          </cell>
          <cell r="H182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-05"/>
      <sheetName val="Uncert  5520A"/>
      <sheetName val="Sheet2"/>
    </sheetNames>
    <sheetDataSet>
      <sheetData sheetId="0"/>
      <sheetData sheetId="1"/>
      <sheetData sheetId="2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NIMT: EL-0228/03</v>
          </cell>
          <cell r="G3">
            <v>38280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CIC: CE 040064</v>
          </cell>
          <cell r="G6">
            <v>38643</v>
          </cell>
          <cell r="H6" t="str">
            <v>NIMT</v>
          </cell>
        </row>
        <row r="7">
          <cell r="A7" t="str">
            <v>SE-00082</v>
          </cell>
          <cell r="B7" t="str">
            <v>Digital Oscilloscope</v>
          </cell>
          <cell r="C7" t="str">
            <v>Tektronix</v>
          </cell>
          <cell r="D7" t="str">
            <v>TDS540A</v>
          </cell>
          <cell r="E7" t="str">
            <v>B011579</v>
          </cell>
          <cell r="F7" t="str">
            <v>404-4082</v>
          </cell>
          <cell r="G7">
            <v>38392</v>
          </cell>
          <cell r="H7" t="str">
            <v>NIMT, NIST</v>
          </cell>
        </row>
        <row r="8">
          <cell r="A8" t="str">
            <v>SE-00092</v>
          </cell>
          <cell r="B8" t="str">
            <v>Universal Counter</v>
          </cell>
          <cell r="C8" t="str">
            <v>Advantest</v>
          </cell>
          <cell r="D8" t="str">
            <v>TR5822</v>
          </cell>
          <cell r="E8" t="str">
            <v>30700964</v>
          </cell>
          <cell r="F8" t="str">
            <v>404-4092</v>
          </cell>
          <cell r="G8">
            <v>38468</v>
          </cell>
          <cell r="H8" t="str">
            <v>NIMT, NIST, NPL</v>
          </cell>
        </row>
        <row r="9">
          <cell r="A9" t="str">
            <v>SE-00145</v>
          </cell>
          <cell r="B9" t="str">
            <v>VHF Attenuator</v>
          </cell>
          <cell r="C9" t="str">
            <v>HP</v>
          </cell>
          <cell r="D9" t="str">
            <v>355D</v>
          </cell>
          <cell r="E9" t="str">
            <v>3646A47705</v>
          </cell>
          <cell r="F9" t="str">
            <v>404-4145</v>
          </cell>
          <cell r="G9">
            <v>38639</v>
          </cell>
          <cell r="H9" t="str">
            <v>NIMT, NIST, NPL</v>
          </cell>
        </row>
        <row r="10">
          <cell r="A10" t="str">
            <v>SE-01008</v>
          </cell>
          <cell r="B10" t="str">
            <v>Multi-Product Calibrator</v>
          </cell>
          <cell r="C10" t="str">
            <v>Fluke</v>
          </cell>
          <cell r="D10" t="str">
            <v>5520A</v>
          </cell>
          <cell r="E10" t="str">
            <v>7775007</v>
          </cell>
          <cell r="F10" t="str">
            <v>EL-0033/04</v>
          </cell>
          <cell r="G10">
            <v>38421</v>
          </cell>
          <cell r="H10" t="str">
            <v>NIMT</v>
          </cell>
        </row>
        <row r="11">
          <cell r="A11" t="str">
            <v>SE-01019</v>
          </cell>
          <cell r="B11" t="str">
            <v>Digital Voltmeter</v>
          </cell>
          <cell r="C11" t="str">
            <v>HP</v>
          </cell>
          <cell r="D11" t="str">
            <v>3455A</v>
          </cell>
          <cell r="E11" t="str">
            <v>2519A16968</v>
          </cell>
          <cell r="F11" t="str">
            <v>404-4019</v>
          </cell>
          <cell r="G11">
            <v>38589</v>
          </cell>
          <cell r="H11" t="str">
            <v>NIMT</v>
          </cell>
        </row>
        <row r="12">
          <cell r="A12" t="str">
            <v>SE-01020</v>
          </cell>
          <cell r="B12" t="str">
            <v>Digital Multimeter</v>
          </cell>
          <cell r="C12" t="str">
            <v>Agilent</v>
          </cell>
          <cell r="D12" t="str">
            <v>3458A-002</v>
          </cell>
          <cell r="E12" t="str">
            <v>2823A27401</v>
          </cell>
          <cell r="F12" t="str">
            <v>EL-0077/04</v>
          </cell>
          <cell r="G12">
            <v>38493</v>
          </cell>
          <cell r="H12" t="str">
            <v>NIMT</v>
          </cell>
        </row>
        <row r="13">
          <cell r="A13" t="str">
            <v>SE-01029</v>
          </cell>
          <cell r="B13" t="str">
            <v>High Voltage Digitalmeter</v>
          </cell>
          <cell r="C13" t="str">
            <v>Kikusui</v>
          </cell>
          <cell r="D13" t="str">
            <v>149-10A</v>
          </cell>
          <cell r="E13" t="str">
            <v>29031585</v>
          </cell>
          <cell r="F13" t="str">
            <v>104-3099</v>
          </cell>
          <cell r="G13">
            <v>38506</v>
          </cell>
          <cell r="H13" t="str">
            <v>NML, NPL</v>
          </cell>
        </row>
        <row r="14">
          <cell r="A14" t="str">
            <v>SE-01029</v>
          </cell>
          <cell r="B14" t="str">
            <v>High Voltage Digitalmeter</v>
          </cell>
          <cell r="C14" t="str">
            <v>Kikusui</v>
          </cell>
          <cell r="D14" t="str">
            <v>149-10A</v>
          </cell>
          <cell r="E14" t="str">
            <v>29031585</v>
          </cell>
          <cell r="F14" t="str">
            <v>EEL.BP.8/1047</v>
          </cell>
          <cell r="G14">
            <v>38652</v>
          </cell>
          <cell r="H14" t="str">
            <v>NIMT</v>
          </cell>
        </row>
        <row r="15">
          <cell r="A15" t="str">
            <v>SE-01031</v>
          </cell>
          <cell r="B15" t="str">
            <v>High Voltage Power Ampliflier</v>
          </cell>
          <cell r="C15" t="str">
            <v>Trek</v>
          </cell>
          <cell r="D15" t="str">
            <v>10/10B</v>
          </cell>
          <cell r="E15" t="str">
            <v>560</v>
          </cell>
          <cell r="F15" t="str">
            <v>104-3150</v>
          </cell>
          <cell r="G15">
            <v>38548</v>
          </cell>
          <cell r="H15" t="str">
            <v>NML, NPL</v>
          </cell>
        </row>
        <row r="16">
          <cell r="A16" t="str">
            <v>SE-01077</v>
          </cell>
          <cell r="B16" t="str">
            <v>LCR Standard</v>
          </cell>
          <cell r="C16" t="str">
            <v>Sun JEM</v>
          </cell>
          <cell r="D16" t="str">
            <v>6100A</v>
          </cell>
          <cell r="E16" t="str">
            <v>990149</v>
          </cell>
          <cell r="F16" t="str">
            <v>404-4077</v>
          </cell>
          <cell r="G16">
            <v>38364</v>
          </cell>
          <cell r="H16" t="str">
            <v>NIMT, NMIJ</v>
          </cell>
        </row>
        <row r="17">
          <cell r="A17" t="str">
            <v>SE-01083</v>
          </cell>
          <cell r="B17" t="str">
            <v>Oscilloscope Calibrator</v>
          </cell>
          <cell r="C17" t="str">
            <v>Tektronix</v>
          </cell>
          <cell r="D17" t="str">
            <v>TM5003</v>
          </cell>
          <cell r="E17" t="str">
            <v>0010716</v>
          </cell>
          <cell r="F17" t="str">
            <v>Do not used this equipment</v>
          </cell>
          <cell r="G17">
            <v>0</v>
          </cell>
          <cell r="H17">
            <v>0</v>
          </cell>
        </row>
        <row r="18">
          <cell r="A18" t="str">
            <v>SE-01084</v>
          </cell>
          <cell r="B18" t="str">
            <v>Digitizing Oscilloscope</v>
          </cell>
          <cell r="C18" t="str">
            <v>HP</v>
          </cell>
          <cell r="D18" t="str">
            <v>54110D</v>
          </cell>
          <cell r="E18" t="str">
            <v>2733A01047</v>
          </cell>
          <cell r="F18" t="str">
            <v>404-4084</v>
          </cell>
          <cell r="G18">
            <v>38416</v>
          </cell>
          <cell r="H18" t="str">
            <v>NIMT, NIST</v>
          </cell>
        </row>
        <row r="19">
          <cell r="A19" t="str">
            <v>SE-02041</v>
          </cell>
          <cell r="B19" t="str">
            <v>Standard Resistor : 1Ohm</v>
          </cell>
          <cell r="C19" t="str">
            <v>Yokogawa</v>
          </cell>
          <cell r="D19" t="str">
            <v>2782-1</v>
          </cell>
          <cell r="E19" t="str">
            <v>N70G37</v>
          </cell>
          <cell r="F19" t="str">
            <v>NIMT: EL-0111/04</v>
          </cell>
          <cell r="G19">
            <v>38519</v>
          </cell>
          <cell r="H19" t="str">
            <v>NIMT</v>
          </cell>
        </row>
        <row r="20">
          <cell r="A20" t="str">
            <v>SE-02043</v>
          </cell>
          <cell r="B20" t="str">
            <v>Standard Resistor : 10Ohm</v>
          </cell>
          <cell r="C20" t="str">
            <v>Yokogawa</v>
          </cell>
          <cell r="D20">
            <v>2782</v>
          </cell>
          <cell r="E20" t="str">
            <v>N70E82</v>
          </cell>
          <cell r="F20" t="str">
            <v>404-4043</v>
          </cell>
          <cell r="G20">
            <v>38595</v>
          </cell>
          <cell r="H20" t="str">
            <v>NIMT</v>
          </cell>
        </row>
        <row r="21">
          <cell r="A21" t="str">
            <v>SE-02045</v>
          </cell>
          <cell r="B21" t="str">
            <v>Standard Resistor : 100Ohm</v>
          </cell>
          <cell r="C21" t="str">
            <v>Yokogawa</v>
          </cell>
          <cell r="D21">
            <v>2782</v>
          </cell>
          <cell r="E21" t="str">
            <v>N0D70</v>
          </cell>
          <cell r="F21" t="str">
            <v>404-4045</v>
          </cell>
          <cell r="G21">
            <v>38595</v>
          </cell>
          <cell r="H21" t="str">
            <v>NIMT</v>
          </cell>
        </row>
        <row r="22">
          <cell r="A22" t="str">
            <v>SE-02054</v>
          </cell>
          <cell r="B22" t="str">
            <v>Standard Resistor : 100GOhm</v>
          </cell>
          <cell r="C22" t="str">
            <v>Advantest</v>
          </cell>
          <cell r="D22" t="str">
            <v>TR45-11</v>
          </cell>
          <cell r="E22" t="str">
            <v>30820002</v>
          </cell>
          <cell r="F22" t="str">
            <v>NIMT: EL-0259/03</v>
          </cell>
          <cell r="G22">
            <v>38708</v>
          </cell>
          <cell r="H22" t="str">
            <v>NIMT</v>
          </cell>
        </row>
        <row r="23">
          <cell r="A23" t="str">
            <v>SE-02055</v>
          </cell>
          <cell r="B23" t="str">
            <v>Standard Resistor : 1 kOhm</v>
          </cell>
          <cell r="C23" t="str">
            <v>Yokogawa</v>
          </cell>
          <cell r="D23" t="str">
            <v>2782-1k</v>
          </cell>
          <cell r="E23" t="str">
            <v>N0D79</v>
          </cell>
          <cell r="F23" t="str">
            <v>NIMT: EL-0257/03</v>
          </cell>
          <cell r="G23">
            <v>38708</v>
          </cell>
          <cell r="H23" t="str">
            <v>NIMT</v>
          </cell>
        </row>
        <row r="24">
          <cell r="A24" t="str">
            <v>SE-02056</v>
          </cell>
          <cell r="B24" t="str">
            <v>Standard Resistor : 1TOhm</v>
          </cell>
          <cell r="C24" t="str">
            <v>Advantest</v>
          </cell>
          <cell r="D24" t="str">
            <v>TR45-12</v>
          </cell>
          <cell r="E24" t="str">
            <v>30980009</v>
          </cell>
          <cell r="F24" t="str">
            <v>NIMT: EL-0258/03</v>
          </cell>
          <cell r="G24">
            <v>38708</v>
          </cell>
          <cell r="H24" t="str">
            <v>NIMT</v>
          </cell>
        </row>
        <row r="25">
          <cell r="A25" t="str">
            <v>SE-02080</v>
          </cell>
          <cell r="B25" t="str">
            <v>CD Jitter calibrator</v>
          </cell>
          <cell r="C25" t="str">
            <v>Act Electronics</v>
          </cell>
          <cell r="D25" t="str">
            <v>3901</v>
          </cell>
          <cell r="E25" t="str">
            <v>D1KF0117</v>
          </cell>
          <cell r="F25" t="str">
            <v>404-4080</v>
          </cell>
          <cell r="G25">
            <v>38439</v>
          </cell>
          <cell r="H25" t="str">
            <v>NIMT</v>
          </cell>
        </row>
        <row r="26">
          <cell r="A26" t="str">
            <v>SE-02108</v>
          </cell>
          <cell r="B26" t="str">
            <v>Power Meter</v>
          </cell>
          <cell r="C26" t="str">
            <v>HP</v>
          </cell>
          <cell r="D26" t="str">
            <v>436A</v>
          </cell>
          <cell r="E26" t="str">
            <v>2347A17119</v>
          </cell>
          <cell r="F26" t="str">
            <v>404-4108</v>
          </cell>
          <cell r="G26">
            <v>38478</v>
          </cell>
          <cell r="H26" t="str">
            <v>NIMT, NIST, NPL</v>
          </cell>
        </row>
        <row r="27">
          <cell r="A27" t="str">
            <v>SE-02120</v>
          </cell>
          <cell r="B27" t="str">
            <v>Power Sensor : 50Ohm</v>
          </cell>
          <cell r="C27" t="str">
            <v>HP</v>
          </cell>
          <cell r="D27" t="str">
            <v>8484A</v>
          </cell>
          <cell r="E27" t="str">
            <v>2645A26129</v>
          </cell>
          <cell r="F27" t="str">
            <v>Thai Air: 104-4005</v>
          </cell>
          <cell r="G27">
            <v>38794</v>
          </cell>
          <cell r="H27" t="str">
            <v>NIST, NPL</v>
          </cell>
        </row>
        <row r="28">
          <cell r="A28" t="str">
            <v>SE-02121</v>
          </cell>
          <cell r="B28" t="str">
            <v>Power Sensor : 50Ohm</v>
          </cell>
          <cell r="C28" t="str">
            <v>HP</v>
          </cell>
          <cell r="D28" t="str">
            <v>8481A</v>
          </cell>
          <cell r="E28" t="str">
            <v>US37292380</v>
          </cell>
          <cell r="F28" t="str">
            <v>Thai Air: 104-4006</v>
          </cell>
          <cell r="G28">
            <v>38794</v>
          </cell>
          <cell r="H28" t="str">
            <v>NIST, NPL</v>
          </cell>
        </row>
        <row r="29">
          <cell r="A29" t="str">
            <v>SE-02132</v>
          </cell>
          <cell r="B29" t="str">
            <v>7mm Calibration Kit</v>
          </cell>
          <cell r="C29" t="str">
            <v>HP</v>
          </cell>
          <cell r="D29" t="str">
            <v>85031B</v>
          </cell>
          <cell r="E29" t="str">
            <v>SE02132</v>
          </cell>
          <cell r="F29" t="str">
            <v>404-4132</v>
          </cell>
          <cell r="G29">
            <v>38431</v>
          </cell>
          <cell r="H29" t="str">
            <v>NIMT, NIST, NPL</v>
          </cell>
        </row>
        <row r="30">
          <cell r="A30" t="str">
            <v>SE-02133</v>
          </cell>
          <cell r="B30" t="str">
            <v>Type N Calibration Kit</v>
          </cell>
          <cell r="C30" t="str">
            <v>HP</v>
          </cell>
          <cell r="D30" t="str">
            <v>85032B</v>
          </cell>
          <cell r="E30" t="str">
            <v>SE02133</v>
          </cell>
          <cell r="F30" t="str">
            <v>404-4133</v>
          </cell>
          <cell r="G30">
            <v>38431</v>
          </cell>
          <cell r="H30" t="str">
            <v>NIMT, NIST, NPL</v>
          </cell>
        </row>
        <row r="31">
          <cell r="A31" t="str">
            <v>SE-02134</v>
          </cell>
          <cell r="B31" t="str">
            <v>75Ohm Calibration Kit</v>
          </cell>
          <cell r="C31" t="str">
            <v>HP</v>
          </cell>
          <cell r="D31" t="str">
            <v>85036B</v>
          </cell>
          <cell r="E31" t="str">
            <v>04336 &amp; 03499</v>
          </cell>
          <cell r="F31" t="str">
            <v>404-4134</v>
          </cell>
          <cell r="G31">
            <v>38431</v>
          </cell>
          <cell r="H31" t="str">
            <v>NIMT, NIST, NPL</v>
          </cell>
        </row>
        <row r="32">
          <cell r="A32" t="str">
            <v>SE-02135</v>
          </cell>
          <cell r="B32" t="str">
            <v>RF Fixed Attenuator : 3dB</v>
          </cell>
          <cell r="C32" t="str">
            <v>HP</v>
          </cell>
          <cell r="D32" t="str">
            <v>8492A-003</v>
          </cell>
          <cell r="E32" t="str">
            <v>06974</v>
          </cell>
          <cell r="F32" t="str">
            <v>404-4135</v>
          </cell>
          <cell r="G32">
            <v>38467</v>
          </cell>
          <cell r="H32" t="str">
            <v>NIMT, NIST, NPL</v>
          </cell>
        </row>
        <row r="33">
          <cell r="A33" t="str">
            <v>SE-02136</v>
          </cell>
          <cell r="B33" t="str">
            <v>RF Fixed Attenuator : 6dB</v>
          </cell>
          <cell r="C33" t="str">
            <v>HP</v>
          </cell>
          <cell r="D33" t="str">
            <v>8492A-006</v>
          </cell>
          <cell r="E33" t="str">
            <v>4825</v>
          </cell>
          <cell r="F33" t="str">
            <v>404-4136</v>
          </cell>
          <cell r="G33">
            <v>38467</v>
          </cell>
          <cell r="H33" t="str">
            <v>NIMT, NIST, NPL</v>
          </cell>
        </row>
        <row r="34">
          <cell r="A34" t="str">
            <v>SE-02137</v>
          </cell>
          <cell r="B34" t="str">
            <v>RF Fixed Attenuator : 6dB</v>
          </cell>
          <cell r="C34" t="str">
            <v>Tektronix</v>
          </cell>
          <cell r="D34" t="str">
            <v>011-0069-02</v>
          </cell>
          <cell r="E34" t="str">
            <v>SE02137</v>
          </cell>
          <cell r="F34" t="str">
            <v>404-4137</v>
          </cell>
          <cell r="G34">
            <v>38533</v>
          </cell>
          <cell r="H34" t="str">
            <v>NIMT, NIST, NPL</v>
          </cell>
        </row>
        <row r="35">
          <cell r="A35" t="str">
            <v>SE-02138</v>
          </cell>
          <cell r="B35" t="str">
            <v>RF Fixed Attenuator : 10dB</v>
          </cell>
          <cell r="C35" t="str">
            <v>HP</v>
          </cell>
          <cell r="D35" t="str">
            <v>8492A-010</v>
          </cell>
          <cell r="E35" t="str">
            <v>6035</v>
          </cell>
          <cell r="F35" t="str">
            <v>404-4138</v>
          </cell>
          <cell r="G35">
            <v>38467</v>
          </cell>
          <cell r="H35" t="str">
            <v>NIMT, NIST, NPL</v>
          </cell>
        </row>
        <row r="36">
          <cell r="A36" t="str">
            <v>SE-02139</v>
          </cell>
          <cell r="B36" t="str">
            <v>RF Fixed Attenuator : 14dB</v>
          </cell>
          <cell r="C36" t="str">
            <v>Tektronix</v>
          </cell>
          <cell r="D36" t="str">
            <v>011-0060-02</v>
          </cell>
          <cell r="E36" t="str">
            <v>SE02139</v>
          </cell>
          <cell r="F36" t="str">
            <v>404-4139</v>
          </cell>
          <cell r="G36">
            <v>38533</v>
          </cell>
          <cell r="H36" t="str">
            <v>NIMT, NIST, NPL</v>
          </cell>
        </row>
        <row r="37">
          <cell r="A37" t="str">
            <v>SE-02140</v>
          </cell>
          <cell r="B37" t="str">
            <v>RF Fixed Attenuator : 20dB</v>
          </cell>
          <cell r="C37" t="str">
            <v>HP</v>
          </cell>
          <cell r="D37" t="str">
            <v>8492A-020</v>
          </cell>
          <cell r="E37" t="str">
            <v>12399</v>
          </cell>
          <cell r="F37" t="str">
            <v>404-4140</v>
          </cell>
          <cell r="G37">
            <v>38467</v>
          </cell>
          <cell r="H37" t="str">
            <v>NIMT, NIST, NPL</v>
          </cell>
        </row>
        <row r="38">
          <cell r="A38" t="str">
            <v>SE-02141</v>
          </cell>
          <cell r="B38" t="str">
            <v>RF Fixed Attenuator : 20dB</v>
          </cell>
          <cell r="C38" t="str">
            <v>Tektronix</v>
          </cell>
          <cell r="D38" t="str">
            <v>011-0059-02</v>
          </cell>
          <cell r="E38" t="str">
            <v>SE02141</v>
          </cell>
          <cell r="F38" t="str">
            <v>404-4141</v>
          </cell>
          <cell r="G38">
            <v>38533</v>
          </cell>
          <cell r="H38" t="str">
            <v>NIMT, NIST, NPL</v>
          </cell>
        </row>
        <row r="39">
          <cell r="A39" t="str">
            <v>SE-02142</v>
          </cell>
          <cell r="B39" t="str">
            <v>RF Fixed Attenuator : 20dB</v>
          </cell>
          <cell r="C39" t="str">
            <v>Tektronix</v>
          </cell>
          <cell r="D39" t="str">
            <v>011-0059-02</v>
          </cell>
          <cell r="E39" t="str">
            <v>SE02142</v>
          </cell>
          <cell r="F39" t="str">
            <v>404-4142</v>
          </cell>
          <cell r="G39">
            <v>38533</v>
          </cell>
          <cell r="H39" t="str">
            <v>NIMT, NIST, NPL</v>
          </cell>
        </row>
        <row r="40">
          <cell r="A40" t="str">
            <v>SE-02160</v>
          </cell>
          <cell r="B40" t="str">
            <v>Streo Signal Demodulator</v>
          </cell>
          <cell r="C40" t="str">
            <v>Meguro</v>
          </cell>
          <cell r="D40" t="str">
            <v>MDA456A</v>
          </cell>
          <cell r="E40" t="str">
            <v>71020150</v>
          </cell>
          <cell r="F40" t="str">
            <v>404-4160</v>
          </cell>
          <cell r="G40">
            <v>38390</v>
          </cell>
          <cell r="H40" t="str">
            <v>NIMT, NIST, NPL</v>
          </cell>
        </row>
        <row r="41">
          <cell r="A41" t="str">
            <v>SE-02161</v>
          </cell>
          <cell r="B41" t="str">
            <v>Digital Multimeter</v>
          </cell>
          <cell r="C41" t="str">
            <v>HP</v>
          </cell>
          <cell r="D41" t="str">
            <v>3478A</v>
          </cell>
          <cell r="E41" t="str">
            <v>2911A58311</v>
          </cell>
          <cell r="F41" t="str">
            <v>Do not used this equipment</v>
          </cell>
          <cell r="G41">
            <v>0</v>
          </cell>
          <cell r="H41">
            <v>0</v>
          </cell>
        </row>
        <row r="42">
          <cell r="A42" t="str">
            <v>SE-02162</v>
          </cell>
          <cell r="B42" t="str">
            <v>Oscilloscope</v>
          </cell>
          <cell r="C42" t="str">
            <v>Panasonic</v>
          </cell>
          <cell r="D42" t="str">
            <v>VP-5512A</v>
          </cell>
          <cell r="E42" t="str">
            <v>059299D125</v>
          </cell>
          <cell r="F42" t="str">
            <v>404-4162</v>
          </cell>
          <cell r="G42">
            <v>38574</v>
          </cell>
          <cell r="H42" t="str">
            <v>NIMT, NIST</v>
          </cell>
        </row>
        <row r="43">
          <cell r="A43" t="str">
            <v>SE-03007</v>
          </cell>
          <cell r="B43" t="str">
            <v>Multi-Function Calibrator</v>
          </cell>
          <cell r="C43" t="str">
            <v>Fluke</v>
          </cell>
          <cell r="D43" t="str">
            <v>5700A-Wideband</v>
          </cell>
          <cell r="E43" t="str">
            <v>4870012</v>
          </cell>
          <cell r="F43" t="str">
            <v>404-4007</v>
          </cell>
          <cell r="G43">
            <v>38545</v>
          </cell>
          <cell r="H43" t="str">
            <v>NIMT, NIST</v>
          </cell>
        </row>
        <row r="44">
          <cell r="A44" t="str">
            <v>SE-03163</v>
          </cell>
          <cell r="B44" t="str">
            <v>Digital Multimeter</v>
          </cell>
          <cell r="C44" t="str">
            <v>Tektronix</v>
          </cell>
          <cell r="D44" t="str">
            <v>DM2510G</v>
          </cell>
          <cell r="E44" t="str">
            <v>TW50382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SE-03164</v>
          </cell>
          <cell r="B45" t="str">
            <v>Digital Multimeter</v>
          </cell>
          <cell r="C45" t="str">
            <v>Fluke</v>
          </cell>
          <cell r="D45" t="str">
            <v>8840A</v>
          </cell>
          <cell r="E45" t="str">
            <v>5061032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SE-03165</v>
          </cell>
          <cell r="B46" t="str">
            <v>Universal Counter</v>
          </cell>
          <cell r="C46" t="str">
            <v>Agilent</v>
          </cell>
          <cell r="D46" t="str">
            <v>53132A</v>
          </cell>
          <cell r="E46" t="str">
            <v>SG40003568</v>
          </cell>
          <cell r="F46" t="str">
            <v>404-4165</v>
          </cell>
          <cell r="G46">
            <v>38498</v>
          </cell>
          <cell r="H46" t="str">
            <v>NIMT, NIST, NPL</v>
          </cell>
        </row>
        <row r="47">
          <cell r="A47" t="str">
            <v>SE-03166</v>
          </cell>
          <cell r="B47" t="str">
            <v>Fixed Attenuator : 30dB</v>
          </cell>
          <cell r="C47" t="str">
            <v>Agilent</v>
          </cell>
          <cell r="D47" t="str">
            <v>8493C-030</v>
          </cell>
          <cell r="E47" t="str">
            <v>58665</v>
          </cell>
          <cell r="F47" t="str">
            <v>8493C58665</v>
          </cell>
          <cell r="G47">
            <v>38847</v>
          </cell>
          <cell r="H47" t="str">
            <v>NIST</v>
          </cell>
        </row>
        <row r="48">
          <cell r="A48" t="str">
            <v>SE-03167</v>
          </cell>
          <cell r="B48" t="str">
            <v>Fixed Attenuator : 40dB</v>
          </cell>
          <cell r="C48" t="str">
            <v>Agilent</v>
          </cell>
          <cell r="D48" t="str">
            <v>8493C-040</v>
          </cell>
          <cell r="E48" t="str">
            <v>59204</v>
          </cell>
          <cell r="F48" t="str">
            <v>8493C59204</v>
          </cell>
          <cell r="G48">
            <v>38847</v>
          </cell>
          <cell r="H48" t="str">
            <v>NIST</v>
          </cell>
        </row>
        <row r="49">
          <cell r="A49" t="str">
            <v>SE-03168</v>
          </cell>
          <cell r="B49" t="str">
            <v>Spectrum Analyzer</v>
          </cell>
          <cell r="C49" t="str">
            <v>Advantest</v>
          </cell>
          <cell r="D49" t="str">
            <v>R3465</v>
          </cell>
          <cell r="E49" t="str">
            <v>B010264</v>
          </cell>
          <cell r="F49" t="str">
            <v>404-4168</v>
          </cell>
          <cell r="G49">
            <v>38536</v>
          </cell>
          <cell r="H49" t="str">
            <v>NIMT, NIST, NPL</v>
          </cell>
        </row>
        <row r="50">
          <cell r="A50" t="str">
            <v>SE-03169</v>
          </cell>
          <cell r="B50" t="str">
            <v>Synthesized Func./Sweep Gen.</v>
          </cell>
          <cell r="C50" t="str">
            <v>HP</v>
          </cell>
          <cell r="D50" t="str">
            <v>3325B</v>
          </cell>
          <cell r="E50" t="str">
            <v>2847A05348</v>
          </cell>
          <cell r="F50" t="str">
            <v>404-4169</v>
          </cell>
          <cell r="G50">
            <v>38536</v>
          </cell>
          <cell r="H50" t="str">
            <v>NIMT, NIST, NPL</v>
          </cell>
        </row>
        <row r="51">
          <cell r="A51" t="str">
            <v>SE-03170</v>
          </cell>
          <cell r="B51" t="str">
            <v>Standard Resistor : 100kOhm</v>
          </cell>
          <cell r="C51" t="str">
            <v>Yokogawa</v>
          </cell>
          <cell r="D51" t="str">
            <v>2792-100k</v>
          </cell>
          <cell r="E51" t="str">
            <v>N74A10</v>
          </cell>
          <cell r="F51" t="str">
            <v>NIMT: EL-0256/03</v>
          </cell>
          <cell r="G51">
            <v>38708</v>
          </cell>
          <cell r="H51" t="str">
            <v>NIST</v>
          </cell>
        </row>
        <row r="52">
          <cell r="A52" t="str">
            <v>SE-03171</v>
          </cell>
          <cell r="B52" t="str">
            <v>Standard Resistor : 10kOhm</v>
          </cell>
          <cell r="C52" t="str">
            <v>Yokogawa</v>
          </cell>
          <cell r="D52" t="str">
            <v>2782-10k</v>
          </cell>
          <cell r="E52" t="str">
            <v>N9K123</v>
          </cell>
          <cell r="F52" t="str">
            <v>NIMT: EL-0255/03</v>
          </cell>
          <cell r="G52">
            <v>38708</v>
          </cell>
          <cell r="H52" t="str">
            <v>NIST</v>
          </cell>
        </row>
        <row r="53">
          <cell r="A53" t="str">
            <v>SE-03172</v>
          </cell>
          <cell r="B53" t="str">
            <v>Calibration Standard</v>
          </cell>
          <cell r="C53" t="str">
            <v>HP</v>
          </cell>
          <cell r="D53" t="str">
            <v>16074A</v>
          </cell>
          <cell r="E53" t="str">
            <v>2325J00540</v>
          </cell>
          <cell r="F53" t="str">
            <v>404-4172</v>
          </cell>
          <cell r="G53">
            <v>38574</v>
          </cell>
          <cell r="H53" t="str">
            <v>NIMT, NMIJ</v>
          </cell>
        </row>
        <row r="54">
          <cell r="A54" t="str">
            <v>SE-04173</v>
          </cell>
          <cell r="B54" t="str">
            <v>Digital Multimeter</v>
          </cell>
          <cell r="C54" t="str">
            <v>Agilent</v>
          </cell>
          <cell r="D54" t="str">
            <v>34401A</v>
          </cell>
          <cell r="E54" t="str">
            <v>MY41051778</v>
          </cell>
          <cell r="F54" t="str">
            <v>ELE/G-04/0092</v>
          </cell>
          <cell r="G54">
            <v>38533</v>
          </cell>
          <cell r="H54" t="str">
            <v>NIMT</v>
          </cell>
        </row>
        <row r="55">
          <cell r="A55" t="str">
            <v>SE-04174</v>
          </cell>
          <cell r="B55" t="str">
            <v>Multi-Product Calibrator</v>
          </cell>
          <cell r="C55" t="str">
            <v>Fluke</v>
          </cell>
          <cell r="D55" t="str">
            <v>5520A + SC600</v>
          </cell>
          <cell r="E55" t="str">
            <v>7395202</v>
          </cell>
          <cell r="F55" t="str">
            <v>404-4174</v>
          </cell>
          <cell r="G55">
            <v>38625</v>
          </cell>
          <cell r="H55" t="str">
            <v>NIMT</v>
          </cell>
        </row>
        <row r="56">
          <cell r="A56" t="str">
            <v>SE-04175</v>
          </cell>
          <cell r="B56" t="str">
            <v>VSA Series Transmitter Tester</v>
          </cell>
          <cell r="C56" t="str">
            <v>HP</v>
          </cell>
          <cell r="D56" t="str">
            <v>E4406A</v>
          </cell>
          <cell r="E56" t="str">
            <v>US39480731</v>
          </cell>
          <cell r="F56" t="str">
            <v>404-4175</v>
          </cell>
          <cell r="G56">
            <v>38655</v>
          </cell>
          <cell r="H56" t="str">
            <v>NIMT, NIST, NPL</v>
          </cell>
        </row>
        <row r="57">
          <cell r="A57" t="str">
            <v>SE-04176</v>
          </cell>
          <cell r="B57" t="str">
            <v>8360 Series Synthesized Sweeper</v>
          </cell>
          <cell r="C57" t="str">
            <v>HP</v>
          </cell>
          <cell r="D57" t="str">
            <v>83260A</v>
          </cell>
          <cell r="E57" t="str">
            <v>3009A00390</v>
          </cell>
          <cell r="F57" t="str">
            <v>404-4176</v>
          </cell>
          <cell r="G57">
            <v>0</v>
          </cell>
          <cell r="H57" t="str">
            <v>NIMT, NIST, NPL</v>
          </cell>
        </row>
        <row r="58">
          <cell r="A58" t="str">
            <v>SE-04177</v>
          </cell>
          <cell r="B58" t="str">
            <v>ESG-D Series Signal Generator</v>
          </cell>
          <cell r="C58" t="str">
            <v>HP</v>
          </cell>
          <cell r="D58" t="str">
            <v>E4433B</v>
          </cell>
          <cell r="E58" t="str">
            <v>US39341036</v>
          </cell>
          <cell r="F58" t="str">
            <v>404-4177</v>
          </cell>
          <cell r="G58">
            <v>0</v>
          </cell>
          <cell r="H58" t="str">
            <v>NIMT, NIST, NPL</v>
          </cell>
        </row>
        <row r="59">
          <cell r="A59" t="str">
            <v>SE-04178</v>
          </cell>
          <cell r="B59" t="str">
            <v>Power Meter</v>
          </cell>
          <cell r="C59" t="str">
            <v>HP</v>
          </cell>
          <cell r="D59" t="str">
            <v>E4419B</v>
          </cell>
          <cell r="E59">
            <v>0</v>
          </cell>
          <cell r="F59" t="str">
            <v>404-4178</v>
          </cell>
          <cell r="G59">
            <v>0</v>
          </cell>
          <cell r="H59" t="str">
            <v>NIMT, NIST, NPL</v>
          </cell>
        </row>
        <row r="60">
          <cell r="A60" t="str">
            <v>SE-04179</v>
          </cell>
          <cell r="B60" t="str">
            <v>AC Measurement System</v>
          </cell>
          <cell r="C60" t="str">
            <v>Fluke</v>
          </cell>
          <cell r="D60" t="str">
            <v>5790A-WB</v>
          </cell>
          <cell r="E60" t="str">
            <v>5510033</v>
          </cell>
          <cell r="F60" t="str">
            <v>404-4179</v>
          </cell>
          <cell r="G60">
            <v>38403</v>
          </cell>
          <cell r="H60" t="str">
            <v>NMIJ</v>
          </cell>
        </row>
        <row r="61">
          <cell r="A61" t="str">
            <v>SE-99001</v>
          </cell>
          <cell r="B61" t="str">
            <v>DC Standard</v>
          </cell>
          <cell r="C61" t="str">
            <v>Fluke</v>
          </cell>
          <cell r="D61" t="str">
            <v>732B</v>
          </cell>
          <cell r="E61" t="str">
            <v>7135010</v>
          </cell>
          <cell r="F61" t="str">
            <v>NIMT: EL-0032/04</v>
          </cell>
          <cell r="G61">
            <v>38766</v>
          </cell>
          <cell r="H61" t="str">
            <v>NIMT</v>
          </cell>
        </row>
        <row r="62">
          <cell r="A62" t="str">
            <v>SE-99003</v>
          </cell>
          <cell r="B62" t="str">
            <v>Calibrator/Source</v>
          </cell>
          <cell r="C62" t="str">
            <v>Keithley</v>
          </cell>
          <cell r="D62">
            <v>263</v>
          </cell>
          <cell r="E62" t="str">
            <v>0561936</v>
          </cell>
          <cell r="F62" t="str">
            <v>403-4003</v>
          </cell>
          <cell r="G62">
            <v>38339</v>
          </cell>
          <cell r="H62" t="str">
            <v>NIMT</v>
          </cell>
        </row>
        <row r="63">
          <cell r="A63" t="str">
            <v>SE-99004</v>
          </cell>
          <cell r="B63" t="str">
            <v>DC Calibration Set</v>
          </cell>
          <cell r="C63" t="str">
            <v>Yokogawa</v>
          </cell>
          <cell r="D63">
            <v>2560</v>
          </cell>
          <cell r="E63" t="str">
            <v>55BL9039</v>
          </cell>
          <cell r="F63" t="str">
            <v>ELE/G-04/0066</v>
          </cell>
          <cell r="G63">
            <v>38504</v>
          </cell>
          <cell r="H63" t="str">
            <v>NIMT, NIST</v>
          </cell>
        </row>
        <row r="64">
          <cell r="A64" t="str">
            <v>SE-99005</v>
          </cell>
          <cell r="B64" t="str">
            <v>AC Voltage Current Standard</v>
          </cell>
          <cell r="C64" t="str">
            <v>Yokogawa</v>
          </cell>
          <cell r="D64" t="str">
            <v>2558-00</v>
          </cell>
          <cell r="E64" t="str">
            <v>55AY9023</v>
          </cell>
          <cell r="F64" t="str">
            <v>ELE/G-04/0065</v>
          </cell>
          <cell r="G64">
            <v>38504</v>
          </cell>
          <cell r="H64" t="str">
            <v>NIMT, NIST</v>
          </cell>
        </row>
        <row r="65">
          <cell r="A65" t="str">
            <v>SE-99006</v>
          </cell>
          <cell r="B65" t="str">
            <v>Multi-Product Calibrator</v>
          </cell>
          <cell r="C65" t="str">
            <v>Fluke</v>
          </cell>
          <cell r="D65" t="str">
            <v>5500A-SC300</v>
          </cell>
          <cell r="E65" t="str">
            <v>6490021</v>
          </cell>
          <cell r="F65" t="str">
            <v>404-4006</v>
          </cell>
          <cell r="G65">
            <v>38386</v>
          </cell>
          <cell r="H65" t="str">
            <v>NIMT, NIST</v>
          </cell>
        </row>
        <row r="66">
          <cell r="A66" t="str">
            <v>SE-99010</v>
          </cell>
          <cell r="B66" t="str">
            <v>Amplifier</v>
          </cell>
          <cell r="C66" t="str">
            <v>Fluke</v>
          </cell>
          <cell r="D66" t="str">
            <v>5725A</v>
          </cell>
          <cell r="E66" t="str">
            <v>6485001</v>
          </cell>
          <cell r="F66" t="str">
            <v>NIMT: EL-0229/03</v>
          </cell>
          <cell r="G66">
            <v>38280</v>
          </cell>
          <cell r="H66" t="str">
            <v>NIMT</v>
          </cell>
        </row>
        <row r="67">
          <cell r="A67" t="str">
            <v>SE-99011</v>
          </cell>
          <cell r="B67" t="str">
            <v>Portable Calibrator</v>
          </cell>
          <cell r="C67" t="str">
            <v>Yokogawa</v>
          </cell>
          <cell r="D67">
            <v>2422</v>
          </cell>
          <cell r="E67" t="str">
            <v>65MD0433</v>
          </cell>
          <cell r="F67" t="str">
            <v>404-4011</v>
          </cell>
          <cell r="G67">
            <v>38358</v>
          </cell>
          <cell r="H67" t="str">
            <v>NIMT</v>
          </cell>
        </row>
        <row r="68">
          <cell r="A68" t="str">
            <v>SE-99012</v>
          </cell>
          <cell r="B68" t="str">
            <v>Digital Multimeter</v>
          </cell>
          <cell r="C68" t="str">
            <v>HP</v>
          </cell>
          <cell r="D68" t="str">
            <v>3458A-002</v>
          </cell>
          <cell r="E68" t="str">
            <v>2823A12137</v>
          </cell>
          <cell r="F68" t="str">
            <v>404-4012</v>
          </cell>
          <cell r="G68">
            <v>38694</v>
          </cell>
          <cell r="H68" t="str">
            <v>NIMT</v>
          </cell>
        </row>
        <row r="69">
          <cell r="A69" t="str">
            <v>SE-99013</v>
          </cell>
          <cell r="B69" t="str">
            <v>RMS Voltmeter</v>
          </cell>
          <cell r="C69" t="str">
            <v>HP</v>
          </cell>
          <cell r="D69" t="str">
            <v>3400B</v>
          </cell>
          <cell r="E69" t="str">
            <v>3241A01159</v>
          </cell>
          <cell r="F69" t="str">
            <v>404-4013</v>
          </cell>
          <cell r="G69">
            <v>38360</v>
          </cell>
          <cell r="H69" t="str">
            <v>NIMT, NIST</v>
          </cell>
        </row>
        <row r="70">
          <cell r="A70" t="str">
            <v>SE-99014</v>
          </cell>
          <cell r="B70" t="str">
            <v>Digital Multimeter</v>
          </cell>
          <cell r="C70" t="str">
            <v>HP</v>
          </cell>
          <cell r="D70" t="str">
            <v>34401A</v>
          </cell>
          <cell r="E70" t="str">
            <v>US36051808</v>
          </cell>
          <cell r="F70" t="str">
            <v>404-4014</v>
          </cell>
          <cell r="G70">
            <v>38480</v>
          </cell>
          <cell r="H70" t="str">
            <v>NIMT</v>
          </cell>
        </row>
        <row r="71">
          <cell r="A71" t="str">
            <v>SE-99015</v>
          </cell>
          <cell r="B71" t="str">
            <v>Digital Multimeter</v>
          </cell>
          <cell r="C71" t="str">
            <v>Yokogawa</v>
          </cell>
          <cell r="D71" t="str">
            <v>7537-01</v>
          </cell>
          <cell r="E71" t="str">
            <v>8C00496</v>
          </cell>
          <cell r="F71" t="str">
            <v>ELE/G-04/0055</v>
          </cell>
          <cell r="G71">
            <v>38483</v>
          </cell>
          <cell r="H71" t="str">
            <v>NIMT</v>
          </cell>
        </row>
        <row r="72">
          <cell r="A72" t="str">
            <v>SE-99016</v>
          </cell>
          <cell r="B72" t="str">
            <v>Digital Electrometer</v>
          </cell>
          <cell r="C72" t="str">
            <v>Keithley</v>
          </cell>
          <cell r="D72">
            <v>617</v>
          </cell>
          <cell r="E72" t="str">
            <v>0563306</v>
          </cell>
          <cell r="F72" t="str">
            <v>403-4016</v>
          </cell>
          <cell r="G72">
            <v>38336</v>
          </cell>
          <cell r="H72" t="str">
            <v>NIMT</v>
          </cell>
        </row>
        <row r="73">
          <cell r="A73" t="str">
            <v>SE-99017</v>
          </cell>
          <cell r="B73" t="str">
            <v>Multifunction Transfer Standard</v>
          </cell>
          <cell r="C73" t="str">
            <v>Wavetek</v>
          </cell>
          <cell r="D73" t="str">
            <v>4950</v>
          </cell>
          <cell r="E73" t="str">
            <v>38173</v>
          </cell>
          <cell r="F73" t="str">
            <v>ELE-04/1041</v>
          </cell>
          <cell r="G73">
            <v>38387</v>
          </cell>
          <cell r="H73" t="str">
            <v>NIMT</v>
          </cell>
        </row>
        <row r="74">
          <cell r="A74" t="str">
            <v>SE-99022</v>
          </cell>
          <cell r="B74" t="str">
            <v>Primary DC/AC Shunt</v>
          </cell>
          <cell r="C74" t="str">
            <v>Holt</v>
          </cell>
          <cell r="D74" t="str">
            <v>HCS-1</v>
          </cell>
          <cell r="E74" t="str">
            <v>0943500001351</v>
          </cell>
          <cell r="F74" t="str">
            <v>NEFE: 03-0005</v>
          </cell>
          <cell r="G74">
            <v>38515</v>
          </cell>
          <cell r="H74" t="str">
            <v>NIST</v>
          </cell>
        </row>
        <row r="75">
          <cell r="A75" t="str">
            <v>SE-99023</v>
          </cell>
          <cell r="B75" t="str">
            <v>Primary DC/AC Shunt</v>
          </cell>
          <cell r="C75" t="str">
            <v>Holt</v>
          </cell>
          <cell r="D75" t="str">
            <v>HCS-2</v>
          </cell>
          <cell r="E75" t="str">
            <v>0943500001351</v>
          </cell>
          <cell r="F75" t="str">
            <v>NIMT: EL-0211/04</v>
          </cell>
          <cell r="G75">
            <v>39022</v>
          </cell>
          <cell r="H75" t="str">
            <v>NIMT</v>
          </cell>
        </row>
        <row r="76">
          <cell r="A76" t="str">
            <v>SE-99023</v>
          </cell>
          <cell r="B76" t="str">
            <v>Electronic Load</v>
          </cell>
          <cell r="C76" t="str">
            <v>Kikusui</v>
          </cell>
          <cell r="D76" t="str">
            <v>PLZ700W</v>
          </cell>
          <cell r="E76" t="str">
            <v>1650065</v>
          </cell>
          <cell r="F76" t="str">
            <v>404-4023</v>
          </cell>
          <cell r="G76">
            <v>38566</v>
          </cell>
          <cell r="H76" t="str">
            <v>NIMT</v>
          </cell>
        </row>
        <row r="77">
          <cell r="A77" t="str">
            <v>SE-99024</v>
          </cell>
          <cell r="B77" t="str">
            <v>Standard Shunt</v>
          </cell>
          <cell r="C77" t="str">
            <v>Yokogawa</v>
          </cell>
          <cell r="D77" t="str">
            <v>2743-06</v>
          </cell>
          <cell r="E77" t="str">
            <v>69VG0602</v>
          </cell>
          <cell r="F77" t="str">
            <v>NIMT: EL-0113/03</v>
          </cell>
          <cell r="G77">
            <v>38528</v>
          </cell>
          <cell r="H77" t="str">
            <v>NIMT</v>
          </cell>
        </row>
        <row r="78">
          <cell r="A78" t="str">
            <v>SE-99025</v>
          </cell>
          <cell r="B78" t="str">
            <v>DC/AC Shunt</v>
          </cell>
          <cell r="C78" t="str">
            <v>Guildline</v>
          </cell>
          <cell r="D78" t="str">
            <v>7320</v>
          </cell>
          <cell r="E78" t="str">
            <v>63834</v>
          </cell>
          <cell r="F78" t="str">
            <v>NIMT: EL-0210/04</v>
          </cell>
          <cell r="G78">
            <v>39022</v>
          </cell>
          <cell r="H78" t="str">
            <v>NIMT</v>
          </cell>
        </row>
        <row r="79">
          <cell r="A79" t="str">
            <v>SE-99026</v>
          </cell>
          <cell r="B79" t="str">
            <v>AC/DC Shunt</v>
          </cell>
          <cell r="C79" t="str">
            <v>Wavetek</v>
          </cell>
          <cell r="D79">
            <v>4953</v>
          </cell>
          <cell r="E79" t="str">
            <v>38105</v>
          </cell>
          <cell r="F79" t="str">
            <v>Do not used this equipment</v>
          </cell>
          <cell r="G79">
            <v>0</v>
          </cell>
          <cell r="H79">
            <v>0</v>
          </cell>
        </row>
        <row r="80">
          <cell r="A80" t="str">
            <v>SE-99027</v>
          </cell>
          <cell r="B80" t="str">
            <v>Curr. Calibration for W.Tester</v>
          </cell>
          <cell r="C80" t="str">
            <v>Kikusui</v>
          </cell>
          <cell r="D80" t="str">
            <v>TOS1200</v>
          </cell>
          <cell r="E80" t="str">
            <v>15110556</v>
          </cell>
          <cell r="F80" t="str">
            <v>404-4027</v>
          </cell>
          <cell r="G80">
            <v>38482</v>
          </cell>
          <cell r="H80" t="str">
            <v>NIMT</v>
          </cell>
        </row>
        <row r="81">
          <cell r="A81" t="str">
            <v>SE-99028</v>
          </cell>
          <cell r="B81" t="str">
            <v>High Voltage Digitalmeter</v>
          </cell>
          <cell r="C81" t="str">
            <v>Kikusui</v>
          </cell>
          <cell r="D81" t="str">
            <v>149-10A</v>
          </cell>
          <cell r="E81" t="str">
            <v>15123315</v>
          </cell>
          <cell r="F81" t="str">
            <v>ELE/G-04/0048</v>
          </cell>
          <cell r="G81">
            <v>38442</v>
          </cell>
          <cell r="H81" t="str">
            <v>NIST, NPL, NIMT</v>
          </cell>
        </row>
        <row r="82">
          <cell r="A82" t="str">
            <v>SE-99030</v>
          </cell>
          <cell r="B82" t="str">
            <v>Withstanding Voltage Tester</v>
          </cell>
          <cell r="C82" t="str">
            <v>Kikusui</v>
          </cell>
          <cell r="D82" t="str">
            <v>TOS5101</v>
          </cell>
          <cell r="E82" t="str">
            <v>15110328</v>
          </cell>
          <cell r="F82" t="str">
            <v>Calibration not required</v>
          </cell>
          <cell r="G82">
            <v>0</v>
          </cell>
          <cell r="H82">
            <v>0</v>
          </cell>
        </row>
        <row r="83">
          <cell r="A83" t="str">
            <v>SE-99032</v>
          </cell>
          <cell r="B83" t="str">
            <v>Decade Resistance Box</v>
          </cell>
          <cell r="C83" t="str">
            <v>ESI</v>
          </cell>
          <cell r="D83" t="str">
            <v>DB62-11K</v>
          </cell>
          <cell r="E83" t="str">
            <v>N20708880062A</v>
          </cell>
          <cell r="F83" t="str">
            <v>ELE/G-04/0027</v>
          </cell>
          <cell r="G83">
            <v>38419</v>
          </cell>
          <cell r="H83" t="str">
            <v>NIMT</v>
          </cell>
        </row>
        <row r="84">
          <cell r="A84" t="str">
            <v>SE-99033</v>
          </cell>
          <cell r="B84" t="str">
            <v>Decade Resistance Box</v>
          </cell>
          <cell r="C84" t="str">
            <v>ESI</v>
          </cell>
          <cell r="D84" t="str">
            <v>DB62-11M</v>
          </cell>
          <cell r="E84" t="str">
            <v>R2020196DB62D</v>
          </cell>
          <cell r="F84" t="str">
            <v>ELE/G-04/0028</v>
          </cell>
          <cell r="G84">
            <v>38419</v>
          </cell>
          <cell r="H84" t="str">
            <v>NIMT</v>
          </cell>
        </row>
        <row r="85">
          <cell r="A85" t="str">
            <v>SE-99034</v>
          </cell>
          <cell r="B85" t="str">
            <v>Decade Resistance Box</v>
          </cell>
          <cell r="C85" t="str">
            <v>Yokogawa</v>
          </cell>
          <cell r="D85" t="str">
            <v>2793-03</v>
          </cell>
          <cell r="E85" t="str">
            <v>00084U</v>
          </cell>
          <cell r="F85" t="str">
            <v>ELE/G-04/0026</v>
          </cell>
          <cell r="G85">
            <v>38419</v>
          </cell>
          <cell r="H85" t="str">
            <v>NIMT</v>
          </cell>
        </row>
        <row r="86">
          <cell r="A86" t="str">
            <v>SE-99035</v>
          </cell>
          <cell r="B86" t="str">
            <v>Decade Resistance Box</v>
          </cell>
          <cell r="C86" t="str">
            <v>Hydrazine</v>
          </cell>
          <cell r="D86" t="str">
            <v>DR25500</v>
          </cell>
          <cell r="E86" t="str">
            <v>9507352</v>
          </cell>
          <cell r="F86" t="str">
            <v>ELE/G-04/0029</v>
          </cell>
          <cell r="G86">
            <v>38419</v>
          </cell>
          <cell r="H86" t="str">
            <v>NIMT</v>
          </cell>
        </row>
        <row r="87">
          <cell r="A87" t="str">
            <v>SE-99036</v>
          </cell>
          <cell r="B87" t="str">
            <v>4-Terminal Pair Resistor Set</v>
          </cell>
          <cell r="C87" t="str">
            <v>HP</v>
          </cell>
          <cell r="D87" t="str">
            <v>42030A</v>
          </cell>
          <cell r="E87" t="str">
            <v>3143J00135</v>
          </cell>
          <cell r="F87" t="str">
            <v>040004</v>
          </cell>
          <cell r="G87">
            <v>38726</v>
          </cell>
          <cell r="H87" t="str">
            <v>NMIJ</v>
          </cell>
        </row>
        <row r="88">
          <cell r="A88" t="str">
            <v>SE-99037</v>
          </cell>
          <cell r="B88" t="str">
            <v>Standard Resistor : 1mOhm</v>
          </cell>
          <cell r="C88" t="str">
            <v>Yokogawa</v>
          </cell>
          <cell r="D88" t="str">
            <v>2792-1m</v>
          </cell>
          <cell r="E88" t="str">
            <v>66VW1038</v>
          </cell>
          <cell r="F88" t="str">
            <v>NIMT: EL-0108/04</v>
          </cell>
          <cell r="G88">
            <v>38519</v>
          </cell>
          <cell r="H88" t="str">
            <v>NIMT</v>
          </cell>
        </row>
        <row r="89">
          <cell r="A89" t="str">
            <v>SE-99038</v>
          </cell>
          <cell r="B89" t="str">
            <v>Standard Resistor : 10mOhm</v>
          </cell>
          <cell r="C89" t="str">
            <v>Yokogawa</v>
          </cell>
          <cell r="D89" t="str">
            <v>2792-10m</v>
          </cell>
          <cell r="E89" t="str">
            <v>N73D23</v>
          </cell>
          <cell r="F89" t="str">
            <v>NIMT: EL-0109/04</v>
          </cell>
          <cell r="G89">
            <v>38869</v>
          </cell>
          <cell r="H89" t="str">
            <v>NIMT</v>
          </cell>
        </row>
        <row r="90">
          <cell r="A90" t="str">
            <v>SE-99039</v>
          </cell>
          <cell r="B90" t="str">
            <v>Standard Resistor : 100mOhm</v>
          </cell>
          <cell r="C90" t="str">
            <v>Yokogawa</v>
          </cell>
          <cell r="D90" t="str">
            <v>2792-100m</v>
          </cell>
          <cell r="E90" t="str">
            <v>66VW3052</v>
          </cell>
          <cell r="F90" t="str">
            <v>NIMT: EL-0110/04</v>
          </cell>
          <cell r="G90">
            <v>38869</v>
          </cell>
          <cell r="H90" t="str">
            <v>NIMT</v>
          </cell>
        </row>
        <row r="91">
          <cell r="A91" t="str">
            <v>SE-99040</v>
          </cell>
          <cell r="B91" t="str">
            <v>Standard Resistor : 1Ohm</v>
          </cell>
          <cell r="C91" t="str">
            <v>Yokogawa</v>
          </cell>
          <cell r="D91" t="str">
            <v>2792-1</v>
          </cell>
          <cell r="E91" t="str">
            <v>69VW4003</v>
          </cell>
          <cell r="F91" t="str">
            <v>Damaged, donot use</v>
          </cell>
          <cell r="G91">
            <v>0</v>
          </cell>
          <cell r="H91">
            <v>0</v>
          </cell>
        </row>
        <row r="92">
          <cell r="A92" t="str">
            <v>SE-99042</v>
          </cell>
          <cell r="B92" t="str">
            <v>Standard Resistor : 10Ohm</v>
          </cell>
          <cell r="C92" t="str">
            <v>Yokogawa</v>
          </cell>
          <cell r="D92" t="str">
            <v>2792-10</v>
          </cell>
          <cell r="E92" t="str">
            <v>69VW5003</v>
          </cell>
          <cell r="F92" t="str">
            <v>NIMT: EL-0112/04</v>
          </cell>
          <cell r="G92">
            <v>38869</v>
          </cell>
          <cell r="H92" t="str">
            <v>NIMT</v>
          </cell>
        </row>
        <row r="93">
          <cell r="A93" t="str">
            <v>SE-99044</v>
          </cell>
          <cell r="B93" t="str">
            <v>Standard Resistor : 100Ohm</v>
          </cell>
          <cell r="C93" t="str">
            <v>Yokogawa</v>
          </cell>
          <cell r="D93" t="str">
            <v>2792-100</v>
          </cell>
          <cell r="E93" t="str">
            <v>69VW6002</v>
          </cell>
          <cell r="F93" t="str">
            <v>NIMT: EL-0113/04</v>
          </cell>
          <cell r="G93">
            <v>38519</v>
          </cell>
          <cell r="H93" t="str">
            <v>NIMT</v>
          </cell>
        </row>
        <row r="94">
          <cell r="A94" t="str">
            <v>SE-99046</v>
          </cell>
          <cell r="B94" t="str">
            <v>Metal Clad Resistor : 0.1Ohm</v>
          </cell>
          <cell r="C94" t="str">
            <v>PCN Corp.</v>
          </cell>
          <cell r="D94" t="str">
            <v>RH250M4-0.1</v>
          </cell>
          <cell r="E94" t="str">
            <v>T001</v>
          </cell>
          <cell r="F94" t="str">
            <v>404-4046</v>
          </cell>
          <cell r="G94">
            <v>38589</v>
          </cell>
          <cell r="H94" t="str">
            <v>NIMT</v>
          </cell>
        </row>
        <row r="95">
          <cell r="A95" t="str">
            <v>SE-99047</v>
          </cell>
          <cell r="B95" t="str">
            <v>Metal Clad Resistor : 0.5Ohm</v>
          </cell>
          <cell r="C95" t="str">
            <v>PCN Corp.</v>
          </cell>
          <cell r="D95" t="str">
            <v>RH250M4-0.5</v>
          </cell>
          <cell r="E95" t="str">
            <v>T002</v>
          </cell>
          <cell r="F95" t="str">
            <v>404-4047</v>
          </cell>
          <cell r="G95">
            <v>38589</v>
          </cell>
          <cell r="H95" t="str">
            <v>NIMT</v>
          </cell>
        </row>
        <row r="96">
          <cell r="A96" t="str">
            <v>SE-99048</v>
          </cell>
          <cell r="B96" t="str">
            <v>Metal Clad Resistor : 1Ohm</v>
          </cell>
          <cell r="C96" t="str">
            <v>PCN Corp.</v>
          </cell>
          <cell r="D96" t="str">
            <v>RH250ML-1</v>
          </cell>
          <cell r="E96" t="str">
            <v>T003</v>
          </cell>
          <cell r="F96" t="str">
            <v>404-4048</v>
          </cell>
          <cell r="G96">
            <v>38589</v>
          </cell>
          <cell r="H96" t="str">
            <v>NIMT</v>
          </cell>
        </row>
        <row r="97">
          <cell r="A97" t="str">
            <v>SE-99049</v>
          </cell>
          <cell r="B97" t="str">
            <v>4-T Standard Resistor</v>
          </cell>
          <cell r="C97" t="str">
            <v>Fluke</v>
          </cell>
          <cell r="D97" t="str">
            <v>742A-1</v>
          </cell>
          <cell r="E97" t="str">
            <v>6330024</v>
          </cell>
          <cell r="F97" t="str">
            <v>NIMT: EL-0114/04</v>
          </cell>
          <cell r="G97">
            <v>38519</v>
          </cell>
          <cell r="H97" t="str">
            <v>NIMT</v>
          </cell>
        </row>
        <row r="98">
          <cell r="A98" t="str">
            <v>SE-99050</v>
          </cell>
          <cell r="B98" t="str">
            <v>4-T Standard Resistor</v>
          </cell>
          <cell r="C98" t="str">
            <v>Fluke</v>
          </cell>
          <cell r="D98" t="str">
            <v>742A-10k</v>
          </cell>
          <cell r="E98" t="str">
            <v>6340009</v>
          </cell>
          <cell r="F98" t="str">
            <v>NIMT: EL-0115/04</v>
          </cell>
          <cell r="G98">
            <v>38869</v>
          </cell>
          <cell r="H98" t="str">
            <v>NIMT</v>
          </cell>
        </row>
        <row r="99">
          <cell r="A99" t="str">
            <v>SE-99051</v>
          </cell>
          <cell r="B99" t="str">
            <v>Standard Resistor Set</v>
          </cell>
          <cell r="C99" t="str">
            <v>Alpha Elec.</v>
          </cell>
          <cell r="D99" t="str">
            <v>10-100kOhm</v>
          </cell>
          <cell r="E99">
            <v>0</v>
          </cell>
          <cell r="F99" t="str">
            <v>Calibration not required</v>
          </cell>
          <cell r="G99">
            <v>0</v>
          </cell>
          <cell r="H99">
            <v>0</v>
          </cell>
        </row>
        <row r="100">
          <cell r="A100" t="str">
            <v>SE-99052</v>
          </cell>
          <cell r="B100" t="str">
            <v>Standard Resistor Set</v>
          </cell>
          <cell r="C100" t="str">
            <v>Electrohm</v>
          </cell>
          <cell r="D100" t="str">
            <v>5M~10MOhm</v>
          </cell>
          <cell r="E100" t="str">
            <v>99199</v>
          </cell>
          <cell r="F100" t="str">
            <v>Calibration not required</v>
          </cell>
          <cell r="G100">
            <v>0</v>
          </cell>
          <cell r="H100">
            <v>0</v>
          </cell>
        </row>
        <row r="101">
          <cell r="A101" t="str">
            <v>SE-99057</v>
          </cell>
          <cell r="B101" t="str">
            <v>Decade Capacitor</v>
          </cell>
          <cell r="C101" t="str">
            <v>HP</v>
          </cell>
          <cell r="D101" t="str">
            <v>4440B</v>
          </cell>
          <cell r="E101" t="str">
            <v>1224J03634</v>
          </cell>
          <cell r="F101" t="str">
            <v>404-4057</v>
          </cell>
          <cell r="G101">
            <v>38399</v>
          </cell>
          <cell r="H101" t="str">
            <v>NMIJ</v>
          </cell>
        </row>
        <row r="102">
          <cell r="A102" t="str">
            <v>SE-99058</v>
          </cell>
          <cell r="B102" t="str">
            <v>Standard Air Capacitor : 1pF</v>
          </cell>
          <cell r="C102" t="str">
            <v>GenRad</v>
          </cell>
          <cell r="D102" t="str">
            <v>1403-K</v>
          </cell>
          <cell r="E102" t="str">
            <v>6473</v>
          </cell>
          <cell r="F102" t="str">
            <v>Do not used this equipment</v>
          </cell>
          <cell r="G102">
            <v>0</v>
          </cell>
          <cell r="H102">
            <v>0</v>
          </cell>
        </row>
        <row r="103">
          <cell r="A103" t="str">
            <v>SE-99059</v>
          </cell>
          <cell r="B103" t="str">
            <v>Standard Air Capacitor : 10pF</v>
          </cell>
          <cell r="C103" t="str">
            <v>GenRad</v>
          </cell>
          <cell r="D103" t="str">
            <v>1403-G</v>
          </cell>
          <cell r="E103" t="str">
            <v>6523</v>
          </cell>
          <cell r="F103" t="str">
            <v>Do not used this equipment</v>
          </cell>
          <cell r="G103">
            <v>0</v>
          </cell>
          <cell r="H103">
            <v>0</v>
          </cell>
        </row>
        <row r="104">
          <cell r="A104" t="str">
            <v>SE-99060</v>
          </cell>
          <cell r="B104" t="str">
            <v>Standard Air Capacitor : 100pF</v>
          </cell>
          <cell r="C104" t="str">
            <v>GenRad</v>
          </cell>
          <cell r="D104" t="str">
            <v>1403-D</v>
          </cell>
          <cell r="E104" t="str">
            <v>6437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SE-99061</v>
          </cell>
          <cell r="B105" t="str">
            <v>Standard Air Capacitor : 1000pF</v>
          </cell>
          <cell r="C105" t="str">
            <v>GenRad</v>
          </cell>
          <cell r="D105" t="str">
            <v>1403-A</v>
          </cell>
          <cell r="E105" t="str">
            <v>6421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SE-99062</v>
          </cell>
          <cell r="B106" t="str">
            <v>Standard Air Capacitor Set</v>
          </cell>
          <cell r="C106" t="str">
            <v>HP</v>
          </cell>
          <cell r="D106" t="str">
            <v>16380A</v>
          </cell>
          <cell r="E106" t="str">
            <v>1840J01363</v>
          </cell>
          <cell r="F106" t="str">
            <v>040003</v>
          </cell>
          <cell r="G106">
            <v>38726</v>
          </cell>
          <cell r="H106" t="str">
            <v>NMIJ</v>
          </cell>
        </row>
        <row r="107">
          <cell r="A107" t="str">
            <v>SE-99063</v>
          </cell>
          <cell r="B107" t="str">
            <v>Standard Air Capacitor Set</v>
          </cell>
          <cell r="C107" t="str">
            <v>HP</v>
          </cell>
          <cell r="D107" t="str">
            <v>16380A</v>
          </cell>
          <cell r="E107" t="str">
            <v>1840J01460</v>
          </cell>
          <cell r="F107" t="str">
            <v>404-4063</v>
          </cell>
          <cell r="G107">
            <v>38545</v>
          </cell>
          <cell r="H107" t="str">
            <v>NMIJ</v>
          </cell>
        </row>
        <row r="108">
          <cell r="A108" t="str">
            <v>SE-99064</v>
          </cell>
          <cell r="B108" t="str">
            <v>Capacitance Standard Set</v>
          </cell>
          <cell r="C108" t="str">
            <v>HP</v>
          </cell>
          <cell r="D108" t="str">
            <v>16380C</v>
          </cell>
          <cell r="E108" t="str">
            <v>2519J00557</v>
          </cell>
          <cell r="F108" t="str">
            <v>Ag: 030550</v>
          </cell>
          <cell r="G108">
            <v>38726</v>
          </cell>
          <cell r="H108" t="str">
            <v>NMIJ</v>
          </cell>
        </row>
        <row r="109">
          <cell r="A109" t="str">
            <v>SE-99065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2519J00625</v>
          </cell>
          <cell r="F109" t="str">
            <v>404-4065</v>
          </cell>
          <cell r="G109">
            <v>38545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403-4075</v>
          </cell>
          <cell r="G119">
            <v>38347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38514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Thai Air: 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38369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0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NEFE: 03-0006</v>
          </cell>
          <cell r="G153">
            <v>38622</v>
          </cell>
          <cell r="H153" t="str">
            <v>NIST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NEFE: 03-0007</v>
          </cell>
          <cell r="G154">
            <v>38622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NEFE: 03-0030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NEFE: 03-0029</v>
          </cell>
          <cell r="G157">
            <v>38688</v>
          </cell>
          <cell r="H157" t="str">
            <v>NMIJ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NEFE: 03-0020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NEFE: 03-0021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NEFE: 03-0022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NEFE: 03-0023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NEFE: 03-0024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NEFE: 03-0025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NEFE: 03-0026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NEFE: 03-0027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NEFE: 03-0028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38460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404-4147</v>
          </cell>
          <cell r="G170">
            <v>38460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NEFE: 03-0016</v>
          </cell>
          <cell r="G176">
            <v>38698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NEFE: 03-0017</v>
          </cell>
          <cell r="G177">
            <v>38698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NEFE: 03-0010</v>
          </cell>
          <cell r="G178">
            <v>38698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NEFE: 03-0009</v>
          </cell>
          <cell r="G179">
            <v>38698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4-2006"/>
      <sheetName val="Data Form-1"/>
      <sheetName val="Data Form-2"/>
      <sheetName val="3458A UNCER"/>
      <sheetName val="Eq.List"/>
      <sheetName val="3458A (SE-01020)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EELG-06/0088</v>
          </cell>
          <cell r="G90">
            <v>39176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EELG-06/0089</v>
          </cell>
          <cell r="G91">
            <v>39176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EELG-06/0093</v>
          </cell>
          <cell r="G108">
            <v>39178</v>
          </cell>
          <cell r="H108" t="str">
            <v>NMI,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EELG-06/0090</v>
          </cell>
          <cell r="G110">
            <v>39180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EELG-06/0091</v>
          </cell>
          <cell r="G111">
            <v>39178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EELG-06/0092</v>
          </cell>
          <cell r="G112">
            <v>39180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1mΩ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10mΩ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100mΩ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1Ω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10Ω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100Ω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0.1Ω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0.5Ω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1Ω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1Ω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10kΩ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406-4066</v>
          </cell>
          <cell r="G135">
            <v>39182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406-4076</v>
          </cell>
          <cell r="G144">
            <v>39200</v>
          </cell>
          <cell r="H144" t="str">
            <v>NMIJ, 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406-4081</v>
          </cell>
          <cell r="G147">
            <v>39172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EF-0016/06</v>
          </cell>
          <cell r="G151">
            <v>39520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406-4089</v>
          </cell>
          <cell r="G152">
            <v>39189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406-4102</v>
          </cell>
          <cell r="G164">
            <v>39172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406-4103</v>
          </cell>
          <cell r="G165">
            <v>39193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50Ω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50Ω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50Ω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50Ω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75Ω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75Ω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50Ω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50Ω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600/75Ω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75Ω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600Ω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50Ω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75Ω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7-02-2006"/>
      <sheetName val="Eq.List"/>
      <sheetName val="100u, 1kHz"/>
      <sheetName val="1mH, 1kHz"/>
      <sheetName val="10mH, 1kHz"/>
      <sheetName val="100mH, 1kHz"/>
      <sheetName val="1H, 1kHz"/>
      <sheetName val="Uncert "/>
    </sheetNames>
    <sheetDataSet>
      <sheetData sheetId="0"/>
      <sheetData sheetId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39148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SE-06230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SE-06231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SE-06232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SE-06233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SE-06234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SE-06235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SE-06236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SE-06237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SE-06238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SE-06239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SE-06240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EET-05/0065</v>
          </cell>
          <cell r="G131">
            <v>38853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39086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EELG-05/0196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EELG-05/0250</v>
          </cell>
          <cell r="G137">
            <v>38889</v>
          </cell>
          <cell r="H137" t="str">
            <v>NIMT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EELG-05/0255</v>
          </cell>
          <cell r="G144">
            <v>38893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38869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38869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38869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38869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406-4066</v>
          </cell>
          <cell r="G172">
            <v>39182</v>
          </cell>
          <cell r="H172" t="str">
            <v>NIMT, NMIJ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39191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39172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405-4086</v>
          </cell>
          <cell r="G186">
            <v>38878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405-4087</v>
          </cell>
          <cell r="G187">
            <v>38875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EEH-05/0374</v>
          </cell>
          <cell r="G190">
            <v>38911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405-4094</v>
          </cell>
          <cell r="G193">
            <v>38807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405-4095</v>
          </cell>
          <cell r="G194">
            <v>38868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405-4097</v>
          </cell>
          <cell r="G196">
            <v>38839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405-4105</v>
          </cell>
          <cell r="G204">
            <v>38859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405-4106</v>
          </cell>
          <cell r="G205">
            <v>38865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  <row r="211">
          <cell r="A211" t="str">
            <v>SE-99113</v>
          </cell>
          <cell r="B211" t="str">
            <v>Power Sensor : 50Ω</v>
          </cell>
          <cell r="C211" t="str">
            <v>HP</v>
          </cell>
          <cell r="D211" t="str">
            <v>8482B</v>
          </cell>
          <cell r="E211" t="str">
            <v>3318A06156</v>
          </cell>
          <cell r="F211" t="str">
            <v>405-4113</v>
          </cell>
          <cell r="G211">
            <v>38899</v>
          </cell>
          <cell r="H211" t="str">
            <v>NIMT, NIST, NPL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nsite"/>
      <sheetName val="Judgement Criteria"/>
      <sheetName val="Judgement Criteria (2)"/>
    </sheetNames>
    <sheetDataSet>
      <sheetData sheetId="0">
        <row r="5">
          <cell r="C5" t="str">
            <v>Data Acquisition &amp; Switch Unit</v>
          </cell>
          <cell r="D5" t="str">
            <v>Data Acquisition &amp; Switch Unit</v>
          </cell>
          <cell r="E5" t="str">
            <v>34970A &amp; 34901A</v>
          </cell>
          <cell r="F5" t="str">
            <v>US37037441 / MY41002813</v>
          </cell>
          <cell r="G5" t="str">
            <v>---</v>
          </cell>
          <cell r="H5">
            <v>1</v>
          </cell>
          <cell r="M5">
            <v>39070</v>
          </cell>
          <cell r="N5" t="str">
            <v>EMP022</v>
          </cell>
          <cell r="P5" t="str">
            <v>EELS-06/2976</v>
          </cell>
          <cell r="R5" t="str">
            <v>Agilent Technologies</v>
          </cell>
        </row>
        <row r="6">
          <cell r="C6" t="str">
            <v>Digital Multimeter</v>
          </cell>
          <cell r="D6" t="str">
            <v>Digital Multimeter</v>
          </cell>
          <cell r="E6" t="str">
            <v>34970A &amp; 34901A</v>
          </cell>
          <cell r="F6" t="str">
            <v>MY41007589 / MY41002317</v>
          </cell>
          <cell r="G6" t="str">
            <v>---</v>
          </cell>
          <cell r="H6">
            <v>1</v>
          </cell>
          <cell r="M6">
            <v>39070</v>
          </cell>
          <cell r="N6" t="str">
            <v>EMP022</v>
          </cell>
          <cell r="P6" t="str">
            <v>EELS-06/2977</v>
          </cell>
          <cell r="R6" t="str">
            <v>Agilent</v>
          </cell>
        </row>
        <row r="7">
          <cell r="C7" t="str">
            <v>Data Acquisition &amp; Switch Unit</v>
          </cell>
          <cell r="D7" t="str">
            <v>Data Acquisition &amp; Switch Unit</v>
          </cell>
          <cell r="E7" t="str">
            <v>34970A &amp; 34903A</v>
          </cell>
          <cell r="F7" t="str">
            <v>MY41016191 / MY41001018</v>
          </cell>
          <cell r="G7" t="str">
            <v>---</v>
          </cell>
          <cell r="H7">
            <v>1</v>
          </cell>
          <cell r="M7">
            <v>39070</v>
          </cell>
          <cell r="N7" t="str">
            <v>EMP022</v>
          </cell>
          <cell r="P7" t="str">
            <v>EELS-06/2978</v>
          </cell>
          <cell r="R7" t="str">
            <v>Agilent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"/>
      <sheetName val="Record-Form#1"/>
      <sheetName val="Record-Form#2"/>
      <sheetName val="5520A TC+RTD IND UNCER"/>
      <sheetName val="Judgement Criteria"/>
      <sheetName val="STDList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ight"/>
      <sheetName val="Torque"/>
    </sheetNames>
    <sheetDataSet>
      <sheetData sheetId="0"/>
      <sheetData sheetId="1">
        <row r="16">
          <cell r="A16" t="str">
            <v>SM-99011</v>
          </cell>
          <cell r="B16" t="str">
            <v>Torque Detector</v>
          </cell>
          <cell r="C16" t="str">
            <v>TED12-20</v>
          </cell>
          <cell r="D16" t="str">
            <v>06694</v>
          </cell>
          <cell r="E16" t="str">
            <v>TQ-07/0075</v>
          </cell>
          <cell r="F16">
            <v>39494</v>
          </cell>
          <cell r="G16">
            <v>0.5</v>
          </cell>
          <cell r="H16">
            <v>0</v>
          </cell>
          <cell r="I16">
            <v>0.01</v>
          </cell>
          <cell r="J16">
            <v>19.989999999999998</v>
          </cell>
        </row>
        <row r="17">
          <cell r="A17" t="str">
            <v>SM-99013</v>
          </cell>
          <cell r="B17" t="str">
            <v>Torque Detector</v>
          </cell>
          <cell r="C17" t="str">
            <v>TED12-200</v>
          </cell>
          <cell r="D17" t="str">
            <v>06693</v>
          </cell>
          <cell r="E17" t="str">
            <v>TQ-07/0101</v>
          </cell>
          <cell r="F17">
            <v>39515</v>
          </cell>
          <cell r="G17">
            <v>0.5</v>
          </cell>
          <cell r="H17">
            <v>0</v>
          </cell>
          <cell r="I17">
            <v>0.1</v>
          </cell>
          <cell r="J17">
            <v>199.9</v>
          </cell>
        </row>
        <row r="18">
          <cell r="A18" t="str">
            <v>SM-99014</v>
          </cell>
          <cell r="B18" t="str">
            <v>Torque Detector</v>
          </cell>
          <cell r="C18" t="str">
            <v>KDTA2000P</v>
          </cell>
          <cell r="D18" t="str">
            <v>40-0136</v>
          </cell>
          <cell r="E18" t="str">
            <v>TQ-06/0354</v>
          </cell>
          <cell r="F18">
            <v>39393</v>
          </cell>
          <cell r="G18">
            <v>1</v>
          </cell>
          <cell r="H18">
            <v>0</v>
          </cell>
          <cell r="I18">
            <v>1</v>
          </cell>
          <cell r="J18">
            <v>1999</v>
          </cell>
        </row>
        <row r="19">
          <cell r="A19" t="str">
            <v>SM-99036</v>
          </cell>
          <cell r="B19" t="str">
            <v>Torque Detector</v>
          </cell>
          <cell r="C19" t="str">
            <v>TDT6</v>
          </cell>
          <cell r="D19" t="str">
            <v>700486P</v>
          </cell>
          <cell r="E19" t="str">
            <v>TQ-07/0035</v>
          </cell>
          <cell r="F19">
            <v>39475</v>
          </cell>
          <cell r="G19">
            <v>1</v>
          </cell>
          <cell r="H19">
            <v>0</v>
          </cell>
          <cell r="I19">
            <v>0.01</v>
          </cell>
          <cell r="J19">
            <v>6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-06"/>
      <sheetName val="Data Form-1"/>
      <sheetName val="Data Form-2"/>
      <sheetName val="5520A UNCER"/>
      <sheetName val="Judgement Criteria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39035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39165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>
            <v>0</v>
          </cell>
          <cell r="G88">
            <v>39148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>
            <v>0</v>
          </cell>
          <cell r="G89">
            <v>39148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>
            <v>0</v>
          </cell>
          <cell r="G90">
            <v>39148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>
            <v>0</v>
          </cell>
          <cell r="G91">
            <v>39148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>
            <v>0</v>
          </cell>
          <cell r="G92">
            <v>39148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>
            <v>0</v>
          </cell>
          <cell r="G93">
            <v>39148</v>
          </cell>
          <cell r="H93" t="str">
            <v>NIST</v>
          </cell>
        </row>
        <row r="94">
          <cell r="A94" t="str">
            <v>SE-99001</v>
          </cell>
          <cell r="B94" t="str">
            <v>DC Standard</v>
          </cell>
          <cell r="C94" t="str">
            <v>Fluke</v>
          </cell>
          <cell r="D94" t="str">
            <v>732B</v>
          </cell>
          <cell r="E94" t="str">
            <v>7135010</v>
          </cell>
          <cell r="F94" t="str">
            <v>EL-0037/06</v>
          </cell>
          <cell r="G94">
            <v>39495</v>
          </cell>
          <cell r="H94" t="str">
            <v>NIMT</v>
          </cell>
        </row>
        <row r="95">
          <cell r="A95" t="str">
            <v>SE-99003</v>
          </cell>
          <cell r="B95" t="str">
            <v>Calibrator/Source</v>
          </cell>
          <cell r="C95" t="str">
            <v>Keithley</v>
          </cell>
          <cell r="D95">
            <v>263</v>
          </cell>
          <cell r="E95" t="str">
            <v>0561936</v>
          </cell>
          <cell r="F95" t="str">
            <v>405-4003</v>
          </cell>
          <cell r="G95">
            <v>39066</v>
          </cell>
          <cell r="H95" t="str">
            <v>NIMT</v>
          </cell>
        </row>
        <row r="96">
          <cell r="A96" t="str">
            <v>SE-99004</v>
          </cell>
          <cell r="B96" t="str">
            <v>DC Calibration Set</v>
          </cell>
          <cell r="C96" t="str">
            <v>Yokogawa</v>
          </cell>
          <cell r="D96">
            <v>2560</v>
          </cell>
          <cell r="E96" t="str">
            <v>55BL9039</v>
          </cell>
          <cell r="F96" t="str">
            <v>EELG-06/0088</v>
          </cell>
          <cell r="G96">
            <v>39176</v>
          </cell>
          <cell r="H96" t="str">
            <v>NIMT</v>
          </cell>
        </row>
        <row r="97">
          <cell r="A97" t="str">
            <v>SE-99005</v>
          </cell>
          <cell r="B97" t="str">
            <v>AC Voltage Current Standard</v>
          </cell>
          <cell r="C97" t="str">
            <v>Yokogawa</v>
          </cell>
          <cell r="D97" t="str">
            <v>2558-00</v>
          </cell>
          <cell r="E97" t="str">
            <v>55AY9023</v>
          </cell>
          <cell r="F97" t="str">
            <v>EELG-06/0089</v>
          </cell>
          <cell r="G97">
            <v>39176</v>
          </cell>
          <cell r="H97" t="str">
            <v>NIMT</v>
          </cell>
        </row>
        <row r="98">
          <cell r="A98" t="str">
            <v>SE-99006</v>
          </cell>
          <cell r="B98" t="str">
            <v>Multi-Product Calibrator</v>
          </cell>
          <cell r="C98" t="str">
            <v>Fluke</v>
          </cell>
          <cell r="D98" t="str">
            <v>5500A+SC300</v>
          </cell>
          <cell r="E98" t="str">
            <v>6490021</v>
          </cell>
          <cell r="F98" t="str">
            <v>406-4006</v>
          </cell>
          <cell r="G98">
            <v>39114</v>
          </cell>
          <cell r="H98" t="str">
            <v>NIMT, NIST</v>
          </cell>
        </row>
        <row r="99">
          <cell r="A99" t="str">
            <v>SE-99010</v>
          </cell>
          <cell r="B99" t="str">
            <v>Amplifier</v>
          </cell>
          <cell r="C99" t="str">
            <v>Fluke</v>
          </cell>
          <cell r="D99" t="str">
            <v>5725A</v>
          </cell>
          <cell r="E99" t="str">
            <v>6485001</v>
          </cell>
          <cell r="F99" t="str">
            <v>EL-0226/04</v>
          </cell>
          <cell r="G99">
            <v>38745</v>
          </cell>
          <cell r="H99" t="str">
            <v>NIMT</v>
          </cell>
        </row>
        <row r="100">
          <cell r="A100" t="str">
            <v>SE-99011</v>
          </cell>
          <cell r="B100" t="str">
            <v>Portable Calibrator</v>
          </cell>
          <cell r="C100" t="str">
            <v>Yokogawa</v>
          </cell>
          <cell r="D100">
            <v>2422</v>
          </cell>
          <cell r="E100" t="str">
            <v>65MD0433</v>
          </cell>
          <cell r="F100" t="str">
            <v>EET-05/0065</v>
          </cell>
          <cell r="G100">
            <v>38853</v>
          </cell>
          <cell r="H100" t="str">
            <v>NIMT</v>
          </cell>
        </row>
        <row r="101">
          <cell r="A101" t="str">
            <v>SE-99012</v>
          </cell>
          <cell r="B101" t="str">
            <v>Digital Multimeter</v>
          </cell>
          <cell r="C101" t="str">
            <v>HP</v>
          </cell>
          <cell r="D101" t="str">
            <v>3458A-002</v>
          </cell>
          <cell r="E101" t="str">
            <v>2823A12137</v>
          </cell>
          <cell r="F101" t="str">
            <v>406-4012</v>
          </cell>
          <cell r="G101">
            <v>39172</v>
          </cell>
          <cell r="H101" t="str">
            <v>NIST, NMI, NIMT</v>
          </cell>
        </row>
        <row r="102">
          <cell r="A102" t="str">
            <v>SE-99013</v>
          </cell>
          <cell r="B102" t="str">
            <v>RMS Voltmeter</v>
          </cell>
          <cell r="C102" t="str">
            <v>HP</v>
          </cell>
          <cell r="D102" t="str">
            <v>3400B</v>
          </cell>
          <cell r="E102" t="str">
            <v>3241A01159</v>
          </cell>
          <cell r="F102" t="str">
            <v>406-4013</v>
          </cell>
          <cell r="G102">
            <v>39086</v>
          </cell>
          <cell r="H102" t="str">
            <v>NIMT, NIST</v>
          </cell>
        </row>
        <row r="103">
          <cell r="A103" t="str">
            <v>SE-99014</v>
          </cell>
          <cell r="B103" t="str">
            <v>Digital Multimeter</v>
          </cell>
          <cell r="C103" t="str">
            <v>HP</v>
          </cell>
          <cell r="D103" t="str">
            <v>34401A</v>
          </cell>
          <cell r="E103" t="str">
            <v>US36051808</v>
          </cell>
          <cell r="F103" t="str">
            <v>406-4014</v>
          </cell>
          <cell r="G103">
            <v>39205</v>
          </cell>
          <cell r="H103" t="str">
            <v>NIMT</v>
          </cell>
        </row>
        <row r="104">
          <cell r="A104" t="str">
            <v>SE-99015</v>
          </cell>
          <cell r="B104" t="str">
            <v>Digital Multimeter</v>
          </cell>
          <cell r="C104" t="str">
            <v>Yokogawa</v>
          </cell>
          <cell r="D104" t="str">
            <v>7537-01</v>
          </cell>
          <cell r="E104" t="str">
            <v>8C00496</v>
          </cell>
          <cell r="F104" t="str">
            <v>EELG-05/0140</v>
          </cell>
          <cell r="G104">
            <v>38846</v>
          </cell>
          <cell r="H104" t="str">
            <v>NIMT</v>
          </cell>
        </row>
        <row r="105">
          <cell r="A105" t="str">
            <v>SE-99016</v>
          </cell>
          <cell r="B105" t="str">
            <v>Digital Electrometer</v>
          </cell>
          <cell r="C105" t="str">
            <v>Keithley</v>
          </cell>
          <cell r="D105" t="str">
            <v>617</v>
          </cell>
          <cell r="E105" t="str">
            <v>0563306</v>
          </cell>
          <cell r="F105" t="str">
            <v>405-4016</v>
          </cell>
          <cell r="G105">
            <v>39063</v>
          </cell>
          <cell r="H105" t="str">
            <v>NIMT</v>
          </cell>
        </row>
        <row r="106">
          <cell r="A106" t="str">
            <v>SE-99017</v>
          </cell>
          <cell r="B106" t="str">
            <v>Multifunction Transfer Standard</v>
          </cell>
          <cell r="C106" t="str">
            <v>Wavetek</v>
          </cell>
          <cell r="D106" t="str">
            <v>4950</v>
          </cell>
          <cell r="E106" t="str">
            <v>38173</v>
          </cell>
          <cell r="F106" t="str">
            <v>EELG-05/0250</v>
          </cell>
          <cell r="G106">
            <v>38889</v>
          </cell>
          <cell r="H106" t="str">
            <v>NIMT</v>
          </cell>
        </row>
        <row r="107">
          <cell r="A107" t="str">
            <v>SE-99022</v>
          </cell>
          <cell r="B107" t="str">
            <v>Primary DC/AC Shunt</v>
          </cell>
          <cell r="C107" t="str">
            <v>Holt</v>
          </cell>
          <cell r="D107" t="str">
            <v>HCS-1</v>
          </cell>
          <cell r="E107" t="str">
            <v>0943500001351</v>
          </cell>
          <cell r="F107" t="str">
            <v>NEFE-04-0064</v>
          </cell>
          <cell r="G107">
            <v>38880</v>
          </cell>
          <cell r="H107" t="str">
            <v>NIST</v>
          </cell>
        </row>
        <row r="108">
          <cell r="A108" t="str">
            <v>SE-99022</v>
          </cell>
          <cell r="B108" t="str">
            <v>Primary DC/AC Shunt</v>
          </cell>
          <cell r="C108" t="str">
            <v>Holt</v>
          </cell>
          <cell r="D108" t="str">
            <v>HCS-1</v>
          </cell>
          <cell r="E108" t="str">
            <v>0943500001351</v>
          </cell>
          <cell r="F108" t="str">
            <v>EL-0211/04</v>
          </cell>
          <cell r="G108">
            <v>39022</v>
          </cell>
          <cell r="H108" t="str">
            <v>NIMT</v>
          </cell>
        </row>
        <row r="109">
          <cell r="A109" t="str">
            <v>SE-99023</v>
          </cell>
          <cell r="B109" t="str">
            <v>Electronic Load</v>
          </cell>
          <cell r="C109" t="str">
            <v>Kikusui</v>
          </cell>
          <cell r="D109" t="str">
            <v>PLZ700W</v>
          </cell>
          <cell r="E109" t="str">
            <v>1650065</v>
          </cell>
          <cell r="F109" t="str">
            <v>405-4023</v>
          </cell>
          <cell r="G109">
            <v>38929</v>
          </cell>
          <cell r="H109" t="str">
            <v>NIMT</v>
          </cell>
        </row>
        <row r="110">
          <cell r="A110" t="str">
            <v>SE-99024</v>
          </cell>
          <cell r="B110" t="str">
            <v>Standard Shunt</v>
          </cell>
          <cell r="C110" t="str">
            <v>Yokogawa</v>
          </cell>
          <cell r="D110" t="str">
            <v>2743-06</v>
          </cell>
          <cell r="E110" t="str">
            <v>69VG0602</v>
          </cell>
          <cell r="F110" t="str">
            <v>EL-0151/05</v>
          </cell>
          <cell r="G110">
            <v>38944</v>
          </cell>
          <cell r="H110" t="str">
            <v>NIMT</v>
          </cell>
        </row>
        <row r="111">
          <cell r="A111" t="str">
            <v>SE-99025</v>
          </cell>
          <cell r="B111" t="str">
            <v>DC/AC Shunt</v>
          </cell>
          <cell r="C111" t="str">
            <v>Guildline</v>
          </cell>
          <cell r="D111" t="str">
            <v>7320</v>
          </cell>
          <cell r="E111" t="str">
            <v>63834</v>
          </cell>
          <cell r="F111" t="str">
            <v>EL-0210/04</v>
          </cell>
          <cell r="G111">
            <v>39022</v>
          </cell>
          <cell r="H111" t="str">
            <v>NIMT</v>
          </cell>
        </row>
        <row r="112">
          <cell r="A112" t="str">
            <v>SE-99026</v>
          </cell>
          <cell r="B112" t="str">
            <v>AC/DC Shunt</v>
          </cell>
          <cell r="C112" t="str">
            <v>Wavetek</v>
          </cell>
          <cell r="D112">
            <v>4953</v>
          </cell>
          <cell r="E112" t="str">
            <v>38105</v>
          </cell>
          <cell r="F112" t="str">
            <v>405-4026</v>
          </cell>
          <cell r="G112">
            <v>38883</v>
          </cell>
          <cell r="H112" t="str">
            <v>NIMT</v>
          </cell>
        </row>
        <row r="113">
          <cell r="A113" t="str">
            <v>SE-99027</v>
          </cell>
          <cell r="B113" t="str">
            <v>Curr. Calibrator for W.Tester</v>
          </cell>
          <cell r="C113" t="str">
            <v>Kikusui</v>
          </cell>
          <cell r="D113" t="str">
            <v>TOS1200</v>
          </cell>
          <cell r="E113" t="str">
            <v>15110556</v>
          </cell>
          <cell r="F113" t="str">
            <v>EELG-05/0255</v>
          </cell>
          <cell r="G113">
            <v>38893</v>
          </cell>
          <cell r="H113" t="str">
            <v>NIMT</v>
          </cell>
        </row>
        <row r="114">
          <cell r="A114" t="str">
            <v>SE-99028</v>
          </cell>
          <cell r="B114" t="str">
            <v>High Voltage Digitalmeter</v>
          </cell>
          <cell r="C114" t="str">
            <v>Kikusui</v>
          </cell>
          <cell r="D114" t="str">
            <v>149-10A</v>
          </cell>
          <cell r="E114" t="str">
            <v>15123315</v>
          </cell>
          <cell r="F114" t="str">
            <v>EELG-06/0093</v>
          </cell>
          <cell r="G114">
            <v>39178</v>
          </cell>
          <cell r="H114" t="str">
            <v>NMI, NIMT</v>
          </cell>
        </row>
        <row r="115">
          <cell r="A115" t="str">
            <v>SE-99030</v>
          </cell>
          <cell r="B115" t="str">
            <v>Withstanding Voltage Tester</v>
          </cell>
          <cell r="C115" t="str">
            <v>Kikusui</v>
          </cell>
          <cell r="D115" t="str">
            <v>TOS5101</v>
          </cell>
          <cell r="E115" t="str">
            <v>15110328</v>
          </cell>
          <cell r="F115" t="str">
            <v>406-4030</v>
          </cell>
          <cell r="G115">
            <v>39155</v>
          </cell>
          <cell r="H115" t="str">
            <v>NMI, NIMT</v>
          </cell>
        </row>
        <row r="116">
          <cell r="A116" t="str">
            <v>SE-99032</v>
          </cell>
          <cell r="B116" t="str">
            <v>Decade Resistance Box</v>
          </cell>
          <cell r="C116" t="str">
            <v>ESI</v>
          </cell>
          <cell r="D116" t="str">
            <v>DB62-11K</v>
          </cell>
          <cell r="E116" t="str">
            <v>N20708880062A</v>
          </cell>
          <cell r="F116" t="str">
            <v>EELG-06/0090</v>
          </cell>
          <cell r="G116">
            <v>39180</v>
          </cell>
          <cell r="H116" t="str">
            <v>NIST, NMI</v>
          </cell>
        </row>
        <row r="117">
          <cell r="A117" t="str">
            <v>SE-99033</v>
          </cell>
          <cell r="B117" t="str">
            <v>Decade Resistance Box</v>
          </cell>
          <cell r="C117" t="str">
            <v>ESI</v>
          </cell>
          <cell r="D117" t="str">
            <v>DB62-11M</v>
          </cell>
          <cell r="E117" t="str">
            <v>R2020196DB62D</v>
          </cell>
          <cell r="F117" t="str">
            <v>EELG-06/0091</v>
          </cell>
          <cell r="G117">
            <v>39178</v>
          </cell>
          <cell r="H117" t="str">
            <v>NIST, NMI</v>
          </cell>
        </row>
        <row r="118">
          <cell r="A118" t="str">
            <v>SE-99034</v>
          </cell>
          <cell r="B118" t="str">
            <v>Decade Resistance Box</v>
          </cell>
          <cell r="C118" t="str">
            <v>Yokogawa</v>
          </cell>
          <cell r="D118" t="str">
            <v>2793-03</v>
          </cell>
          <cell r="E118" t="str">
            <v>00084U</v>
          </cell>
          <cell r="F118" t="str">
            <v>EELG-06/0092</v>
          </cell>
          <cell r="G118">
            <v>39180</v>
          </cell>
          <cell r="H118" t="str">
            <v>NIST, NMI</v>
          </cell>
        </row>
        <row r="119">
          <cell r="A119" t="str">
            <v>SE-99035</v>
          </cell>
          <cell r="B119" t="str">
            <v>Decade Resistance Box</v>
          </cell>
          <cell r="C119" t="str">
            <v>E&amp;C</v>
          </cell>
          <cell r="D119" t="str">
            <v>DR25500</v>
          </cell>
          <cell r="E119" t="str">
            <v>9507352</v>
          </cell>
          <cell r="F119" t="str">
            <v>EELG-05/0656</v>
          </cell>
          <cell r="G119">
            <v>39063</v>
          </cell>
          <cell r="H119" t="str">
            <v>NIST, NMI, NIMT</v>
          </cell>
        </row>
        <row r="120">
          <cell r="A120" t="str">
            <v>SE-99036</v>
          </cell>
          <cell r="B120" t="str">
            <v>4-Terminal Pair Resistor Set</v>
          </cell>
          <cell r="C120" t="str">
            <v>HP</v>
          </cell>
          <cell r="D120" t="str">
            <v>42030A</v>
          </cell>
          <cell r="E120" t="str">
            <v>3143J00135</v>
          </cell>
          <cell r="F120" t="str">
            <v>060210</v>
          </cell>
          <cell r="G120">
            <v>39424</v>
          </cell>
          <cell r="H120" t="str">
            <v>NMIJ</v>
          </cell>
        </row>
        <row r="121">
          <cell r="A121" t="str">
            <v>SE-99037</v>
          </cell>
          <cell r="B121" t="str">
            <v>Standard Resistor : 1mΩ</v>
          </cell>
          <cell r="C121" t="str">
            <v>Yokogawa</v>
          </cell>
          <cell r="D121" t="str">
            <v>2792-1m</v>
          </cell>
          <cell r="E121" t="str">
            <v>66VW1038</v>
          </cell>
          <cell r="F121" t="str">
            <v>EL-0148/05</v>
          </cell>
          <cell r="G121">
            <v>38944</v>
          </cell>
          <cell r="H121" t="str">
            <v>NIMT</v>
          </cell>
        </row>
        <row r="122">
          <cell r="A122" t="str">
            <v>SE-99038</v>
          </cell>
          <cell r="B122" t="str">
            <v>Standard Resistor : 10mΩ</v>
          </cell>
          <cell r="C122" t="str">
            <v>Yokogawa</v>
          </cell>
          <cell r="D122" t="str">
            <v>2792-10m</v>
          </cell>
          <cell r="E122" t="str">
            <v>N73D23</v>
          </cell>
          <cell r="F122" t="str">
            <v>EL-0109/04</v>
          </cell>
          <cell r="G122">
            <v>38869</v>
          </cell>
          <cell r="H122" t="str">
            <v>NIMT</v>
          </cell>
        </row>
        <row r="123">
          <cell r="A123" t="str">
            <v>SE-99039</v>
          </cell>
          <cell r="B123" t="str">
            <v>Standard Resistor : 100mΩ</v>
          </cell>
          <cell r="C123" t="str">
            <v>Yokogawa</v>
          </cell>
          <cell r="D123" t="str">
            <v>2792-100m</v>
          </cell>
          <cell r="E123" t="str">
            <v>66VW3052</v>
          </cell>
          <cell r="F123" t="str">
            <v>EL-0110/04</v>
          </cell>
          <cell r="G123">
            <v>38869</v>
          </cell>
          <cell r="H123" t="str">
            <v>NIMT</v>
          </cell>
        </row>
        <row r="124">
          <cell r="A124" t="str">
            <v>SE-99040</v>
          </cell>
          <cell r="B124" t="str">
            <v>Standard Resistor : 1Ω</v>
          </cell>
          <cell r="C124" t="str">
            <v>Yokogawa</v>
          </cell>
          <cell r="D124" t="str">
            <v>2792-1</v>
          </cell>
          <cell r="E124" t="str">
            <v>69VW4003</v>
          </cell>
          <cell r="F124" t="str">
            <v>Damaged, donot use</v>
          </cell>
          <cell r="G124">
            <v>0</v>
          </cell>
          <cell r="H124">
            <v>0</v>
          </cell>
        </row>
        <row r="125">
          <cell r="A125" t="str">
            <v>SE-99042</v>
          </cell>
          <cell r="B125" t="str">
            <v>Standard Resistor : 10Ω</v>
          </cell>
          <cell r="C125" t="str">
            <v>Yokogawa</v>
          </cell>
          <cell r="D125" t="str">
            <v>2792-10</v>
          </cell>
          <cell r="E125" t="str">
            <v>69VW5003</v>
          </cell>
          <cell r="F125" t="str">
            <v>EL-0112/04</v>
          </cell>
          <cell r="G125">
            <v>38869</v>
          </cell>
          <cell r="H125" t="str">
            <v>NIMT</v>
          </cell>
        </row>
        <row r="126">
          <cell r="A126" t="str">
            <v>SE-99044</v>
          </cell>
          <cell r="B126" t="str">
            <v>Standard Resistor : 100Ω</v>
          </cell>
          <cell r="C126" t="str">
            <v>Yokogawa</v>
          </cell>
          <cell r="D126" t="str">
            <v>2792-100</v>
          </cell>
          <cell r="E126" t="str">
            <v>69VW6002</v>
          </cell>
          <cell r="F126" t="str">
            <v>EL-0149/05</v>
          </cell>
          <cell r="G126">
            <v>39309</v>
          </cell>
          <cell r="H126" t="str">
            <v>NIMT</v>
          </cell>
        </row>
        <row r="127">
          <cell r="A127" t="str">
            <v>SE-99046</v>
          </cell>
          <cell r="B127" t="str">
            <v>Metal Clad Resistor : 0.1Ω</v>
          </cell>
          <cell r="C127" t="str">
            <v>PCN</v>
          </cell>
          <cell r="D127" t="str">
            <v>RH250M4-0.1</v>
          </cell>
          <cell r="E127" t="str">
            <v>T001</v>
          </cell>
          <cell r="F127" t="str">
            <v>405-4046</v>
          </cell>
          <cell r="G127">
            <v>38954</v>
          </cell>
          <cell r="H127" t="str">
            <v>NIMT</v>
          </cell>
        </row>
        <row r="128">
          <cell r="A128" t="str">
            <v>SE-99047</v>
          </cell>
          <cell r="B128" t="str">
            <v>Metal Clad Resistor : 0.5Ω</v>
          </cell>
          <cell r="C128" t="str">
            <v>PCN</v>
          </cell>
          <cell r="D128" t="str">
            <v>RH250M4-0.5</v>
          </cell>
          <cell r="E128" t="str">
            <v>T002</v>
          </cell>
          <cell r="F128" t="str">
            <v>405-4047</v>
          </cell>
          <cell r="G128">
            <v>38954</v>
          </cell>
          <cell r="H128" t="str">
            <v>NIMT</v>
          </cell>
        </row>
        <row r="129">
          <cell r="A129" t="str">
            <v>SE-99048</v>
          </cell>
          <cell r="B129" t="str">
            <v>Metal Clad Resistor : 1Ω</v>
          </cell>
          <cell r="C129" t="str">
            <v>PCN</v>
          </cell>
          <cell r="D129" t="str">
            <v>RH250ML-1</v>
          </cell>
          <cell r="E129" t="str">
            <v>T003</v>
          </cell>
          <cell r="F129" t="str">
            <v>405-4048</v>
          </cell>
          <cell r="G129">
            <v>38954</v>
          </cell>
          <cell r="H129" t="str">
            <v>NIMT</v>
          </cell>
        </row>
        <row r="130">
          <cell r="A130" t="str">
            <v>SE-99049</v>
          </cell>
          <cell r="B130" t="str">
            <v>Standard Resistor : 1Ω</v>
          </cell>
          <cell r="C130" t="str">
            <v>Fluke</v>
          </cell>
          <cell r="D130" t="str">
            <v>742A-1</v>
          </cell>
          <cell r="E130" t="str">
            <v>6330024</v>
          </cell>
          <cell r="F130" t="str">
            <v>EL-0147/05</v>
          </cell>
          <cell r="G130">
            <v>38944</v>
          </cell>
          <cell r="H130" t="str">
            <v>NIMT</v>
          </cell>
        </row>
        <row r="131">
          <cell r="A131" t="str">
            <v>SE-99050</v>
          </cell>
          <cell r="B131" t="str">
            <v>Standard Resistor : 10kΩ</v>
          </cell>
          <cell r="C131" t="str">
            <v>Fluke</v>
          </cell>
          <cell r="D131" t="str">
            <v>742A-10k</v>
          </cell>
          <cell r="E131" t="str">
            <v>6340009</v>
          </cell>
          <cell r="F131" t="str">
            <v>EL-0115/04</v>
          </cell>
          <cell r="G131">
            <v>38869</v>
          </cell>
          <cell r="H131" t="str">
            <v>NIMT</v>
          </cell>
        </row>
        <row r="132">
          <cell r="A132" t="str">
            <v>SE-99051</v>
          </cell>
          <cell r="B132" t="str">
            <v>Metal Film Resistor Set</v>
          </cell>
          <cell r="C132" t="str">
            <v>PCN</v>
          </cell>
          <cell r="D132" t="str">
            <v>10&amp;160</v>
          </cell>
          <cell r="E132">
            <v>0</v>
          </cell>
          <cell r="F132" t="str">
            <v>Calibration not required</v>
          </cell>
          <cell r="G132">
            <v>0</v>
          </cell>
          <cell r="H132">
            <v>0</v>
          </cell>
        </row>
        <row r="133">
          <cell r="A133" t="str">
            <v>SE-99052</v>
          </cell>
          <cell r="B133" t="str">
            <v>Standard Resistor Set</v>
          </cell>
          <cell r="C133" t="str">
            <v>Electrohm</v>
          </cell>
          <cell r="D133" t="str">
            <v>10~10MOhm</v>
          </cell>
          <cell r="E133" t="str">
            <v>99199</v>
          </cell>
          <cell r="F133" t="str">
            <v>Calibration not required</v>
          </cell>
          <cell r="G133">
            <v>0</v>
          </cell>
          <cell r="H133">
            <v>0</v>
          </cell>
        </row>
        <row r="134">
          <cell r="A134" t="str">
            <v>SE-99057</v>
          </cell>
          <cell r="B134" t="str">
            <v>Decade Capacitor</v>
          </cell>
          <cell r="C134" t="str">
            <v>HP</v>
          </cell>
          <cell r="D134" t="str">
            <v>4440B</v>
          </cell>
          <cell r="E134" t="str">
            <v>1224J03634</v>
          </cell>
          <cell r="F134" t="str">
            <v>406-4057</v>
          </cell>
          <cell r="G134">
            <v>39129</v>
          </cell>
          <cell r="H134" t="str">
            <v>NMIJ,NIMT</v>
          </cell>
        </row>
        <row r="135">
          <cell r="A135" t="str">
            <v>SE-99058</v>
          </cell>
          <cell r="B135" t="str">
            <v>Standard Air Capacitor : 1pF</v>
          </cell>
          <cell r="C135" t="str">
            <v>GenRad</v>
          </cell>
          <cell r="D135" t="str">
            <v>1403-K</v>
          </cell>
          <cell r="E135" t="str">
            <v>6473</v>
          </cell>
          <cell r="F135" t="str">
            <v>Do not used this equipment</v>
          </cell>
          <cell r="G135">
            <v>0</v>
          </cell>
          <cell r="H135">
            <v>0</v>
          </cell>
        </row>
        <row r="136">
          <cell r="A136" t="str">
            <v>SE-99059</v>
          </cell>
          <cell r="B136" t="str">
            <v>Standard Air Capacitor : 10pF</v>
          </cell>
          <cell r="C136" t="str">
            <v>GenRad</v>
          </cell>
          <cell r="D136" t="str">
            <v>1403-G</v>
          </cell>
          <cell r="E136" t="str">
            <v>6523</v>
          </cell>
          <cell r="F136" t="str">
            <v>Do not used this equipment</v>
          </cell>
          <cell r="G136">
            <v>0</v>
          </cell>
          <cell r="H136">
            <v>0</v>
          </cell>
        </row>
        <row r="137">
          <cell r="A137" t="str">
            <v>SE-99060</v>
          </cell>
          <cell r="B137" t="str">
            <v>Standard Air Capacitor : 100pF</v>
          </cell>
          <cell r="C137" t="str">
            <v>GenRad</v>
          </cell>
          <cell r="D137" t="str">
            <v>1403-D</v>
          </cell>
          <cell r="E137" t="str">
            <v>6437</v>
          </cell>
          <cell r="F137" t="str">
            <v>Do not used this equipment</v>
          </cell>
          <cell r="G137">
            <v>0</v>
          </cell>
          <cell r="H137">
            <v>0</v>
          </cell>
        </row>
        <row r="138">
          <cell r="A138" t="str">
            <v>SE-99061</v>
          </cell>
          <cell r="B138" t="str">
            <v>Standard Air Capacitor : 1000pF</v>
          </cell>
          <cell r="C138" t="str">
            <v>GenRad</v>
          </cell>
          <cell r="D138" t="str">
            <v>1403-A</v>
          </cell>
          <cell r="E138" t="str">
            <v>6421</v>
          </cell>
          <cell r="F138" t="str">
            <v>Do not used this equipment</v>
          </cell>
          <cell r="G138">
            <v>0</v>
          </cell>
          <cell r="H138">
            <v>0</v>
          </cell>
        </row>
        <row r="139">
          <cell r="A139" t="str">
            <v>SE-99062</v>
          </cell>
          <cell r="B139" t="str">
            <v>Standard Air Capacitor Set</v>
          </cell>
          <cell r="C139" t="str">
            <v>HP</v>
          </cell>
          <cell r="D139" t="str">
            <v>16380A</v>
          </cell>
          <cell r="E139" t="str">
            <v>1840J01363</v>
          </cell>
          <cell r="F139" t="str">
            <v>060209</v>
          </cell>
          <cell r="G139">
            <v>39423</v>
          </cell>
          <cell r="H139" t="str">
            <v>NMIJ</v>
          </cell>
        </row>
        <row r="140">
          <cell r="A140" t="str">
            <v>SE-99064</v>
          </cell>
          <cell r="B140" t="str">
            <v>Capacitance Standard Set</v>
          </cell>
          <cell r="C140" t="str">
            <v>HP</v>
          </cell>
          <cell r="D140" t="str">
            <v>16380C</v>
          </cell>
          <cell r="E140" t="str">
            <v>2519J00557</v>
          </cell>
          <cell r="F140" t="str">
            <v>060217</v>
          </cell>
          <cell r="G140">
            <v>39423</v>
          </cell>
          <cell r="H140" t="str">
            <v>NMIJ</v>
          </cell>
        </row>
        <row r="141">
          <cell r="A141" t="str">
            <v>SE-99066</v>
          </cell>
          <cell r="B141" t="str">
            <v>Precision Decade Capacitor</v>
          </cell>
          <cell r="C141" t="str">
            <v>GenRad</v>
          </cell>
          <cell r="D141">
            <v>1413</v>
          </cell>
          <cell r="E141" t="str">
            <v>1140</v>
          </cell>
          <cell r="F141" t="str">
            <v>406-4066</v>
          </cell>
          <cell r="G141">
            <v>39182</v>
          </cell>
          <cell r="H141" t="str">
            <v>NIMT, NMIJ</v>
          </cell>
        </row>
        <row r="142">
          <cell r="A142" t="str">
            <v>SE-99067</v>
          </cell>
          <cell r="B142" t="str">
            <v>Standard Capacitor Set</v>
          </cell>
          <cell r="C142" t="str">
            <v>Soshin</v>
          </cell>
          <cell r="D142" t="str">
            <v>30pF,60pF,800pF</v>
          </cell>
          <cell r="E142" t="str">
            <v>6F6G</v>
          </cell>
          <cell r="F142" t="str">
            <v>Calibration not required</v>
          </cell>
          <cell r="G142">
            <v>0</v>
          </cell>
          <cell r="H142">
            <v>0</v>
          </cell>
        </row>
        <row r="143">
          <cell r="A143" t="str">
            <v>SE-99069</v>
          </cell>
          <cell r="B143" t="str">
            <v>Standard Self-Inductor : 100uH</v>
          </cell>
          <cell r="C143" t="str">
            <v>Ando</v>
          </cell>
          <cell r="D143" t="str">
            <v>RS-102</v>
          </cell>
          <cell r="E143" t="str">
            <v>456260</v>
          </cell>
          <cell r="F143" t="str">
            <v>EL-0127/05</v>
          </cell>
          <cell r="G143">
            <v>39236</v>
          </cell>
          <cell r="H143" t="str">
            <v>NIMT</v>
          </cell>
        </row>
        <row r="144">
          <cell r="A144" t="str">
            <v>SE-99070</v>
          </cell>
          <cell r="B144" t="str">
            <v>Standard Self-Inductor : 1mH</v>
          </cell>
          <cell r="C144" t="str">
            <v>Ando</v>
          </cell>
          <cell r="D144" t="str">
            <v>RS-104</v>
          </cell>
          <cell r="E144" t="str">
            <v>456261</v>
          </cell>
          <cell r="F144" t="str">
            <v>EL-0128/05</v>
          </cell>
          <cell r="G144">
            <v>39236</v>
          </cell>
          <cell r="H144" t="str">
            <v>NIMT</v>
          </cell>
        </row>
        <row r="145">
          <cell r="A145" t="str">
            <v>SE-99071</v>
          </cell>
          <cell r="B145" t="str">
            <v>Standard Self-Inductor : 10mH</v>
          </cell>
          <cell r="C145" t="str">
            <v>Ando</v>
          </cell>
          <cell r="D145" t="str">
            <v>RS-106</v>
          </cell>
          <cell r="E145" t="str">
            <v>456262</v>
          </cell>
          <cell r="F145" t="str">
            <v>EL-0129/05</v>
          </cell>
          <cell r="G145">
            <v>39236</v>
          </cell>
          <cell r="H145" t="str">
            <v>NIMT</v>
          </cell>
        </row>
        <row r="146">
          <cell r="A146" t="str">
            <v>SE-99072</v>
          </cell>
          <cell r="B146" t="str">
            <v>Standard Self-Inductor : 100mH</v>
          </cell>
          <cell r="C146" t="str">
            <v>Ando</v>
          </cell>
          <cell r="D146" t="str">
            <v>RS-108</v>
          </cell>
          <cell r="E146" t="str">
            <v>456263</v>
          </cell>
          <cell r="F146" t="str">
            <v>EL-0130/05</v>
          </cell>
          <cell r="G146">
            <v>39236</v>
          </cell>
          <cell r="H146" t="str">
            <v>NIMT</v>
          </cell>
        </row>
        <row r="147">
          <cell r="A147" t="str">
            <v>SE-99073</v>
          </cell>
          <cell r="B147" t="str">
            <v>Standard Self-Inductor : 1H</v>
          </cell>
          <cell r="C147" t="str">
            <v>Ando</v>
          </cell>
          <cell r="D147" t="str">
            <v>RS-110</v>
          </cell>
          <cell r="E147" t="str">
            <v>456264</v>
          </cell>
          <cell r="F147" t="str">
            <v>EL-0131/05</v>
          </cell>
          <cell r="G147">
            <v>39236</v>
          </cell>
          <cell r="H147" t="str">
            <v>NIMT</v>
          </cell>
        </row>
        <row r="148">
          <cell r="A148" t="str">
            <v>SE-99074</v>
          </cell>
          <cell r="B148" t="str">
            <v>Decade Inductor</v>
          </cell>
          <cell r="C148" t="str">
            <v>Ando</v>
          </cell>
          <cell r="D148" t="str">
            <v>AM-3301</v>
          </cell>
          <cell r="E148" t="str">
            <v>60410520</v>
          </cell>
          <cell r="F148" t="str">
            <v>EL-0077/05</v>
          </cell>
          <cell r="G148">
            <v>38826</v>
          </cell>
          <cell r="H148" t="str">
            <v>NIMT</v>
          </cell>
        </row>
        <row r="149">
          <cell r="A149" t="str">
            <v>SE-99075</v>
          </cell>
          <cell r="B149" t="str">
            <v>LF Impedance Analyzer</v>
          </cell>
          <cell r="C149" t="str">
            <v>HP</v>
          </cell>
          <cell r="D149" t="str">
            <v>4192A</v>
          </cell>
          <cell r="E149" t="str">
            <v>2150J02509</v>
          </cell>
          <cell r="F149" t="str">
            <v>405-4075</v>
          </cell>
          <cell r="G149">
            <v>39076</v>
          </cell>
          <cell r="H149" t="str">
            <v>NIMT, NMIJ</v>
          </cell>
        </row>
        <row r="150">
          <cell r="A150" t="str">
            <v>SE-99076</v>
          </cell>
          <cell r="B150" t="str">
            <v>Precision LCR Meter</v>
          </cell>
          <cell r="C150" t="str">
            <v>HP</v>
          </cell>
          <cell r="D150" t="str">
            <v>4284A</v>
          </cell>
          <cell r="E150" t="str">
            <v>2940J07658</v>
          </cell>
          <cell r="F150" t="str">
            <v>406-4076</v>
          </cell>
          <cell r="G150">
            <v>39200</v>
          </cell>
          <cell r="H150" t="str">
            <v>NMIJ, NIMT</v>
          </cell>
        </row>
        <row r="151">
          <cell r="A151" t="str">
            <v>SE-99078</v>
          </cell>
          <cell r="B151" t="str">
            <v>Soldering Iron Tester</v>
          </cell>
          <cell r="C151" t="str">
            <v>Anritsu</v>
          </cell>
          <cell r="D151" t="str">
            <v>HS2D-100</v>
          </cell>
          <cell r="E151" t="str">
            <v>B07069</v>
          </cell>
          <cell r="F151" t="str">
            <v>Calibration not required</v>
          </cell>
          <cell r="G151">
            <v>0</v>
          </cell>
          <cell r="H151">
            <v>0</v>
          </cell>
        </row>
        <row r="152">
          <cell r="A152" t="str">
            <v>SE-99079</v>
          </cell>
          <cell r="B152" t="str">
            <v>Wow Flutter / Jitter Calibrator</v>
          </cell>
          <cell r="C152" t="str">
            <v>Minato</v>
          </cell>
          <cell r="D152">
            <v>3101</v>
          </cell>
          <cell r="E152" t="str">
            <v>B9QE0063</v>
          </cell>
          <cell r="F152" t="str">
            <v>405-4079</v>
          </cell>
          <cell r="G152">
            <v>38809</v>
          </cell>
          <cell r="H152" t="str">
            <v>NIMT</v>
          </cell>
        </row>
        <row r="153">
          <cell r="A153" t="str">
            <v>SE-99081</v>
          </cell>
          <cell r="B153" t="str">
            <v>High Voltage Probe</v>
          </cell>
          <cell r="C153" t="str">
            <v>Tektronix</v>
          </cell>
          <cell r="D153" t="str">
            <v>P6015A</v>
          </cell>
          <cell r="E153" t="str">
            <v>B032616</v>
          </cell>
          <cell r="F153" t="str">
            <v>406-4081</v>
          </cell>
          <cell r="G153">
            <v>39172</v>
          </cell>
          <cell r="H153" t="str">
            <v>NML, NPL, NIMT</v>
          </cell>
        </row>
        <row r="154">
          <cell r="A154" t="str">
            <v>SE-99085</v>
          </cell>
          <cell r="B154" t="str">
            <v>Distortion Meter Calibrator</v>
          </cell>
          <cell r="C154" t="str">
            <v>ShibaSoku</v>
          </cell>
          <cell r="D154" t="str">
            <v>AC12B</v>
          </cell>
          <cell r="E154" t="str">
            <v>M-55799008</v>
          </cell>
          <cell r="F154" t="str">
            <v>Do not used this equipment</v>
          </cell>
          <cell r="G154">
            <v>0</v>
          </cell>
          <cell r="H154">
            <v>0</v>
          </cell>
        </row>
        <row r="155">
          <cell r="A155" t="str">
            <v>SE-99086</v>
          </cell>
          <cell r="B155" t="str">
            <v>Digital Stop Watch</v>
          </cell>
          <cell r="C155" t="str">
            <v>Seiko</v>
          </cell>
          <cell r="D155" t="str">
            <v>S032-4000</v>
          </cell>
          <cell r="E155" t="str">
            <v>127638</v>
          </cell>
          <cell r="F155" t="str">
            <v>405-4086</v>
          </cell>
          <cell r="G155">
            <v>38878</v>
          </cell>
          <cell r="H155" t="str">
            <v>NIMT</v>
          </cell>
        </row>
        <row r="156">
          <cell r="A156" t="str">
            <v>SE-99087</v>
          </cell>
          <cell r="B156" t="str">
            <v>Quartz Tester</v>
          </cell>
          <cell r="C156" t="str">
            <v>Seiko</v>
          </cell>
          <cell r="D156" t="str">
            <v>QT-2100</v>
          </cell>
          <cell r="E156" t="str">
            <v>6D0481</v>
          </cell>
          <cell r="F156" t="str">
            <v>405-4087</v>
          </cell>
          <cell r="G156">
            <v>38875</v>
          </cell>
          <cell r="H156" t="str">
            <v>NIMT</v>
          </cell>
        </row>
        <row r="157">
          <cell r="A157" t="str">
            <v>SE-99088</v>
          </cell>
          <cell r="B157" t="str">
            <v>Rubidium Frequency Standard</v>
          </cell>
          <cell r="C157" t="str">
            <v>R&amp;S</v>
          </cell>
          <cell r="D157" t="str">
            <v>XSRM</v>
          </cell>
          <cell r="E157" t="str">
            <v>300024/001</v>
          </cell>
          <cell r="F157" t="str">
            <v>EF-0016/06</v>
          </cell>
          <cell r="G157">
            <v>39520</v>
          </cell>
          <cell r="H157" t="str">
            <v>NIMT</v>
          </cell>
        </row>
        <row r="158">
          <cell r="A158" t="str">
            <v>SE-99089</v>
          </cell>
          <cell r="B158" t="str">
            <v>Universal Counter</v>
          </cell>
          <cell r="C158" t="str">
            <v>HP</v>
          </cell>
          <cell r="D158" t="str">
            <v>53132A</v>
          </cell>
          <cell r="E158" t="str">
            <v>3404A00701</v>
          </cell>
          <cell r="F158" t="str">
            <v>406-4089</v>
          </cell>
          <cell r="G158">
            <v>39189</v>
          </cell>
          <cell r="H158" t="str">
            <v>NIMT</v>
          </cell>
        </row>
        <row r="159">
          <cell r="A159" t="str">
            <v>SE-99090</v>
          </cell>
          <cell r="B159" t="str">
            <v>Microwave Frequency Counter</v>
          </cell>
          <cell r="C159" t="str">
            <v>HP</v>
          </cell>
          <cell r="D159" t="str">
            <v>5352B</v>
          </cell>
          <cell r="E159" t="str">
            <v>2826A00368</v>
          </cell>
          <cell r="F159" t="str">
            <v>EEH-05/0374</v>
          </cell>
          <cell r="G159">
            <v>38911</v>
          </cell>
          <cell r="H159" t="str">
            <v>NIMT, NIST, NPL</v>
          </cell>
        </row>
        <row r="160">
          <cell r="A160" t="str">
            <v>SE-99091</v>
          </cell>
          <cell r="B160" t="str">
            <v>GPSTime &amp; Freq. Ref. Receiver</v>
          </cell>
          <cell r="C160" t="str">
            <v>HP</v>
          </cell>
          <cell r="D160" t="str">
            <v>58503A</v>
          </cell>
          <cell r="E160" t="str">
            <v>3542A00419</v>
          </cell>
          <cell r="F160" t="str">
            <v>Calibration not required</v>
          </cell>
          <cell r="G160">
            <v>0</v>
          </cell>
          <cell r="H160">
            <v>0</v>
          </cell>
        </row>
        <row r="161">
          <cell r="A161" t="str">
            <v>SE-99093</v>
          </cell>
          <cell r="B161" t="str">
            <v>Synthesized Sweeper</v>
          </cell>
          <cell r="C161" t="str">
            <v>HP</v>
          </cell>
          <cell r="D161" t="str">
            <v>8340B</v>
          </cell>
          <cell r="E161" t="str">
            <v>2804A00799</v>
          </cell>
          <cell r="F161" t="str">
            <v>105-4005</v>
          </cell>
          <cell r="G161">
            <v>38816</v>
          </cell>
          <cell r="H161" t="str">
            <v>NIMT, NIST, NPL</v>
          </cell>
        </row>
        <row r="162">
          <cell r="A162" t="str">
            <v>SE-99094</v>
          </cell>
          <cell r="B162" t="str">
            <v xml:space="preserve">Synthesizer/Level Generator </v>
          </cell>
          <cell r="C162" t="str">
            <v>Anritsu</v>
          </cell>
          <cell r="D162" t="str">
            <v>MG443B</v>
          </cell>
          <cell r="E162" t="str">
            <v>M45140</v>
          </cell>
          <cell r="F162" t="str">
            <v>405-4094</v>
          </cell>
          <cell r="G162">
            <v>38807</v>
          </cell>
          <cell r="H162" t="str">
            <v>NIMT, NIST, NPL</v>
          </cell>
        </row>
        <row r="163">
          <cell r="A163" t="str">
            <v>SE-99095</v>
          </cell>
          <cell r="B163" t="str">
            <v>Synthesized Func/Sweep Gen.</v>
          </cell>
          <cell r="C163" t="str">
            <v>HP</v>
          </cell>
          <cell r="D163" t="str">
            <v>3325B</v>
          </cell>
          <cell r="E163" t="str">
            <v>2847A09782</v>
          </cell>
          <cell r="F163" t="str">
            <v>405-4095</v>
          </cell>
          <cell r="G163">
            <v>38868</v>
          </cell>
          <cell r="H163" t="str">
            <v>NIMT, NIST, NPL</v>
          </cell>
        </row>
        <row r="164">
          <cell r="A164" t="str">
            <v>SE-99096</v>
          </cell>
          <cell r="B164" t="str">
            <v>ESG Series Signal Generator</v>
          </cell>
          <cell r="C164" t="str">
            <v>HP</v>
          </cell>
          <cell r="D164" t="str">
            <v>ESG-4000A</v>
          </cell>
          <cell r="E164" t="str">
            <v>US37040151</v>
          </cell>
          <cell r="F164" t="str">
            <v>105-4003</v>
          </cell>
          <cell r="G164">
            <v>38813</v>
          </cell>
          <cell r="H164" t="str">
            <v>NIMT, NIST, NPL</v>
          </cell>
        </row>
        <row r="165">
          <cell r="A165" t="str">
            <v>SE-99097</v>
          </cell>
          <cell r="B165" t="str">
            <v>RF Power Amplifier</v>
          </cell>
          <cell r="C165" t="str">
            <v>Amp. Research</v>
          </cell>
          <cell r="D165" t="str">
            <v>25W1000M7</v>
          </cell>
          <cell r="E165" t="str">
            <v>13299</v>
          </cell>
          <cell r="F165" t="str">
            <v>405-4097</v>
          </cell>
          <cell r="G165">
            <v>38839</v>
          </cell>
          <cell r="H165" t="str">
            <v>NIMT, NIST, NPL</v>
          </cell>
        </row>
        <row r="166">
          <cell r="A166" t="str">
            <v>SE-99098</v>
          </cell>
          <cell r="B166" t="str">
            <v>Spectrum Analyzer</v>
          </cell>
          <cell r="C166" t="str">
            <v>HP</v>
          </cell>
          <cell r="D166" t="str">
            <v>8593E</v>
          </cell>
          <cell r="E166" t="str">
            <v>3337A00823</v>
          </cell>
          <cell r="F166" t="str">
            <v>405-4098</v>
          </cell>
          <cell r="G166">
            <v>38867</v>
          </cell>
          <cell r="H166" t="str">
            <v>NIMT, NIST, NPL</v>
          </cell>
        </row>
        <row r="167">
          <cell r="A167" t="str">
            <v>SE-99099</v>
          </cell>
          <cell r="B167" t="str">
            <v xml:space="preserve">Network Analyzer </v>
          </cell>
          <cell r="C167" t="str">
            <v>HP</v>
          </cell>
          <cell r="D167" t="str">
            <v>8753D</v>
          </cell>
          <cell r="E167" t="str">
            <v>3410J00924</v>
          </cell>
          <cell r="F167" t="str">
            <v>405-4099</v>
          </cell>
          <cell r="G167">
            <v>38900</v>
          </cell>
          <cell r="H167" t="str">
            <v>NIMT, NIST, NPL</v>
          </cell>
        </row>
        <row r="168">
          <cell r="A168" t="str">
            <v>SE-99100</v>
          </cell>
          <cell r="B168" t="str">
            <v xml:space="preserve">S-Parameter Test Set </v>
          </cell>
          <cell r="C168" t="str">
            <v>HP</v>
          </cell>
          <cell r="D168" t="str">
            <v>85047A</v>
          </cell>
          <cell r="E168" t="str">
            <v>3033A03745</v>
          </cell>
          <cell r="F168" t="str">
            <v>405-4100</v>
          </cell>
          <cell r="G168">
            <v>38900</v>
          </cell>
          <cell r="H168" t="str">
            <v>NIMT, NIST, NPL</v>
          </cell>
        </row>
        <row r="169">
          <cell r="A169" t="str">
            <v>SE-99101</v>
          </cell>
          <cell r="B169" t="str">
            <v xml:space="preserve">S-Parameter Test Set </v>
          </cell>
          <cell r="C169" t="str">
            <v>HP</v>
          </cell>
          <cell r="D169" t="str">
            <v>85046B</v>
          </cell>
          <cell r="E169" t="str">
            <v>3033A01596</v>
          </cell>
          <cell r="F169" t="str">
            <v>405-4101</v>
          </cell>
          <cell r="G169">
            <v>38900</v>
          </cell>
          <cell r="H169" t="str">
            <v>NIMT, NIST, NPL</v>
          </cell>
        </row>
        <row r="170">
          <cell r="A170" t="str">
            <v>SE-99102</v>
          </cell>
          <cell r="B170" t="str">
            <v>Audio Analyzer</v>
          </cell>
          <cell r="C170" t="str">
            <v>HP</v>
          </cell>
          <cell r="D170" t="str">
            <v>8903B</v>
          </cell>
          <cell r="E170" t="str">
            <v>3514A15652</v>
          </cell>
          <cell r="F170" t="str">
            <v>406-4102</v>
          </cell>
          <cell r="G170">
            <v>39172</v>
          </cell>
          <cell r="H170" t="str">
            <v>NIMT</v>
          </cell>
        </row>
        <row r="171">
          <cell r="A171" t="str">
            <v>SE-99103</v>
          </cell>
          <cell r="B171" t="str">
            <v>Audio Analyzer</v>
          </cell>
          <cell r="C171" t="str">
            <v>Panasonic</v>
          </cell>
          <cell r="D171" t="str">
            <v>VP7725A</v>
          </cell>
          <cell r="E171" t="str">
            <v>1D8N0161D122</v>
          </cell>
          <cell r="F171" t="str">
            <v>406-4103</v>
          </cell>
          <cell r="G171">
            <v>39193</v>
          </cell>
          <cell r="H171" t="str">
            <v>NIMT</v>
          </cell>
        </row>
        <row r="172">
          <cell r="A172" t="str">
            <v>SE-99104</v>
          </cell>
          <cell r="B172" t="str">
            <v>Modulation Analyzer</v>
          </cell>
          <cell r="C172" t="str">
            <v>HP</v>
          </cell>
          <cell r="D172" t="str">
            <v>8901B</v>
          </cell>
          <cell r="E172" t="str">
            <v>2806A01602</v>
          </cell>
          <cell r="F172" t="str">
            <v>105-4008</v>
          </cell>
          <cell r="G172">
            <v>39202</v>
          </cell>
          <cell r="H172" t="str">
            <v>NIST, NPL</v>
          </cell>
        </row>
        <row r="173">
          <cell r="A173" t="str">
            <v>SE-99105</v>
          </cell>
          <cell r="B173" t="str">
            <v>Measuring Receiver</v>
          </cell>
          <cell r="C173" t="str">
            <v>HP</v>
          </cell>
          <cell r="D173" t="str">
            <v>8902A</v>
          </cell>
          <cell r="E173" t="str">
            <v>3226A03447</v>
          </cell>
          <cell r="F173" t="str">
            <v>405-4105</v>
          </cell>
          <cell r="G173">
            <v>38859</v>
          </cell>
          <cell r="H173" t="str">
            <v>NIMT, NIST, NPL</v>
          </cell>
        </row>
        <row r="174">
          <cell r="A174" t="str">
            <v>SE-99106</v>
          </cell>
          <cell r="B174" t="str">
            <v>RF Power Meter</v>
          </cell>
          <cell r="C174" t="str">
            <v>HP</v>
          </cell>
          <cell r="D174" t="str">
            <v>EPM442A</v>
          </cell>
          <cell r="E174" t="str">
            <v>GB37170346</v>
          </cell>
          <cell r="F174" t="str">
            <v>405-4106</v>
          </cell>
          <cell r="G174">
            <v>38865</v>
          </cell>
          <cell r="H174" t="str">
            <v>NIMT, NIST, NPL</v>
          </cell>
        </row>
        <row r="175">
          <cell r="A175" t="str">
            <v>SE-99107</v>
          </cell>
          <cell r="B175" t="str">
            <v>RF Power Meter</v>
          </cell>
          <cell r="C175" t="str">
            <v>Anritsu</v>
          </cell>
          <cell r="D175" t="str">
            <v>ML4803A</v>
          </cell>
          <cell r="E175" t="str">
            <v>MA39060</v>
          </cell>
          <cell r="F175" t="str">
            <v>405-4107</v>
          </cell>
          <cell r="G175">
            <v>38988</v>
          </cell>
          <cell r="H175" t="str">
            <v>NIMT, NIST, NPL</v>
          </cell>
        </row>
        <row r="176">
          <cell r="A176" t="str">
            <v>SE-99109</v>
          </cell>
          <cell r="B176" t="str">
            <v>Range Calibrator</v>
          </cell>
          <cell r="C176" t="str">
            <v>HP</v>
          </cell>
          <cell r="D176" t="str">
            <v>11683A</v>
          </cell>
          <cell r="E176" t="str">
            <v>3303U00312</v>
          </cell>
          <cell r="F176" t="str">
            <v>405-4109</v>
          </cell>
          <cell r="G176">
            <v>38842</v>
          </cell>
          <cell r="H176" t="str">
            <v>NIMT</v>
          </cell>
        </row>
        <row r="177">
          <cell r="A177" t="str">
            <v>SE-99110</v>
          </cell>
          <cell r="B177" t="str">
            <v>Range Calibrator</v>
          </cell>
          <cell r="C177" t="str">
            <v>HP</v>
          </cell>
          <cell r="D177" t="str">
            <v>8477A</v>
          </cell>
          <cell r="E177" t="str">
            <v>0963A00428</v>
          </cell>
          <cell r="F177" t="str">
            <v>404-4110</v>
          </cell>
          <cell r="G177">
            <v>38468</v>
          </cell>
          <cell r="H177" t="str">
            <v>NIMT</v>
          </cell>
        </row>
        <row r="178">
          <cell r="A178" t="str">
            <v>SE-99111</v>
          </cell>
          <cell r="B178" t="str">
            <v>Range Calibrator</v>
          </cell>
          <cell r="C178" t="str">
            <v>Anritsu</v>
          </cell>
          <cell r="D178" t="str">
            <v>MA4001A</v>
          </cell>
          <cell r="E178" t="str">
            <v>M18156</v>
          </cell>
          <cell r="F178" t="str">
            <v>405-4111</v>
          </cell>
          <cell r="G178">
            <v>38969</v>
          </cell>
          <cell r="H178" t="str">
            <v>NIMT</v>
          </cell>
        </row>
        <row r="179">
          <cell r="A179" t="str">
            <v>SE-99112</v>
          </cell>
          <cell r="B179" t="str">
            <v>Power Sensor : 50Ω</v>
          </cell>
          <cell r="C179" t="str">
            <v>HP</v>
          </cell>
          <cell r="D179" t="str">
            <v>8482A</v>
          </cell>
          <cell r="E179" t="str">
            <v>US37291474</v>
          </cell>
          <cell r="F179" t="str">
            <v>405-4112</v>
          </cell>
          <cell r="G179">
            <v>38899</v>
          </cell>
          <cell r="H179" t="str">
            <v>NIMT, NIST, NPL</v>
          </cell>
        </row>
        <row r="180">
          <cell r="A180" t="str">
            <v>SE-99113</v>
          </cell>
          <cell r="B180" t="str">
            <v>Power Sensor : 50Ω</v>
          </cell>
          <cell r="C180" t="str">
            <v>HP</v>
          </cell>
          <cell r="D180" t="str">
            <v>8482B</v>
          </cell>
          <cell r="E180" t="str">
            <v>3318A06156</v>
          </cell>
          <cell r="F180" t="str">
            <v>405-4113</v>
          </cell>
          <cell r="G180">
            <v>38899</v>
          </cell>
          <cell r="H180" t="str">
            <v>NIMT, NIST, NPL</v>
          </cell>
        </row>
        <row r="181">
          <cell r="A181" t="str">
            <v>SE-99114</v>
          </cell>
          <cell r="B181" t="str">
            <v>Power Sensor : 50Ω</v>
          </cell>
          <cell r="C181" t="str">
            <v>Anritsu</v>
          </cell>
          <cell r="D181" t="str">
            <v>MA4601A</v>
          </cell>
          <cell r="E181" t="str">
            <v>M37750</v>
          </cell>
          <cell r="F181" t="str">
            <v>404-4114</v>
          </cell>
          <cell r="G181">
            <v>38688</v>
          </cell>
          <cell r="H181" t="str">
            <v>NIMT, NIST, NPL</v>
          </cell>
        </row>
        <row r="182">
          <cell r="A182" t="str">
            <v>SE-99115</v>
          </cell>
          <cell r="B182" t="str">
            <v>Power Sensor : 50Ω</v>
          </cell>
          <cell r="C182" t="str">
            <v>Anritsu</v>
          </cell>
          <cell r="D182" t="str">
            <v>MA4602A</v>
          </cell>
          <cell r="E182" t="str">
            <v>M14073</v>
          </cell>
          <cell r="F182" t="str">
            <v>404-4115</v>
          </cell>
          <cell r="G182">
            <v>38688</v>
          </cell>
          <cell r="H182" t="str">
            <v>NIMT, NIST, NPL</v>
          </cell>
        </row>
        <row r="183">
          <cell r="A183" t="str">
            <v>SE-99116</v>
          </cell>
          <cell r="B183" t="str">
            <v>Power Sensor : 75Ω</v>
          </cell>
          <cell r="C183" t="str">
            <v>Anritsu</v>
          </cell>
          <cell r="D183" t="str">
            <v>MA4603A</v>
          </cell>
          <cell r="E183" t="str">
            <v>M56049</v>
          </cell>
          <cell r="F183" t="str">
            <v>405-4116</v>
          </cell>
          <cell r="G183">
            <v>39079</v>
          </cell>
          <cell r="H183" t="str">
            <v>NIST</v>
          </cell>
        </row>
        <row r="184">
          <cell r="A184" t="str">
            <v>SE-99117</v>
          </cell>
          <cell r="B184" t="str">
            <v>Power Sensor : 75Ω</v>
          </cell>
          <cell r="C184" t="str">
            <v>Anritsu</v>
          </cell>
          <cell r="D184" t="str">
            <v>MA4604A</v>
          </cell>
          <cell r="E184" t="str">
            <v>M09061</v>
          </cell>
          <cell r="F184" t="str">
            <v>405-4117</v>
          </cell>
          <cell r="G184">
            <v>39079</v>
          </cell>
          <cell r="H184" t="str">
            <v>NIST</v>
          </cell>
        </row>
        <row r="185">
          <cell r="A185" t="str">
            <v>SE-99118</v>
          </cell>
          <cell r="B185" t="str">
            <v>Power Sensor : 50Ω</v>
          </cell>
          <cell r="C185" t="str">
            <v>HP</v>
          </cell>
          <cell r="D185" t="str">
            <v>E4412A</v>
          </cell>
          <cell r="E185" t="str">
            <v>US37180961</v>
          </cell>
          <cell r="F185" t="str">
            <v>405-4118</v>
          </cell>
          <cell r="G185">
            <v>38899</v>
          </cell>
          <cell r="H185" t="str">
            <v>NIMT, NIST, NPL</v>
          </cell>
        </row>
        <row r="186">
          <cell r="A186" t="str">
            <v>SE-99119</v>
          </cell>
          <cell r="B186" t="str">
            <v>Power Sensor : 50Ω</v>
          </cell>
          <cell r="C186" t="str">
            <v>HP</v>
          </cell>
          <cell r="D186" t="str">
            <v>E4413A</v>
          </cell>
          <cell r="E186" t="str">
            <v>US37180718</v>
          </cell>
          <cell r="F186" t="str">
            <v>NEFE-05-0012</v>
          </cell>
          <cell r="G186">
            <v>39056</v>
          </cell>
          <cell r="H186" t="str">
            <v>NIST</v>
          </cell>
        </row>
        <row r="187">
          <cell r="A187" t="str">
            <v>SE-99122</v>
          </cell>
          <cell r="B187" t="str">
            <v>Fixed Attenuator Set : 50Ohm</v>
          </cell>
          <cell r="C187" t="str">
            <v>Wiltron</v>
          </cell>
          <cell r="D187" t="str">
            <v>41KC-S</v>
          </cell>
          <cell r="E187" t="str">
            <v>91098</v>
          </cell>
          <cell r="F187" t="str">
            <v>NEFE-05-0011</v>
          </cell>
          <cell r="G187">
            <v>39056</v>
          </cell>
          <cell r="H187" t="str">
            <v>NIST</v>
          </cell>
        </row>
        <row r="188">
          <cell r="A188" t="str">
            <v>SE-99123</v>
          </cell>
          <cell r="B188" t="str">
            <v xml:space="preserve">Termination : 50Ohm BNC  </v>
          </cell>
          <cell r="C188" t="str">
            <v xml:space="preserve">Maury </v>
          </cell>
          <cell r="D188" t="str">
            <v>351A2</v>
          </cell>
          <cell r="E188" t="str">
            <v>H753</v>
          </cell>
          <cell r="F188" t="str">
            <v>NEFE-05-0002</v>
          </cell>
          <cell r="G188">
            <v>39056</v>
          </cell>
          <cell r="H188" t="str">
            <v>NMIJ</v>
          </cell>
        </row>
        <row r="189">
          <cell r="A189" t="str">
            <v>SE-99124</v>
          </cell>
          <cell r="B189" t="str">
            <v xml:space="preserve">Termination : 50Ohm BNC  </v>
          </cell>
          <cell r="C189" t="str">
            <v xml:space="preserve">Maury </v>
          </cell>
          <cell r="D189" t="str">
            <v>351B2</v>
          </cell>
          <cell r="E189" t="str">
            <v>H760</v>
          </cell>
          <cell r="F189" t="str">
            <v>NEFE-05-0003</v>
          </cell>
          <cell r="G189">
            <v>39056</v>
          </cell>
          <cell r="H189" t="str">
            <v>NMIJ</v>
          </cell>
        </row>
        <row r="190">
          <cell r="A190" t="str">
            <v>SE-99125</v>
          </cell>
          <cell r="B190" t="str">
            <v>Termination : 50Ohm 18GHz</v>
          </cell>
          <cell r="C190" t="str">
            <v>Wiltron</v>
          </cell>
          <cell r="D190" t="str">
            <v>28A50-1</v>
          </cell>
          <cell r="E190" t="str">
            <v>602007</v>
          </cell>
          <cell r="F190" t="str">
            <v>NEFE-05-0004</v>
          </cell>
          <cell r="G190">
            <v>39056</v>
          </cell>
          <cell r="H190" t="str">
            <v>NMIJ</v>
          </cell>
        </row>
        <row r="191">
          <cell r="A191" t="str">
            <v>SE-99126</v>
          </cell>
          <cell r="B191" t="str">
            <v>Termination : 50Ohm 40GHz</v>
          </cell>
          <cell r="C191" t="str">
            <v>Wiltron</v>
          </cell>
          <cell r="D191" t="str">
            <v>28K50</v>
          </cell>
          <cell r="E191" t="str">
            <v>505039</v>
          </cell>
          <cell r="F191" t="str">
            <v>NEFE-05-0005</v>
          </cell>
          <cell r="G191">
            <v>39056</v>
          </cell>
          <cell r="H191" t="str">
            <v>NMIJ</v>
          </cell>
        </row>
        <row r="192">
          <cell r="A192" t="str">
            <v>SE-99127</v>
          </cell>
          <cell r="B192" t="str">
            <v>Termination : 50Ohm 40GHz</v>
          </cell>
          <cell r="C192" t="str">
            <v>Wiltron</v>
          </cell>
          <cell r="D192" t="str">
            <v>28KF50</v>
          </cell>
          <cell r="E192" t="str">
            <v>505015</v>
          </cell>
          <cell r="F192" t="str">
            <v>NEFE-05-0006</v>
          </cell>
          <cell r="G192">
            <v>39056</v>
          </cell>
          <cell r="H192" t="str">
            <v>NMIJ</v>
          </cell>
        </row>
        <row r="193">
          <cell r="A193" t="str">
            <v>SE-99128</v>
          </cell>
          <cell r="B193" t="str">
            <v>Termination : 50Ohm 18GHz</v>
          </cell>
          <cell r="C193" t="str">
            <v>Wiltron</v>
          </cell>
          <cell r="D193" t="str">
            <v>26N50</v>
          </cell>
          <cell r="E193" t="str">
            <v>701032</v>
          </cell>
          <cell r="F193" t="str">
            <v>NEFE-05-0007</v>
          </cell>
          <cell r="G193">
            <v>39056</v>
          </cell>
          <cell r="H193" t="str">
            <v>NMIJ</v>
          </cell>
        </row>
        <row r="194">
          <cell r="A194" t="str">
            <v>SE-99129</v>
          </cell>
          <cell r="B194" t="str">
            <v>Termination : 50Ohm 18GHz</v>
          </cell>
          <cell r="C194" t="str">
            <v>Wiltron</v>
          </cell>
          <cell r="D194" t="str">
            <v>26NF50</v>
          </cell>
          <cell r="E194" t="str">
            <v>701021</v>
          </cell>
          <cell r="F194" t="str">
            <v>NEFE-05-0008</v>
          </cell>
          <cell r="G194">
            <v>39056</v>
          </cell>
          <cell r="H194" t="str">
            <v>NMIJ</v>
          </cell>
        </row>
        <row r="195">
          <cell r="A195" t="str">
            <v>SE-99130</v>
          </cell>
          <cell r="B195" t="str">
            <v>Termination : 75Ohm</v>
          </cell>
          <cell r="C195" t="str">
            <v>Wiltron</v>
          </cell>
          <cell r="D195" t="str">
            <v>26NF75</v>
          </cell>
          <cell r="E195" t="str">
            <v>103029</v>
          </cell>
          <cell r="F195" t="str">
            <v>NEFE-05-0009</v>
          </cell>
          <cell r="G195">
            <v>39056</v>
          </cell>
          <cell r="H195" t="str">
            <v>NMIJ</v>
          </cell>
        </row>
        <row r="196">
          <cell r="A196" t="str">
            <v>SE-99131</v>
          </cell>
          <cell r="B196" t="str">
            <v>Termination : 75Ohm</v>
          </cell>
          <cell r="C196" t="str">
            <v>Wiltron</v>
          </cell>
          <cell r="D196" t="str">
            <v>26N75</v>
          </cell>
          <cell r="E196" t="str">
            <v>201023</v>
          </cell>
          <cell r="F196" t="str">
            <v>NEFE-05-0010</v>
          </cell>
          <cell r="G196">
            <v>39056</v>
          </cell>
          <cell r="H196" t="str">
            <v>NMIJ</v>
          </cell>
        </row>
        <row r="197">
          <cell r="A197" t="str">
            <v>SE-99143</v>
          </cell>
          <cell r="B197" t="str">
            <v>Decade Attenuator : 600/75Ω Bal</v>
          </cell>
          <cell r="C197" t="str">
            <v>Ando</v>
          </cell>
          <cell r="D197" t="str">
            <v>AL-352</v>
          </cell>
          <cell r="E197" t="str">
            <v>80692404</v>
          </cell>
          <cell r="F197" t="str">
            <v>405-4193</v>
          </cell>
          <cell r="G197">
            <v>38838</v>
          </cell>
          <cell r="H197" t="str">
            <v>NIMT</v>
          </cell>
        </row>
        <row r="198">
          <cell r="A198" t="str">
            <v>SE-99144</v>
          </cell>
          <cell r="B198" t="str">
            <v>Decade Attenuator : 75Ω</v>
          </cell>
          <cell r="C198" t="str">
            <v>Anritsu</v>
          </cell>
          <cell r="D198" t="str">
            <v>MN61B</v>
          </cell>
          <cell r="E198" t="str">
            <v>M41577</v>
          </cell>
          <cell r="F198" t="str">
            <v>405-4144</v>
          </cell>
          <cell r="G198">
            <v>38838</v>
          </cell>
          <cell r="H198" t="str">
            <v>NIMT</v>
          </cell>
        </row>
        <row r="199">
          <cell r="A199" t="str">
            <v>SE-99146</v>
          </cell>
          <cell r="B199" t="str">
            <v>Power Splitter : 26.5GHz</v>
          </cell>
          <cell r="C199" t="str">
            <v>HP</v>
          </cell>
          <cell r="D199" t="str">
            <v>11667B</v>
          </cell>
          <cell r="E199" t="str">
            <v>11170</v>
          </cell>
          <cell r="F199" t="str">
            <v>406-4146</v>
          </cell>
          <cell r="G199">
            <v>39150</v>
          </cell>
          <cell r="H199" t="str">
            <v>NIMT, NIST, NPL</v>
          </cell>
        </row>
        <row r="200">
          <cell r="A200" t="str">
            <v>SE-99147</v>
          </cell>
          <cell r="B200" t="str">
            <v>Power Splitter 18GHz</v>
          </cell>
          <cell r="C200" t="str">
            <v>HP</v>
          </cell>
          <cell r="D200" t="str">
            <v>11667A</v>
          </cell>
          <cell r="E200" t="str">
            <v>23287</v>
          </cell>
          <cell r="F200" t="str">
            <v>406-4147</v>
          </cell>
          <cell r="G200">
            <v>39150</v>
          </cell>
          <cell r="H200" t="str">
            <v>NIMT, NIST, NPL</v>
          </cell>
        </row>
        <row r="201">
          <cell r="A201" t="str">
            <v>SE-99148</v>
          </cell>
          <cell r="B201" t="str">
            <v>Reflection Bridge : 600Ω Bal</v>
          </cell>
          <cell r="C201" t="str">
            <v>Anritsu</v>
          </cell>
          <cell r="D201" t="str">
            <v>MA2201A</v>
          </cell>
          <cell r="E201" t="str">
            <v>M07996</v>
          </cell>
          <cell r="F201" t="str">
            <v>Calibration not required</v>
          </cell>
          <cell r="G201">
            <v>0</v>
          </cell>
          <cell r="H201">
            <v>0</v>
          </cell>
        </row>
        <row r="202">
          <cell r="A202" t="str">
            <v>SE-99149</v>
          </cell>
          <cell r="B202" t="str">
            <v>Reflection Bridge : 50Ω UnBal</v>
          </cell>
          <cell r="C202" t="str">
            <v>Anritsu</v>
          </cell>
          <cell r="D202" t="str">
            <v>MA2401A</v>
          </cell>
          <cell r="E202" t="str">
            <v>M13972</v>
          </cell>
          <cell r="F202" t="str">
            <v>Calibration not required</v>
          </cell>
          <cell r="G202">
            <v>0</v>
          </cell>
          <cell r="H202">
            <v>0</v>
          </cell>
        </row>
        <row r="203">
          <cell r="A203" t="str">
            <v>SE-99150</v>
          </cell>
          <cell r="B203" t="str">
            <v>Reflection Bridge : 75Ω UnBal</v>
          </cell>
          <cell r="C203" t="str">
            <v>Anritsu</v>
          </cell>
          <cell r="D203" t="str">
            <v>MA2402A</v>
          </cell>
          <cell r="E203" t="str">
            <v>M17186</v>
          </cell>
          <cell r="F203" t="str">
            <v>Calibration not required</v>
          </cell>
          <cell r="G203">
            <v>0</v>
          </cell>
          <cell r="H203">
            <v>0</v>
          </cell>
        </row>
        <row r="204">
          <cell r="A204" t="str">
            <v>SE-99151</v>
          </cell>
          <cell r="B204" t="str">
            <v>Selective Level Meter</v>
          </cell>
          <cell r="C204" t="str">
            <v>Anritsu</v>
          </cell>
          <cell r="D204" t="str">
            <v>ML422C</v>
          </cell>
          <cell r="E204" t="str">
            <v>M61540</v>
          </cell>
          <cell r="F204" t="str">
            <v>405-4151</v>
          </cell>
          <cell r="G204">
            <v>38857</v>
          </cell>
          <cell r="H204" t="str">
            <v>NIMT, NIST, NPL</v>
          </cell>
        </row>
        <row r="205">
          <cell r="A205" t="str">
            <v>SE-99152</v>
          </cell>
          <cell r="B205" t="str">
            <v>Standard Level Calibration Set</v>
          </cell>
          <cell r="C205" t="str">
            <v>Ando</v>
          </cell>
          <cell r="D205" t="str">
            <v>AD-4030</v>
          </cell>
          <cell r="E205" t="str">
            <v>59118501</v>
          </cell>
          <cell r="F205" t="str">
            <v>405-4152</v>
          </cell>
          <cell r="G205">
            <v>38839</v>
          </cell>
          <cell r="H205" t="str">
            <v>NIMT, NIST, NPL</v>
          </cell>
        </row>
        <row r="206">
          <cell r="A206" t="str">
            <v>SE-99153</v>
          </cell>
          <cell r="B206" t="str">
            <v>PAL Vector Scope</v>
          </cell>
          <cell r="C206" t="str">
            <v>Tektronix</v>
          </cell>
          <cell r="D206" t="str">
            <v>521A</v>
          </cell>
          <cell r="E206" t="str">
            <v>302676</v>
          </cell>
          <cell r="F206" t="str">
            <v>405-4153</v>
          </cell>
          <cell r="G206">
            <v>39028</v>
          </cell>
          <cell r="H206" t="str">
            <v>NMIJ</v>
          </cell>
        </row>
        <row r="207">
          <cell r="A207" t="str">
            <v>SE-99154</v>
          </cell>
          <cell r="B207" t="str">
            <v>NTSC Vector Scope</v>
          </cell>
          <cell r="C207" t="str">
            <v>Tektronix</v>
          </cell>
          <cell r="D207" t="str">
            <v>520A</v>
          </cell>
          <cell r="E207" t="str">
            <v>300797</v>
          </cell>
          <cell r="F207" t="str">
            <v>405-4154</v>
          </cell>
          <cell r="G207">
            <v>39028</v>
          </cell>
          <cell r="H207" t="str">
            <v>NMIJ</v>
          </cell>
        </row>
        <row r="208">
          <cell r="A208" t="str">
            <v>SE-99155</v>
          </cell>
          <cell r="B208" t="str">
            <v>NTSC TV Generator</v>
          </cell>
          <cell r="C208" t="str">
            <v>Tektronix</v>
          </cell>
          <cell r="D208" t="str">
            <v>1410</v>
          </cell>
          <cell r="E208" t="str">
            <v>301563</v>
          </cell>
          <cell r="F208" t="str">
            <v>405-4155</v>
          </cell>
          <cell r="G208">
            <v>39028</v>
          </cell>
          <cell r="H208" t="str">
            <v>NMIJ</v>
          </cell>
        </row>
        <row r="209">
          <cell r="A209" t="str">
            <v>SE-99156</v>
          </cell>
          <cell r="B209" t="str">
            <v>PAL TV Generator</v>
          </cell>
          <cell r="C209" t="str">
            <v>Tektronix</v>
          </cell>
          <cell r="D209" t="str">
            <v>1411</v>
          </cell>
          <cell r="E209" t="str">
            <v>B012513</v>
          </cell>
          <cell r="F209" t="str">
            <v>405-4156</v>
          </cell>
          <cell r="G209">
            <v>39028</v>
          </cell>
          <cell r="H209" t="str">
            <v>NMIJ</v>
          </cell>
        </row>
        <row r="210">
          <cell r="A210" t="str">
            <v>SE-99157</v>
          </cell>
          <cell r="B210" t="str">
            <v>Telephone Unit Tester</v>
          </cell>
          <cell r="C210" t="str">
            <v>Ando</v>
          </cell>
          <cell r="D210" t="str">
            <v>AE9303</v>
          </cell>
          <cell r="E210" t="str">
            <v>40144609</v>
          </cell>
          <cell r="F210" t="str">
            <v>405-4157</v>
          </cell>
          <cell r="G210">
            <v>38989</v>
          </cell>
          <cell r="H210" t="str">
            <v>NIMT</v>
          </cell>
        </row>
        <row r="211">
          <cell r="A211" t="str">
            <v>SE-99158</v>
          </cell>
          <cell r="B211" t="str">
            <v>Retardation Coil Set</v>
          </cell>
          <cell r="C211" t="str">
            <v>Oi Electric</v>
          </cell>
          <cell r="D211" t="str">
            <v>RC-101</v>
          </cell>
          <cell r="E211" t="str">
            <v>90369</v>
          </cell>
          <cell r="F211" t="str">
            <v>Calibration not required</v>
          </cell>
          <cell r="G211">
            <v>0</v>
          </cell>
          <cell r="H211">
            <v>0</v>
          </cell>
        </row>
        <row r="212">
          <cell r="A212" t="str">
            <v>SE-99159</v>
          </cell>
          <cell r="B212" t="str">
            <v>Impulse Sender</v>
          </cell>
          <cell r="C212" t="str">
            <v>Ando</v>
          </cell>
          <cell r="D212" t="str">
            <v>AE-3106</v>
          </cell>
          <cell r="E212" t="str">
            <v>75188601</v>
          </cell>
          <cell r="F212" t="str">
            <v>405-4159</v>
          </cell>
          <cell r="G212">
            <v>38939</v>
          </cell>
          <cell r="H212" t="str">
            <v>NIMT</v>
          </cell>
        </row>
        <row r="213">
          <cell r="A213">
            <v>0</v>
          </cell>
          <cell r="B213">
            <v>0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</row>
        <row r="214">
          <cell r="A214">
            <v>0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</row>
        <row r="215">
          <cell r="A215">
            <v>0</v>
          </cell>
          <cell r="B215">
            <v>0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</row>
        <row r="216">
          <cell r="A216">
            <v>0</v>
          </cell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  <cell r="G216">
            <v>0</v>
          </cell>
          <cell r="H216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6-04-2006"/>
      <sheetName val="Data Form-1"/>
      <sheetName val="Data Form-2 "/>
      <sheetName val="5520A UNCER"/>
      <sheetName val="Eq.List"/>
      <sheetName val="Verify Software 5520A"/>
    </sheetNames>
    <sheetDataSet>
      <sheetData sheetId="0"/>
      <sheetData sheetId="1"/>
      <sheetData sheetId="2"/>
      <sheetData sheetId="3"/>
      <sheetData sheetId="4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  <sheetData sheetId="5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5"/>
      <sheetName val="Data Form-1"/>
      <sheetName val="Data Form-2"/>
      <sheetName val="5520A UNCER"/>
      <sheetName val="Verify Software 5520A"/>
      <sheetName val="Equip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ELE/G-04/0140</v>
          </cell>
          <cell r="G2">
            <v>38595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404-4018</v>
          </cell>
          <cell r="G4">
            <v>38601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Calibration not required</v>
          </cell>
          <cell r="G5">
            <v>0</v>
          </cell>
          <cell r="H5">
            <v>0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CE 040064</v>
          </cell>
          <cell r="G6">
            <v>38643</v>
          </cell>
          <cell r="H6" t="str">
            <v>NIMT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404-4063</v>
          </cell>
          <cell r="G7">
            <v>38545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404-4065</v>
          </cell>
          <cell r="G8">
            <v>38545</v>
          </cell>
          <cell r="H8" t="str">
            <v>NMIJ</v>
          </cell>
        </row>
        <row r="9">
          <cell r="A9" t="str">
            <v>SE-00082</v>
          </cell>
          <cell r="B9" t="str">
            <v>Digital Oscilloscope</v>
          </cell>
          <cell r="C9" t="str">
            <v>Tektronix</v>
          </cell>
          <cell r="D9" t="str">
            <v>TDS540A</v>
          </cell>
          <cell r="E9" t="str">
            <v>B011579</v>
          </cell>
          <cell r="F9" t="str">
            <v>405-4082</v>
          </cell>
          <cell r="G9">
            <v>38757</v>
          </cell>
          <cell r="H9" t="str">
            <v>NIMT, NIST</v>
          </cell>
        </row>
        <row r="10">
          <cell r="A10" t="str">
            <v>SE-00092</v>
          </cell>
          <cell r="B10" t="str">
            <v>Universal Counter</v>
          </cell>
          <cell r="C10" t="str">
            <v>Advantest</v>
          </cell>
          <cell r="D10" t="str">
            <v>TR5822</v>
          </cell>
          <cell r="E10" t="str">
            <v>30700964</v>
          </cell>
          <cell r="F10" t="str">
            <v>404-4092</v>
          </cell>
          <cell r="G10">
            <v>38468</v>
          </cell>
          <cell r="H10" t="str">
            <v>NIMT, NIST, NPL</v>
          </cell>
        </row>
        <row r="11">
          <cell r="A11" t="str">
            <v>SE-00145</v>
          </cell>
          <cell r="B11" t="str">
            <v>VHF Attenuator</v>
          </cell>
          <cell r="C11" t="str">
            <v>HP</v>
          </cell>
          <cell r="D11" t="str">
            <v>355D</v>
          </cell>
          <cell r="E11" t="str">
            <v>3646A47705</v>
          </cell>
          <cell r="F11" t="str">
            <v>404-4145</v>
          </cell>
          <cell r="G11">
            <v>38639</v>
          </cell>
          <cell r="H11" t="str">
            <v>NIMT, NIST, NPL</v>
          </cell>
        </row>
        <row r="12">
          <cell r="A12" t="str">
            <v>SE-01008</v>
          </cell>
          <cell r="B12" t="str">
            <v>Multi-Product Calibrator</v>
          </cell>
          <cell r="C12" t="str">
            <v>Fluke</v>
          </cell>
          <cell r="D12" t="str">
            <v>5520A</v>
          </cell>
          <cell r="E12" t="str">
            <v>7775007</v>
          </cell>
          <cell r="F12" t="str">
            <v>EL-0033/04</v>
          </cell>
          <cell r="G12">
            <v>38472</v>
          </cell>
          <cell r="H12" t="str">
            <v>NIMT</v>
          </cell>
        </row>
        <row r="13">
          <cell r="A13" t="str">
            <v>SE-01019</v>
          </cell>
          <cell r="B13" t="str">
            <v>Digital Voltmeter</v>
          </cell>
          <cell r="C13" t="str">
            <v>HP</v>
          </cell>
          <cell r="D13" t="str">
            <v>3455A</v>
          </cell>
          <cell r="E13" t="str">
            <v>2519A16968</v>
          </cell>
          <cell r="F13" t="str">
            <v>404-4019</v>
          </cell>
          <cell r="G13">
            <v>38589</v>
          </cell>
          <cell r="H13" t="str">
            <v>NIMT</v>
          </cell>
        </row>
        <row r="14">
          <cell r="A14" t="str">
            <v>SE-01020</v>
          </cell>
          <cell r="B14" t="str">
            <v>Digital Multimeter</v>
          </cell>
          <cell r="C14" t="str">
            <v>Agilent</v>
          </cell>
          <cell r="D14" t="str">
            <v>3458A-002</v>
          </cell>
          <cell r="E14" t="str">
            <v>2823A27401</v>
          </cell>
          <cell r="F14" t="str">
            <v>EL-0077/04</v>
          </cell>
          <cell r="G14">
            <v>38444</v>
          </cell>
          <cell r="H14" t="str">
            <v>NIMT</v>
          </cell>
        </row>
        <row r="15">
          <cell r="A15" t="str">
            <v>SE-01029</v>
          </cell>
          <cell r="B15" t="str">
            <v>High Voltage Digitalmeter</v>
          </cell>
          <cell r="C15" t="str">
            <v>Kikusui</v>
          </cell>
          <cell r="D15" t="str">
            <v>149-10A</v>
          </cell>
          <cell r="E15" t="str">
            <v>29031585</v>
          </cell>
          <cell r="F15" t="str">
            <v>104-3099A</v>
          </cell>
          <cell r="G15">
            <v>38482</v>
          </cell>
          <cell r="H15" t="str">
            <v>NML, NPL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EEL.BP.8/1047</v>
          </cell>
          <cell r="G16">
            <v>38652</v>
          </cell>
          <cell r="H16" t="str">
            <v>NIMT</v>
          </cell>
        </row>
        <row r="17">
          <cell r="A17" t="str">
            <v>SE-01031</v>
          </cell>
          <cell r="B17" t="str">
            <v>High Voltage Power Ampliflier</v>
          </cell>
          <cell r="C17" t="str">
            <v>Trek</v>
          </cell>
          <cell r="D17" t="str">
            <v>10/10B</v>
          </cell>
          <cell r="E17" t="str">
            <v>560</v>
          </cell>
          <cell r="F17" t="str">
            <v>104-3150</v>
          </cell>
          <cell r="G17">
            <v>38548</v>
          </cell>
          <cell r="H17" t="str">
            <v>NML, NPL</v>
          </cell>
        </row>
        <row r="18">
          <cell r="A18" t="str">
            <v>SE-01077</v>
          </cell>
          <cell r="B18" t="str">
            <v>LCR Standard</v>
          </cell>
          <cell r="C18" t="str">
            <v>Sun JEM</v>
          </cell>
          <cell r="D18" t="str">
            <v>6100A</v>
          </cell>
          <cell r="E18" t="str">
            <v>990149</v>
          </cell>
          <cell r="F18" t="str">
            <v>405-4077</v>
          </cell>
          <cell r="G18">
            <v>38728</v>
          </cell>
          <cell r="H18" t="str">
            <v>NIMT, NMIJ</v>
          </cell>
        </row>
        <row r="19">
          <cell r="A19" t="str">
            <v>SE-01083</v>
          </cell>
          <cell r="B19" t="str">
            <v>Oscilloscope Calibrator</v>
          </cell>
          <cell r="C19" t="str">
            <v>Tektronix</v>
          </cell>
          <cell r="D19" t="str">
            <v>TM5003</v>
          </cell>
          <cell r="E19" t="str">
            <v>0010716</v>
          </cell>
          <cell r="F19" t="str">
            <v>Do not used this equipment</v>
          </cell>
          <cell r="G19">
            <v>0</v>
          </cell>
          <cell r="H19">
            <v>0</v>
          </cell>
        </row>
        <row r="20">
          <cell r="A20" t="str">
            <v>SE-01084</v>
          </cell>
          <cell r="B20" t="str">
            <v>Digitizing Oscilloscope</v>
          </cell>
          <cell r="C20" t="str">
            <v>HP</v>
          </cell>
          <cell r="D20" t="str">
            <v>54110D</v>
          </cell>
          <cell r="E20" t="str">
            <v>2733A01047</v>
          </cell>
          <cell r="F20" t="str">
            <v>405-4084</v>
          </cell>
          <cell r="G20">
            <v>38781</v>
          </cell>
          <cell r="H20" t="str">
            <v>NIMT, NIST</v>
          </cell>
        </row>
        <row r="21">
          <cell r="A21" t="str">
            <v>SE-02041</v>
          </cell>
          <cell r="B21" t="str">
            <v>Standard Resistor : 1Ohm</v>
          </cell>
          <cell r="C21" t="str">
            <v>Yokogawa</v>
          </cell>
          <cell r="D21" t="str">
            <v>2782-1</v>
          </cell>
          <cell r="E21" t="str">
            <v>N70G37</v>
          </cell>
          <cell r="F21" t="str">
            <v>EL-0111/04</v>
          </cell>
          <cell r="G21">
            <v>38519</v>
          </cell>
          <cell r="H21" t="str">
            <v>NIMT</v>
          </cell>
        </row>
        <row r="22">
          <cell r="A22" t="str">
            <v>SE-02043</v>
          </cell>
          <cell r="B22" t="str">
            <v>Standard Resistor : 10Ohm</v>
          </cell>
          <cell r="C22" t="str">
            <v>Yokogawa</v>
          </cell>
          <cell r="D22">
            <v>2782</v>
          </cell>
          <cell r="E22" t="str">
            <v>N70E82</v>
          </cell>
          <cell r="F22" t="str">
            <v>404-4043</v>
          </cell>
          <cell r="G22">
            <v>38595</v>
          </cell>
          <cell r="H22" t="str">
            <v>NIMT</v>
          </cell>
        </row>
        <row r="23">
          <cell r="A23" t="str">
            <v>SE-02045</v>
          </cell>
          <cell r="B23" t="str">
            <v>Standard Resistor : 100Ohm</v>
          </cell>
          <cell r="C23" t="str">
            <v>Yokogawa</v>
          </cell>
          <cell r="D23">
            <v>2782</v>
          </cell>
          <cell r="E23" t="str">
            <v>N0D70</v>
          </cell>
          <cell r="F23" t="str">
            <v>404-4045</v>
          </cell>
          <cell r="G23">
            <v>38595</v>
          </cell>
          <cell r="H23" t="str">
            <v>NIMT</v>
          </cell>
        </row>
        <row r="24">
          <cell r="A24" t="str">
            <v>SE-02054</v>
          </cell>
          <cell r="B24" t="str">
            <v>Standard Resistor : 100GOhm</v>
          </cell>
          <cell r="C24" t="str">
            <v>Advantest</v>
          </cell>
          <cell r="D24" t="str">
            <v>TR45-11</v>
          </cell>
          <cell r="E24" t="str">
            <v>30820002</v>
          </cell>
          <cell r="F24" t="str">
            <v>EL-0259/03</v>
          </cell>
          <cell r="G24">
            <v>38708</v>
          </cell>
          <cell r="H24" t="str">
            <v>NIMT</v>
          </cell>
        </row>
        <row r="25">
          <cell r="A25" t="str">
            <v>SE-02055</v>
          </cell>
          <cell r="B25" t="str">
            <v>Standard Resistor : 1 kOhm</v>
          </cell>
          <cell r="C25" t="str">
            <v>Yokogawa</v>
          </cell>
          <cell r="D25" t="str">
            <v>2782-1k</v>
          </cell>
          <cell r="E25" t="str">
            <v>N0D79</v>
          </cell>
          <cell r="F25" t="str">
            <v>EL-0257/03</v>
          </cell>
          <cell r="G25">
            <v>38708</v>
          </cell>
          <cell r="H25" t="str">
            <v>NIMT</v>
          </cell>
        </row>
        <row r="26">
          <cell r="A26" t="str">
            <v>SE-02056</v>
          </cell>
          <cell r="B26" t="str">
            <v>Standard Resistor : 1TOhm</v>
          </cell>
          <cell r="C26" t="str">
            <v>Advantest</v>
          </cell>
          <cell r="D26" t="str">
            <v>TR45-12</v>
          </cell>
          <cell r="E26" t="str">
            <v>30980009</v>
          </cell>
          <cell r="F26" t="str">
            <v>EL-0258/03</v>
          </cell>
          <cell r="G26">
            <v>38708</v>
          </cell>
          <cell r="H26" t="str">
            <v>NIMT</v>
          </cell>
        </row>
        <row r="27">
          <cell r="A27" t="str">
            <v>SE-02080</v>
          </cell>
          <cell r="B27" t="str">
            <v>CD Jitter calibrator</v>
          </cell>
          <cell r="C27" t="str">
            <v>Act Electronics</v>
          </cell>
          <cell r="D27" t="str">
            <v>3901</v>
          </cell>
          <cell r="E27" t="str">
            <v>D1KF0117</v>
          </cell>
          <cell r="F27" t="str">
            <v>404-4080</v>
          </cell>
          <cell r="G27">
            <v>38439</v>
          </cell>
          <cell r="H27" t="str">
            <v>NIMT</v>
          </cell>
        </row>
        <row r="28">
          <cell r="A28" t="str">
            <v>SE-02108</v>
          </cell>
          <cell r="B28" t="str">
            <v>Power Meter</v>
          </cell>
          <cell r="C28" t="str">
            <v>HP</v>
          </cell>
          <cell r="D28" t="str">
            <v>436A</v>
          </cell>
          <cell r="E28" t="str">
            <v>2347A17119</v>
          </cell>
          <cell r="F28" t="str">
            <v>404-4108</v>
          </cell>
          <cell r="G28">
            <v>38478</v>
          </cell>
          <cell r="H28" t="str">
            <v>NIMT, NIST, NPL</v>
          </cell>
        </row>
        <row r="29">
          <cell r="A29" t="str">
            <v>SE-02120</v>
          </cell>
          <cell r="B29" t="str">
            <v>Power Sensor : 50Ohm</v>
          </cell>
          <cell r="C29" t="str">
            <v>HP</v>
          </cell>
          <cell r="D29" t="str">
            <v>8484A</v>
          </cell>
          <cell r="E29" t="str">
            <v>2645A26129</v>
          </cell>
          <cell r="F29" t="str">
            <v>104-4005</v>
          </cell>
          <cell r="G29">
            <v>38794</v>
          </cell>
          <cell r="H29" t="str">
            <v>NIST, NPL</v>
          </cell>
        </row>
        <row r="30">
          <cell r="A30" t="str">
            <v>SE-02121</v>
          </cell>
          <cell r="B30" t="str">
            <v>Power Sensor : 50Ohm</v>
          </cell>
          <cell r="C30" t="str">
            <v>HP</v>
          </cell>
          <cell r="D30" t="str">
            <v>8481A</v>
          </cell>
          <cell r="E30" t="str">
            <v>US37292380</v>
          </cell>
          <cell r="F30" t="str">
            <v>104-4006</v>
          </cell>
          <cell r="G30">
            <v>38794</v>
          </cell>
          <cell r="H30" t="str">
            <v>NIST, NPL</v>
          </cell>
        </row>
        <row r="31">
          <cell r="A31" t="str">
            <v>SE-02132</v>
          </cell>
          <cell r="B31" t="str">
            <v>7mm Calibration Kit</v>
          </cell>
          <cell r="C31" t="str">
            <v>HP</v>
          </cell>
          <cell r="D31" t="str">
            <v>85031B</v>
          </cell>
          <cell r="E31" t="str">
            <v>SE02132</v>
          </cell>
          <cell r="F31" t="str">
            <v>404-4132</v>
          </cell>
          <cell r="G31">
            <v>38796</v>
          </cell>
          <cell r="H31" t="str">
            <v>NIMT, NIST, NPL</v>
          </cell>
        </row>
        <row r="32">
          <cell r="A32" t="str">
            <v>SE-02133</v>
          </cell>
          <cell r="B32" t="str">
            <v>Type N Calibration Kit</v>
          </cell>
          <cell r="C32" t="str">
            <v>HP</v>
          </cell>
          <cell r="D32" t="str">
            <v>85032B</v>
          </cell>
          <cell r="E32" t="str">
            <v>SE02133</v>
          </cell>
          <cell r="F32" t="str">
            <v>404-4133</v>
          </cell>
          <cell r="G32">
            <v>38796</v>
          </cell>
          <cell r="H32" t="str">
            <v>NIMT, NIST, NPL</v>
          </cell>
        </row>
        <row r="33">
          <cell r="A33" t="str">
            <v>SE-02134</v>
          </cell>
          <cell r="B33" t="str">
            <v>75Ohm Calibration Kit</v>
          </cell>
          <cell r="C33" t="str">
            <v>HP</v>
          </cell>
          <cell r="D33" t="str">
            <v>85036B</v>
          </cell>
          <cell r="E33" t="str">
            <v>04336 &amp; 03499</v>
          </cell>
          <cell r="F33" t="str">
            <v>404-4134</v>
          </cell>
          <cell r="G33">
            <v>38800</v>
          </cell>
          <cell r="H33" t="str">
            <v>NIMT, NIST, NPL</v>
          </cell>
        </row>
        <row r="34">
          <cell r="A34" t="str">
            <v>SE-02135</v>
          </cell>
          <cell r="B34" t="str">
            <v>RF Fixed Attenuator : 3dB</v>
          </cell>
          <cell r="C34" t="str">
            <v>HP</v>
          </cell>
          <cell r="D34" t="str">
            <v>8492A-003</v>
          </cell>
          <cell r="E34" t="str">
            <v>06974</v>
          </cell>
          <cell r="F34" t="str">
            <v>404-4135</v>
          </cell>
          <cell r="G34">
            <v>38467</v>
          </cell>
          <cell r="H34" t="str">
            <v>NIMT, NIST, NPL</v>
          </cell>
        </row>
        <row r="35">
          <cell r="A35" t="str">
            <v>SE-02136</v>
          </cell>
          <cell r="B35" t="str">
            <v>RF Fixed Attenuator : 6dB</v>
          </cell>
          <cell r="C35" t="str">
            <v>HP</v>
          </cell>
          <cell r="D35" t="str">
            <v>8492A-006</v>
          </cell>
          <cell r="E35" t="str">
            <v>4825</v>
          </cell>
          <cell r="F35" t="str">
            <v>404-4136</v>
          </cell>
          <cell r="G35">
            <v>38467</v>
          </cell>
          <cell r="H35" t="str">
            <v>NIMT, NIST, NPL</v>
          </cell>
        </row>
        <row r="36">
          <cell r="A36" t="str">
            <v>SE-02137</v>
          </cell>
          <cell r="B36" t="str">
            <v>RF Fixed Attenuator : 6dB</v>
          </cell>
          <cell r="C36" t="str">
            <v>Tektronix</v>
          </cell>
          <cell r="D36" t="str">
            <v>011-0069-02</v>
          </cell>
          <cell r="E36" t="str">
            <v>SE02137</v>
          </cell>
          <cell r="F36" t="str">
            <v>404-4137</v>
          </cell>
          <cell r="G36">
            <v>38533</v>
          </cell>
          <cell r="H36" t="str">
            <v>NIMT, NIST, NPL</v>
          </cell>
        </row>
        <row r="37">
          <cell r="A37" t="str">
            <v>SE-02138</v>
          </cell>
          <cell r="B37" t="str">
            <v>RF Fixed Attenuator : 10dB</v>
          </cell>
          <cell r="C37" t="str">
            <v>HP</v>
          </cell>
          <cell r="D37" t="str">
            <v>8492A-010</v>
          </cell>
          <cell r="E37" t="str">
            <v>6035</v>
          </cell>
          <cell r="F37" t="str">
            <v>404-4138</v>
          </cell>
          <cell r="G37">
            <v>38467</v>
          </cell>
          <cell r="H37" t="str">
            <v>NIMT, NIST, NPL</v>
          </cell>
        </row>
        <row r="38">
          <cell r="A38" t="str">
            <v>SE-02139</v>
          </cell>
          <cell r="B38" t="str">
            <v>RF Fixed Attenuator : 14dB</v>
          </cell>
          <cell r="C38" t="str">
            <v>Tektronix</v>
          </cell>
          <cell r="D38" t="str">
            <v>011-0060-02</v>
          </cell>
          <cell r="E38" t="str">
            <v>SE02139</v>
          </cell>
          <cell r="F38" t="str">
            <v>404-4139</v>
          </cell>
          <cell r="G38">
            <v>38533</v>
          </cell>
          <cell r="H38" t="str">
            <v>NIMT, NIST, NPL</v>
          </cell>
        </row>
        <row r="39">
          <cell r="A39" t="str">
            <v>SE-02140</v>
          </cell>
          <cell r="B39" t="str">
            <v>RF Fixed Attenuator : 20dB</v>
          </cell>
          <cell r="C39" t="str">
            <v>HP</v>
          </cell>
          <cell r="D39" t="str">
            <v>8492A-020</v>
          </cell>
          <cell r="E39" t="str">
            <v>12399</v>
          </cell>
          <cell r="F39" t="str">
            <v>404-4140</v>
          </cell>
          <cell r="G39">
            <v>38467</v>
          </cell>
          <cell r="H39" t="str">
            <v>NIMT, NIST, NPL</v>
          </cell>
        </row>
        <row r="40">
          <cell r="A40" t="str">
            <v>SE-02141</v>
          </cell>
          <cell r="B40" t="str">
            <v>RF Fixed Attenuator : 20dB</v>
          </cell>
          <cell r="C40" t="str">
            <v>Tektronix</v>
          </cell>
          <cell r="D40" t="str">
            <v>011-0059-02</v>
          </cell>
          <cell r="E40" t="str">
            <v>SE02141</v>
          </cell>
          <cell r="F40" t="str">
            <v>404-4141</v>
          </cell>
          <cell r="G40">
            <v>38533</v>
          </cell>
          <cell r="H40" t="str">
            <v>NIMT, NIST, NPL</v>
          </cell>
        </row>
        <row r="41">
          <cell r="A41" t="str">
            <v>SE-02142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SE02142</v>
          </cell>
          <cell r="F41" t="str">
            <v>404-4142</v>
          </cell>
          <cell r="G41">
            <v>38533</v>
          </cell>
          <cell r="H41" t="str">
            <v>NIMT, NIST, NPL</v>
          </cell>
        </row>
        <row r="42">
          <cell r="A42" t="str">
            <v>SE-02160</v>
          </cell>
          <cell r="B42" t="str">
            <v>Streo Signal Demodulator</v>
          </cell>
          <cell r="C42" t="str">
            <v>Meguro</v>
          </cell>
          <cell r="D42" t="str">
            <v>MDA456A</v>
          </cell>
          <cell r="E42" t="str">
            <v>71020150</v>
          </cell>
          <cell r="F42" t="str">
            <v>405-4160</v>
          </cell>
          <cell r="G42">
            <v>38755</v>
          </cell>
          <cell r="H42" t="str">
            <v>NIMT, NIST, NPL</v>
          </cell>
        </row>
        <row r="43">
          <cell r="A43" t="str">
            <v>SE-02161</v>
          </cell>
          <cell r="B43" t="str">
            <v>Digital Multimeter</v>
          </cell>
          <cell r="C43" t="str">
            <v>HP</v>
          </cell>
          <cell r="D43" t="str">
            <v>3478A</v>
          </cell>
          <cell r="E43" t="str">
            <v>2911A58311</v>
          </cell>
          <cell r="F43" t="str">
            <v>Do not used this equipment</v>
          </cell>
          <cell r="G43">
            <v>0</v>
          </cell>
          <cell r="H43">
            <v>0</v>
          </cell>
        </row>
        <row r="44">
          <cell r="A44" t="str">
            <v>SE-02162</v>
          </cell>
          <cell r="B44" t="str">
            <v>Oscilloscope</v>
          </cell>
          <cell r="C44" t="str">
            <v>Panasonic</v>
          </cell>
          <cell r="D44" t="str">
            <v>VP-5512A</v>
          </cell>
          <cell r="E44" t="str">
            <v>059299D125</v>
          </cell>
          <cell r="F44" t="str">
            <v>404-4162</v>
          </cell>
          <cell r="G44">
            <v>38574</v>
          </cell>
          <cell r="H44" t="str">
            <v>NIMT, NIST</v>
          </cell>
        </row>
        <row r="45">
          <cell r="A45" t="str">
            <v>SE-03007</v>
          </cell>
          <cell r="B45" t="str">
            <v>Multi-Function Calibrator</v>
          </cell>
          <cell r="C45" t="str">
            <v>Fluke</v>
          </cell>
          <cell r="D45" t="str">
            <v>5700A-Wideband</v>
          </cell>
          <cell r="E45" t="str">
            <v>4870012</v>
          </cell>
          <cell r="F45" t="str">
            <v>404-4007</v>
          </cell>
          <cell r="G45">
            <v>38545</v>
          </cell>
          <cell r="H45" t="str">
            <v>NIMT, NIST</v>
          </cell>
        </row>
        <row r="46">
          <cell r="A46" t="str">
            <v>SE-03163</v>
          </cell>
          <cell r="B46" t="str">
            <v>Digital Multimeter</v>
          </cell>
          <cell r="C46" t="str">
            <v>Tektronix</v>
          </cell>
          <cell r="D46" t="str">
            <v>DM2510G</v>
          </cell>
          <cell r="E46" t="str">
            <v>TW50382</v>
          </cell>
          <cell r="F46" t="str">
            <v>Do not used this equipment</v>
          </cell>
          <cell r="G46">
            <v>0</v>
          </cell>
          <cell r="H46">
            <v>0</v>
          </cell>
        </row>
        <row r="47">
          <cell r="A47" t="str">
            <v>SE-03164</v>
          </cell>
          <cell r="B47" t="str">
            <v>Digital Multimeter</v>
          </cell>
          <cell r="C47" t="str">
            <v>Fluke</v>
          </cell>
          <cell r="D47" t="str">
            <v>8840A</v>
          </cell>
          <cell r="E47" t="str">
            <v>5061032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SE-03165</v>
          </cell>
          <cell r="B48" t="str">
            <v>Universal Counter</v>
          </cell>
          <cell r="C48" t="str">
            <v>Agilent</v>
          </cell>
          <cell r="D48" t="str">
            <v>53132A</v>
          </cell>
          <cell r="E48" t="str">
            <v>SG40003568</v>
          </cell>
          <cell r="F48" t="str">
            <v>404-4165</v>
          </cell>
          <cell r="G48">
            <v>38498</v>
          </cell>
          <cell r="H48" t="str">
            <v>NIMT, NIST, NPL</v>
          </cell>
        </row>
        <row r="49">
          <cell r="A49" t="str">
            <v>SE-03166</v>
          </cell>
          <cell r="B49" t="str">
            <v>Fixed Attenuator : 30dB</v>
          </cell>
          <cell r="C49" t="str">
            <v>Agilent</v>
          </cell>
          <cell r="D49" t="str">
            <v>8493C-030</v>
          </cell>
          <cell r="E49" t="str">
            <v>58665</v>
          </cell>
          <cell r="F49" t="str">
            <v>8493C58665</v>
          </cell>
          <cell r="G49">
            <v>38847</v>
          </cell>
          <cell r="H49" t="str">
            <v>NIST</v>
          </cell>
        </row>
        <row r="50">
          <cell r="A50" t="str">
            <v>SE-03167</v>
          </cell>
          <cell r="B50" t="str">
            <v>Fixed Attenuator : 40dB</v>
          </cell>
          <cell r="C50" t="str">
            <v>Agilent</v>
          </cell>
          <cell r="D50" t="str">
            <v>8493C-040</v>
          </cell>
          <cell r="E50" t="str">
            <v>59204</v>
          </cell>
          <cell r="F50" t="str">
            <v>8493C59204</v>
          </cell>
          <cell r="G50">
            <v>38847</v>
          </cell>
          <cell r="H50" t="str">
            <v>NIST</v>
          </cell>
        </row>
        <row r="51">
          <cell r="A51" t="str">
            <v>SE-03168</v>
          </cell>
          <cell r="B51" t="str">
            <v>Spectrum Analyzer</v>
          </cell>
          <cell r="C51" t="str">
            <v>Advantest</v>
          </cell>
          <cell r="D51" t="str">
            <v>R3465</v>
          </cell>
          <cell r="E51" t="str">
            <v>B010264</v>
          </cell>
          <cell r="F51" t="str">
            <v>404-4168</v>
          </cell>
          <cell r="G51">
            <v>38536</v>
          </cell>
          <cell r="H51" t="str">
            <v>NIMT, NIST, NPL</v>
          </cell>
        </row>
        <row r="52">
          <cell r="A52" t="str">
            <v>SE-03169</v>
          </cell>
          <cell r="B52" t="str">
            <v>Synthesized Func./Sweep Gen.</v>
          </cell>
          <cell r="C52" t="str">
            <v>HP</v>
          </cell>
          <cell r="D52" t="str">
            <v>3325B</v>
          </cell>
          <cell r="E52" t="str">
            <v>2847A05348</v>
          </cell>
          <cell r="F52" t="str">
            <v>404-4169</v>
          </cell>
          <cell r="G52">
            <v>38536</v>
          </cell>
          <cell r="H52" t="str">
            <v>NIMT, NIST, NPL</v>
          </cell>
        </row>
        <row r="53">
          <cell r="A53" t="str">
            <v>SE-03170</v>
          </cell>
          <cell r="B53" t="str">
            <v>Standard Resistor : 100kOhm</v>
          </cell>
          <cell r="C53" t="str">
            <v>Yokogawa</v>
          </cell>
          <cell r="D53" t="str">
            <v>2792-100k</v>
          </cell>
          <cell r="E53" t="str">
            <v>N74A10</v>
          </cell>
          <cell r="F53" t="str">
            <v>EL-0256/03</v>
          </cell>
          <cell r="G53">
            <v>38708</v>
          </cell>
          <cell r="H53" t="str">
            <v>NIST</v>
          </cell>
        </row>
        <row r="54">
          <cell r="A54" t="str">
            <v>SE-03171</v>
          </cell>
          <cell r="B54" t="str">
            <v>Standard Resistor : 10kOhm</v>
          </cell>
          <cell r="C54" t="str">
            <v>Yokogawa</v>
          </cell>
          <cell r="D54" t="str">
            <v>2782-10k</v>
          </cell>
          <cell r="E54" t="str">
            <v>N9K123</v>
          </cell>
          <cell r="F54" t="str">
            <v>EL-0255/03</v>
          </cell>
          <cell r="G54">
            <v>38708</v>
          </cell>
          <cell r="H54" t="str">
            <v>NIST</v>
          </cell>
        </row>
        <row r="55">
          <cell r="A55" t="str">
            <v>SE-03172</v>
          </cell>
          <cell r="B55" t="str">
            <v>Calibration Standard</v>
          </cell>
          <cell r="C55" t="str">
            <v>HP</v>
          </cell>
          <cell r="D55" t="str">
            <v>16074A</v>
          </cell>
          <cell r="E55" t="str">
            <v>2325J00540</v>
          </cell>
          <cell r="F55" t="str">
            <v>404-4172</v>
          </cell>
          <cell r="G55">
            <v>38574</v>
          </cell>
          <cell r="H55" t="str">
            <v>NIMT, NMIJ</v>
          </cell>
        </row>
        <row r="56">
          <cell r="A56" t="str">
            <v>SE-04173</v>
          </cell>
          <cell r="B56" t="str">
            <v>Digital Multimeter</v>
          </cell>
          <cell r="C56" t="str">
            <v>Agilent</v>
          </cell>
          <cell r="D56" t="str">
            <v>34401A</v>
          </cell>
          <cell r="E56" t="str">
            <v>MY41051778</v>
          </cell>
          <cell r="F56" t="str">
            <v>ELE/G-04/0092</v>
          </cell>
          <cell r="G56">
            <v>38533</v>
          </cell>
          <cell r="H56" t="str">
            <v>NIMT</v>
          </cell>
        </row>
        <row r="57">
          <cell r="A57" t="str">
            <v>SE-04174</v>
          </cell>
          <cell r="B57" t="str">
            <v>Multi-Product Calibrator</v>
          </cell>
          <cell r="C57" t="str">
            <v>Fluke</v>
          </cell>
          <cell r="D57" t="str">
            <v>5520A + SC600</v>
          </cell>
          <cell r="E57" t="str">
            <v>7395202</v>
          </cell>
          <cell r="F57" t="str">
            <v>404-4174</v>
          </cell>
          <cell r="G57">
            <v>38625</v>
          </cell>
          <cell r="H57" t="str">
            <v>NIMT</v>
          </cell>
        </row>
        <row r="58">
          <cell r="A58" t="str">
            <v>SE-04175</v>
          </cell>
          <cell r="B58" t="str">
            <v>VSA Series Transmitter Tester</v>
          </cell>
          <cell r="C58" t="str">
            <v>HP</v>
          </cell>
          <cell r="D58" t="str">
            <v>E4406A</v>
          </cell>
          <cell r="E58" t="str">
            <v>US39480731</v>
          </cell>
          <cell r="F58" t="str">
            <v>404-4175</v>
          </cell>
          <cell r="G58">
            <v>38655</v>
          </cell>
          <cell r="H58" t="str">
            <v>NIMT, NIST, NPL</v>
          </cell>
        </row>
        <row r="59">
          <cell r="A59" t="str">
            <v>SE-04176</v>
          </cell>
          <cell r="B59" t="str">
            <v>8360 Series Synthesized Sweeper</v>
          </cell>
          <cell r="C59" t="str">
            <v>HP</v>
          </cell>
          <cell r="D59" t="str">
            <v>83260A</v>
          </cell>
          <cell r="E59" t="str">
            <v>3009A00390</v>
          </cell>
          <cell r="F59" t="str">
            <v>404-4176</v>
          </cell>
          <cell r="G59">
            <v>0</v>
          </cell>
          <cell r="H59" t="str">
            <v>NIMT, NIST, NPL</v>
          </cell>
        </row>
        <row r="60">
          <cell r="A60" t="str">
            <v>SE-04177</v>
          </cell>
          <cell r="B60" t="str">
            <v>ESG-D Series Signal Generator</v>
          </cell>
          <cell r="C60" t="str">
            <v>HP</v>
          </cell>
          <cell r="D60" t="str">
            <v>E4433B</v>
          </cell>
          <cell r="E60" t="str">
            <v>US39341036</v>
          </cell>
          <cell r="F60" t="str">
            <v>404-4177</v>
          </cell>
          <cell r="G60">
            <v>38625</v>
          </cell>
          <cell r="H60" t="str">
            <v>NIMT, NIST, NPL</v>
          </cell>
        </row>
        <row r="61">
          <cell r="A61" t="str">
            <v>SE-04178</v>
          </cell>
          <cell r="B61" t="str">
            <v>Power Meter</v>
          </cell>
          <cell r="C61" t="str">
            <v>HP</v>
          </cell>
          <cell r="D61" t="str">
            <v>E4419B</v>
          </cell>
          <cell r="E61">
            <v>0</v>
          </cell>
          <cell r="F61" t="str">
            <v>404-4178</v>
          </cell>
          <cell r="G61">
            <v>0</v>
          </cell>
          <cell r="H61" t="str">
            <v>NIMT, NIST, NPL</v>
          </cell>
        </row>
        <row r="62">
          <cell r="A62" t="str">
            <v>SE-04179</v>
          </cell>
          <cell r="B62" t="str">
            <v>AC Measurement System</v>
          </cell>
          <cell r="C62" t="str">
            <v>Fluke</v>
          </cell>
          <cell r="D62" t="str">
            <v>5790A-WB</v>
          </cell>
          <cell r="E62" t="str">
            <v>5510033</v>
          </cell>
          <cell r="F62" t="str">
            <v>Do not used this equipment</v>
          </cell>
          <cell r="G62">
            <v>0</v>
          </cell>
          <cell r="H62">
            <v>0</v>
          </cell>
        </row>
        <row r="63">
          <cell r="A63" t="str">
            <v>SE-99001</v>
          </cell>
          <cell r="B63" t="str">
            <v>DC Standard</v>
          </cell>
          <cell r="C63" t="str">
            <v>Fluke</v>
          </cell>
          <cell r="D63" t="str">
            <v>732B</v>
          </cell>
          <cell r="E63" t="str">
            <v>7135010</v>
          </cell>
          <cell r="F63" t="str">
            <v>EL-0032/04</v>
          </cell>
          <cell r="G63">
            <v>38766</v>
          </cell>
          <cell r="H63" t="str">
            <v>NIMT</v>
          </cell>
        </row>
        <row r="64">
          <cell r="A64" t="str">
            <v>SE-99003</v>
          </cell>
          <cell r="B64" t="str">
            <v>Calibrator/Source</v>
          </cell>
          <cell r="C64" t="str">
            <v>Keithley</v>
          </cell>
          <cell r="D64">
            <v>263</v>
          </cell>
          <cell r="E64" t="str">
            <v>0561936</v>
          </cell>
          <cell r="F64" t="str">
            <v>404-4003</v>
          </cell>
          <cell r="G64">
            <v>38703</v>
          </cell>
          <cell r="H64" t="str">
            <v>NIMT</v>
          </cell>
        </row>
        <row r="65">
          <cell r="A65" t="str">
            <v>SE-99004</v>
          </cell>
          <cell r="B65" t="str">
            <v>DC Calibration Set</v>
          </cell>
          <cell r="C65" t="str">
            <v>Yokogawa</v>
          </cell>
          <cell r="D65">
            <v>2560</v>
          </cell>
          <cell r="E65" t="str">
            <v>55BL9039</v>
          </cell>
          <cell r="F65" t="str">
            <v>EELG-05/0100</v>
          </cell>
          <cell r="G65">
            <v>38806</v>
          </cell>
          <cell r="H65" t="str">
            <v>NIMT</v>
          </cell>
        </row>
        <row r="66">
          <cell r="A66" t="str">
            <v>SE-99005</v>
          </cell>
          <cell r="B66" t="str">
            <v>AC Voltage Current Standard</v>
          </cell>
          <cell r="C66" t="str">
            <v>Yokogawa</v>
          </cell>
          <cell r="D66" t="str">
            <v>2558-00</v>
          </cell>
          <cell r="E66" t="str">
            <v>55AY9023</v>
          </cell>
          <cell r="F66" t="str">
            <v>EELG-05/0101</v>
          </cell>
          <cell r="G66">
            <v>38806</v>
          </cell>
          <cell r="H66" t="str">
            <v>NIMT</v>
          </cell>
        </row>
        <row r="67">
          <cell r="A67" t="str">
            <v>SE-99006</v>
          </cell>
          <cell r="B67" t="str">
            <v>Multi-Product Calibrator</v>
          </cell>
          <cell r="C67" t="str">
            <v>Fluke</v>
          </cell>
          <cell r="D67" t="str">
            <v>5500A-SC300</v>
          </cell>
          <cell r="E67" t="str">
            <v>6490021</v>
          </cell>
          <cell r="F67" t="str">
            <v>405-4006</v>
          </cell>
          <cell r="G67">
            <v>38748</v>
          </cell>
          <cell r="H67" t="str">
            <v>NIMT, NIST</v>
          </cell>
        </row>
        <row r="68">
          <cell r="A68" t="str">
            <v>SE-99010</v>
          </cell>
          <cell r="B68" t="str">
            <v>Amplifier</v>
          </cell>
          <cell r="C68" t="str">
            <v>Fluke</v>
          </cell>
          <cell r="D68" t="str">
            <v>5725A</v>
          </cell>
          <cell r="E68" t="str">
            <v>6485001</v>
          </cell>
          <cell r="F68" t="str">
            <v>EL-0226/04</v>
          </cell>
          <cell r="G68">
            <v>38745</v>
          </cell>
          <cell r="H68" t="str">
            <v>NIMT</v>
          </cell>
        </row>
        <row r="69">
          <cell r="A69" t="str">
            <v>SE-99011</v>
          </cell>
          <cell r="B69" t="str">
            <v>Portable Calibrator</v>
          </cell>
          <cell r="C69" t="str">
            <v>Yokogawa</v>
          </cell>
          <cell r="D69">
            <v>2422</v>
          </cell>
          <cell r="E69" t="str">
            <v>65MD0433</v>
          </cell>
          <cell r="F69" t="str">
            <v>404-4011</v>
          </cell>
          <cell r="G69">
            <v>38358</v>
          </cell>
          <cell r="H69" t="str">
            <v>NIMT</v>
          </cell>
        </row>
        <row r="70">
          <cell r="A70" t="str">
            <v>SE-99012</v>
          </cell>
          <cell r="B70" t="str">
            <v>Digital Multimeter</v>
          </cell>
          <cell r="C70" t="str">
            <v>HP</v>
          </cell>
          <cell r="D70" t="str">
            <v>3458A-002</v>
          </cell>
          <cell r="E70" t="str">
            <v>2823A12137</v>
          </cell>
          <cell r="F70" t="str">
            <v>EELG-05/0110</v>
          </cell>
          <cell r="G70">
            <v>38809</v>
          </cell>
          <cell r="H70" t="str">
            <v>NIMT</v>
          </cell>
        </row>
        <row r="71">
          <cell r="A71" t="str">
            <v>SE-99013</v>
          </cell>
          <cell r="B71" t="str">
            <v>RMS Voltmeter</v>
          </cell>
          <cell r="C71" t="str">
            <v>HP</v>
          </cell>
          <cell r="D71" t="str">
            <v>3400B</v>
          </cell>
          <cell r="E71" t="str">
            <v>3241A01159</v>
          </cell>
          <cell r="F71" t="str">
            <v>405-4013</v>
          </cell>
          <cell r="G71">
            <v>38722</v>
          </cell>
          <cell r="H71" t="str">
            <v>NIMT, NIST</v>
          </cell>
        </row>
        <row r="72">
          <cell r="A72" t="str">
            <v>SE-99014</v>
          </cell>
          <cell r="B72" t="str">
            <v>Digital Multimeter</v>
          </cell>
          <cell r="C72" t="str">
            <v>HP</v>
          </cell>
          <cell r="D72" t="str">
            <v>34401A</v>
          </cell>
          <cell r="E72" t="str">
            <v>US36051808</v>
          </cell>
          <cell r="F72" t="str">
            <v>404-4014</v>
          </cell>
          <cell r="G72">
            <v>38480</v>
          </cell>
          <cell r="H72" t="str">
            <v>NIMT</v>
          </cell>
        </row>
        <row r="73">
          <cell r="A73" t="str">
            <v>SE-99015</v>
          </cell>
          <cell r="B73" t="str">
            <v>Digital Multimeter</v>
          </cell>
          <cell r="C73" t="str">
            <v>Yokogawa</v>
          </cell>
          <cell r="D73" t="str">
            <v>7537-01</v>
          </cell>
          <cell r="E73" t="str">
            <v>8C00496</v>
          </cell>
          <cell r="F73" t="str">
            <v>ELE/G-04/0055</v>
          </cell>
          <cell r="G73">
            <v>38483</v>
          </cell>
          <cell r="H73" t="str">
            <v>NIMT</v>
          </cell>
        </row>
        <row r="74">
          <cell r="A74" t="str">
            <v>SE-99016</v>
          </cell>
          <cell r="B74" t="str">
            <v>Digital Electrometer</v>
          </cell>
          <cell r="C74" t="str">
            <v>Keithley</v>
          </cell>
          <cell r="D74">
            <v>617</v>
          </cell>
          <cell r="E74" t="str">
            <v>0563306</v>
          </cell>
          <cell r="F74" t="str">
            <v>404-4016</v>
          </cell>
          <cell r="G74">
            <v>38700</v>
          </cell>
          <cell r="H74" t="str">
            <v>NIMT</v>
          </cell>
        </row>
        <row r="75">
          <cell r="A75" t="str">
            <v>SE-99017</v>
          </cell>
          <cell r="B75" t="str">
            <v>Multifunction Transfer Standard</v>
          </cell>
          <cell r="C75" t="str">
            <v>Wavetek</v>
          </cell>
          <cell r="D75" t="str">
            <v>4950</v>
          </cell>
          <cell r="E75" t="str">
            <v>38173</v>
          </cell>
          <cell r="F75" t="str">
            <v>ELE-04/1041</v>
          </cell>
          <cell r="G75">
            <v>38521</v>
          </cell>
          <cell r="H75" t="str">
            <v>NIMT</v>
          </cell>
        </row>
        <row r="76">
          <cell r="A76" t="str">
            <v>SE-99022</v>
          </cell>
          <cell r="B76" t="str">
            <v>Primary DC/AC Shunt</v>
          </cell>
          <cell r="C76" t="str">
            <v>Holt</v>
          </cell>
          <cell r="D76" t="str">
            <v>HCS-1</v>
          </cell>
          <cell r="E76" t="str">
            <v>0943500001351</v>
          </cell>
          <cell r="F76" t="str">
            <v>NEFE-03-0005</v>
          </cell>
          <cell r="G76">
            <v>38515</v>
          </cell>
          <cell r="H76" t="str">
            <v>NIST</v>
          </cell>
        </row>
        <row r="77">
          <cell r="A77" t="str">
            <v>SE-99022</v>
          </cell>
          <cell r="B77" t="str">
            <v>Primary DC/AC Shunt</v>
          </cell>
          <cell r="C77" t="str">
            <v>Holt</v>
          </cell>
          <cell r="D77" t="str">
            <v>HCS-1</v>
          </cell>
          <cell r="E77" t="str">
            <v>0943500001351</v>
          </cell>
          <cell r="F77" t="str">
            <v>EL-0211/04</v>
          </cell>
          <cell r="G77">
            <v>39022</v>
          </cell>
          <cell r="H77" t="str">
            <v>NIMT</v>
          </cell>
        </row>
        <row r="78">
          <cell r="A78" t="str">
            <v>SE-99023</v>
          </cell>
          <cell r="B78" t="str">
            <v>Electronic Load</v>
          </cell>
          <cell r="C78" t="str">
            <v>Kikusui</v>
          </cell>
          <cell r="D78" t="str">
            <v>PLZ700W</v>
          </cell>
          <cell r="E78" t="str">
            <v>1650065</v>
          </cell>
          <cell r="F78" t="str">
            <v>404-4023</v>
          </cell>
          <cell r="G78">
            <v>38566</v>
          </cell>
          <cell r="H78" t="str">
            <v>NIMT</v>
          </cell>
        </row>
        <row r="79">
          <cell r="A79" t="str">
            <v>SE-99024</v>
          </cell>
          <cell r="B79" t="str">
            <v>Standard Shunt</v>
          </cell>
          <cell r="C79" t="str">
            <v>Yokogawa</v>
          </cell>
          <cell r="D79" t="str">
            <v>2743-06</v>
          </cell>
          <cell r="E79" t="str">
            <v>69VG0602</v>
          </cell>
          <cell r="F79" t="str">
            <v>EL-0113/03</v>
          </cell>
          <cell r="G79">
            <v>38528</v>
          </cell>
          <cell r="H79" t="str">
            <v>NIMT</v>
          </cell>
        </row>
        <row r="80">
          <cell r="A80" t="str">
            <v>SE-99025</v>
          </cell>
          <cell r="B80" t="str">
            <v>DC/AC Shunt</v>
          </cell>
          <cell r="C80" t="str">
            <v>Guildline</v>
          </cell>
          <cell r="D80" t="str">
            <v>7320</v>
          </cell>
          <cell r="E80" t="str">
            <v>63834</v>
          </cell>
          <cell r="F80" t="str">
            <v>EL-0210/04</v>
          </cell>
          <cell r="G80">
            <v>39022</v>
          </cell>
          <cell r="H80" t="str">
            <v>NIMT</v>
          </cell>
        </row>
        <row r="81">
          <cell r="A81" t="str">
            <v>SE-99026</v>
          </cell>
          <cell r="B81" t="str">
            <v>AC/DC Shunt</v>
          </cell>
          <cell r="C81" t="str">
            <v>Wavetek</v>
          </cell>
          <cell r="D81">
            <v>4953</v>
          </cell>
          <cell r="E81" t="str">
            <v>38105</v>
          </cell>
          <cell r="F81" t="str">
            <v>Do not used this equipment</v>
          </cell>
          <cell r="G81">
            <v>0</v>
          </cell>
          <cell r="H81">
            <v>0</v>
          </cell>
        </row>
        <row r="82">
          <cell r="A82" t="str">
            <v>SE-99027</v>
          </cell>
          <cell r="B82" t="str">
            <v>Curr. Calibration for W.Tester</v>
          </cell>
          <cell r="C82" t="str">
            <v>Kikusui</v>
          </cell>
          <cell r="D82" t="str">
            <v>TOS1200</v>
          </cell>
          <cell r="E82" t="str">
            <v>15110556</v>
          </cell>
          <cell r="F82" t="str">
            <v>ELE/G-04/0101</v>
          </cell>
          <cell r="G82">
            <v>38530</v>
          </cell>
          <cell r="H82" t="str">
            <v>NIMT</v>
          </cell>
        </row>
        <row r="83">
          <cell r="A83" t="str">
            <v>SE-99028</v>
          </cell>
          <cell r="B83" t="str">
            <v>High Voltage Digitalmeter</v>
          </cell>
          <cell r="C83" t="str">
            <v>Kikusui</v>
          </cell>
          <cell r="D83" t="str">
            <v>149-10A</v>
          </cell>
          <cell r="E83" t="str">
            <v>15123315</v>
          </cell>
          <cell r="F83" t="str">
            <v>ELE/G-04/0048</v>
          </cell>
          <cell r="G83">
            <v>38439</v>
          </cell>
          <cell r="H83" t="str">
            <v>NIST, NPL, NIMT</v>
          </cell>
        </row>
        <row r="84">
          <cell r="A84" t="str">
            <v>SE-99030</v>
          </cell>
          <cell r="B84" t="str">
            <v>Withstanding Voltage Tester</v>
          </cell>
          <cell r="C84" t="str">
            <v>Kikusui</v>
          </cell>
          <cell r="D84" t="str">
            <v>TOS5101</v>
          </cell>
          <cell r="E84" t="str">
            <v>15110328</v>
          </cell>
          <cell r="F84" t="str">
            <v>Calibration not required</v>
          </cell>
          <cell r="G84">
            <v>0</v>
          </cell>
          <cell r="H84">
            <v>0</v>
          </cell>
        </row>
        <row r="85">
          <cell r="A85" t="str">
            <v>SE-99032</v>
          </cell>
          <cell r="B85" t="str">
            <v>Decade Resistance Box</v>
          </cell>
          <cell r="C85" t="str">
            <v>ESI</v>
          </cell>
          <cell r="D85" t="str">
            <v>DB62-11K</v>
          </cell>
          <cell r="E85" t="str">
            <v>N20708880062A</v>
          </cell>
          <cell r="F85" t="str">
            <v>EELG-05/0035</v>
          </cell>
          <cell r="G85">
            <v>38761</v>
          </cell>
          <cell r="H85" t="str">
            <v>NIMT</v>
          </cell>
        </row>
        <row r="86">
          <cell r="A86" t="str">
            <v>SE-99033</v>
          </cell>
          <cell r="B86" t="str">
            <v>Decade Resistance Box</v>
          </cell>
          <cell r="C86" t="str">
            <v>ESI</v>
          </cell>
          <cell r="D86" t="str">
            <v>DB62-11M</v>
          </cell>
          <cell r="E86" t="str">
            <v>R2020196DB62D</v>
          </cell>
          <cell r="F86" t="str">
            <v>EELG-05/0036</v>
          </cell>
          <cell r="G86">
            <v>38761</v>
          </cell>
          <cell r="H86" t="str">
            <v>NIMT</v>
          </cell>
        </row>
        <row r="87">
          <cell r="A87" t="str">
            <v>SE-99034</v>
          </cell>
          <cell r="B87" t="str">
            <v>Decade Resistance Box</v>
          </cell>
          <cell r="C87" t="str">
            <v>Yokogawa</v>
          </cell>
          <cell r="D87" t="str">
            <v>2793-03</v>
          </cell>
          <cell r="E87" t="str">
            <v>00084U</v>
          </cell>
          <cell r="F87" t="str">
            <v>EELG-05/0037</v>
          </cell>
          <cell r="G87">
            <v>38762</v>
          </cell>
          <cell r="H87" t="str">
            <v>NIMT</v>
          </cell>
        </row>
        <row r="88">
          <cell r="A88" t="str">
            <v>SE-99035</v>
          </cell>
          <cell r="B88" t="str">
            <v>Decade Resistance Box</v>
          </cell>
          <cell r="C88" t="str">
            <v>E&amp;C</v>
          </cell>
          <cell r="D88" t="str">
            <v>DR25500</v>
          </cell>
          <cell r="E88" t="str">
            <v>9507352</v>
          </cell>
          <cell r="F88" t="str">
            <v>EELG-05/0038</v>
          </cell>
          <cell r="G88">
            <v>38762</v>
          </cell>
          <cell r="H88" t="str">
            <v>NIMT</v>
          </cell>
        </row>
        <row r="89">
          <cell r="A89" t="str">
            <v>SE-99036</v>
          </cell>
          <cell r="B89" t="str">
            <v>4-Terminal Pair Resistor Set</v>
          </cell>
          <cell r="C89" t="str">
            <v>HP</v>
          </cell>
          <cell r="D89" t="str">
            <v>42030A</v>
          </cell>
          <cell r="E89" t="str">
            <v>3143J00135</v>
          </cell>
          <cell r="F89" t="str">
            <v>040004</v>
          </cell>
          <cell r="G89">
            <v>38726</v>
          </cell>
          <cell r="H89" t="str">
            <v>NMIJ</v>
          </cell>
        </row>
        <row r="90">
          <cell r="A90" t="str">
            <v>SE-99037</v>
          </cell>
          <cell r="B90" t="str">
            <v>Standard Resistor : 1mOhm</v>
          </cell>
          <cell r="C90" t="str">
            <v>Yokogawa</v>
          </cell>
          <cell r="D90" t="str">
            <v>2792-1m</v>
          </cell>
          <cell r="E90" t="str">
            <v>66VW1038</v>
          </cell>
          <cell r="F90" t="str">
            <v>EL-0108/04</v>
          </cell>
          <cell r="G90">
            <v>38519</v>
          </cell>
          <cell r="H90" t="str">
            <v>NIMT</v>
          </cell>
        </row>
        <row r="91">
          <cell r="A91" t="str">
            <v>SE-99038</v>
          </cell>
          <cell r="B91" t="str">
            <v>Standard Resistor : 10mOhm</v>
          </cell>
          <cell r="C91" t="str">
            <v>Yokogawa</v>
          </cell>
          <cell r="D91" t="str">
            <v>2792-10m</v>
          </cell>
          <cell r="E91" t="str">
            <v>N73D23</v>
          </cell>
          <cell r="F91" t="str">
            <v>EL-0109/04</v>
          </cell>
          <cell r="G91">
            <v>38869</v>
          </cell>
          <cell r="H91" t="str">
            <v>NIMT</v>
          </cell>
        </row>
        <row r="92">
          <cell r="A92" t="str">
            <v>SE-99039</v>
          </cell>
          <cell r="B92" t="str">
            <v>Standard Resistor : 100mOhm</v>
          </cell>
          <cell r="C92" t="str">
            <v>Yokogawa</v>
          </cell>
          <cell r="D92" t="str">
            <v>2792-100m</v>
          </cell>
          <cell r="E92" t="str">
            <v>66VW3052</v>
          </cell>
          <cell r="F92" t="str">
            <v>EL-0110/04</v>
          </cell>
          <cell r="G92">
            <v>38869</v>
          </cell>
          <cell r="H92" t="str">
            <v>NIMT</v>
          </cell>
        </row>
        <row r="93">
          <cell r="A93" t="str">
            <v>SE-99040</v>
          </cell>
          <cell r="B93" t="str">
            <v>Standard Resistor : 1Ohm</v>
          </cell>
          <cell r="C93" t="str">
            <v>Yokogawa</v>
          </cell>
          <cell r="D93" t="str">
            <v>2792-1</v>
          </cell>
          <cell r="E93" t="str">
            <v>69VW4003</v>
          </cell>
          <cell r="F93" t="str">
            <v>Damaged, donot use</v>
          </cell>
          <cell r="G93">
            <v>0</v>
          </cell>
          <cell r="H93">
            <v>0</v>
          </cell>
        </row>
        <row r="94">
          <cell r="A94" t="str">
            <v>SE-99042</v>
          </cell>
          <cell r="B94" t="str">
            <v>Standard Resistor : 10Ohm</v>
          </cell>
          <cell r="C94" t="str">
            <v>Yokogawa</v>
          </cell>
          <cell r="D94" t="str">
            <v>2792-10</v>
          </cell>
          <cell r="E94" t="str">
            <v>69VW5003</v>
          </cell>
          <cell r="F94" t="str">
            <v>EL-0112/04</v>
          </cell>
          <cell r="G94">
            <v>38869</v>
          </cell>
          <cell r="H94" t="str">
            <v>NIMT</v>
          </cell>
        </row>
        <row r="95">
          <cell r="A95" t="str">
            <v>SE-99044</v>
          </cell>
          <cell r="B95" t="str">
            <v>Standard Resistor : 100Ohm</v>
          </cell>
          <cell r="C95" t="str">
            <v>Yokogawa</v>
          </cell>
          <cell r="D95" t="str">
            <v>2792-100</v>
          </cell>
          <cell r="E95" t="str">
            <v>69VW6002</v>
          </cell>
          <cell r="F95" t="str">
            <v>EL-0113/04</v>
          </cell>
          <cell r="G95">
            <v>38519</v>
          </cell>
          <cell r="H95" t="str">
            <v>NIMT</v>
          </cell>
        </row>
        <row r="96">
          <cell r="A96" t="str">
            <v>SE-99046</v>
          </cell>
          <cell r="B96" t="str">
            <v>Metal Clad Resistor : 0.1Ohm</v>
          </cell>
          <cell r="C96" t="str">
            <v>PCN Corp.</v>
          </cell>
          <cell r="D96" t="str">
            <v>RH250M4-0.1</v>
          </cell>
          <cell r="E96" t="str">
            <v>T001</v>
          </cell>
          <cell r="F96" t="str">
            <v>404-4046</v>
          </cell>
          <cell r="G96">
            <v>38589</v>
          </cell>
          <cell r="H96" t="str">
            <v>NIMT</v>
          </cell>
        </row>
        <row r="97">
          <cell r="A97" t="str">
            <v>SE-99047</v>
          </cell>
          <cell r="B97" t="str">
            <v>Metal Clad Resistor : 0.5Ohm</v>
          </cell>
          <cell r="C97" t="str">
            <v>PCN Corp.</v>
          </cell>
          <cell r="D97" t="str">
            <v>RH250M4-0.5</v>
          </cell>
          <cell r="E97" t="str">
            <v>T002</v>
          </cell>
          <cell r="F97" t="str">
            <v>404-4047</v>
          </cell>
          <cell r="G97">
            <v>38589</v>
          </cell>
          <cell r="H97" t="str">
            <v>NIMT</v>
          </cell>
        </row>
        <row r="98">
          <cell r="A98" t="str">
            <v>SE-99048</v>
          </cell>
          <cell r="B98" t="str">
            <v>Metal Clad Resistor : 1Ohm</v>
          </cell>
          <cell r="C98" t="str">
            <v>PCN Corp.</v>
          </cell>
          <cell r="D98" t="str">
            <v>RH250ML-1</v>
          </cell>
          <cell r="E98" t="str">
            <v>T003</v>
          </cell>
          <cell r="F98" t="str">
            <v>404-4048</v>
          </cell>
          <cell r="G98">
            <v>38589</v>
          </cell>
          <cell r="H98" t="str">
            <v>NIMT</v>
          </cell>
        </row>
        <row r="99">
          <cell r="A99" t="str">
            <v>SE-99049</v>
          </cell>
          <cell r="B99" t="str">
            <v>4-T Standard Resistor</v>
          </cell>
          <cell r="C99" t="str">
            <v>Fluke</v>
          </cell>
          <cell r="D99" t="str">
            <v>742A-1</v>
          </cell>
          <cell r="E99" t="str">
            <v>6330024</v>
          </cell>
          <cell r="F99" t="str">
            <v>EL-0114/04</v>
          </cell>
          <cell r="G99">
            <v>38519</v>
          </cell>
          <cell r="H99" t="str">
            <v>NIMT</v>
          </cell>
        </row>
        <row r="100">
          <cell r="A100" t="str">
            <v>SE-99050</v>
          </cell>
          <cell r="B100" t="str">
            <v>4-T Standard Resistor</v>
          </cell>
          <cell r="C100" t="str">
            <v>Fluke</v>
          </cell>
          <cell r="D100" t="str">
            <v>742A-10k</v>
          </cell>
          <cell r="E100" t="str">
            <v>6340009</v>
          </cell>
          <cell r="F100" t="str">
            <v>EL-0115/04</v>
          </cell>
          <cell r="G100">
            <v>38869</v>
          </cell>
          <cell r="H100" t="str">
            <v>NIMT</v>
          </cell>
        </row>
        <row r="101">
          <cell r="A101" t="str">
            <v>SE-99051</v>
          </cell>
          <cell r="B101" t="str">
            <v>Standard Resistor Set</v>
          </cell>
          <cell r="C101" t="str">
            <v>Alpha Elec.</v>
          </cell>
          <cell r="D101" t="str">
            <v>10-100kOhm</v>
          </cell>
          <cell r="E101">
            <v>0</v>
          </cell>
          <cell r="F101" t="str">
            <v>Calibration not required</v>
          </cell>
          <cell r="G101">
            <v>0</v>
          </cell>
          <cell r="H101">
            <v>0</v>
          </cell>
        </row>
        <row r="102">
          <cell r="A102" t="str">
            <v>SE-99052</v>
          </cell>
          <cell r="B102" t="str">
            <v>Standard Resistor Set</v>
          </cell>
          <cell r="C102" t="str">
            <v>Electrohm</v>
          </cell>
          <cell r="D102" t="str">
            <v>5M~10MOhm</v>
          </cell>
          <cell r="E102" t="str">
            <v>99199</v>
          </cell>
          <cell r="F102" t="str">
            <v>Calibration not required</v>
          </cell>
          <cell r="G102">
            <v>0</v>
          </cell>
          <cell r="H102">
            <v>0</v>
          </cell>
        </row>
        <row r="103">
          <cell r="A103" t="str">
            <v>SE-99057</v>
          </cell>
          <cell r="B103" t="str">
            <v>Decade Capacitor</v>
          </cell>
          <cell r="C103" t="str">
            <v>HP</v>
          </cell>
          <cell r="D103" t="str">
            <v>4440B</v>
          </cell>
          <cell r="E103" t="str">
            <v>1224J03634</v>
          </cell>
          <cell r="F103" t="str">
            <v>405-4057</v>
          </cell>
          <cell r="G103">
            <v>38763</v>
          </cell>
          <cell r="H103" t="str">
            <v>NMIJ</v>
          </cell>
        </row>
        <row r="104">
          <cell r="A104" t="str">
            <v>SE-99058</v>
          </cell>
          <cell r="B104" t="str">
            <v>Standard Air Capacitor : 1pF</v>
          </cell>
          <cell r="C104" t="str">
            <v>GenRad</v>
          </cell>
          <cell r="D104" t="str">
            <v>1403-K</v>
          </cell>
          <cell r="E104" t="str">
            <v>6473</v>
          </cell>
          <cell r="F104" t="str">
            <v>Do not used this equipment</v>
          </cell>
          <cell r="G104">
            <v>0</v>
          </cell>
          <cell r="H104">
            <v>0</v>
          </cell>
        </row>
        <row r="105">
          <cell r="A105" t="str">
            <v>SE-99059</v>
          </cell>
          <cell r="B105" t="str">
            <v>Standard Air Capacitor : 10pF</v>
          </cell>
          <cell r="C105" t="str">
            <v>GenRad</v>
          </cell>
          <cell r="D105" t="str">
            <v>1403-G</v>
          </cell>
          <cell r="E105" t="str">
            <v>6523</v>
          </cell>
          <cell r="F105" t="str">
            <v>Do not used this equipment</v>
          </cell>
          <cell r="G105">
            <v>0</v>
          </cell>
          <cell r="H105">
            <v>0</v>
          </cell>
        </row>
        <row r="106">
          <cell r="A106" t="str">
            <v>SE-99060</v>
          </cell>
          <cell r="B106" t="str">
            <v>Standard Air Capacitor : 100pF</v>
          </cell>
          <cell r="C106" t="str">
            <v>GenRad</v>
          </cell>
          <cell r="D106" t="str">
            <v>1403-D</v>
          </cell>
          <cell r="E106" t="str">
            <v>6437</v>
          </cell>
          <cell r="F106" t="str">
            <v>Do not used this equipment</v>
          </cell>
          <cell r="G106">
            <v>0</v>
          </cell>
          <cell r="H106">
            <v>0</v>
          </cell>
        </row>
        <row r="107">
          <cell r="A107" t="str">
            <v>SE-99061</v>
          </cell>
          <cell r="B107" t="str">
            <v>Standard Air Capacitor : 1000pF</v>
          </cell>
          <cell r="C107" t="str">
            <v>GenRad</v>
          </cell>
          <cell r="D107" t="str">
            <v>1403-A</v>
          </cell>
          <cell r="E107" t="str">
            <v>6421</v>
          </cell>
          <cell r="F107" t="str">
            <v>Do not used this equipment</v>
          </cell>
          <cell r="G107">
            <v>0</v>
          </cell>
          <cell r="H107">
            <v>0</v>
          </cell>
        </row>
        <row r="108">
          <cell r="A108" t="str">
            <v>SE-99062</v>
          </cell>
          <cell r="B108" t="str">
            <v>Standard Air Capacitor Set</v>
          </cell>
          <cell r="C108" t="str">
            <v>HP</v>
          </cell>
          <cell r="D108" t="str">
            <v>16380A</v>
          </cell>
          <cell r="E108" t="str">
            <v>1840J01363</v>
          </cell>
          <cell r="F108" t="str">
            <v>040003</v>
          </cell>
          <cell r="G108">
            <v>38726</v>
          </cell>
          <cell r="H108" t="str">
            <v>NMIJ</v>
          </cell>
        </row>
        <row r="109">
          <cell r="A109" t="str">
            <v>SE-99064</v>
          </cell>
          <cell r="B109" t="str">
            <v>Capacitance Standard Set</v>
          </cell>
          <cell r="C109" t="str">
            <v>HP</v>
          </cell>
          <cell r="D109" t="str">
            <v>16380C</v>
          </cell>
          <cell r="E109" t="str">
            <v>2519J00557</v>
          </cell>
          <cell r="F109" t="str">
            <v>Ag: 030550</v>
          </cell>
          <cell r="G109">
            <v>38726</v>
          </cell>
          <cell r="H109" t="str">
            <v>NMIJ</v>
          </cell>
        </row>
        <row r="110">
          <cell r="A110" t="str">
            <v>SE-99066</v>
          </cell>
          <cell r="B110" t="str">
            <v>Precision Decade Capacitor</v>
          </cell>
          <cell r="C110" t="str">
            <v>GenRad</v>
          </cell>
          <cell r="D110">
            <v>1413</v>
          </cell>
          <cell r="E110" t="str">
            <v>1140</v>
          </cell>
          <cell r="F110" t="str">
            <v>404-4052</v>
          </cell>
          <cell r="G110" t="str">
            <v>03-Apr-05</v>
          </cell>
          <cell r="H110" t="str">
            <v>NMIJ</v>
          </cell>
        </row>
        <row r="111">
          <cell r="A111" t="str">
            <v>SE-99067</v>
          </cell>
          <cell r="B111" t="str">
            <v>Standard Capacitor Set</v>
          </cell>
          <cell r="C111" t="str">
            <v>Soshin</v>
          </cell>
          <cell r="D111" t="str">
            <v>30pF,60pF,800pF</v>
          </cell>
          <cell r="E111" t="str">
            <v>6F6G</v>
          </cell>
          <cell r="F111" t="str">
            <v>Calibration not required</v>
          </cell>
          <cell r="G111">
            <v>0</v>
          </cell>
          <cell r="H111">
            <v>0</v>
          </cell>
        </row>
        <row r="112">
          <cell r="A112" t="str">
            <v>SE-99068</v>
          </cell>
          <cell r="B112" t="str">
            <v>4-T Standard Capacitor</v>
          </cell>
          <cell r="C112" t="str">
            <v>Quad Tech</v>
          </cell>
          <cell r="D112" t="str">
            <v>1417</v>
          </cell>
          <cell r="E112" t="str">
            <v>6372400</v>
          </cell>
          <cell r="F112" t="str">
            <v>EL-0072/03</v>
          </cell>
          <cell r="G112">
            <v>38460</v>
          </cell>
          <cell r="H112" t="str">
            <v>NIMT</v>
          </cell>
        </row>
        <row r="113">
          <cell r="A113" t="str">
            <v>SE-99069</v>
          </cell>
          <cell r="B113" t="str">
            <v>Standard Self-Inductor : 100uH</v>
          </cell>
          <cell r="C113" t="str">
            <v>Ando</v>
          </cell>
          <cell r="D113" t="str">
            <v>RS-102</v>
          </cell>
          <cell r="E113" t="str">
            <v>456260</v>
          </cell>
          <cell r="F113" t="str">
            <v>EL-0108/03</v>
          </cell>
          <cell r="G113">
            <v>38528</v>
          </cell>
          <cell r="H113" t="str">
            <v>NIMT</v>
          </cell>
        </row>
        <row r="114">
          <cell r="A114" t="str">
            <v>SE-99070</v>
          </cell>
          <cell r="B114" t="str">
            <v>Standard Self-Inductor : 1mH</v>
          </cell>
          <cell r="C114" t="str">
            <v>Ando</v>
          </cell>
          <cell r="D114" t="str">
            <v>RS-104</v>
          </cell>
          <cell r="E114" t="str">
            <v>456261</v>
          </cell>
          <cell r="F114" t="str">
            <v>EL-0109/03</v>
          </cell>
          <cell r="G114">
            <v>38528</v>
          </cell>
          <cell r="H114" t="str">
            <v>NIMT</v>
          </cell>
        </row>
        <row r="115">
          <cell r="A115" t="str">
            <v>SE-99071</v>
          </cell>
          <cell r="B115" t="str">
            <v>Standard Self-Inductor : 10mH</v>
          </cell>
          <cell r="C115" t="str">
            <v>Ando</v>
          </cell>
          <cell r="D115" t="str">
            <v>RS-106</v>
          </cell>
          <cell r="E115" t="str">
            <v>456262</v>
          </cell>
          <cell r="F115" t="str">
            <v>EL-0110/03</v>
          </cell>
          <cell r="G115">
            <v>38528</v>
          </cell>
          <cell r="H115" t="str">
            <v>NIMT</v>
          </cell>
        </row>
        <row r="116">
          <cell r="A116" t="str">
            <v>SE-99072</v>
          </cell>
          <cell r="B116" t="str">
            <v>Standard Self-Inductor : 100mH</v>
          </cell>
          <cell r="C116" t="str">
            <v>Ando</v>
          </cell>
          <cell r="D116" t="str">
            <v>RS-108</v>
          </cell>
          <cell r="E116" t="str">
            <v>456263</v>
          </cell>
          <cell r="F116" t="str">
            <v>EL-0111/03</v>
          </cell>
          <cell r="G116">
            <v>38528</v>
          </cell>
          <cell r="H116" t="str">
            <v>NIMT</v>
          </cell>
        </row>
        <row r="117">
          <cell r="A117" t="str">
            <v>SE-99073</v>
          </cell>
          <cell r="B117" t="str">
            <v>Standard Self-Inductor : 1H</v>
          </cell>
          <cell r="C117" t="str">
            <v>Ando</v>
          </cell>
          <cell r="D117" t="str">
            <v>RS-110</v>
          </cell>
          <cell r="E117" t="str">
            <v>456264</v>
          </cell>
          <cell r="F117" t="str">
            <v>EL-0112/03</v>
          </cell>
          <cell r="G117">
            <v>38528</v>
          </cell>
          <cell r="H117" t="str">
            <v>NIMT</v>
          </cell>
        </row>
        <row r="118">
          <cell r="A118" t="str">
            <v>SE-99074</v>
          </cell>
          <cell r="B118" t="str">
            <v>Decade Inductor</v>
          </cell>
          <cell r="C118" t="str">
            <v>Ando</v>
          </cell>
          <cell r="D118" t="str">
            <v>AM-3301</v>
          </cell>
          <cell r="E118" t="str">
            <v>60410520</v>
          </cell>
          <cell r="F118" t="str">
            <v>404-4074</v>
          </cell>
          <cell r="G118">
            <v>38466</v>
          </cell>
          <cell r="H118" t="str">
            <v>NIMT</v>
          </cell>
        </row>
        <row r="119">
          <cell r="A119" t="str">
            <v>SE-99075</v>
          </cell>
          <cell r="B119" t="str">
            <v>LF Impedance Analyzer</v>
          </cell>
          <cell r="C119" t="str">
            <v>HP</v>
          </cell>
          <cell r="D119" t="str">
            <v>4192A</v>
          </cell>
          <cell r="E119" t="str">
            <v>2150J02509</v>
          </cell>
          <cell r="F119" t="str">
            <v>404-4075</v>
          </cell>
          <cell r="G119">
            <v>38712</v>
          </cell>
          <cell r="H119" t="str">
            <v>NIMT, NMIJ</v>
          </cell>
        </row>
        <row r="120">
          <cell r="A120" t="str">
            <v>SE-99076</v>
          </cell>
          <cell r="B120" t="str">
            <v>Precision LCR Meter</v>
          </cell>
          <cell r="C120" t="str">
            <v>HP</v>
          </cell>
          <cell r="D120" t="str">
            <v>4284A</v>
          </cell>
          <cell r="E120" t="str">
            <v>2940J07658</v>
          </cell>
          <cell r="F120" t="str">
            <v>ELE-04/1083</v>
          </cell>
          <cell r="G120">
            <v>38526</v>
          </cell>
          <cell r="H120" t="str">
            <v>NIMT, NMIJ</v>
          </cell>
        </row>
        <row r="121">
          <cell r="A121" t="str">
            <v>SE-99078</v>
          </cell>
          <cell r="B121" t="str">
            <v>Soldering Iron Tester</v>
          </cell>
          <cell r="C121" t="str">
            <v>Anritsu</v>
          </cell>
          <cell r="D121" t="str">
            <v>HS2D-100</v>
          </cell>
          <cell r="E121" t="str">
            <v>B07069</v>
          </cell>
          <cell r="F121" t="str">
            <v>Calibration not required</v>
          </cell>
          <cell r="G121">
            <v>0</v>
          </cell>
          <cell r="H121">
            <v>0</v>
          </cell>
        </row>
        <row r="122">
          <cell r="A122" t="str">
            <v>SE-99079</v>
          </cell>
          <cell r="B122" t="str">
            <v>Wow Flutter / Jitter Calibrator</v>
          </cell>
          <cell r="C122" t="str">
            <v>Minato</v>
          </cell>
          <cell r="D122">
            <v>3101</v>
          </cell>
          <cell r="E122" t="str">
            <v>B9QE0063</v>
          </cell>
          <cell r="F122" t="str">
            <v>404-4079</v>
          </cell>
          <cell r="G122">
            <v>38566</v>
          </cell>
          <cell r="H122" t="str">
            <v>NIMT</v>
          </cell>
        </row>
        <row r="123">
          <cell r="A123" t="str">
            <v>SE-99081</v>
          </cell>
          <cell r="B123" t="str">
            <v>High Voltage Probe</v>
          </cell>
          <cell r="C123" t="str">
            <v>Tektronix</v>
          </cell>
          <cell r="D123" t="str">
            <v>P6015A</v>
          </cell>
          <cell r="E123" t="str">
            <v>B032616</v>
          </cell>
          <cell r="F123" t="str">
            <v>404-4081</v>
          </cell>
          <cell r="G123">
            <v>38441</v>
          </cell>
          <cell r="H123" t="str">
            <v>NIST, NPL, NIMT</v>
          </cell>
        </row>
        <row r="124">
          <cell r="A124" t="str">
            <v>SE-99085</v>
          </cell>
          <cell r="B124" t="str">
            <v>Distortion Meter Calibrator</v>
          </cell>
          <cell r="C124" t="str">
            <v>ShibaSoku</v>
          </cell>
          <cell r="D124" t="str">
            <v>AC12B</v>
          </cell>
          <cell r="E124" t="str">
            <v>M-55799008</v>
          </cell>
          <cell r="F124" t="str">
            <v>404-4085</v>
          </cell>
          <cell r="G124">
            <v>38473</v>
          </cell>
          <cell r="H124" t="str">
            <v>NIMT</v>
          </cell>
        </row>
        <row r="125">
          <cell r="A125" t="str">
            <v>SE-99086</v>
          </cell>
          <cell r="B125" t="str">
            <v>Digital Stop Watch</v>
          </cell>
          <cell r="C125" t="str">
            <v>Seiko</v>
          </cell>
          <cell r="D125" t="str">
            <v>S032-4000</v>
          </cell>
          <cell r="E125" t="str">
            <v>127638</v>
          </cell>
          <cell r="F125" t="str">
            <v>404-4086</v>
          </cell>
          <cell r="G125">
            <v>38513</v>
          </cell>
          <cell r="H125" t="str">
            <v>NIMT</v>
          </cell>
        </row>
        <row r="126">
          <cell r="A126" t="str">
            <v>SE-99087</v>
          </cell>
          <cell r="B126" t="str">
            <v>Quartz Tester</v>
          </cell>
          <cell r="C126" t="str">
            <v>Seiko</v>
          </cell>
          <cell r="D126" t="str">
            <v>QT-2100</v>
          </cell>
          <cell r="E126" t="str">
            <v>6D0481</v>
          </cell>
          <cell r="F126" t="str">
            <v>404-4087</v>
          </cell>
          <cell r="G126">
            <v>38510</v>
          </cell>
          <cell r="H126" t="str">
            <v>NIMT</v>
          </cell>
        </row>
        <row r="127">
          <cell r="A127" t="str">
            <v>SE-99088</v>
          </cell>
          <cell r="B127" t="str">
            <v>Rubidium Frequency Standard</v>
          </cell>
          <cell r="C127" t="str">
            <v>R&amp;S</v>
          </cell>
          <cell r="D127" t="str">
            <v>XSRM</v>
          </cell>
          <cell r="E127" t="str">
            <v>300024/001</v>
          </cell>
          <cell r="F127" t="str">
            <v>EF-0002/04</v>
          </cell>
          <cell r="G127">
            <v>38783</v>
          </cell>
          <cell r="H127" t="str">
            <v>NIMT</v>
          </cell>
        </row>
        <row r="128">
          <cell r="A128" t="str">
            <v>SE-99089</v>
          </cell>
          <cell r="B128" t="str">
            <v>Universal Counter</v>
          </cell>
          <cell r="C128" t="str">
            <v>HP</v>
          </cell>
          <cell r="D128" t="str">
            <v>53132A</v>
          </cell>
          <cell r="E128" t="str">
            <v>3404A00701</v>
          </cell>
          <cell r="F128" t="str">
            <v>404-4089</v>
          </cell>
          <cell r="G128">
            <v>38493</v>
          </cell>
          <cell r="H128" t="str">
            <v>NIMT, NIST, NPL</v>
          </cell>
        </row>
        <row r="129">
          <cell r="A129" t="str">
            <v>SE-99090</v>
          </cell>
          <cell r="B129" t="str">
            <v>Microwave Frequency Counter</v>
          </cell>
          <cell r="C129" t="str">
            <v>HP</v>
          </cell>
          <cell r="D129" t="str">
            <v>5352B</v>
          </cell>
          <cell r="E129" t="str">
            <v>2826A00368</v>
          </cell>
          <cell r="F129" t="str">
            <v>404-4090</v>
          </cell>
          <cell r="G129">
            <v>38473</v>
          </cell>
          <cell r="H129" t="str">
            <v>NIMT, NIST, NPL</v>
          </cell>
        </row>
        <row r="130">
          <cell r="A130" t="str">
            <v>SE-99091</v>
          </cell>
          <cell r="B130" t="str">
            <v>GPSTime &amp; Freq. Ref. Receiver</v>
          </cell>
          <cell r="C130" t="str">
            <v>HP</v>
          </cell>
          <cell r="D130" t="str">
            <v>58503A</v>
          </cell>
          <cell r="E130" t="str">
            <v>3542A00419</v>
          </cell>
          <cell r="F130" t="str">
            <v>Calibration not required</v>
          </cell>
          <cell r="G130">
            <v>0</v>
          </cell>
          <cell r="H130">
            <v>0</v>
          </cell>
        </row>
        <row r="131">
          <cell r="A131" t="str">
            <v>SE-99093</v>
          </cell>
          <cell r="B131" t="str">
            <v>Synthesized Sweeper</v>
          </cell>
          <cell r="C131" t="str">
            <v>HP</v>
          </cell>
          <cell r="D131" t="str">
            <v>8340B</v>
          </cell>
          <cell r="E131" t="str">
            <v>2804A00799</v>
          </cell>
          <cell r="F131" t="str">
            <v>404-4093</v>
          </cell>
          <cell r="G131">
            <v>38503</v>
          </cell>
          <cell r="H131" t="str">
            <v>NIMT, NIST, NPL</v>
          </cell>
        </row>
        <row r="132">
          <cell r="A132" t="str">
            <v>SE-99094</v>
          </cell>
          <cell r="B132" t="str">
            <v xml:space="preserve">Synthesizer/Level Generator </v>
          </cell>
          <cell r="C132" t="str">
            <v>Anritsu</v>
          </cell>
          <cell r="D132" t="str">
            <v>MG443B</v>
          </cell>
          <cell r="E132" t="str">
            <v>M45140</v>
          </cell>
          <cell r="F132" t="str">
            <v>404-4094</v>
          </cell>
          <cell r="G132">
            <v>38442</v>
          </cell>
          <cell r="H132" t="str">
            <v>NIMT, NIST, NPL</v>
          </cell>
        </row>
        <row r="133">
          <cell r="A133" t="str">
            <v>SE-99095</v>
          </cell>
          <cell r="B133" t="str">
            <v>Synthesized Func./Sweep Gen.</v>
          </cell>
          <cell r="C133" t="str">
            <v>HP</v>
          </cell>
          <cell r="D133" t="str">
            <v>3325B</v>
          </cell>
          <cell r="E133" t="str">
            <v>2847A09782</v>
          </cell>
          <cell r="F133" t="str">
            <v>404-4095</v>
          </cell>
          <cell r="G133">
            <v>38503</v>
          </cell>
          <cell r="H133" t="str">
            <v>NIMT, NIST, NPL</v>
          </cell>
        </row>
        <row r="134">
          <cell r="A134" t="str">
            <v>SE-99096</v>
          </cell>
          <cell r="B134" t="str">
            <v>ESG Series Signal Generator</v>
          </cell>
          <cell r="C134" t="str">
            <v>HP</v>
          </cell>
          <cell r="D134" t="str">
            <v>ESG-4000A</v>
          </cell>
          <cell r="E134" t="str">
            <v>US37040151</v>
          </cell>
          <cell r="F134" t="str">
            <v>404-4096</v>
          </cell>
          <cell r="G134">
            <v>38503</v>
          </cell>
          <cell r="H134" t="str">
            <v>NIMT, NIST, NPL</v>
          </cell>
        </row>
        <row r="135">
          <cell r="A135" t="str">
            <v>SE-99097</v>
          </cell>
          <cell r="B135" t="str">
            <v>Amplifier</v>
          </cell>
          <cell r="C135" t="str">
            <v>Amp. Research</v>
          </cell>
          <cell r="D135" t="str">
            <v>25W1000M7</v>
          </cell>
          <cell r="E135" t="str">
            <v>13299</v>
          </cell>
          <cell r="F135" t="str">
            <v>404-4097</v>
          </cell>
          <cell r="G135">
            <v>38474</v>
          </cell>
          <cell r="H135" t="str">
            <v>NIMT, NIST, NPL</v>
          </cell>
        </row>
        <row r="136">
          <cell r="A136" t="str">
            <v>SE-99098</v>
          </cell>
          <cell r="B136" t="str">
            <v>Spectrum Analyzer</v>
          </cell>
          <cell r="C136" t="str">
            <v>HP</v>
          </cell>
          <cell r="D136" t="str">
            <v>8593E</v>
          </cell>
          <cell r="E136" t="str">
            <v>3337A00823</v>
          </cell>
          <cell r="F136" t="str">
            <v>404-4098</v>
          </cell>
          <cell r="G136">
            <v>38502</v>
          </cell>
          <cell r="H136" t="str">
            <v>NIMT, NIST, NPL</v>
          </cell>
        </row>
        <row r="137">
          <cell r="A137" t="str">
            <v>SE-99099</v>
          </cell>
          <cell r="B137" t="str">
            <v xml:space="preserve">Network Analyzer </v>
          </cell>
          <cell r="C137" t="str">
            <v>HP</v>
          </cell>
          <cell r="D137" t="str">
            <v>8753D</v>
          </cell>
          <cell r="E137" t="str">
            <v>3410J00924</v>
          </cell>
          <cell r="F137" t="str">
            <v>404-4099</v>
          </cell>
          <cell r="G137">
            <v>38535</v>
          </cell>
          <cell r="H137" t="str">
            <v>NIMT, NIST, NPL</v>
          </cell>
        </row>
        <row r="138">
          <cell r="A138" t="str">
            <v>SE-99100</v>
          </cell>
          <cell r="B138" t="str">
            <v xml:space="preserve">S-Parameter Test Set </v>
          </cell>
          <cell r="C138" t="str">
            <v>HP</v>
          </cell>
          <cell r="D138" t="str">
            <v>85047A</v>
          </cell>
          <cell r="E138" t="str">
            <v>3033A03745</v>
          </cell>
          <cell r="F138" t="str">
            <v>404-4100</v>
          </cell>
          <cell r="G138">
            <v>38535</v>
          </cell>
          <cell r="H138" t="str">
            <v>NIMT, NIST, NPL</v>
          </cell>
        </row>
        <row r="139">
          <cell r="A139" t="str">
            <v>SE-99101</v>
          </cell>
          <cell r="B139" t="str">
            <v xml:space="preserve">S-Parameter Test Set </v>
          </cell>
          <cell r="C139" t="str">
            <v>HP</v>
          </cell>
          <cell r="D139" t="str">
            <v>85046B</v>
          </cell>
          <cell r="E139" t="str">
            <v>3033A01596</v>
          </cell>
          <cell r="F139" t="str">
            <v>404-4101</v>
          </cell>
          <cell r="G139">
            <v>38535</v>
          </cell>
          <cell r="H139" t="str">
            <v>NIMT, NIST, NPL</v>
          </cell>
        </row>
        <row r="140">
          <cell r="A140" t="str">
            <v>SE-99102</v>
          </cell>
          <cell r="B140" t="str">
            <v>Audio Analyzer</v>
          </cell>
          <cell r="C140" t="str">
            <v>HP</v>
          </cell>
          <cell r="D140" t="str">
            <v>8903B</v>
          </cell>
          <cell r="E140" t="str">
            <v>3514A15652</v>
          </cell>
          <cell r="F140" t="str">
            <v>404-4012</v>
          </cell>
          <cell r="G140">
            <v>38442</v>
          </cell>
          <cell r="H140" t="str">
            <v>NIMT</v>
          </cell>
        </row>
        <row r="141">
          <cell r="A141" t="str">
            <v>SE-99103</v>
          </cell>
          <cell r="B141" t="str">
            <v>Audio Analyzer</v>
          </cell>
          <cell r="C141" t="str">
            <v>Panasonic</v>
          </cell>
          <cell r="D141" t="str">
            <v>VP7725A</v>
          </cell>
          <cell r="E141" t="str">
            <v>1D8N0161D122</v>
          </cell>
          <cell r="F141" t="str">
            <v>404-4103</v>
          </cell>
          <cell r="G141">
            <v>38463</v>
          </cell>
          <cell r="H141" t="str">
            <v>NIMT</v>
          </cell>
        </row>
        <row r="142">
          <cell r="A142" t="str">
            <v>SE-99104</v>
          </cell>
          <cell r="B142" t="str">
            <v>Modulation Analyzer</v>
          </cell>
          <cell r="C142" t="str">
            <v>HP</v>
          </cell>
          <cell r="D142" t="str">
            <v>8901B</v>
          </cell>
          <cell r="E142" t="str">
            <v>2806A01602</v>
          </cell>
          <cell r="F142" t="str">
            <v>103-4001</v>
          </cell>
          <cell r="G142">
            <v>38482</v>
          </cell>
          <cell r="H142" t="str">
            <v>NIST, NPL</v>
          </cell>
        </row>
        <row r="143">
          <cell r="A143" t="str">
            <v>SE-99105</v>
          </cell>
          <cell r="B143" t="str">
            <v>Measuring Receiver</v>
          </cell>
          <cell r="C143" t="str">
            <v>HP</v>
          </cell>
          <cell r="D143" t="str">
            <v>8902A</v>
          </cell>
          <cell r="E143" t="str">
            <v>3226A03447</v>
          </cell>
          <cell r="F143" t="str">
            <v>404-4105</v>
          </cell>
          <cell r="G143">
            <v>38494</v>
          </cell>
          <cell r="H143" t="str">
            <v>NIMT, NIST, NPL</v>
          </cell>
        </row>
        <row r="144">
          <cell r="A144" t="str">
            <v>SE-99106</v>
          </cell>
          <cell r="B144" t="str">
            <v>Power Meter</v>
          </cell>
          <cell r="C144" t="str">
            <v>HP</v>
          </cell>
          <cell r="D144" t="str">
            <v>EPM442A</v>
          </cell>
          <cell r="E144" t="str">
            <v>GB37170346</v>
          </cell>
          <cell r="F144" t="str">
            <v>404-4106</v>
          </cell>
          <cell r="G144">
            <v>38500</v>
          </cell>
          <cell r="H144" t="str">
            <v>NIMT, NIST, NPL</v>
          </cell>
        </row>
        <row r="145">
          <cell r="A145" t="str">
            <v>SE-99107</v>
          </cell>
          <cell r="B145" t="str">
            <v>Power Meter</v>
          </cell>
          <cell r="C145" t="str">
            <v>Anritsu</v>
          </cell>
          <cell r="D145" t="str">
            <v>ML4803A</v>
          </cell>
          <cell r="E145" t="str">
            <v>MA39060</v>
          </cell>
          <cell r="F145" t="str">
            <v>404-4107</v>
          </cell>
          <cell r="G145">
            <v>38623</v>
          </cell>
          <cell r="H145" t="str">
            <v>NIMT, NIST, NPL</v>
          </cell>
        </row>
        <row r="146">
          <cell r="A146" t="str">
            <v>SE-99109</v>
          </cell>
          <cell r="B146" t="str">
            <v>Range Calibrator</v>
          </cell>
          <cell r="C146" t="str">
            <v>HP</v>
          </cell>
          <cell r="D146" t="str">
            <v>11683A</v>
          </cell>
          <cell r="E146" t="str">
            <v>3303U00312</v>
          </cell>
          <cell r="F146" t="str">
            <v>404-4109</v>
          </cell>
          <cell r="G146">
            <v>38477</v>
          </cell>
          <cell r="H146" t="str">
            <v>NIMT</v>
          </cell>
        </row>
        <row r="147">
          <cell r="A147" t="str">
            <v>SE-99110</v>
          </cell>
          <cell r="B147" t="str">
            <v>Range Calibrator</v>
          </cell>
          <cell r="C147" t="str">
            <v>HP</v>
          </cell>
          <cell r="D147" t="str">
            <v>8477A</v>
          </cell>
          <cell r="E147" t="str">
            <v>0963A00428</v>
          </cell>
          <cell r="F147" t="str">
            <v>404-4110</v>
          </cell>
          <cell r="G147">
            <v>38468</v>
          </cell>
          <cell r="H147" t="str">
            <v>NIMT</v>
          </cell>
        </row>
        <row r="148">
          <cell r="A148" t="str">
            <v>SE-99111</v>
          </cell>
          <cell r="B148" t="str">
            <v>Range Calibrator</v>
          </cell>
          <cell r="C148" t="str">
            <v>Anritsu</v>
          </cell>
          <cell r="D148" t="str">
            <v>MA4001A</v>
          </cell>
          <cell r="E148" t="str">
            <v>M18156</v>
          </cell>
          <cell r="F148" t="str">
            <v>404-4111</v>
          </cell>
          <cell r="G148">
            <v>38604</v>
          </cell>
          <cell r="H148" t="str">
            <v>NIMT</v>
          </cell>
        </row>
        <row r="149">
          <cell r="A149" t="str">
            <v>SE-99112</v>
          </cell>
          <cell r="B149" t="str">
            <v>Power Sensor : 50Ohm</v>
          </cell>
          <cell r="C149" t="str">
            <v>HP</v>
          </cell>
          <cell r="D149" t="str">
            <v>8482A</v>
          </cell>
          <cell r="E149" t="str">
            <v>US37291474</v>
          </cell>
          <cell r="F149" t="str">
            <v>404-4112</v>
          </cell>
          <cell r="G149">
            <v>38534</v>
          </cell>
          <cell r="H149" t="str">
            <v>NIMT, NIST, NPL</v>
          </cell>
        </row>
        <row r="150">
          <cell r="A150" t="str">
            <v>SE-99113</v>
          </cell>
          <cell r="B150" t="str">
            <v>Power Sensor : 50Ohm</v>
          </cell>
          <cell r="C150" t="str">
            <v>HP</v>
          </cell>
          <cell r="D150" t="str">
            <v>8482B</v>
          </cell>
          <cell r="E150" t="str">
            <v>3318A06156</v>
          </cell>
          <cell r="F150" t="str">
            <v>404-4113</v>
          </cell>
          <cell r="G150">
            <v>38534</v>
          </cell>
          <cell r="H150" t="str">
            <v>NIMT, NIST, NPL</v>
          </cell>
        </row>
        <row r="151">
          <cell r="A151" t="str">
            <v>SE-99114</v>
          </cell>
          <cell r="B151" t="str">
            <v>Power Sensor : 50Ohm</v>
          </cell>
          <cell r="C151" t="str">
            <v>Anritsu</v>
          </cell>
          <cell r="D151" t="str">
            <v>MA4601A</v>
          </cell>
          <cell r="E151" t="str">
            <v>M37750</v>
          </cell>
          <cell r="F151" t="str">
            <v>404-4114</v>
          </cell>
          <cell r="G151">
            <v>38688</v>
          </cell>
          <cell r="H151" t="str">
            <v>NIMT, NIST, NPL</v>
          </cell>
        </row>
        <row r="152">
          <cell r="A152" t="str">
            <v>SE-99115</v>
          </cell>
          <cell r="B152" t="str">
            <v>Power Sensor : 50Ohm</v>
          </cell>
          <cell r="C152" t="str">
            <v>Anritsu</v>
          </cell>
          <cell r="D152" t="str">
            <v>MA4602A</v>
          </cell>
          <cell r="E152" t="str">
            <v>M14073</v>
          </cell>
          <cell r="F152" t="str">
            <v>404-4115</v>
          </cell>
          <cell r="G152">
            <v>38688</v>
          </cell>
          <cell r="H152" t="str">
            <v>NIMT, NIST, NPL</v>
          </cell>
        </row>
        <row r="153">
          <cell r="A153" t="str">
            <v>SE-99116</v>
          </cell>
          <cell r="B153" t="str">
            <v>Power Sensor : 75Ohm</v>
          </cell>
          <cell r="C153" t="str">
            <v>Anritsu</v>
          </cell>
          <cell r="D153" t="str">
            <v>MA4603A</v>
          </cell>
          <cell r="E153" t="str">
            <v>M56049</v>
          </cell>
          <cell r="F153" t="str">
            <v>NEFE-04-0050</v>
          </cell>
          <cell r="G153">
            <v>38623</v>
          </cell>
          <cell r="H153" t="str">
            <v>NMIJ</v>
          </cell>
        </row>
        <row r="154">
          <cell r="A154" t="str">
            <v>SE-99117</v>
          </cell>
          <cell r="B154" t="str">
            <v>Power Sensor : 75Ohm</v>
          </cell>
          <cell r="C154" t="str">
            <v>Anritsu</v>
          </cell>
          <cell r="D154" t="str">
            <v>MA4604A</v>
          </cell>
          <cell r="E154" t="str">
            <v>M09061</v>
          </cell>
          <cell r="F154" t="str">
            <v>NEFE-04-0051</v>
          </cell>
          <cell r="G154">
            <v>38623</v>
          </cell>
          <cell r="H154" t="str">
            <v>NMIJ</v>
          </cell>
        </row>
        <row r="155">
          <cell r="A155" t="str">
            <v>SE-99118</v>
          </cell>
          <cell r="B155" t="str">
            <v>Power Sensor : 50Ohm</v>
          </cell>
          <cell r="C155" t="str">
            <v>HP</v>
          </cell>
          <cell r="D155" t="str">
            <v>E4412A</v>
          </cell>
          <cell r="E155" t="str">
            <v>US37180961</v>
          </cell>
          <cell r="F155" t="str">
            <v>404-4118</v>
          </cell>
          <cell r="G155">
            <v>38534</v>
          </cell>
          <cell r="H155" t="str">
            <v>NIMT, NIST, NPL</v>
          </cell>
        </row>
        <row r="156">
          <cell r="A156" t="str">
            <v>SE-99119</v>
          </cell>
          <cell r="B156" t="str">
            <v>Power Sensor : 50Ohm</v>
          </cell>
          <cell r="C156" t="str">
            <v>HP</v>
          </cell>
          <cell r="D156" t="str">
            <v>E4413A</v>
          </cell>
          <cell r="E156" t="str">
            <v>US37180718</v>
          </cell>
          <cell r="F156" t="str">
            <v>NEFE-04-0077</v>
          </cell>
          <cell r="G156">
            <v>38688</v>
          </cell>
          <cell r="H156" t="str">
            <v>NIST</v>
          </cell>
        </row>
        <row r="157">
          <cell r="A157" t="str">
            <v>SE-99122</v>
          </cell>
          <cell r="B157" t="str">
            <v>Fixed Attenuator Set : 50Ohm</v>
          </cell>
          <cell r="C157" t="str">
            <v>Wiltron</v>
          </cell>
          <cell r="D157" t="str">
            <v>41KC-S</v>
          </cell>
          <cell r="E157" t="str">
            <v>91098</v>
          </cell>
          <cell r="F157" t="str">
            <v>NEFE-04-0076</v>
          </cell>
          <cell r="G157">
            <v>38688</v>
          </cell>
          <cell r="H157" t="str">
            <v>NIST</v>
          </cell>
        </row>
        <row r="158">
          <cell r="A158" t="str">
            <v>SE-99123</v>
          </cell>
          <cell r="B158" t="str">
            <v xml:space="preserve">Termination : 50Ohm BNC  </v>
          </cell>
          <cell r="C158" t="str">
            <v>Maury Microwave</v>
          </cell>
          <cell r="D158" t="str">
            <v>351A2</v>
          </cell>
          <cell r="E158" t="str">
            <v>H753</v>
          </cell>
          <cell r="F158" t="str">
            <v>NEFE-04-0067</v>
          </cell>
          <cell r="G158">
            <v>38688</v>
          </cell>
          <cell r="H158" t="str">
            <v>NMIJ</v>
          </cell>
        </row>
        <row r="159">
          <cell r="A159" t="str">
            <v>SE-99124</v>
          </cell>
          <cell r="B159" t="str">
            <v xml:space="preserve">Termination : 50Ohm BNC  </v>
          </cell>
          <cell r="C159" t="str">
            <v>Maury Microwave</v>
          </cell>
          <cell r="D159" t="str">
            <v>351B2</v>
          </cell>
          <cell r="E159" t="str">
            <v>H760</v>
          </cell>
          <cell r="F159" t="str">
            <v>NEFE-04-0068</v>
          </cell>
          <cell r="G159">
            <v>38688</v>
          </cell>
          <cell r="H159" t="str">
            <v>NMIJ</v>
          </cell>
        </row>
        <row r="160">
          <cell r="A160" t="str">
            <v>SE-99125</v>
          </cell>
          <cell r="B160" t="str">
            <v>Termination : 50Ohm 18GHz</v>
          </cell>
          <cell r="C160" t="str">
            <v>Wiltron</v>
          </cell>
          <cell r="D160" t="str">
            <v>28A50-1</v>
          </cell>
          <cell r="E160" t="str">
            <v>602007</v>
          </cell>
          <cell r="F160" t="str">
            <v>NEFE-04-0069</v>
          </cell>
          <cell r="G160">
            <v>38688</v>
          </cell>
          <cell r="H160" t="str">
            <v>NMIJ</v>
          </cell>
        </row>
        <row r="161">
          <cell r="A161" t="str">
            <v>SE-99126</v>
          </cell>
          <cell r="B161" t="str">
            <v>Termination : 50Ohm 40GHz</v>
          </cell>
          <cell r="C161" t="str">
            <v>Wiltron</v>
          </cell>
          <cell r="D161" t="str">
            <v>28K50</v>
          </cell>
          <cell r="E161" t="str">
            <v>505039</v>
          </cell>
          <cell r="F161" t="str">
            <v>NEFE-04-0070</v>
          </cell>
          <cell r="G161">
            <v>38688</v>
          </cell>
          <cell r="H161" t="str">
            <v>NMIJ</v>
          </cell>
        </row>
        <row r="162">
          <cell r="A162" t="str">
            <v>SE-99127</v>
          </cell>
          <cell r="B162" t="str">
            <v>Termination : 50Ohm 40GHz</v>
          </cell>
          <cell r="C162" t="str">
            <v>Wiltron</v>
          </cell>
          <cell r="D162" t="str">
            <v>28KF50</v>
          </cell>
          <cell r="E162" t="str">
            <v>505015</v>
          </cell>
          <cell r="F162" t="str">
            <v>NEFE-04-0071</v>
          </cell>
          <cell r="G162">
            <v>38688</v>
          </cell>
          <cell r="H162" t="str">
            <v>NMIJ</v>
          </cell>
        </row>
        <row r="163">
          <cell r="A163" t="str">
            <v>SE-99128</v>
          </cell>
          <cell r="B163" t="str">
            <v>Termination : 50Ohm 18GHz</v>
          </cell>
          <cell r="C163" t="str">
            <v>Wiltron</v>
          </cell>
          <cell r="D163" t="str">
            <v>26N50</v>
          </cell>
          <cell r="E163" t="str">
            <v>701032</v>
          </cell>
          <cell r="F163" t="str">
            <v>NEFE-04-0072</v>
          </cell>
          <cell r="G163">
            <v>38688</v>
          </cell>
          <cell r="H163" t="str">
            <v>NMIJ</v>
          </cell>
        </row>
        <row r="164">
          <cell r="A164" t="str">
            <v>SE-99129</v>
          </cell>
          <cell r="B164" t="str">
            <v>Termination : 50Ohm 18GHz</v>
          </cell>
          <cell r="C164" t="str">
            <v>Wiltron</v>
          </cell>
          <cell r="D164" t="str">
            <v>26NF50</v>
          </cell>
          <cell r="E164" t="str">
            <v>701021</v>
          </cell>
          <cell r="F164" t="str">
            <v>NEFE-04-0073</v>
          </cell>
          <cell r="G164">
            <v>38688</v>
          </cell>
          <cell r="H164" t="str">
            <v>NMIJ</v>
          </cell>
        </row>
        <row r="165">
          <cell r="A165" t="str">
            <v>SE-99130</v>
          </cell>
          <cell r="B165" t="str">
            <v>Termination : 75Ohm</v>
          </cell>
          <cell r="C165" t="str">
            <v>Wiltron</v>
          </cell>
          <cell r="D165" t="str">
            <v>26NF75</v>
          </cell>
          <cell r="E165" t="str">
            <v>103029</v>
          </cell>
          <cell r="F165" t="str">
            <v>NEFE-04-0074</v>
          </cell>
          <cell r="G165">
            <v>38688</v>
          </cell>
          <cell r="H165" t="str">
            <v>NMIJ</v>
          </cell>
        </row>
        <row r="166">
          <cell r="A166" t="str">
            <v>SE-99131</v>
          </cell>
          <cell r="B166" t="str">
            <v>Termination : 75Ohm</v>
          </cell>
          <cell r="C166" t="str">
            <v>Wiltron</v>
          </cell>
          <cell r="D166" t="str">
            <v>26N75</v>
          </cell>
          <cell r="E166" t="str">
            <v>201023</v>
          </cell>
          <cell r="F166" t="str">
            <v>NEFE-04-0075</v>
          </cell>
          <cell r="G166">
            <v>38688</v>
          </cell>
          <cell r="H166" t="str">
            <v>NMIJ</v>
          </cell>
        </row>
        <row r="167">
          <cell r="A167" t="str">
            <v>SE-99143</v>
          </cell>
          <cell r="B167" t="str">
            <v>Decade Attenuator : 600/75Ohm Bal</v>
          </cell>
          <cell r="C167" t="str">
            <v>Ando</v>
          </cell>
          <cell r="D167" t="str">
            <v>AL-352</v>
          </cell>
          <cell r="E167" t="str">
            <v>80692404</v>
          </cell>
          <cell r="F167" t="str">
            <v>404-4193</v>
          </cell>
          <cell r="G167">
            <v>38473</v>
          </cell>
          <cell r="H167" t="str">
            <v>NIMT</v>
          </cell>
        </row>
        <row r="168">
          <cell r="A168" t="str">
            <v>SE-99144</v>
          </cell>
          <cell r="B168" t="str">
            <v>Decade Attenuator : 75Ohm</v>
          </cell>
          <cell r="C168" t="str">
            <v>Anritsu</v>
          </cell>
          <cell r="D168" t="str">
            <v>MN61B</v>
          </cell>
          <cell r="E168" t="str">
            <v>M41577</v>
          </cell>
          <cell r="F168" t="str">
            <v>404-4144</v>
          </cell>
          <cell r="G168">
            <v>0</v>
          </cell>
          <cell r="H168" t="str">
            <v>NIMT</v>
          </cell>
        </row>
        <row r="169">
          <cell r="A169" t="str">
            <v>SE-99146</v>
          </cell>
          <cell r="B169" t="str">
            <v>Power Splitter : 26.5GHz</v>
          </cell>
          <cell r="C169" t="str">
            <v>HP</v>
          </cell>
          <cell r="D169" t="str">
            <v>11667B</v>
          </cell>
          <cell r="E169" t="str">
            <v>11170</v>
          </cell>
          <cell r="F169" t="str">
            <v>404-4146</v>
          </cell>
          <cell r="G169">
            <v>38800</v>
          </cell>
          <cell r="H169" t="str">
            <v>NIMT, NIST, NPL</v>
          </cell>
        </row>
        <row r="170">
          <cell r="A170" t="str">
            <v>SE-99147</v>
          </cell>
          <cell r="B170" t="str">
            <v>Power Splitter 18GHz</v>
          </cell>
          <cell r="C170" t="str">
            <v>HP</v>
          </cell>
          <cell r="D170" t="str">
            <v>11667A</v>
          </cell>
          <cell r="E170" t="str">
            <v>23287</v>
          </cell>
          <cell r="F170" t="str">
            <v>405-4147</v>
          </cell>
          <cell r="G170">
            <v>38800</v>
          </cell>
          <cell r="H170" t="str">
            <v>NIMT, NIST, NPL</v>
          </cell>
        </row>
        <row r="171">
          <cell r="A171" t="str">
            <v>SE-99148</v>
          </cell>
          <cell r="B171" t="str">
            <v>Reflection Bridge : 600Ohm Bal</v>
          </cell>
          <cell r="C171" t="str">
            <v>Anritsu</v>
          </cell>
          <cell r="D171" t="str">
            <v>MA2201A</v>
          </cell>
          <cell r="E171" t="str">
            <v>M07996</v>
          </cell>
          <cell r="F171" t="str">
            <v>404-4148</v>
          </cell>
          <cell r="G171">
            <v>0</v>
          </cell>
          <cell r="H171" t="str">
            <v>NIMT</v>
          </cell>
        </row>
        <row r="172">
          <cell r="A172" t="str">
            <v>SE-99149</v>
          </cell>
          <cell r="B172" t="str">
            <v>Reflection Bridge : 50Ohm UnBal</v>
          </cell>
          <cell r="C172" t="str">
            <v>Anritsu</v>
          </cell>
          <cell r="D172" t="str">
            <v>MA2401A</v>
          </cell>
          <cell r="E172" t="str">
            <v>M13972</v>
          </cell>
          <cell r="F172" t="str">
            <v>404-4149</v>
          </cell>
          <cell r="G172">
            <v>0</v>
          </cell>
          <cell r="H172" t="str">
            <v>NIMT</v>
          </cell>
        </row>
        <row r="173">
          <cell r="A173" t="str">
            <v>SE-99150</v>
          </cell>
          <cell r="B173" t="str">
            <v>Reflection Bridge : 75Ohm UnBal</v>
          </cell>
          <cell r="C173" t="str">
            <v>Anritsu</v>
          </cell>
          <cell r="D173" t="str">
            <v>MA2402A</v>
          </cell>
          <cell r="E173" t="str">
            <v>M17186</v>
          </cell>
          <cell r="F173" t="str">
            <v>404-4150</v>
          </cell>
          <cell r="G173">
            <v>0</v>
          </cell>
          <cell r="H173" t="str">
            <v>NIMT</v>
          </cell>
        </row>
        <row r="174">
          <cell r="A174" t="str">
            <v>SE-99151</v>
          </cell>
          <cell r="B174" t="str">
            <v>Selective Level Meter</v>
          </cell>
          <cell r="C174" t="str">
            <v>Anritsu</v>
          </cell>
          <cell r="D174" t="str">
            <v>ML422C</v>
          </cell>
          <cell r="E174" t="str">
            <v>M61540</v>
          </cell>
          <cell r="F174" t="str">
            <v>404-4151</v>
          </cell>
          <cell r="G174">
            <v>38492</v>
          </cell>
          <cell r="H174" t="str">
            <v>NIMT, NIST, NPL</v>
          </cell>
        </row>
        <row r="175">
          <cell r="A175" t="str">
            <v>SE-99152</v>
          </cell>
          <cell r="B175" t="str">
            <v>Standard Level Calibration Set</v>
          </cell>
          <cell r="C175" t="str">
            <v>Ando</v>
          </cell>
          <cell r="D175" t="str">
            <v>AD-4030</v>
          </cell>
          <cell r="E175" t="str">
            <v>59118501</v>
          </cell>
          <cell r="F175" t="str">
            <v>404-4152</v>
          </cell>
          <cell r="G175">
            <v>38474</v>
          </cell>
          <cell r="H175" t="str">
            <v>NIMT, NIST, NPL</v>
          </cell>
        </row>
        <row r="176">
          <cell r="A176" t="str">
            <v>SE-99153</v>
          </cell>
          <cell r="B176" t="str">
            <v>PAL Vector Scope</v>
          </cell>
          <cell r="C176" t="str">
            <v>Tektronix</v>
          </cell>
          <cell r="D176" t="str">
            <v>521A</v>
          </cell>
          <cell r="E176" t="str">
            <v>302676</v>
          </cell>
          <cell r="F176" t="str">
            <v>NEFE-04-0059</v>
          </cell>
          <cell r="G176">
            <v>38666</v>
          </cell>
          <cell r="H176" t="str">
            <v>NMIJ</v>
          </cell>
        </row>
        <row r="177">
          <cell r="A177" t="str">
            <v>SE-99154</v>
          </cell>
          <cell r="B177" t="str">
            <v>NTSC Vector Scope</v>
          </cell>
          <cell r="C177" t="str">
            <v>Tektronix</v>
          </cell>
          <cell r="D177" t="str">
            <v>520A</v>
          </cell>
          <cell r="E177" t="str">
            <v>300797</v>
          </cell>
          <cell r="F177" t="str">
            <v>NEFE-04-0060</v>
          </cell>
          <cell r="G177">
            <v>38666</v>
          </cell>
          <cell r="H177" t="str">
            <v>NMIJ</v>
          </cell>
        </row>
        <row r="178">
          <cell r="A178" t="str">
            <v>SE-99155</v>
          </cell>
          <cell r="B178" t="str">
            <v>NTSC TV Generator</v>
          </cell>
          <cell r="C178" t="str">
            <v>Tektronix</v>
          </cell>
          <cell r="D178" t="str">
            <v>1410</v>
          </cell>
          <cell r="E178" t="str">
            <v>301563</v>
          </cell>
          <cell r="F178" t="str">
            <v>NEFE-04-0053</v>
          </cell>
          <cell r="G178">
            <v>38666</v>
          </cell>
          <cell r="H178" t="str">
            <v>NMIJ</v>
          </cell>
        </row>
        <row r="179">
          <cell r="A179" t="str">
            <v>SE-99156</v>
          </cell>
          <cell r="B179" t="str">
            <v>PAL TV Generator</v>
          </cell>
          <cell r="C179" t="str">
            <v>Tektronix</v>
          </cell>
          <cell r="D179" t="str">
            <v>1411</v>
          </cell>
          <cell r="E179" t="str">
            <v>B012513</v>
          </cell>
          <cell r="F179" t="str">
            <v>NEFE-04-0052</v>
          </cell>
          <cell r="G179">
            <v>38666</v>
          </cell>
          <cell r="H179" t="str">
            <v>NMIJ</v>
          </cell>
        </row>
        <row r="180">
          <cell r="A180" t="str">
            <v>SE-99157</v>
          </cell>
          <cell r="B180" t="str">
            <v>Telephone Unit Tester</v>
          </cell>
          <cell r="C180" t="str">
            <v>Ando</v>
          </cell>
          <cell r="D180" t="str">
            <v>AE9303</v>
          </cell>
          <cell r="E180" t="str">
            <v>40144609</v>
          </cell>
          <cell r="F180" t="str">
            <v>404-4157</v>
          </cell>
          <cell r="G180">
            <v>38624</v>
          </cell>
          <cell r="H180" t="str">
            <v>NIMT</v>
          </cell>
        </row>
        <row r="181">
          <cell r="A181" t="str">
            <v>SE-99158</v>
          </cell>
          <cell r="B181" t="str">
            <v>Retardation Coil Set</v>
          </cell>
          <cell r="C181" t="str">
            <v>Oi Electric</v>
          </cell>
          <cell r="D181" t="str">
            <v>RC-101</v>
          </cell>
          <cell r="E181" t="str">
            <v>90369</v>
          </cell>
          <cell r="F181" t="str">
            <v>404-4158</v>
          </cell>
          <cell r="G181">
            <v>38504</v>
          </cell>
          <cell r="H181" t="str">
            <v>NIMT</v>
          </cell>
        </row>
        <row r="182">
          <cell r="A182" t="str">
            <v>SE-99159</v>
          </cell>
          <cell r="B182" t="str">
            <v>Impulse Sender</v>
          </cell>
          <cell r="C182" t="str">
            <v>Ando</v>
          </cell>
          <cell r="D182" t="str">
            <v>AE-3106</v>
          </cell>
          <cell r="E182" t="str">
            <v>75188601</v>
          </cell>
          <cell r="F182" t="str">
            <v>404-4159</v>
          </cell>
          <cell r="G182">
            <v>38574</v>
          </cell>
          <cell r="H182" t="str">
            <v>NIMT</v>
          </cell>
        </row>
        <row r="183">
          <cell r="A183">
            <v>0</v>
          </cell>
          <cell r="B183">
            <v>0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  <cell r="G183">
            <v>0</v>
          </cell>
          <cell r="H183">
            <v>0</v>
          </cell>
        </row>
        <row r="184">
          <cell r="A184">
            <v>0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</row>
        <row r="185">
          <cell r="A185">
            <v>0</v>
          </cell>
          <cell r="B185">
            <v>0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</row>
        <row r="186">
          <cell r="A186">
            <v>0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</row>
        <row r="187">
          <cell r="A187">
            <v>0</v>
          </cell>
          <cell r="B187">
            <v>0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  <cell r="G187">
            <v>0</v>
          </cell>
          <cell r="H187">
            <v>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-06"/>
      <sheetName val="Judgement Criteria"/>
      <sheetName val="Data Form-1"/>
      <sheetName val="Data Form-2"/>
      <sheetName val="5520A UNCER"/>
      <sheetName val="Equip.List"/>
      <sheetName val="Uncer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</row>
        <row r="3">
          <cell r="A3" t="str">
            <v>SE-00009</v>
          </cell>
        </row>
        <row r="4">
          <cell r="A4" t="str">
            <v>SE-00018</v>
          </cell>
        </row>
        <row r="5">
          <cell r="A5" t="str">
            <v>SE-00021</v>
          </cell>
        </row>
        <row r="6">
          <cell r="A6" t="str">
            <v>SE-00053</v>
          </cell>
        </row>
        <row r="7">
          <cell r="A7" t="str">
            <v>SE-00063</v>
          </cell>
        </row>
        <row r="8">
          <cell r="A8" t="str">
            <v>SE-00065</v>
          </cell>
        </row>
        <row r="9">
          <cell r="A9" t="str">
            <v>SE-00068</v>
          </cell>
        </row>
        <row r="10">
          <cell r="A10" t="str">
            <v>SE-00082</v>
          </cell>
        </row>
        <row r="11">
          <cell r="A11" t="str">
            <v>SE-00092</v>
          </cell>
        </row>
        <row r="12">
          <cell r="A12" t="str">
            <v>SE-00145</v>
          </cell>
        </row>
        <row r="13">
          <cell r="A13" t="str">
            <v>SE-01008</v>
          </cell>
        </row>
        <row r="14">
          <cell r="A14" t="str">
            <v>SE-01019</v>
          </cell>
        </row>
        <row r="15">
          <cell r="A15" t="str">
            <v>SE-01020</v>
          </cell>
        </row>
        <row r="16">
          <cell r="A16" t="str">
            <v>SE-01029</v>
          </cell>
        </row>
        <row r="17">
          <cell r="A17" t="str">
            <v>SE-01029</v>
          </cell>
        </row>
        <row r="18">
          <cell r="A18" t="str">
            <v>SE-01031</v>
          </cell>
        </row>
        <row r="19">
          <cell r="A19" t="str">
            <v>SE-01077</v>
          </cell>
        </row>
        <row r="20">
          <cell r="A20" t="str">
            <v>SE-01083</v>
          </cell>
        </row>
        <row r="21">
          <cell r="A21" t="str">
            <v>SE-01084</v>
          </cell>
        </row>
        <row r="22">
          <cell r="A22" t="str">
            <v>SE-02041</v>
          </cell>
        </row>
        <row r="23">
          <cell r="A23" t="str">
            <v>SE-02043</v>
          </cell>
        </row>
        <row r="24">
          <cell r="A24" t="str">
            <v>SE-02045</v>
          </cell>
        </row>
        <row r="25">
          <cell r="A25" t="str">
            <v>SE-02054</v>
          </cell>
        </row>
        <row r="26">
          <cell r="A26" t="str">
            <v>SE-02055</v>
          </cell>
        </row>
        <row r="27">
          <cell r="A27" t="str">
            <v>SE-02056</v>
          </cell>
        </row>
        <row r="28">
          <cell r="A28" t="str">
            <v>SE-02080</v>
          </cell>
        </row>
        <row r="29">
          <cell r="A29" t="str">
            <v>SE-02108</v>
          </cell>
        </row>
        <row r="30">
          <cell r="A30" t="str">
            <v>SE-02120</v>
          </cell>
        </row>
        <row r="31">
          <cell r="A31" t="str">
            <v>SE-02121</v>
          </cell>
        </row>
        <row r="32">
          <cell r="A32" t="str">
            <v>SE-02132</v>
          </cell>
        </row>
        <row r="33">
          <cell r="A33" t="str">
            <v>SE-02133</v>
          </cell>
        </row>
        <row r="34">
          <cell r="A34" t="str">
            <v>SE-02134</v>
          </cell>
        </row>
        <row r="35">
          <cell r="A35" t="str">
            <v>SE-02135</v>
          </cell>
        </row>
        <row r="36">
          <cell r="A36" t="str">
            <v>SE-02136</v>
          </cell>
        </row>
        <row r="37">
          <cell r="A37" t="str">
            <v>SE-02137</v>
          </cell>
        </row>
        <row r="38">
          <cell r="A38" t="str">
            <v>SE-02138</v>
          </cell>
        </row>
        <row r="39">
          <cell r="A39" t="str">
            <v>SE-02139</v>
          </cell>
        </row>
        <row r="40">
          <cell r="A40" t="str">
            <v>SE-02140</v>
          </cell>
        </row>
        <row r="41">
          <cell r="A41" t="str">
            <v>SE-02141</v>
          </cell>
        </row>
        <row r="42">
          <cell r="A42" t="str">
            <v>SE-02142</v>
          </cell>
        </row>
        <row r="43">
          <cell r="A43" t="str">
            <v>SE-02160</v>
          </cell>
        </row>
        <row r="44">
          <cell r="A44" t="str">
            <v>SE-02161</v>
          </cell>
        </row>
        <row r="45">
          <cell r="A45" t="str">
            <v>SE-02162</v>
          </cell>
        </row>
        <row r="46">
          <cell r="A46" t="str">
            <v>SE-03007</v>
          </cell>
        </row>
        <row r="47">
          <cell r="A47" t="str">
            <v>SE-03163</v>
          </cell>
        </row>
        <row r="48">
          <cell r="A48" t="str">
            <v>SE-03164</v>
          </cell>
        </row>
        <row r="49">
          <cell r="A49" t="str">
            <v>SE-03165</v>
          </cell>
        </row>
        <row r="50">
          <cell r="A50" t="str">
            <v>SE-03166</v>
          </cell>
        </row>
        <row r="51">
          <cell r="A51" t="str">
            <v>SE-03167</v>
          </cell>
        </row>
        <row r="52">
          <cell r="A52" t="str">
            <v>SE-03168</v>
          </cell>
        </row>
        <row r="53">
          <cell r="A53" t="str">
            <v>SE-03169</v>
          </cell>
        </row>
        <row r="54">
          <cell r="A54" t="str">
            <v>SE-03170</v>
          </cell>
        </row>
        <row r="55">
          <cell r="A55" t="str">
            <v>SE-03171</v>
          </cell>
        </row>
        <row r="56">
          <cell r="A56" t="str">
            <v>SE-03172</v>
          </cell>
        </row>
        <row r="57">
          <cell r="A57" t="str">
            <v>SE-04173</v>
          </cell>
        </row>
        <row r="58">
          <cell r="A58" t="str">
            <v>SE-04174</v>
          </cell>
        </row>
        <row r="59">
          <cell r="A59" t="str">
            <v>SE-04175</v>
          </cell>
        </row>
        <row r="60">
          <cell r="A60" t="str">
            <v>SE-04176</v>
          </cell>
        </row>
        <row r="61">
          <cell r="A61" t="str">
            <v>SE-04177</v>
          </cell>
        </row>
        <row r="62">
          <cell r="A62" t="str">
            <v>SE-04178</v>
          </cell>
        </row>
        <row r="63">
          <cell r="A63" t="str">
            <v>SE-04179</v>
          </cell>
        </row>
        <row r="64">
          <cell r="A64" t="str">
            <v>SE-05180</v>
          </cell>
        </row>
        <row r="65">
          <cell r="A65" t="str">
            <v>SE-05181</v>
          </cell>
        </row>
        <row r="66">
          <cell r="A66" t="str">
            <v>SE-05182</v>
          </cell>
        </row>
        <row r="67">
          <cell r="A67" t="str">
            <v>SE-05183</v>
          </cell>
        </row>
        <row r="68">
          <cell r="A68" t="str">
            <v>SE-05184</v>
          </cell>
        </row>
        <row r="69">
          <cell r="A69" t="str">
            <v>SE-05185</v>
          </cell>
        </row>
        <row r="70">
          <cell r="A70" t="str">
            <v>SE-05186</v>
          </cell>
        </row>
        <row r="71">
          <cell r="A71" t="str">
            <v>SE-05187</v>
          </cell>
        </row>
        <row r="72">
          <cell r="A72" t="str">
            <v>SE-05188</v>
          </cell>
        </row>
        <row r="73">
          <cell r="A73" t="str">
            <v>SE-05189</v>
          </cell>
        </row>
        <row r="74">
          <cell r="A74" t="str">
            <v>SE-05190</v>
          </cell>
        </row>
        <row r="75">
          <cell r="A75" t="str">
            <v>SE-05191</v>
          </cell>
        </row>
        <row r="76">
          <cell r="A76" t="str">
            <v>SE-05192</v>
          </cell>
        </row>
        <row r="77">
          <cell r="A77" t="str">
            <v>SE-05193</v>
          </cell>
        </row>
        <row r="78">
          <cell r="A78" t="str">
            <v>SE-05194</v>
          </cell>
        </row>
        <row r="79">
          <cell r="A79" t="str">
            <v>SE-05195</v>
          </cell>
        </row>
        <row r="80">
          <cell r="A80" t="str">
            <v>SE-05196</v>
          </cell>
        </row>
        <row r="81">
          <cell r="A81" t="str">
            <v>SE-05197</v>
          </cell>
        </row>
        <row r="82">
          <cell r="A82" t="str">
            <v>SE-06198</v>
          </cell>
        </row>
        <row r="83">
          <cell r="A83" t="str">
            <v>SE-06199</v>
          </cell>
        </row>
        <row r="84">
          <cell r="A84" t="str">
            <v>SE-06200</v>
          </cell>
        </row>
        <row r="85">
          <cell r="A85" t="str">
            <v>SE-06201</v>
          </cell>
        </row>
        <row r="86">
          <cell r="A86" t="str">
            <v>SE-06202</v>
          </cell>
        </row>
        <row r="87">
          <cell r="A87" t="str">
            <v>SE-06203</v>
          </cell>
        </row>
        <row r="88">
          <cell r="A88" t="str">
            <v>SE-99001</v>
          </cell>
        </row>
        <row r="89">
          <cell r="A89" t="str">
            <v>SE-99003</v>
          </cell>
        </row>
        <row r="90">
          <cell r="A90" t="str">
            <v>SE-99004</v>
          </cell>
        </row>
        <row r="91">
          <cell r="A91" t="str">
            <v>SE-99005</v>
          </cell>
        </row>
        <row r="92">
          <cell r="A92" t="str">
            <v>SE-99006</v>
          </cell>
        </row>
        <row r="93">
          <cell r="A93" t="str">
            <v>SE-99010</v>
          </cell>
        </row>
        <row r="94">
          <cell r="A94" t="str">
            <v>SE-99011</v>
          </cell>
        </row>
        <row r="95">
          <cell r="A95" t="str">
            <v>SE-99012</v>
          </cell>
        </row>
        <row r="96">
          <cell r="A96" t="str">
            <v>SE-99013</v>
          </cell>
        </row>
        <row r="97">
          <cell r="A97" t="str">
            <v>SE-99014</v>
          </cell>
        </row>
        <row r="98">
          <cell r="A98" t="str">
            <v>SE-99015</v>
          </cell>
        </row>
        <row r="99">
          <cell r="A99" t="str">
            <v>SE-99016</v>
          </cell>
        </row>
        <row r="100">
          <cell r="A100" t="str">
            <v>SE-99017</v>
          </cell>
        </row>
        <row r="101">
          <cell r="A101" t="str">
            <v>SE-99022</v>
          </cell>
        </row>
        <row r="102">
          <cell r="A102" t="str">
            <v>SE-99022</v>
          </cell>
        </row>
        <row r="103">
          <cell r="A103" t="str">
            <v>SE-99023</v>
          </cell>
        </row>
        <row r="104">
          <cell r="A104" t="str">
            <v>SE-99024</v>
          </cell>
        </row>
        <row r="105">
          <cell r="A105" t="str">
            <v>SE-99025</v>
          </cell>
        </row>
        <row r="106">
          <cell r="A106" t="str">
            <v>SE-99026</v>
          </cell>
        </row>
        <row r="107">
          <cell r="A107" t="str">
            <v>SE-99027</v>
          </cell>
        </row>
        <row r="108">
          <cell r="A108" t="str">
            <v>SE-99028</v>
          </cell>
        </row>
        <row r="109">
          <cell r="A109" t="str">
            <v>SE-99030</v>
          </cell>
        </row>
        <row r="110">
          <cell r="A110" t="str">
            <v>SE-99032</v>
          </cell>
        </row>
        <row r="111">
          <cell r="A111" t="str">
            <v>SE-99033</v>
          </cell>
        </row>
        <row r="112">
          <cell r="A112" t="str">
            <v>SE-99034</v>
          </cell>
        </row>
        <row r="113">
          <cell r="A113" t="str">
            <v>SE-99035</v>
          </cell>
        </row>
        <row r="114">
          <cell r="A114" t="str">
            <v>SE-99036</v>
          </cell>
        </row>
        <row r="115">
          <cell r="A115" t="str">
            <v>SE-99037</v>
          </cell>
        </row>
        <row r="116">
          <cell r="A116" t="str">
            <v>SE-99038</v>
          </cell>
        </row>
        <row r="117">
          <cell r="A117" t="str">
            <v>SE-99039</v>
          </cell>
        </row>
        <row r="118">
          <cell r="A118" t="str">
            <v>SE-99040</v>
          </cell>
        </row>
        <row r="119">
          <cell r="A119" t="str">
            <v>SE-99042</v>
          </cell>
        </row>
        <row r="120">
          <cell r="A120" t="str">
            <v>SE-99044</v>
          </cell>
        </row>
        <row r="121">
          <cell r="A121" t="str">
            <v>SE-99046</v>
          </cell>
        </row>
        <row r="122">
          <cell r="A122" t="str">
            <v>SE-99047</v>
          </cell>
        </row>
        <row r="123">
          <cell r="A123" t="str">
            <v>SE-99048</v>
          </cell>
        </row>
        <row r="124">
          <cell r="A124" t="str">
            <v>SE-99049</v>
          </cell>
        </row>
        <row r="125">
          <cell r="A125" t="str">
            <v>SE-99050</v>
          </cell>
        </row>
        <row r="126">
          <cell r="A126" t="str">
            <v>SE-99051</v>
          </cell>
        </row>
        <row r="127">
          <cell r="A127" t="str">
            <v>SE-99052</v>
          </cell>
        </row>
        <row r="128">
          <cell r="A128" t="str">
            <v>SE-99057</v>
          </cell>
        </row>
        <row r="129">
          <cell r="A129" t="str">
            <v>SE-99058</v>
          </cell>
        </row>
        <row r="130">
          <cell r="A130" t="str">
            <v>SE-99059</v>
          </cell>
        </row>
        <row r="131">
          <cell r="A131" t="str">
            <v>SE-99060</v>
          </cell>
        </row>
        <row r="132">
          <cell r="A132" t="str">
            <v>SE-99061</v>
          </cell>
        </row>
        <row r="133">
          <cell r="A133" t="str">
            <v>SE-99062</v>
          </cell>
        </row>
        <row r="134">
          <cell r="A134" t="str">
            <v>SE-99064</v>
          </cell>
        </row>
        <row r="135">
          <cell r="A135" t="str">
            <v>SE-99066</v>
          </cell>
        </row>
        <row r="136">
          <cell r="A136" t="str">
            <v>SE-99067</v>
          </cell>
        </row>
        <row r="137">
          <cell r="A137" t="str">
            <v>SE-99069</v>
          </cell>
        </row>
        <row r="138">
          <cell r="A138" t="str">
            <v>SE-99070</v>
          </cell>
        </row>
        <row r="139">
          <cell r="A139" t="str">
            <v>SE-99071</v>
          </cell>
        </row>
        <row r="140">
          <cell r="A140" t="str">
            <v>SE-99072</v>
          </cell>
        </row>
        <row r="141">
          <cell r="A141" t="str">
            <v>SE-99073</v>
          </cell>
        </row>
        <row r="142">
          <cell r="A142" t="str">
            <v>SE-99074</v>
          </cell>
        </row>
        <row r="143">
          <cell r="A143" t="str">
            <v>SE-99075</v>
          </cell>
        </row>
        <row r="144">
          <cell r="A144" t="str">
            <v>SE-99076</v>
          </cell>
        </row>
        <row r="145">
          <cell r="A145" t="str">
            <v>SE-99078</v>
          </cell>
        </row>
        <row r="146">
          <cell r="A146" t="str">
            <v>SE-99079</v>
          </cell>
        </row>
        <row r="147">
          <cell r="A147" t="str">
            <v>SE-99081</v>
          </cell>
        </row>
        <row r="148">
          <cell r="A148" t="str">
            <v>SE-99085</v>
          </cell>
        </row>
        <row r="149">
          <cell r="A149" t="str">
            <v>SE-99086</v>
          </cell>
        </row>
        <row r="150">
          <cell r="A150" t="str">
            <v>SE-99087</v>
          </cell>
        </row>
        <row r="151">
          <cell r="A151" t="str">
            <v>SE-99088</v>
          </cell>
        </row>
        <row r="152">
          <cell r="A152" t="str">
            <v>SE-99089</v>
          </cell>
        </row>
        <row r="153">
          <cell r="A153" t="str">
            <v>SE-99090</v>
          </cell>
        </row>
        <row r="154">
          <cell r="A154" t="str">
            <v>SE-99091</v>
          </cell>
        </row>
        <row r="155">
          <cell r="A155" t="str">
            <v>SE-99093</v>
          </cell>
        </row>
        <row r="156">
          <cell r="A156" t="str">
            <v>SE-99094</v>
          </cell>
        </row>
        <row r="157">
          <cell r="A157" t="str">
            <v>SE-99095</v>
          </cell>
        </row>
        <row r="158">
          <cell r="A158" t="str">
            <v>SE-99096</v>
          </cell>
        </row>
        <row r="159">
          <cell r="A159" t="str">
            <v>SE-99097</v>
          </cell>
        </row>
        <row r="160">
          <cell r="A160" t="str">
            <v>SE-99098</v>
          </cell>
        </row>
        <row r="161">
          <cell r="A161" t="str">
            <v>SE-99099</v>
          </cell>
        </row>
        <row r="162">
          <cell r="A162" t="str">
            <v>SE-99100</v>
          </cell>
        </row>
        <row r="163">
          <cell r="A163" t="str">
            <v>SE-99101</v>
          </cell>
        </row>
        <row r="164">
          <cell r="A164" t="str">
            <v>SE-99102</v>
          </cell>
        </row>
        <row r="165">
          <cell r="A165" t="str">
            <v>SE-99103</v>
          </cell>
        </row>
        <row r="166">
          <cell r="A166" t="str">
            <v>SE-99104</v>
          </cell>
        </row>
        <row r="167">
          <cell r="A167" t="str">
            <v>SE-99105</v>
          </cell>
        </row>
        <row r="168">
          <cell r="A168" t="str">
            <v>SE-99106</v>
          </cell>
        </row>
        <row r="169">
          <cell r="A169" t="str">
            <v>SE-99107</v>
          </cell>
        </row>
        <row r="170">
          <cell r="A170" t="str">
            <v>SE-99109</v>
          </cell>
        </row>
        <row r="171">
          <cell r="A171" t="str">
            <v>SE-99110</v>
          </cell>
        </row>
        <row r="172">
          <cell r="A172" t="str">
            <v>SE-99111</v>
          </cell>
        </row>
        <row r="173">
          <cell r="A173" t="str">
            <v>SE-99112</v>
          </cell>
        </row>
        <row r="174">
          <cell r="A174" t="str">
            <v>SE-99113</v>
          </cell>
        </row>
        <row r="175">
          <cell r="A175" t="str">
            <v>SE-99114</v>
          </cell>
        </row>
        <row r="176">
          <cell r="A176" t="str">
            <v>SE-99115</v>
          </cell>
        </row>
        <row r="177">
          <cell r="A177" t="str">
            <v>SE-99116</v>
          </cell>
        </row>
        <row r="178">
          <cell r="A178" t="str">
            <v>SE-99117</v>
          </cell>
        </row>
        <row r="179">
          <cell r="A179" t="str">
            <v>SE-99118</v>
          </cell>
        </row>
        <row r="180">
          <cell r="A180" t="str">
            <v>SE-99119</v>
          </cell>
        </row>
        <row r="181">
          <cell r="A181" t="str">
            <v>SE-99122</v>
          </cell>
        </row>
        <row r="182">
          <cell r="A182" t="str">
            <v>SE-99123</v>
          </cell>
        </row>
        <row r="183">
          <cell r="A183" t="str">
            <v>SE-99124</v>
          </cell>
        </row>
        <row r="184">
          <cell r="A184" t="str">
            <v>SE-99125</v>
          </cell>
        </row>
      </sheetData>
      <sheetData sheetId="6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-04-2006"/>
      <sheetName val="Data Form-1"/>
      <sheetName val="Data Form-2"/>
      <sheetName val="Verification 5520A"/>
      <sheetName val="5520A UNCER"/>
      <sheetName val="Eq.List"/>
    </sheetNames>
    <sheetDataSet>
      <sheetData sheetId="0"/>
      <sheetData sheetId="1"/>
      <sheetData sheetId="2"/>
      <sheetData sheetId="3"/>
      <sheetData sheetId="4"/>
      <sheetData sheetId="5" refreshError="1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EL-0037/06</v>
          </cell>
          <cell r="G88">
            <v>39495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406-4004</v>
          </cell>
          <cell r="G90">
            <v>39171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406-4005</v>
          </cell>
          <cell r="G91">
            <v>39171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406-4012</v>
          </cell>
          <cell r="G95">
            <v>39172</v>
          </cell>
          <cell r="H95" t="str">
            <v>NIST, NMI, 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406-4030</v>
          </cell>
          <cell r="G109">
            <v>39155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060210</v>
          </cell>
          <cell r="G114">
            <v>39424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060209</v>
          </cell>
          <cell r="G133">
            <v>39423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060217</v>
          </cell>
          <cell r="G134">
            <v>39423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405-4111</v>
          </cell>
          <cell r="G172">
            <v>38969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4402B"/>
      <sheetName val="E4402B (2)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5-03-2006"/>
      <sheetName val="Data Form-1"/>
      <sheetName val="Data Form-2"/>
      <sheetName val="5520A UNCER"/>
      <sheetName val="Verification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405-4021</v>
          </cell>
          <cell r="G5">
            <v>38767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EL-0042/05</v>
          </cell>
          <cell r="G9">
            <v>38798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405-4092</v>
          </cell>
          <cell r="G11">
            <v>38833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EELG-05/0139</v>
          </cell>
          <cell r="G16">
            <v>38844</v>
          </cell>
          <cell r="H16" t="str">
            <v>NML, NPL,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EELG-05/0139</v>
          </cell>
          <cell r="G17">
            <v>38844</v>
          </cell>
          <cell r="H17" t="str">
            <v>NML, NPL,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39091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405-4084</v>
          </cell>
          <cell r="G21">
            <v>38781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1Ohm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405-4041</v>
          </cell>
          <cell r="G22">
            <v>38884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10Ohm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100Ohm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100GOhm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1kOhm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EL-0257/03</v>
          </cell>
          <cell r="G26">
            <v>38708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1TOhm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405-4080</v>
          </cell>
          <cell r="G28">
            <v>38804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405-4108</v>
          </cell>
          <cell r="G29">
            <v>38843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50Ohm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50Ohm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405-4135</v>
          </cell>
          <cell r="G35">
            <v>38832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405-4136</v>
          </cell>
          <cell r="G36">
            <v>38832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SE02137</v>
          </cell>
          <cell r="F37" t="str">
            <v>404-4137</v>
          </cell>
          <cell r="G37">
            <v>38533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405-4138</v>
          </cell>
          <cell r="G38">
            <v>38832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SE02139</v>
          </cell>
          <cell r="F39" t="str">
            <v>404-4139</v>
          </cell>
          <cell r="G39">
            <v>38533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404-4140</v>
          </cell>
          <cell r="G40">
            <v>38467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SE02141</v>
          </cell>
          <cell r="F41" t="str">
            <v>405-4141</v>
          </cell>
          <cell r="G41">
            <v>38898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SE02142</v>
          </cell>
          <cell r="F42" t="str">
            <v>405-4142</v>
          </cell>
          <cell r="G42">
            <v>38898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404-4162</v>
          </cell>
          <cell r="G45">
            <v>38574</v>
          </cell>
          <cell r="H45" t="str">
            <v>NIMT, NIST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405-4165</v>
          </cell>
          <cell r="G49">
            <v>38863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100kOhm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EL-0256/03</v>
          </cell>
          <cell r="G54">
            <v>38708</v>
          </cell>
          <cell r="H54" t="str">
            <v>NIST</v>
          </cell>
        </row>
        <row r="55">
          <cell r="A55" t="str">
            <v>SE-03171</v>
          </cell>
          <cell r="B55" t="str">
            <v>Standard Resistor : 10kOhm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>
            <v>0</v>
          </cell>
          <cell r="F62" t="str">
            <v>404-4178</v>
          </cell>
          <cell r="G62">
            <v>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E050133</v>
          </cell>
          <cell r="G64">
            <v>38811</v>
          </cell>
          <cell r="H64" t="str">
            <v>NML,NPL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50Ohm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 Ohm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405-4187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 Ohm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405-4188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 Ohm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405-4189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2kOhm</v>
          </cell>
          <cell r="E74" t="str">
            <v>MF004</v>
          </cell>
          <cell r="F74">
            <v>0</v>
          </cell>
          <cell r="G74">
            <v>0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1kOhm</v>
          </cell>
          <cell r="E75" t="str">
            <v>MF003</v>
          </cell>
          <cell r="F75">
            <v>0</v>
          </cell>
          <cell r="G75">
            <v>0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200Ohm</v>
          </cell>
          <cell r="E76" t="str">
            <v>MF002</v>
          </cell>
          <cell r="F76">
            <v>0</v>
          </cell>
          <cell r="G76">
            <v>0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100Ohm</v>
          </cell>
          <cell r="E77" t="str">
            <v>MF001</v>
          </cell>
          <cell r="F77">
            <v>0</v>
          </cell>
          <cell r="G77">
            <v>0</v>
          </cell>
          <cell r="H77" t="str">
            <v>NIMT</v>
          </cell>
        </row>
        <row r="78">
          <cell r="A78" t="str">
            <v>SE-05194</v>
          </cell>
          <cell r="B78" t="str">
            <v>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>
            <v>0</v>
          </cell>
          <cell r="G78">
            <v>0</v>
          </cell>
          <cell r="H78" t="str">
            <v>NIMT</v>
          </cell>
        </row>
        <row r="79">
          <cell r="A79" t="str">
            <v>SE-05195</v>
          </cell>
          <cell r="B79" t="str">
            <v>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>
            <v>0</v>
          </cell>
          <cell r="G79">
            <v>0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>
            <v>0</v>
          </cell>
          <cell r="H80" t="str">
            <v>NIMT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0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0</v>
          </cell>
          <cell r="H82" t="str">
            <v>NIMT</v>
          </cell>
        </row>
        <row r="83">
          <cell r="A83" t="str">
            <v>SE-06199</v>
          </cell>
          <cell r="B83" t="str">
            <v>Power Sensor : 50Ohm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BT3943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BS7949</v>
          </cell>
          <cell r="G87">
            <v>39441</v>
          </cell>
          <cell r="H87" t="str">
            <v>NIST</v>
          </cell>
        </row>
        <row r="88">
          <cell r="A88" t="str">
            <v>SE-99001</v>
          </cell>
          <cell r="B88" t="str">
            <v>DC Standard</v>
          </cell>
          <cell r="C88" t="str">
            <v>Fluke</v>
          </cell>
          <cell r="D88" t="str">
            <v>732B</v>
          </cell>
          <cell r="E88" t="str">
            <v>7135010</v>
          </cell>
          <cell r="F88" t="str">
            <v>EL-0032/04</v>
          </cell>
          <cell r="G88">
            <v>38766</v>
          </cell>
          <cell r="H88" t="str">
            <v>NIMT</v>
          </cell>
        </row>
        <row r="89">
          <cell r="A89" t="str">
            <v>SE-99003</v>
          </cell>
          <cell r="B89" t="str">
            <v>Calibrator/Source</v>
          </cell>
          <cell r="C89" t="str">
            <v>Keithley</v>
          </cell>
          <cell r="D89">
            <v>263</v>
          </cell>
          <cell r="E89" t="str">
            <v>0561936</v>
          </cell>
          <cell r="F89" t="str">
            <v>405-4003</v>
          </cell>
          <cell r="G89">
            <v>39066</v>
          </cell>
          <cell r="H89" t="str">
            <v>NIMT</v>
          </cell>
        </row>
        <row r="90">
          <cell r="A90" t="str">
            <v>SE-99004</v>
          </cell>
          <cell r="B90" t="str">
            <v>DC Calibration Set</v>
          </cell>
          <cell r="C90" t="str">
            <v>Yokogawa</v>
          </cell>
          <cell r="D90">
            <v>2560</v>
          </cell>
          <cell r="E90" t="str">
            <v>55BL9039</v>
          </cell>
          <cell r="F90" t="str">
            <v>EELG-05/0100</v>
          </cell>
          <cell r="G90">
            <v>38806</v>
          </cell>
          <cell r="H90" t="str">
            <v>NIMT</v>
          </cell>
        </row>
        <row r="91">
          <cell r="A91" t="str">
            <v>SE-99005</v>
          </cell>
          <cell r="B91" t="str">
            <v>AC Voltage Current Standard</v>
          </cell>
          <cell r="C91" t="str">
            <v>Yokogawa</v>
          </cell>
          <cell r="D91" t="str">
            <v>2558-00</v>
          </cell>
          <cell r="E91" t="str">
            <v>55AY9023</v>
          </cell>
          <cell r="F91" t="str">
            <v>EELG-05/0101</v>
          </cell>
          <cell r="G91">
            <v>38806</v>
          </cell>
          <cell r="H91" t="str">
            <v>NIMT</v>
          </cell>
        </row>
        <row r="92">
          <cell r="A92" t="str">
            <v>SE-99006</v>
          </cell>
          <cell r="B92" t="str">
            <v>Multi-Product Calibrator</v>
          </cell>
          <cell r="C92" t="str">
            <v>Fluke</v>
          </cell>
          <cell r="D92" t="str">
            <v>5500A+SC300</v>
          </cell>
          <cell r="E92" t="str">
            <v>6490021</v>
          </cell>
          <cell r="F92" t="str">
            <v>406-4006</v>
          </cell>
          <cell r="G92">
            <v>39114</v>
          </cell>
          <cell r="H92" t="str">
            <v>NIMT, NIST</v>
          </cell>
        </row>
        <row r="93">
          <cell r="A93" t="str">
            <v>SE-99010</v>
          </cell>
          <cell r="B93" t="str">
            <v>Amplifier</v>
          </cell>
          <cell r="C93" t="str">
            <v>Fluke</v>
          </cell>
          <cell r="D93" t="str">
            <v>5725A</v>
          </cell>
          <cell r="E93" t="str">
            <v>6485001</v>
          </cell>
          <cell r="F93" t="str">
            <v>EL-0226/04</v>
          </cell>
          <cell r="G93">
            <v>38745</v>
          </cell>
          <cell r="H93" t="str">
            <v>NIMT</v>
          </cell>
        </row>
        <row r="94">
          <cell r="A94" t="str">
            <v>SE-99011</v>
          </cell>
          <cell r="B94" t="str">
            <v>Portable Calibrator</v>
          </cell>
          <cell r="C94" t="str">
            <v>Yokogawa</v>
          </cell>
          <cell r="D94">
            <v>2422</v>
          </cell>
          <cell r="E94" t="str">
            <v>65MD0433</v>
          </cell>
          <cell r="F94" t="str">
            <v>ET-05/0065</v>
          </cell>
          <cell r="G94">
            <v>38823</v>
          </cell>
          <cell r="H94" t="str">
            <v>NIMT</v>
          </cell>
        </row>
        <row r="95">
          <cell r="A95" t="str">
            <v>SE-99012</v>
          </cell>
          <cell r="B95" t="str">
            <v>Digital Multimeter</v>
          </cell>
          <cell r="C95" t="str">
            <v>HP</v>
          </cell>
          <cell r="D95" t="str">
            <v>3458A-002</v>
          </cell>
          <cell r="E95" t="str">
            <v>2823A12137</v>
          </cell>
          <cell r="F95" t="str">
            <v>EELG-05/0110</v>
          </cell>
          <cell r="G95">
            <v>38809</v>
          </cell>
          <cell r="H95" t="str">
            <v>NIMT</v>
          </cell>
        </row>
        <row r="96">
          <cell r="A96" t="str">
            <v>SE-99013</v>
          </cell>
          <cell r="B96" t="str">
            <v>RMS Voltmeter</v>
          </cell>
          <cell r="C96" t="str">
            <v>HP</v>
          </cell>
          <cell r="D96" t="str">
            <v>3400B</v>
          </cell>
          <cell r="E96" t="str">
            <v>3241A01159</v>
          </cell>
          <cell r="F96" t="str">
            <v>406-4013</v>
          </cell>
          <cell r="G96">
            <v>39086</v>
          </cell>
          <cell r="H96" t="str">
            <v>NIMT, NIST</v>
          </cell>
        </row>
        <row r="97">
          <cell r="A97" t="str">
            <v>SE-99014</v>
          </cell>
          <cell r="B97" t="str">
            <v>Digital Multimeter</v>
          </cell>
          <cell r="C97" t="str">
            <v>HP</v>
          </cell>
          <cell r="D97" t="str">
            <v>34401A</v>
          </cell>
          <cell r="E97" t="str">
            <v>US36051808</v>
          </cell>
          <cell r="F97" t="str">
            <v>405-4014</v>
          </cell>
          <cell r="G97">
            <v>38843</v>
          </cell>
          <cell r="H97" t="str">
            <v>NIMT</v>
          </cell>
        </row>
        <row r="98">
          <cell r="A98" t="str">
            <v>SE-99015</v>
          </cell>
          <cell r="B98" t="str">
            <v>Digital Multimeter</v>
          </cell>
          <cell r="C98" t="str">
            <v>Yokogawa</v>
          </cell>
          <cell r="D98" t="str">
            <v>7537-01</v>
          </cell>
          <cell r="E98" t="str">
            <v>8C00496</v>
          </cell>
          <cell r="F98" t="str">
            <v>EELG-05/0140</v>
          </cell>
          <cell r="G98">
            <v>38846</v>
          </cell>
          <cell r="H98" t="str">
            <v>NIMT</v>
          </cell>
        </row>
        <row r="99">
          <cell r="A99" t="str">
            <v>SE-99016</v>
          </cell>
          <cell r="B99" t="str">
            <v>Digital Electrometer</v>
          </cell>
          <cell r="C99" t="str">
            <v>Keithley</v>
          </cell>
          <cell r="D99" t="str">
            <v>617</v>
          </cell>
          <cell r="E99" t="str">
            <v>0563306</v>
          </cell>
          <cell r="F99" t="str">
            <v>405-4016</v>
          </cell>
          <cell r="G99">
            <v>39063</v>
          </cell>
          <cell r="H99" t="str">
            <v>NIMT</v>
          </cell>
        </row>
        <row r="100">
          <cell r="A100" t="str">
            <v>SE-99017</v>
          </cell>
          <cell r="B100" t="str">
            <v>Multifunction Transfer Standard</v>
          </cell>
          <cell r="C100" t="str">
            <v>Wavetek</v>
          </cell>
          <cell r="D100" t="str">
            <v>4950</v>
          </cell>
          <cell r="E100" t="str">
            <v>38173</v>
          </cell>
          <cell r="F100" t="str">
            <v>EELG-05/0250</v>
          </cell>
          <cell r="G100">
            <v>38889</v>
          </cell>
          <cell r="H100" t="str">
            <v>NIMT</v>
          </cell>
        </row>
        <row r="101">
          <cell r="A101" t="str">
            <v>SE-99022</v>
          </cell>
          <cell r="B101" t="str">
            <v>Primary DC/AC Shunt</v>
          </cell>
          <cell r="C101" t="str">
            <v>Holt</v>
          </cell>
          <cell r="D101" t="str">
            <v>HCS-1</v>
          </cell>
          <cell r="E101" t="str">
            <v>0943500001351</v>
          </cell>
          <cell r="F101" t="str">
            <v>NEFE-04-0064</v>
          </cell>
          <cell r="G101">
            <v>38880</v>
          </cell>
          <cell r="H101" t="str">
            <v>NIST</v>
          </cell>
        </row>
        <row r="102">
          <cell r="A102" t="str">
            <v>SE-99022</v>
          </cell>
          <cell r="B102" t="str">
            <v>Primary DC/AC Shunt</v>
          </cell>
          <cell r="C102" t="str">
            <v>Holt</v>
          </cell>
          <cell r="D102" t="str">
            <v>HCS-1</v>
          </cell>
          <cell r="E102" t="str">
            <v>0943500001351</v>
          </cell>
          <cell r="F102" t="str">
            <v>EL-0211/04</v>
          </cell>
          <cell r="G102">
            <v>39022</v>
          </cell>
          <cell r="H102" t="str">
            <v>NIMT</v>
          </cell>
        </row>
        <row r="103">
          <cell r="A103" t="str">
            <v>SE-99023</v>
          </cell>
          <cell r="B103" t="str">
            <v>Electronic Load</v>
          </cell>
          <cell r="C103" t="str">
            <v>Kikusui</v>
          </cell>
          <cell r="D103" t="str">
            <v>PLZ700W</v>
          </cell>
          <cell r="E103" t="str">
            <v>1650065</v>
          </cell>
          <cell r="F103" t="str">
            <v>405-4023</v>
          </cell>
          <cell r="G103">
            <v>38929</v>
          </cell>
          <cell r="H103" t="str">
            <v>NIMT</v>
          </cell>
        </row>
        <row r="104">
          <cell r="A104" t="str">
            <v>SE-99024</v>
          </cell>
          <cell r="B104" t="str">
            <v>Standard Shunt</v>
          </cell>
          <cell r="C104" t="str">
            <v>Yokogawa</v>
          </cell>
          <cell r="D104" t="str">
            <v>2743-06</v>
          </cell>
          <cell r="E104" t="str">
            <v>69VG0602</v>
          </cell>
          <cell r="F104" t="str">
            <v>EL-0151/05</v>
          </cell>
          <cell r="G104">
            <v>38944</v>
          </cell>
          <cell r="H104" t="str">
            <v>NIMT</v>
          </cell>
        </row>
        <row r="105">
          <cell r="A105" t="str">
            <v>SE-99025</v>
          </cell>
          <cell r="B105" t="str">
            <v>DC/AC Shunt</v>
          </cell>
          <cell r="C105" t="str">
            <v>Guildline</v>
          </cell>
          <cell r="D105" t="str">
            <v>7320</v>
          </cell>
          <cell r="E105" t="str">
            <v>63834</v>
          </cell>
          <cell r="F105" t="str">
            <v>EL-0210/04</v>
          </cell>
          <cell r="G105">
            <v>39022</v>
          </cell>
          <cell r="H105" t="str">
            <v>NIMT</v>
          </cell>
        </row>
        <row r="106">
          <cell r="A106" t="str">
            <v>SE-99026</v>
          </cell>
          <cell r="B106" t="str">
            <v>AC/DC Shunt</v>
          </cell>
          <cell r="C106" t="str">
            <v>Wavetek</v>
          </cell>
          <cell r="D106">
            <v>4953</v>
          </cell>
          <cell r="E106" t="str">
            <v>38105</v>
          </cell>
          <cell r="F106" t="str">
            <v>405-4026</v>
          </cell>
          <cell r="G106">
            <v>38883</v>
          </cell>
          <cell r="H106" t="str">
            <v>NIMT</v>
          </cell>
        </row>
        <row r="107">
          <cell r="A107" t="str">
            <v>SE-99027</v>
          </cell>
          <cell r="B107" t="str">
            <v>Curr. Calibrator for W.Tester</v>
          </cell>
          <cell r="C107" t="str">
            <v>Kikusui</v>
          </cell>
          <cell r="D107" t="str">
            <v>TOS1200</v>
          </cell>
          <cell r="E107" t="str">
            <v>15110556</v>
          </cell>
          <cell r="F107" t="str">
            <v>EELG-05/0255</v>
          </cell>
          <cell r="G107">
            <v>38893</v>
          </cell>
          <cell r="H107" t="str">
            <v>NIMT</v>
          </cell>
        </row>
        <row r="108">
          <cell r="A108" t="str">
            <v>SE-99028</v>
          </cell>
          <cell r="B108" t="str">
            <v>High Voltage Digitalmeter</v>
          </cell>
          <cell r="C108" t="str">
            <v>Kikusui</v>
          </cell>
          <cell r="D108" t="str">
            <v>149-10A</v>
          </cell>
          <cell r="E108" t="str">
            <v>15123315</v>
          </cell>
          <cell r="F108" t="str">
            <v>EELG-05/0103</v>
          </cell>
          <cell r="G108">
            <v>38806</v>
          </cell>
          <cell r="H108" t="str">
            <v>NML, NPL, NIMT</v>
          </cell>
        </row>
        <row r="109">
          <cell r="A109" t="str">
            <v>SE-99030</v>
          </cell>
          <cell r="B109" t="str">
            <v>Withstanding Voltage Tester</v>
          </cell>
          <cell r="C109" t="str">
            <v>Kikusui</v>
          </cell>
          <cell r="D109" t="str">
            <v>TOS5101</v>
          </cell>
          <cell r="E109" t="str">
            <v>15110328</v>
          </cell>
          <cell r="F109" t="str">
            <v>405-4030</v>
          </cell>
          <cell r="G109">
            <v>38790</v>
          </cell>
          <cell r="H109" t="str">
            <v>NMI, NIMT</v>
          </cell>
        </row>
        <row r="110">
          <cell r="A110" t="str">
            <v>SE-99032</v>
          </cell>
          <cell r="B110" t="str">
            <v>Decade Resistance Box</v>
          </cell>
          <cell r="C110" t="str">
            <v>ESI</v>
          </cell>
          <cell r="D110" t="str">
            <v>DB62-11K</v>
          </cell>
          <cell r="E110" t="str">
            <v>N20708880062A</v>
          </cell>
          <cell r="F110" t="str">
            <v>406-4032</v>
          </cell>
          <cell r="G110">
            <v>39127</v>
          </cell>
          <cell r="H110" t="str">
            <v>NIST, NMI</v>
          </cell>
        </row>
        <row r="111">
          <cell r="A111" t="str">
            <v>SE-99033</v>
          </cell>
          <cell r="B111" t="str">
            <v>Decade Resistance Box</v>
          </cell>
          <cell r="C111" t="str">
            <v>ESI</v>
          </cell>
          <cell r="D111" t="str">
            <v>DB62-11M</v>
          </cell>
          <cell r="E111" t="str">
            <v>R2020196DB62D</v>
          </cell>
          <cell r="F111" t="str">
            <v>406-4033</v>
          </cell>
          <cell r="G111">
            <v>39127</v>
          </cell>
          <cell r="H111" t="str">
            <v>NIST, NMI</v>
          </cell>
        </row>
        <row r="112">
          <cell r="A112" t="str">
            <v>SE-99034</v>
          </cell>
          <cell r="B112" t="str">
            <v>Decade Resistance Box</v>
          </cell>
          <cell r="C112" t="str">
            <v>Yokogawa</v>
          </cell>
          <cell r="D112" t="str">
            <v>2793-03</v>
          </cell>
          <cell r="E112" t="str">
            <v>00084U</v>
          </cell>
          <cell r="F112" t="str">
            <v>406-4034</v>
          </cell>
          <cell r="G112">
            <v>39127</v>
          </cell>
          <cell r="H112" t="str">
            <v>NIST, NMI</v>
          </cell>
        </row>
        <row r="113">
          <cell r="A113" t="str">
            <v>SE-99035</v>
          </cell>
          <cell r="B113" t="str">
            <v>Decade Resistance Box</v>
          </cell>
          <cell r="C113" t="str">
            <v>E&amp;C</v>
          </cell>
          <cell r="D113" t="str">
            <v>DR25500</v>
          </cell>
          <cell r="E113" t="str">
            <v>9507352</v>
          </cell>
          <cell r="F113" t="str">
            <v>EELG-05/0656</v>
          </cell>
          <cell r="G113">
            <v>39063</v>
          </cell>
          <cell r="H113" t="str">
            <v>NIST, NMI, NIMT</v>
          </cell>
        </row>
        <row r="114">
          <cell r="A114" t="str">
            <v>SE-99036</v>
          </cell>
          <cell r="B114" t="str">
            <v>4-Terminal Pair Resistor Set</v>
          </cell>
          <cell r="C114" t="str">
            <v>HP</v>
          </cell>
          <cell r="D114" t="str">
            <v>42030A</v>
          </cell>
          <cell r="E114" t="str">
            <v>3143J00135</v>
          </cell>
          <cell r="F114" t="str">
            <v>Due date (Send to Japan)</v>
          </cell>
          <cell r="G114">
            <v>38660</v>
          </cell>
          <cell r="H114" t="str">
            <v>NMIJ</v>
          </cell>
        </row>
        <row r="115">
          <cell r="A115" t="str">
            <v>SE-99037</v>
          </cell>
          <cell r="B115" t="str">
            <v>Standard Resistor : 1mOhm</v>
          </cell>
          <cell r="C115" t="str">
            <v>Yokogawa</v>
          </cell>
          <cell r="D115" t="str">
            <v>2792-1m</v>
          </cell>
          <cell r="E115" t="str">
            <v>66VW1038</v>
          </cell>
          <cell r="F115" t="str">
            <v>EL-0148/05</v>
          </cell>
          <cell r="G115">
            <v>38944</v>
          </cell>
          <cell r="H115" t="str">
            <v>NIMT</v>
          </cell>
        </row>
        <row r="116">
          <cell r="A116" t="str">
            <v>SE-99038</v>
          </cell>
          <cell r="B116" t="str">
            <v>Standard Resistor : 10mOhm</v>
          </cell>
          <cell r="C116" t="str">
            <v>Yokogawa</v>
          </cell>
          <cell r="D116" t="str">
            <v>2792-10m</v>
          </cell>
          <cell r="E116" t="str">
            <v>N73D23</v>
          </cell>
          <cell r="F116" t="str">
            <v>EL-0109/04</v>
          </cell>
          <cell r="G116">
            <v>38869</v>
          </cell>
          <cell r="H116" t="str">
            <v>NIMT</v>
          </cell>
        </row>
        <row r="117">
          <cell r="A117" t="str">
            <v>SE-99039</v>
          </cell>
          <cell r="B117" t="str">
            <v>Standard Resistor : 100mOhm</v>
          </cell>
          <cell r="C117" t="str">
            <v>Yokogawa</v>
          </cell>
          <cell r="D117" t="str">
            <v>2792-100m</v>
          </cell>
          <cell r="E117" t="str">
            <v>66VW3052</v>
          </cell>
          <cell r="F117" t="str">
            <v>EL-0110/04</v>
          </cell>
          <cell r="G117">
            <v>38869</v>
          </cell>
          <cell r="H117" t="str">
            <v>NIMT</v>
          </cell>
        </row>
        <row r="118">
          <cell r="A118" t="str">
            <v>SE-99040</v>
          </cell>
          <cell r="B118" t="str">
            <v>Standard Resistor : 1Ohm</v>
          </cell>
          <cell r="C118" t="str">
            <v>Yokogawa</v>
          </cell>
          <cell r="D118" t="str">
            <v>2792-1</v>
          </cell>
          <cell r="E118" t="str">
            <v>69VW4003</v>
          </cell>
          <cell r="F118" t="str">
            <v>Damaged, donot use</v>
          </cell>
          <cell r="G118">
            <v>0</v>
          </cell>
          <cell r="H118">
            <v>0</v>
          </cell>
        </row>
        <row r="119">
          <cell r="A119" t="str">
            <v>SE-99042</v>
          </cell>
          <cell r="B119" t="str">
            <v>Standard Resistor : 10Ohm</v>
          </cell>
          <cell r="C119" t="str">
            <v>Yokogawa</v>
          </cell>
          <cell r="D119" t="str">
            <v>2792-10</v>
          </cell>
          <cell r="E119" t="str">
            <v>69VW5003</v>
          </cell>
          <cell r="F119" t="str">
            <v>EL-0112/04</v>
          </cell>
          <cell r="G119">
            <v>38869</v>
          </cell>
          <cell r="H119" t="str">
            <v>NIMT</v>
          </cell>
        </row>
        <row r="120">
          <cell r="A120" t="str">
            <v>SE-99044</v>
          </cell>
          <cell r="B120" t="str">
            <v>Standard Resistor : 100Ohm</v>
          </cell>
          <cell r="C120" t="str">
            <v>Yokogawa</v>
          </cell>
          <cell r="D120" t="str">
            <v>2792-100</v>
          </cell>
          <cell r="E120" t="str">
            <v>69VW6002</v>
          </cell>
          <cell r="F120" t="str">
            <v>EL-0149/05</v>
          </cell>
          <cell r="G120">
            <v>39309</v>
          </cell>
          <cell r="H120" t="str">
            <v>NIMT</v>
          </cell>
        </row>
        <row r="121">
          <cell r="A121" t="str">
            <v>SE-99046</v>
          </cell>
          <cell r="B121" t="str">
            <v>Metal Clad Resistor : 0.1Ohm</v>
          </cell>
          <cell r="C121" t="str">
            <v>PCN</v>
          </cell>
          <cell r="D121" t="str">
            <v>RH250M4-0.1</v>
          </cell>
          <cell r="E121" t="str">
            <v>T001</v>
          </cell>
          <cell r="F121" t="str">
            <v>405-4046</v>
          </cell>
          <cell r="G121">
            <v>38954</v>
          </cell>
          <cell r="H121" t="str">
            <v>NIMT</v>
          </cell>
        </row>
        <row r="122">
          <cell r="A122" t="str">
            <v>SE-99047</v>
          </cell>
          <cell r="B122" t="str">
            <v>Metal Clad Resistor : 0.5Ohm</v>
          </cell>
          <cell r="C122" t="str">
            <v>PCN</v>
          </cell>
          <cell r="D122" t="str">
            <v>RH250M4-0.5</v>
          </cell>
          <cell r="E122" t="str">
            <v>T002</v>
          </cell>
          <cell r="F122" t="str">
            <v>405-4047</v>
          </cell>
          <cell r="G122">
            <v>38954</v>
          </cell>
          <cell r="H122" t="str">
            <v>NIMT</v>
          </cell>
        </row>
        <row r="123">
          <cell r="A123" t="str">
            <v>SE-99048</v>
          </cell>
          <cell r="B123" t="str">
            <v>Metal Clad Resistor : 1Ohm</v>
          </cell>
          <cell r="C123" t="str">
            <v>PCN</v>
          </cell>
          <cell r="D123" t="str">
            <v>RH250ML-1</v>
          </cell>
          <cell r="E123" t="str">
            <v>T003</v>
          </cell>
          <cell r="F123" t="str">
            <v>405-4048</v>
          </cell>
          <cell r="G123">
            <v>38954</v>
          </cell>
          <cell r="H123" t="str">
            <v>NIMT</v>
          </cell>
        </row>
        <row r="124">
          <cell r="A124" t="str">
            <v>SE-99049</v>
          </cell>
          <cell r="B124" t="str">
            <v>Standard Resistor : 1Ohm</v>
          </cell>
          <cell r="C124" t="str">
            <v>Fluke</v>
          </cell>
          <cell r="D124" t="str">
            <v>742A-1</v>
          </cell>
          <cell r="E124" t="str">
            <v>6330024</v>
          </cell>
          <cell r="F124" t="str">
            <v>EL-0147/05</v>
          </cell>
          <cell r="G124">
            <v>38944</v>
          </cell>
          <cell r="H124" t="str">
            <v>NIMT</v>
          </cell>
        </row>
        <row r="125">
          <cell r="A125" t="str">
            <v>SE-99050</v>
          </cell>
          <cell r="B125" t="str">
            <v>Standard Resistor : 10kOhm</v>
          </cell>
          <cell r="C125" t="str">
            <v>Fluke</v>
          </cell>
          <cell r="D125" t="str">
            <v>742A-10k</v>
          </cell>
          <cell r="E125" t="str">
            <v>6340009</v>
          </cell>
          <cell r="F125" t="str">
            <v>EL-0115/04</v>
          </cell>
          <cell r="G125">
            <v>38869</v>
          </cell>
          <cell r="H125" t="str">
            <v>NIMT</v>
          </cell>
        </row>
        <row r="126">
          <cell r="A126" t="str">
            <v>SE-99051</v>
          </cell>
          <cell r="B126" t="str">
            <v>Metal Film Resistor Set</v>
          </cell>
          <cell r="C126" t="str">
            <v>PCN</v>
          </cell>
          <cell r="D126" t="str">
            <v>10&amp;160</v>
          </cell>
          <cell r="E126">
            <v>0</v>
          </cell>
          <cell r="F126" t="str">
            <v>Calibration not required</v>
          </cell>
          <cell r="G126">
            <v>0</v>
          </cell>
          <cell r="H126">
            <v>0</v>
          </cell>
        </row>
        <row r="127">
          <cell r="A127" t="str">
            <v>SE-99052</v>
          </cell>
          <cell r="B127" t="str">
            <v>Standard Resistor Set</v>
          </cell>
          <cell r="C127" t="str">
            <v>Electrohm</v>
          </cell>
          <cell r="D127" t="str">
            <v>10~10MOhm</v>
          </cell>
          <cell r="E127" t="str">
            <v>99199</v>
          </cell>
          <cell r="F127" t="str">
            <v>Calibration not required</v>
          </cell>
          <cell r="G127">
            <v>0</v>
          </cell>
          <cell r="H127">
            <v>0</v>
          </cell>
        </row>
        <row r="128">
          <cell r="A128" t="str">
            <v>SE-99057</v>
          </cell>
          <cell r="B128" t="str">
            <v>Decade Capacitor</v>
          </cell>
          <cell r="C128" t="str">
            <v>HP</v>
          </cell>
          <cell r="D128" t="str">
            <v>4440B</v>
          </cell>
          <cell r="E128" t="str">
            <v>1224J03634</v>
          </cell>
          <cell r="F128" t="str">
            <v>406-4057</v>
          </cell>
          <cell r="G128">
            <v>39129</v>
          </cell>
          <cell r="H128" t="str">
            <v>NMIJ,NIMT</v>
          </cell>
        </row>
        <row r="129">
          <cell r="A129" t="str">
            <v>SE-99058</v>
          </cell>
          <cell r="B129" t="str">
            <v>Standard Air Capacitor : 1pF</v>
          </cell>
          <cell r="C129" t="str">
            <v>GenRad</v>
          </cell>
          <cell r="D129" t="str">
            <v>1403-K</v>
          </cell>
          <cell r="E129" t="str">
            <v>6473</v>
          </cell>
          <cell r="F129" t="str">
            <v>Do not used this equipment</v>
          </cell>
          <cell r="G129">
            <v>0</v>
          </cell>
          <cell r="H129">
            <v>0</v>
          </cell>
        </row>
        <row r="130">
          <cell r="A130" t="str">
            <v>SE-99059</v>
          </cell>
          <cell r="B130" t="str">
            <v>Standard Air Capacitor : 10pF</v>
          </cell>
          <cell r="C130" t="str">
            <v>GenRad</v>
          </cell>
          <cell r="D130" t="str">
            <v>1403-G</v>
          </cell>
          <cell r="E130" t="str">
            <v>6523</v>
          </cell>
          <cell r="F130" t="str">
            <v>Do not used this equipment</v>
          </cell>
          <cell r="G130">
            <v>0</v>
          </cell>
          <cell r="H130">
            <v>0</v>
          </cell>
        </row>
        <row r="131">
          <cell r="A131" t="str">
            <v>SE-99060</v>
          </cell>
          <cell r="B131" t="str">
            <v>Standard Air Capacitor : 100pF</v>
          </cell>
          <cell r="C131" t="str">
            <v>GenRad</v>
          </cell>
          <cell r="D131" t="str">
            <v>1403-D</v>
          </cell>
          <cell r="E131" t="str">
            <v>6437</v>
          </cell>
          <cell r="F131" t="str">
            <v>Do not used this equipment</v>
          </cell>
          <cell r="G131">
            <v>0</v>
          </cell>
          <cell r="H131">
            <v>0</v>
          </cell>
        </row>
        <row r="132">
          <cell r="A132" t="str">
            <v>SE-99061</v>
          </cell>
          <cell r="B132" t="str">
            <v>Standard Air Capacitor : 1000pF</v>
          </cell>
          <cell r="C132" t="str">
            <v>GenRad</v>
          </cell>
          <cell r="D132" t="str">
            <v>1403-A</v>
          </cell>
          <cell r="E132" t="str">
            <v>6421</v>
          </cell>
          <cell r="F132" t="str">
            <v>Do not used this equipment</v>
          </cell>
          <cell r="G132">
            <v>0</v>
          </cell>
          <cell r="H132">
            <v>0</v>
          </cell>
        </row>
        <row r="133">
          <cell r="A133" t="str">
            <v>SE-99062</v>
          </cell>
          <cell r="B133" t="str">
            <v>Standard Air Capacitor Set</v>
          </cell>
          <cell r="C133" t="str">
            <v>HP</v>
          </cell>
          <cell r="D133" t="str">
            <v>16380A</v>
          </cell>
          <cell r="E133" t="str">
            <v>1840J01363</v>
          </cell>
          <cell r="F133" t="str">
            <v>Due date (Send to Japan)</v>
          </cell>
          <cell r="G133">
            <v>38661</v>
          </cell>
          <cell r="H133" t="str">
            <v>NMIJ</v>
          </cell>
        </row>
        <row r="134">
          <cell r="A134" t="str">
            <v>SE-99064</v>
          </cell>
          <cell r="B134" t="str">
            <v>Capacitance Standard Set</v>
          </cell>
          <cell r="C134" t="str">
            <v>HP</v>
          </cell>
          <cell r="D134" t="str">
            <v>16380C</v>
          </cell>
          <cell r="E134" t="str">
            <v>2519J00557</v>
          </cell>
          <cell r="F134" t="str">
            <v>Due date (Send to Japan)</v>
          </cell>
          <cell r="G134">
            <v>38647</v>
          </cell>
          <cell r="H134" t="str">
            <v>NMIJ</v>
          </cell>
        </row>
        <row r="135">
          <cell r="A135" t="str">
            <v>SE-99066</v>
          </cell>
          <cell r="B135" t="str">
            <v>Precision Decade Capacitor</v>
          </cell>
          <cell r="C135" t="str">
            <v>GenRad</v>
          </cell>
          <cell r="D135">
            <v>1413</v>
          </cell>
          <cell r="E135" t="str">
            <v>1140</v>
          </cell>
          <cell r="F135" t="str">
            <v>405-4066</v>
          </cell>
          <cell r="G135">
            <v>38817</v>
          </cell>
          <cell r="H135" t="str">
            <v>NIMT, NMIJ</v>
          </cell>
        </row>
        <row r="136">
          <cell r="A136" t="str">
            <v>SE-99067</v>
          </cell>
          <cell r="B136" t="str">
            <v>Standard Capacitor Set</v>
          </cell>
          <cell r="C136" t="str">
            <v>Soshin</v>
          </cell>
          <cell r="D136" t="str">
            <v>30pF,60pF,800pF</v>
          </cell>
          <cell r="E136" t="str">
            <v>6F6G</v>
          </cell>
          <cell r="F136" t="str">
            <v>Calibration not required</v>
          </cell>
          <cell r="G136">
            <v>0</v>
          </cell>
          <cell r="H136">
            <v>0</v>
          </cell>
        </row>
        <row r="137">
          <cell r="A137" t="str">
            <v>SE-99069</v>
          </cell>
          <cell r="B137" t="str">
            <v>Standard Self-Inductor : 100uH</v>
          </cell>
          <cell r="C137" t="str">
            <v>Ando</v>
          </cell>
          <cell r="D137" t="str">
            <v>RS-102</v>
          </cell>
          <cell r="E137" t="str">
            <v>456260</v>
          </cell>
          <cell r="F137" t="str">
            <v>EL-0127/05</v>
          </cell>
          <cell r="G137">
            <v>39236</v>
          </cell>
          <cell r="H137" t="str">
            <v>NIMT</v>
          </cell>
        </row>
        <row r="138">
          <cell r="A138" t="str">
            <v>SE-99070</v>
          </cell>
          <cell r="B138" t="str">
            <v>Standard Self-Inductor : 1mH</v>
          </cell>
          <cell r="C138" t="str">
            <v>Ando</v>
          </cell>
          <cell r="D138" t="str">
            <v>RS-104</v>
          </cell>
          <cell r="E138" t="str">
            <v>456261</v>
          </cell>
          <cell r="F138" t="str">
            <v>EL-0128/05</v>
          </cell>
          <cell r="G138">
            <v>39236</v>
          </cell>
          <cell r="H138" t="str">
            <v>NIMT</v>
          </cell>
        </row>
        <row r="139">
          <cell r="A139" t="str">
            <v>SE-99071</v>
          </cell>
          <cell r="B139" t="str">
            <v>Standard Self-Inductor : 10mH</v>
          </cell>
          <cell r="C139" t="str">
            <v>Ando</v>
          </cell>
          <cell r="D139" t="str">
            <v>RS-106</v>
          </cell>
          <cell r="E139" t="str">
            <v>456262</v>
          </cell>
          <cell r="F139" t="str">
            <v>EL-0129/05</v>
          </cell>
          <cell r="G139">
            <v>39236</v>
          </cell>
          <cell r="H139" t="str">
            <v>NIMT</v>
          </cell>
        </row>
        <row r="140">
          <cell r="A140" t="str">
            <v>SE-99072</v>
          </cell>
          <cell r="B140" t="str">
            <v>Standard Self-Inductor : 100mH</v>
          </cell>
          <cell r="C140" t="str">
            <v>Ando</v>
          </cell>
          <cell r="D140" t="str">
            <v>RS-108</v>
          </cell>
          <cell r="E140" t="str">
            <v>456263</v>
          </cell>
          <cell r="F140" t="str">
            <v>EL-0130/05</v>
          </cell>
          <cell r="G140">
            <v>39236</v>
          </cell>
          <cell r="H140" t="str">
            <v>NIMT</v>
          </cell>
        </row>
        <row r="141">
          <cell r="A141" t="str">
            <v>SE-99073</v>
          </cell>
          <cell r="B141" t="str">
            <v>Standard Self-Inductor : 1H</v>
          </cell>
          <cell r="C141" t="str">
            <v>Ando</v>
          </cell>
          <cell r="D141" t="str">
            <v>RS-110</v>
          </cell>
          <cell r="E141" t="str">
            <v>456264</v>
          </cell>
          <cell r="F141" t="str">
            <v>EL-0131/05</v>
          </cell>
          <cell r="G141">
            <v>39236</v>
          </cell>
          <cell r="H141" t="str">
            <v>NIMT</v>
          </cell>
        </row>
        <row r="142">
          <cell r="A142" t="str">
            <v>SE-99074</v>
          </cell>
          <cell r="B142" t="str">
            <v>Decade Inductor</v>
          </cell>
          <cell r="C142" t="str">
            <v>Ando</v>
          </cell>
          <cell r="D142" t="str">
            <v>AM-3301</v>
          </cell>
          <cell r="E142" t="str">
            <v>60410520</v>
          </cell>
          <cell r="F142" t="str">
            <v>EL-0077/05</v>
          </cell>
          <cell r="G142">
            <v>38826</v>
          </cell>
          <cell r="H142" t="str">
            <v>NIMT</v>
          </cell>
        </row>
        <row r="143">
          <cell r="A143" t="str">
            <v>SE-99075</v>
          </cell>
          <cell r="B143" t="str">
            <v>LF Impedance Analyzer</v>
          </cell>
          <cell r="C143" t="str">
            <v>HP</v>
          </cell>
          <cell r="D143" t="str">
            <v>4192A</v>
          </cell>
          <cell r="E143" t="str">
            <v>2150J02509</v>
          </cell>
          <cell r="F143" t="str">
            <v>405-4075</v>
          </cell>
          <cell r="G143">
            <v>39076</v>
          </cell>
          <cell r="H143" t="str">
            <v>NIMT, NMIJ</v>
          </cell>
        </row>
        <row r="144">
          <cell r="A144" t="str">
            <v>SE-99076</v>
          </cell>
          <cell r="B144" t="str">
            <v>Precision LCR Meter</v>
          </cell>
          <cell r="C144" t="str">
            <v>HP</v>
          </cell>
          <cell r="D144" t="str">
            <v>4284A</v>
          </cell>
          <cell r="E144" t="str">
            <v>2940J07658</v>
          </cell>
          <cell r="F144" t="str">
            <v>EL-0076/05</v>
          </cell>
          <cell r="G144">
            <v>38835</v>
          </cell>
          <cell r="H144" t="str">
            <v>NIMT</v>
          </cell>
        </row>
        <row r="145">
          <cell r="A145" t="str">
            <v>SE-99078</v>
          </cell>
          <cell r="B145" t="str">
            <v>Soldering Iron Tester</v>
          </cell>
          <cell r="C145" t="str">
            <v>Anritsu</v>
          </cell>
          <cell r="D145" t="str">
            <v>HS2D-100</v>
          </cell>
          <cell r="E145" t="str">
            <v>B07069</v>
          </cell>
          <cell r="F145" t="str">
            <v>Calibration not required</v>
          </cell>
          <cell r="G145">
            <v>0</v>
          </cell>
          <cell r="H145">
            <v>0</v>
          </cell>
        </row>
        <row r="146">
          <cell r="A146" t="str">
            <v>SE-99079</v>
          </cell>
          <cell r="B146" t="str">
            <v>Wow Flutter / Jitter Calibrator</v>
          </cell>
          <cell r="C146" t="str">
            <v>Minato</v>
          </cell>
          <cell r="D146">
            <v>3101</v>
          </cell>
          <cell r="E146" t="str">
            <v>B9QE0063</v>
          </cell>
          <cell r="F146" t="str">
            <v>405-4079</v>
          </cell>
          <cell r="G146">
            <v>38809</v>
          </cell>
          <cell r="H146" t="str">
            <v>NIMT</v>
          </cell>
        </row>
        <row r="147">
          <cell r="A147" t="str">
            <v>SE-99081</v>
          </cell>
          <cell r="B147" t="str">
            <v>High Voltage Probe</v>
          </cell>
          <cell r="C147" t="str">
            <v>Tektronix</v>
          </cell>
          <cell r="D147" t="str">
            <v>P6015A</v>
          </cell>
          <cell r="E147" t="str">
            <v>B032616</v>
          </cell>
          <cell r="F147" t="str">
            <v>405-4081</v>
          </cell>
          <cell r="G147">
            <v>38807</v>
          </cell>
          <cell r="H147" t="str">
            <v>NML, NPL, NIMT</v>
          </cell>
        </row>
        <row r="148">
          <cell r="A148" t="str">
            <v>SE-99085</v>
          </cell>
          <cell r="B148" t="str">
            <v>Distortion Meter Calibrator</v>
          </cell>
          <cell r="C148" t="str">
            <v>ShibaSoku</v>
          </cell>
          <cell r="D148" t="str">
            <v>AC12B</v>
          </cell>
          <cell r="E148" t="str">
            <v>M-55799008</v>
          </cell>
          <cell r="F148" t="str">
            <v>Do not used this equipment</v>
          </cell>
          <cell r="G148">
            <v>0</v>
          </cell>
          <cell r="H148">
            <v>0</v>
          </cell>
        </row>
        <row r="149">
          <cell r="A149" t="str">
            <v>SE-99086</v>
          </cell>
          <cell r="B149" t="str">
            <v>Digital Stop Watch</v>
          </cell>
          <cell r="C149" t="str">
            <v>Seiko</v>
          </cell>
          <cell r="D149" t="str">
            <v>S032-4000</v>
          </cell>
          <cell r="E149" t="str">
            <v>127638</v>
          </cell>
          <cell r="F149" t="str">
            <v>405-4086</v>
          </cell>
          <cell r="G149">
            <v>38878</v>
          </cell>
          <cell r="H149" t="str">
            <v>NIMT</v>
          </cell>
        </row>
        <row r="150">
          <cell r="A150" t="str">
            <v>SE-99087</v>
          </cell>
          <cell r="B150" t="str">
            <v>Quartz Tester</v>
          </cell>
          <cell r="C150" t="str">
            <v>Seiko</v>
          </cell>
          <cell r="D150" t="str">
            <v>QT-2100</v>
          </cell>
          <cell r="E150" t="str">
            <v>6D0481</v>
          </cell>
          <cell r="F150" t="str">
            <v>405-4087</v>
          </cell>
          <cell r="G150">
            <v>38875</v>
          </cell>
          <cell r="H150" t="str">
            <v>NIMT</v>
          </cell>
        </row>
        <row r="151">
          <cell r="A151" t="str">
            <v>SE-99088</v>
          </cell>
          <cell r="B151" t="str">
            <v>Rubidium Frequency Standard</v>
          </cell>
          <cell r="C151" t="str">
            <v>R&amp;S</v>
          </cell>
          <cell r="D151" t="str">
            <v>XSRM</v>
          </cell>
          <cell r="E151" t="str">
            <v>300024/001</v>
          </cell>
          <cell r="F151" t="str">
            <v>EF-0002/04</v>
          </cell>
          <cell r="G151">
            <v>38783</v>
          </cell>
          <cell r="H151" t="str">
            <v>NIMT</v>
          </cell>
        </row>
        <row r="152">
          <cell r="A152" t="str">
            <v>SE-99089</v>
          </cell>
          <cell r="B152" t="str">
            <v>Universal Counter</v>
          </cell>
          <cell r="C152" t="str">
            <v>HP</v>
          </cell>
          <cell r="D152" t="str">
            <v>53132A</v>
          </cell>
          <cell r="E152" t="str">
            <v>3404A00701</v>
          </cell>
          <cell r="F152" t="str">
            <v>EF-0007/05</v>
          </cell>
          <cell r="G152">
            <v>38815</v>
          </cell>
          <cell r="H152" t="str">
            <v>NIMT</v>
          </cell>
        </row>
        <row r="153">
          <cell r="A153" t="str">
            <v>SE-99090</v>
          </cell>
          <cell r="B153" t="str">
            <v>Microwave Frequency Counter</v>
          </cell>
          <cell r="C153" t="str">
            <v>HP</v>
          </cell>
          <cell r="D153" t="str">
            <v>5352B</v>
          </cell>
          <cell r="E153" t="str">
            <v>2826A00368</v>
          </cell>
          <cell r="F153" t="str">
            <v>405-4090</v>
          </cell>
          <cell r="G153">
            <v>38838</v>
          </cell>
          <cell r="H153" t="str">
            <v>NIMT, NIST, NPL</v>
          </cell>
        </row>
        <row r="154">
          <cell r="A154" t="str">
            <v>SE-99091</v>
          </cell>
          <cell r="B154" t="str">
            <v>GPSTime &amp; Freq. Ref. Receiver</v>
          </cell>
          <cell r="C154" t="str">
            <v>HP</v>
          </cell>
          <cell r="D154" t="str">
            <v>58503A</v>
          </cell>
          <cell r="E154" t="str">
            <v>3542A00419</v>
          </cell>
          <cell r="F154" t="str">
            <v>Calibration not required</v>
          </cell>
          <cell r="G154">
            <v>0</v>
          </cell>
          <cell r="H154">
            <v>0</v>
          </cell>
        </row>
        <row r="155">
          <cell r="A155" t="str">
            <v>SE-99093</v>
          </cell>
          <cell r="B155" t="str">
            <v>Synthesized Sweeper</v>
          </cell>
          <cell r="C155" t="str">
            <v>HP</v>
          </cell>
          <cell r="D155" t="str">
            <v>8340B</v>
          </cell>
          <cell r="E155" t="str">
            <v>2804A00799</v>
          </cell>
          <cell r="F155" t="str">
            <v>105-4005</v>
          </cell>
          <cell r="G155">
            <v>38816</v>
          </cell>
          <cell r="H155" t="str">
            <v>NIMT, NIST, NPL</v>
          </cell>
        </row>
        <row r="156">
          <cell r="A156" t="str">
            <v>SE-99094</v>
          </cell>
          <cell r="B156" t="str">
            <v xml:space="preserve">Synthesizer/Level Generator </v>
          </cell>
          <cell r="C156" t="str">
            <v>Anritsu</v>
          </cell>
          <cell r="D156" t="str">
            <v>MG443B</v>
          </cell>
          <cell r="E156" t="str">
            <v>M45140</v>
          </cell>
          <cell r="F156" t="str">
            <v>405-4094</v>
          </cell>
          <cell r="G156">
            <v>38807</v>
          </cell>
          <cell r="H156" t="str">
            <v>NIMT, NIST, NPL</v>
          </cell>
        </row>
        <row r="157">
          <cell r="A157" t="str">
            <v>SE-99095</v>
          </cell>
          <cell r="B157" t="str">
            <v>Synthesized Func/Sweep Gen.</v>
          </cell>
          <cell r="C157" t="str">
            <v>HP</v>
          </cell>
          <cell r="D157" t="str">
            <v>3325B</v>
          </cell>
          <cell r="E157" t="str">
            <v>2847A09782</v>
          </cell>
          <cell r="F157" t="str">
            <v>405-4095</v>
          </cell>
          <cell r="G157">
            <v>38868</v>
          </cell>
          <cell r="H157" t="str">
            <v>NIMT, NIST, NPL</v>
          </cell>
        </row>
        <row r="158">
          <cell r="A158" t="str">
            <v>SE-99096</v>
          </cell>
          <cell r="B158" t="str">
            <v>ESG Series Signal Generator</v>
          </cell>
          <cell r="C158" t="str">
            <v>HP</v>
          </cell>
          <cell r="D158" t="str">
            <v>ESG-4000A</v>
          </cell>
          <cell r="E158" t="str">
            <v>US37040151</v>
          </cell>
          <cell r="F158" t="str">
            <v>105-4003</v>
          </cell>
          <cell r="G158">
            <v>38813</v>
          </cell>
          <cell r="H158" t="str">
            <v>NIMT, NIST, NPL</v>
          </cell>
        </row>
        <row r="159">
          <cell r="A159" t="str">
            <v>SE-99097</v>
          </cell>
          <cell r="B159" t="str">
            <v>RF Power Amplifier</v>
          </cell>
          <cell r="C159" t="str">
            <v>Amp. Research</v>
          </cell>
          <cell r="D159" t="str">
            <v>25W1000M7</v>
          </cell>
          <cell r="E159" t="str">
            <v>13299</v>
          </cell>
          <cell r="F159" t="str">
            <v>405-4097</v>
          </cell>
          <cell r="G159">
            <v>38839</v>
          </cell>
          <cell r="H159" t="str">
            <v>NIMT, NIST, NPL</v>
          </cell>
        </row>
        <row r="160">
          <cell r="A160" t="str">
            <v>SE-99098</v>
          </cell>
          <cell r="B160" t="str">
            <v>Spectrum Analyzer</v>
          </cell>
          <cell r="C160" t="str">
            <v>HP</v>
          </cell>
          <cell r="D160" t="str">
            <v>8593E</v>
          </cell>
          <cell r="E160" t="str">
            <v>3337A00823</v>
          </cell>
          <cell r="F160" t="str">
            <v>405-4098</v>
          </cell>
          <cell r="G160">
            <v>38867</v>
          </cell>
          <cell r="H160" t="str">
            <v>NIMT, NIST, NPL</v>
          </cell>
        </row>
        <row r="161">
          <cell r="A161" t="str">
            <v>SE-99099</v>
          </cell>
          <cell r="B161" t="str">
            <v xml:space="preserve">Network Analyzer </v>
          </cell>
          <cell r="C161" t="str">
            <v>HP</v>
          </cell>
          <cell r="D161" t="str">
            <v>8753D</v>
          </cell>
          <cell r="E161" t="str">
            <v>3410J00924</v>
          </cell>
          <cell r="F161" t="str">
            <v>405-4099</v>
          </cell>
          <cell r="G161">
            <v>38900</v>
          </cell>
          <cell r="H161" t="str">
            <v>NIMT, NIST, NPL</v>
          </cell>
        </row>
        <row r="162">
          <cell r="A162" t="str">
            <v>SE-99100</v>
          </cell>
          <cell r="B162" t="str">
            <v xml:space="preserve">S-Parameter Test Set </v>
          </cell>
          <cell r="C162" t="str">
            <v>HP</v>
          </cell>
          <cell r="D162" t="str">
            <v>85047A</v>
          </cell>
          <cell r="E162" t="str">
            <v>3033A03745</v>
          </cell>
          <cell r="F162" t="str">
            <v>405-4100</v>
          </cell>
          <cell r="G162">
            <v>38900</v>
          </cell>
          <cell r="H162" t="str">
            <v>NIMT, NIST, NPL</v>
          </cell>
        </row>
        <row r="163">
          <cell r="A163" t="str">
            <v>SE-99101</v>
          </cell>
          <cell r="B163" t="str">
            <v xml:space="preserve">S-Parameter Test Set </v>
          </cell>
          <cell r="C163" t="str">
            <v>HP</v>
          </cell>
          <cell r="D163" t="str">
            <v>85046B</v>
          </cell>
          <cell r="E163" t="str">
            <v>3033A01596</v>
          </cell>
          <cell r="F163" t="str">
            <v>405-4101</v>
          </cell>
          <cell r="G163">
            <v>38900</v>
          </cell>
          <cell r="H163" t="str">
            <v>NIMT, NIST, NPL</v>
          </cell>
        </row>
        <row r="164">
          <cell r="A164" t="str">
            <v>SE-99102</v>
          </cell>
          <cell r="B164" t="str">
            <v>Audio Analyzer</v>
          </cell>
          <cell r="C164" t="str">
            <v>HP</v>
          </cell>
          <cell r="D164" t="str">
            <v>8903B</v>
          </cell>
          <cell r="E164" t="str">
            <v>3514A15652</v>
          </cell>
          <cell r="F164" t="str">
            <v>405-4102</v>
          </cell>
          <cell r="G164">
            <v>38807</v>
          </cell>
          <cell r="H164" t="str">
            <v>NIMT</v>
          </cell>
        </row>
        <row r="165">
          <cell r="A165" t="str">
            <v>SE-99103</v>
          </cell>
          <cell r="B165" t="str">
            <v>Audio Analyzer</v>
          </cell>
          <cell r="C165" t="str">
            <v>Panasonic</v>
          </cell>
          <cell r="D165" t="str">
            <v>VP7725A</v>
          </cell>
          <cell r="E165" t="str">
            <v>1D8N0161D122</v>
          </cell>
          <cell r="F165" t="str">
            <v>405-4103</v>
          </cell>
          <cell r="G165">
            <v>38828</v>
          </cell>
          <cell r="H165" t="str">
            <v>NIMT</v>
          </cell>
        </row>
        <row r="166">
          <cell r="A166" t="str">
            <v>SE-99104</v>
          </cell>
          <cell r="B166" t="str">
            <v>Modulation Analyzer</v>
          </cell>
          <cell r="C166" t="str">
            <v>HP</v>
          </cell>
          <cell r="D166" t="str">
            <v>8901B</v>
          </cell>
          <cell r="E166" t="str">
            <v>2806A01602</v>
          </cell>
          <cell r="F166" t="str">
            <v>103-4001</v>
          </cell>
          <cell r="G166">
            <v>38482</v>
          </cell>
          <cell r="H166" t="str">
            <v>NIST, NPL</v>
          </cell>
        </row>
        <row r="167">
          <cell r="A167" t="str">
            <v>SE-99105</v>
          </cell>
          <cell r="B167" t="str">
            <v>Measuring Receiver</v>
          </cell>
          <cell r="C167" t="str">
            <v>HP</v>
          </cell>
          <cell r="D167" t="str">
            <v>8902A</v>
          </cell>
          <cell r="E167" t="str">
            <v>3226A03447</v>
          </cell>
          <cell r="F167" t="str">
            <v>405-4105</v>
          </cell>
          <cell r="G167">
            <v>38859</v>
          </cell>
          <cell r="H167" t="str">
            <v>NIMT, NIST, NPL</v>
          </cell>
        </row>
        <row r="168">
          <cell r="A168" t="str">
            <v>SE-99106</v>
          </cell>
          <cell r="B168" t="str">
            <v>RF Power Meter</v>
          </cell>
          <cell r="C168" t="str">
            <v>HP</v>
          </cell>
          <cell r="D168" t="str">
            <v>EPM442A</v>
          </cell>
          <cell r="E168" t="str">
            <v>GB37170346</v>
          </cell>
          <cell r="F168" t="str">
            <v>405-4106</v>
          </cell>
          <cell r="G168">
            <v>38865</v>
          </cell>
          <cell r="H168" t="str">
            <v>NIMT, NIST, NPL</v>
          </cell>
        </row>
        <row r="169">
          <cell r="A169" t="str">
            <v>SE-99107</v>
          </cell>
          <cell r="B169" t="str">
            <v>RF Power Meter</v>
          </cell>
          <cell r="C169" t="str">
            <v>Anritsu</v>
          </cell>
          <cell r="D169" t="str">
            <v>ML4803A</v>
          </cell>
          <cell r="E169" t="str">
            <v>MA39060</v>
          </cell>
          <cell r="F169" t="str">
            <v>405-4107</v>
          </cell>
          <cell r="G169">
            <v>38988</v>
          </cell>
          <cell r="H169" t="str">
            <v>NIMT, NIST, NPL</v>
          </cell>
        </row>
        <row r="170">
          <cell r="A170" t="str">
            <v>SE-99109</v>
          </cell>
          <cell r="B170" t="str">
            <v>Range Calibrator</v>
          </cell>
          <cell r="C170" t="str">
            <v>HP</v>
          </cell>
          <cell r="D170" t="str">
            <v>11683A</v>
          </cell>
          <cell r="E170" t="str">
            <v>3303U00312</v>
          </cell>
          <cell r="F170" t="str">
            <v>405-4109</v>
          </cell>
          <cell r="G170">
            <v>38842</v>
          </cell>
          <cell r="H170" t="str">
            <v>NIMT</v>
          </cell>
        </row>
        <row r="171">
          <cell r="A171" t="str">
            <v>SE-99110</v>
          </cell>
          <cell r="B171" t="str">
            <v>Range Calibrator</v>
          </cell>
          <cell r="C171" t="str">
            <v>HP</v>
          </cell>
          <cell r="D171" t="str">
            <v>8477A</v>
          </cell>
          <cell r="E171" t="str">
            <v>0963A00428</v>
          </cell>
          <cell r="F171" t="str">
            <v>404-4110</v>
          </cell>
          <cell r="G171">
            <v>38468</v>
          </cell>
          <cell r="H171" t="str">
            <v>NIMT</v>
          </cell>
        </row>
        <row r="172">
          <cell r="A172" t="str">
            <v>SE-99111</v>
          </cell>
          <cell r="B172" t="str">
            <v>Range Calibrator</v>
          </cell>
          <cell r="C172" t="str">
            <v>Anritsu</v>
          </cell>
          <cell r="D172" t="str">
            <v>MA4001A</v>
          </cell>
          <cell r="E172" t="str">
            <v>M18156</v>
          </cell>
          <cell r="F172" t="str">
            <v>404-4111</v>
          </cell>
          <cell r="G172">
            <v>38604</v>
          </cell>
          <cell r="H172" t="str">
            <v>NIMT</v>
          </cell>
        </row>
        <row r="173">
          <cell r="A173" t="str">
            <v>SE-99112</v>
          </cell>
          <cell r="B173" t="str">
            <v>Power Sensor : 50Ohm</v>
          </cell>
          <cell r="C173" t="str">
            <v>HP</v>
          </cell>
          <cell r="D173" t="str">
            <v>8482A</v>
          </cell>
          <cell r="E173" t="str">
            <v>US37291474</v>
          </cell>
          <cell r="F173" t="str">
            <v>405-4112</v>
          </cell>
          <cell r="G173">
            <v>38899</v>
          </cell>
          <cell r="H173" t="str">
            <v>NIMT, NIST, NPL</v>
          </cell>
        </row>
        <row r="174">
          <cell r="A174" t="str">
            <v>SE-99113</v>
          </cell>
          <cell r="B174" t="str">
            <v>Power Sensor : 50Ohm</v>
          </cell>
          <cell r="C174" t="str">
            <v>HP</v>
          </cell>
          <cell r="D174" t="str">
            <v>8482B</v>
          </cell>
          <cell r="E174" t="str">
            <v>3318A06156</v>
          </cell>
          <cell r="F174" t="str">
            <v>405-4113</v>
          </cell>
          <cell r="G174">
            <v>38899</v>
          </cell>
          <cell r="H174" t="str">
            <v>NIMT, NIST, NPL</v>
          </cell>
        </row>
        <row r="175">
          <cell r="A175" t="str">
            <v>SE-99114</v>
          </cell>
          <cell r="B175" t="str">
            <v>Power Sensor : 50Ohm</v>
          </cell>
          <cell r="C175" t="str">
            <v>Anritsu</v>
          </cell>
          <cell r="D175" t="str">
            <v>MA4601A</v>
          </cell>
          <cell r="E175" t="str">
            <v>M37750</v>
          </cell>
          <cell r="F175" t="str">
            <v>404-4114</v>
          </cell>
          <cell r="G175">
            <v>38688</v>
          </cell>
          <cell r="H175" t="str">
            <v>NIMT, NIST, NPL</v>
          </cell>
        </row>
        <row r="176">
          <cell r="A176" t="str">
            <v>SE-99115</v>
          </cell>
          <cell r="B176" t="str">
            <v>Power Sensor : 50Ohm</v>
          </cell>
          <cell r="C176" t="str">
            <v>Anritsu</v>
          </cell>
          <cell r="D176" t="str">
            <v>MA4602A</v>
          </cell>
          <cell r="E176" t="str">
            <v>M14073</v>
          </cell>
          <cell r="F176" t="str">
            <v>404-4115</v>
          </cell>
          <cell r="G176">
            <v>38688</v>
          </cell>
          <cell r="H176" t="str">
            <v>NIMT, NIST, NPL</v>
          </cell>
        </row>
        <row r="177">
          <cell r="A177" t="str">
            <v>SE-99116</v>
          </cell>
          <cell r="B177" t="str">
            <v>Power Sensor : 75Ohm</v>
          </cell>
          <cell r="C177" t="str">
            <v>Anritsu</v>
          </cell>
          <cell r="D177" t="str">
            <v>MA4603A</v>
          </cell>
          <cell r="E177" t="str">
            <v>M56049</v>
          </cell>
          <cell r="F177" t="str">
            <v>405-4116</v>
          </cell>
          <cell r="G177">
            <v>38988</v>
          </cell>
          <cell r="H177" t="str">
            <v>NIST</v>
          </cell>
        </row>
        <row r="178">
          <cell r="A178" t="str">
            <v>SE-99117</v>
          </cell>
          <cell r="B178" t="str">
            <v>Power Sensor : 75Ohm</v>
          </cell>
          <cell r="C178" t="str">
            <v>Anritsu</v>
          </cell>
          <cell r="D178" t="str">
            <v>MA4604A</v>
          </cell>
          <cell r="E178" t="str">
            <v>M09061</v>
          </cell>
          <cell r="F178" t="str">
            <v>405-4117</v>
          </cell>
          <cell r="G178">
            <v>38988</v>
          </cell>
          <cell r="H178" t="str">
            <v>NIST</v>
          </cell>
        </row>
        <row r="179">
          <cell r="A179" t="str">
            <v>SE-99118</v>
          </cell>
          <cell r="B179" t="str">
            <v>Power Sensor : 50Ohm</v>
          </cell>
          <cell r="C179" t="str">
            <v>HP</v>
          </cell>
          <cell r="D179" t="str">
            <v>E4412A</v>
          </cell>
          <cell r="E179" t="str">
            <v>US37180961</v>
          </cell>
          <cell r="F179" t="str">
            <v>405-4118</v>
          </cell>
          <cell r="G179">
            <v>38899</v>
          </cell>
          <cell r="H179" t="str">
            <v>NIMT, NIST, NPL</v>
          </cell>
        </row>
        <row r="180">
          <cell r="A180" t="str">
            <v>SE-99119</v>
          </cell>
          <cell r="B180" t="str">
            <v>Power Sensor : 50Ohm</v>
          </cell>
          <cell r="C180" t="str">
            <v>HP</v>
          </cell>
          <cell r="D180" t="str">
            <v>E4413A</v>
          </cell>
          <cell r="E180" t="str">
            <v>US37180718</v>
          </cell>
          <cell r="F180" t="str">
            <v>NEFE-05-0012</v>
          </cell>
          <cell r="G180">
            <v>39056</v>
          </cell>
          <cell r="H180" t="str">
            <v>NIST</v>
          </cell>
        </row>
        <row r="181">
          <cell r="A181" t="str">
            <v>SE-99122</v>
          </cell>
          <cell r="B181" t="str">
            <v>Fixed Attenuator Set : 50Ohm</v>
          </cell>
          <cell r="C181" t="str">
            <v>Wiltron</v>
          </cell>
          <cell r="D181" t="str">
            <v>41KC-S</v>
          </cell>
          <cell r="E181" t="str">
            <v>91098</v>
          </cell>
          <cell r="F181" t="str">
            <v>NEFE-05-0011</v>
          </cell>
          <cell r="G181">
            <v>39056</v>
          </cell>
          <cell r="H181" t="str">
            <v>NIST</v>
          </cell>
        </row>
        <row r="182">
          <cell r="A182" t="str">
            <v>SE-99123</v>
          </cell>
          <cell r="B182" t="str">
            <v xml:space="preserve">Termination : 50Ohm BNC  </v>
          </cell>
          <cell r="C182" t="str">
            <v xml:space="preserve">Maury </v>
          </cell>
          <cell r="D182" t="str">
            <v>351A2</v>
          </cell>
          <cell r="E182" t="str">
            <v>H753</v>
          </cell>
          <cell r="F182" t="str">
            <v>NEFE-05-0002</v>
          </cell>
          <cell r="G182">
            <v>39056</v>
          </cell>
          <cell r="H182" t="str">
            <v>NMIJ</v>
          </cell>
        </row>
        <row r="183">
          <cell r="A183" t="str">
            <v>SE-99124</v>
          </cell>
          <cell r="B183" t="str">
            <v xml:space="preserve">Termination : 50Ohm BNC  </v>
          </cell>
          <cell r="C183" t="str">
            <v xml:space="preserve">Maury </v>
          </cell>
          <cell r="D183" t="str">
            <v>351B2</v>
          </cell>
          <cell r="E183" t="str">
            <v>H760</v>
          </cell>
          <cell r="F183" t="str">
            <v>NEFE-05-0003</v>
          </cell>
          <cell r="G183">
            <v>39056</v>
          </cell>
          <cell r="H183" t="str">
            <v>NMIJ</v>
          </cell>
        </row>
        <row r="184">
          <cell r="A184" t="str">
            <v>SE-99125</v>
          </cell>
          <cell r="B184" t="str">
            <v>Termination : 50Ohm 18GHz</v>
          </cell>
          <cell r="C184" t="str">
            <v>Wiltron</v>
          </cell>
          <cell r="D184" t="str">
            <v>28A50-1</v>
          </cell>
          <cell r="E184" t="str">
            <v>602007</v>
          </cell>
          <cell r="F184" t="str">
            <v>NEFE-05-0004</v>
          </cell>
          <cell r="G184">
            <v>39056</v>
          </cell>
          <cell r="H184" t="str">
            <v>NMIJ</v>
          </cell>
        </row>
        <row r="185">
          <cell r="A185" t="str">
            <v>SE-99126</v>
          </cell>
          <cell r="B185" t="str">
            <v>Termination : 50Ohm 40GHz</v>
          </cell>
          <cell r="C185" t="str">
            <v>Wiltron</v>
          </cell>
          <cell r="D185" t="str">
            <v>28K50</v>
          </cell>
          <cell r="E185" t="str">
            <v>505039</v>
          </cell>
          <cell r="F185" t="str">
            <v>NEFE-05-0005</v>
          </cell>
          <cell r="G185">
            <v>39056</v>
          </cell>
          <cell r="H185" t="str">
            <v>NMIJ</v>
          </cell>
        </row>
        <row r="186">
          <cell r="A186" t="str">
            <v>SE-99127</v>
          </cell>
          <cell r="B186" t="str">
            <v>Termination : 50Ohm 40GHz</v>
          </cell>
          <cell r="C186" t="str">
            <v>Wiltron</v>
          </cell>
          <cell r="D186" t="str">
            <v>28KF50</v>
          </cell>
          <cell r="E186" t="str">
            <v>505015</v>
          </cell>
          <cell r="F186" t="str">
            <v>NEFE-05-0006</v>
          </cell>
          <cell r="G186">
            <v>39056</v>
          </cell>
          <cell r="H186" t="str">
            <v>NMIJ</v>
          </cell>
        </row>
        <row r="187">
          <cell r="A187" t="str">
            <v>SE-99128</v>
          </cell>
          <cell r="B187" t="str">
            <v>Termination : 50Ohm 18GHz</v>
          </cell>
          <cell r="C187" t="str">
            <v>Wiltron</v>
          </cell>
          <cell r="D187" t="str">
            <v>26N50</v>
          </cell>
          <cell r="E187" t="str">
            <v>701032</v>
          </cell>
          <cell r="F187" t="str">
            <v>NEFE-05-0007</v>
          </cell>
          <cell r="G187">
            <v>39056</v>
          </cell>
          <cell r="H187" t="str">
            <v>NMIJ</v>
          </cell>
        </row>
        <row r="188">
          <cell r="A188" t="str">
            <v>SE-99129</v>
          </cell>
          <cell r="B188" t="str">
            <v>Termination : 50Ohm 18GHz</v>
          </cell>
          <cell r="C188" t="str">
            <v>Wiltron</v>
          </cell>
          <cell r="D188" t="str">
            <v>26NF50</v>
          </cell>
          <cell r="E188" t="str">
            <v>701021</v>
          </cell>
          <cell r="F188" t="str">
            <v>NEFE-05-0008</v>
          </cell>
          <cell r="G188">
            <v>39056</v>
          </cell>
          <cell r="H188" t="str">
            <v>NMIJ</v>
          </cell>
        </row>
        <row r="189">
          <cell r="A189" t="str">
            <v>SE-99130</v>
          </cell>
          <cell r="B189" t="str">
            <v>Termination : 75Ohm</v>
          </cell>
          <cell r="C189" t="str">
            <v>Wiltron</v>
          </cell>
          <cell r="D189" t="str">
            <v>26NF75</v>
          </cell>
          <cell r="E189" t="str">
            <v>103029</v>
          </cell>
          <cell r="F189" t="str">
            <v>NEFE-05-0009</v>
          </cell>
          <cell r="G189">
            <v>39056</v>
          </cell>
          <cell r="H189" t="str">
            <v>NMIJ</v>
          </cell>
        </row>
        <row r="190">
          <cell r="A190" t="str">
            <v>SE-99131</v>
          </cell>
          <cell r="B190" t="str">
            <v>Termination : 75Ohm</v>
          </cell>
          <cell r="C190" t="str">
            <v>Wiltron</v>
          </cell>
          <cell r="D190" t="str">
            <v>26N75</v>
          </cell>
          <cell r="E190" t="str">
            <v>201023</v>
          </cell>
          <cell r="F190" t="str">
            <v>NEFE-05-0010</v>
          </cell>
          <cell r="G190">
            <v>39056</v>
          </cell>
          <cell r="H190" t="str">
            <v>NMIJ</v>
          </cell>
        </row>
        <row r="191">
          <cell r="A191" t="str">
            <v>SE-99143</v>
          </cell>
          <cell r="B191" t="str">
            <v>Decade Attenuator : 600/75Ohm Bal</v>
          </cell>
          <cell r="C191" t="str">
            <v>Ando</v>
          </cell>
          <cell r="D191" t="str">
            <v>AL-352</v>
          </cell>
          <cell r="E191" t="str">
            <v>80692404</v>
          </cell>
          <cell r="F191" t="str">
            <v>405-4193</v>
          </cell>
          <cell r="G191">
            <v>38838</v>
          </cell>
          <cell r="H191" t="str">
            <v>NIMT</v>
          </cell>
        </row>
        <row r="192">
          <cell r="A192" t="str">
            <v>SE-99144</v>
          </cell>
          <cell r="B192" t="str">
            <v>Decade Attenuator : 75Ohm</v>
          </cell>
          <cell r="C192" t="str">
            <v>Anritsu</v>
          </cell>
          <cell r="D192" t="str">
            <v>MN61B</v>
          </cell>
          <cell r="E192" t="str">
            <v>M41577</v>
          </cell>
          <cell r="F192" t="str">
            <v>405-4144</v>
          </cell>
          <cell r="G192">
            <v>38838</v>
          </cell>
          <cell r="H192" t="str">
            <v>NIMT</v>
          </cell>
        </row>
        <row r="193">
          <cell r="A193" t="str">
            <v>SE-99146</v>
          </cell>
          <cell r="B193" t="str">
            <v>Power Splitter : 26.5GHz</v>
          </cell>
          <cell r="C193" t="str">
            <v>HP</v>
          </cell>
          <cell r="D193" t="str">
            <v>11667B</v>
          </cell>
          <cell r="E193" t="str">
            <v>11170</v>
          </cell>
          <cell r="F193" t="str">
            <v>406-4146</v>
          </cell>
          <cell r="G193">
            <v>39150</v>
          </cell>
          <cell r="H193" t="str">
            <v>NIMT, NIST, NPL</v>
          </cell>
        </row>
        <row r="194">
          <cell r="A194" t="str">
            <v>SE-99147</v>
          </cell>
          <cell r="B194" t="str">
            <v>Power Splitter 18GHz</v>
          </cell>
          <cell r="C194" t="str">
            <v>HP</v>
          </cell>
          <cell r="D194" t="str">
            <v>11667A</v>
          </cell>
          <cell r="E194" t="str">
            <v>23287</v>
          </cell>
          <cell r="F194" t="str">
            <v>406-4147</v>
          </cell>
          <cell r="G194">
            <v>39150</v>
          </cell>
          <cell r="H194" t="str">
            <v>NIMT, NIST, NPL</v>
          </cell>
        </row>
        <row r="195">
          <cell r="A195" t="str">
            <v>SE-99148</v>
          </cell>
          <cell r="B195" t="str">
            <v>Reflection Bridge : 600Ohm Bal</v>
          </cell>
          <cell r="C195" t="str">
            <v>Anritsu</v>
          </cell>
          <cell r="D195" t="str">
            <v>MA2201A</v>
          </cell>
          <cell r="E195" t="str">
            <v>M07996</v>
          </cell>
          <cell r="F195" t="str">
            <v>Calibration not required</v>
          </cell>
          <cell r="G195">
            <v>0</v>
          </cell>
          <cell r="H195">
            <v>0</v>
          </cell>
        </row>
        <row r="196">
          <cell r="A196" t="str">
            <v>SE-99149</v>
          </cell>
          <cell r="B196" t="str">
            <v>Reflection Bridge : 50Ohm UnBal</v>
          </cell>
          <cell r="C196" t="str">
            <v>Anritsu</v>
          </cell>
          <cell r="D196" t="str">
            <v>MA2401A</v>
          </cell>
          <cell r="E196" t="str">
            <v>M13972</v>
          </cell>
          <cell r="F196" t="str">
            <v>Calibration not required</v>
          </cell>
          <cell r="G196">
            <v>0</v>
          </cell>
          <cell r="H196">
            <v>0</v>
          </cell>
        </row>
        <row r="197">
          <cell r="A197" t="str">
            <v>SE-99150</v>
          </cell>
          <cell r="B197" t="str">
            <v>Reflection Bridge : 75Ohm UnBal</v>
          </cell>
          <cell r="C197" t="str">
            <v>Anritsu</v>
          </cell>
          <cell r="D197" t="str">
            <v>MA2402A</v>
          </cell>
          <cell r="E197" t="str">
            <v>M17186</v>
          </cell>
          <cell r="F197" t="str">
            <v>Calibration not required</v>
          </cell>
          <cell r="G197">
            <v>0</v>
          </cell>
          <cell r="H197">
            <v>0</v>
          </cell>
        </row>
        <row r="198">
          <cell r="A198" t="str">
            <v>SE-99151</v>
          </cell>
          <cell r="B198" t="str">
            <v>Selective Level Meter</v>
          </cell>
          <cell r="C198" t="str">
            <v>Anritsu</v>
          </cell>
          <cell r="D198" t="str">
            <v>ML422C</v>
          </cell>
          <cell r="E198" t="str">
            <v>M61540</v>
          </cell>
          <cell r="F198" t="str">
            <v>405-4151</v>
          </cell>
          <cell r="G198">
            <v>38857</v>
          </cell>
          <cell r="H198" t="str">
            <v>NIMT, NIST, NPL</v>
          </cell>
        </row>
        <row r="199">
          <cell r="A199" t="str">
            <v>SE-99152</v>
          </cell>
          <cell r="B199" t="str">
            <v>Standard Level Calibration Set</v>
          </cell>
          <cell r="C199" t="str">
            <v>Ando</v>
          </cell>
          <cell r="D199" t="str">
            <v>AD-4030</v>
          </cell>
          <cell r="E199" t="str">
            <v>59118501</v>
          </cell>
          <cell r="F199" t="str">
            <v>405-4152</v>
          </cell>
          <cell r="G199">
            <v>38839</v>
          </cell>
          <cell r="H199" t="str">
            <v>NIMT, NIST, NPL</v>
          </cell>
        </row>
        <row r="200">
          <cell r="A200" t="str">
            <v>SE-99153</v>
          </cell>
          <cell r="B200" t="str">
            <v>PAL Vector Scope</v>
          </cell>
          <cell r="C200" t="str">
            <v>Tektronix</v>
          </cell>
          <cell r="D200" t="str">
            <v>521A</v>
          </cell>
          <cell r="E200" t="str">
            <v>302676</v>
          </cell>
          <cell r="F200" t="str">
            <v>405-4153</v>
          </cell>
          <cell r="G200">
            <v>39028</v>
          </cell>
          <cell r="H200" t="str">
            <v>NMIJ</v>
          </cell>
        </row>
        <row r="201">
          <cell r="A201" t="str">
            <v>SE-99154</v>
          </cell>
          <cell r="B201" t="str">
            <v>NTSC Vector Scope</v>
          </cell>
          <cell r="C201" t="str">
            <v>Tektronix</v>
          </cell>
          <cell r="D201" t="str">
            <v>520A</v>
          </cell>
          <cell r="E201" t="str">
            <v>300797</v>
          </cell>
          <cell r="F201" t="str">
            <v>405-4154</v>
          </cell>
          <cell r="G201">
            <v>39028</v>
          </cell>
          <cell r="H201" t="str">
            <v>NMIJ</v>
          </cell>
        </row>
        <row r="202">
          <cell r="A202" t="str">
            <v>SE-99155</v>
          </cell>
          <cell r="B202" t="str">
            <v>NTSC TV Generator</v>
          </cell>
          <cell r="C202" t="str">
            <v>Tektronix</v>
          </cell>
          <cell r="D202" t="str">
            <v>1410</v>
          </cell>
          <cell r="E202" t="str">
            <v>301563</v>
          </cell>
          <cell r="F202" t="str">
            <v>405-4155</v>
          </cell>
          <cell r="G202">
            <v>39028</v>
          </cell>
          <cell r="H202" t="str">
            <v>NMIJ</v>
          </cell>
        </row>
        <row r="203">
          <cell r="A203" t="str">
            <v>SE-99156</v>
          </cell>
          <cell r="B203" t="str">
            <v>PAL TV Generator</v>
          </cell>
          <cell r="C203" t="str">
            <v>Tektronix</v>
          </cell>
          <cell r="D203" t="str">
            <v>1411</v>
          </cell>
          <cell r="E203" t="str">
            <v>B012513</v>
          </cell>
          <cell r="F203" t="str">
            <v>405-4156</v>
          </cell>
          <cell r="G203">
            <v>39028</v>
          </cell>
          <cell r="H203" t="str">
            <v>NMIJ</v>
          </cell>
        </row>
        <row r="204">
          <cell r="A204" t="str">
            <v>SE-99157</v>
          </cell>
          <cell r="B204" t="str">
            <v>Telephone Unit Tester</v>
          </cell>
          <cell r="C204" t="str">
            <v>Ando</v>
          </cell>
          <cell r="D204" t="str">
            <v>AE9303</v>
          </cell>
          <cell r="E204" t="str">
            <v>40144609</v>
          </cell>
          <cell r="F204" t="str">
            <v>405-4157</v>
          </cell>
          <cell r="G204">
            <v>38989</v>
          </cell>
          <cell r="H204" t="str">
            <v>NIMT</v>
          </cell>
        </row>
        <row r="205">
          <cell r="A205" t="str">
            <v>SE-99158</v>
          </cell>
          <cell r="B205" t="str">
            <v>Retardation Coil Set</v>
          </cell>
          <cell r="C205" t="str">
            <v>Oi Electric</v>
          </cell>
          <cell r="D205" t="str">
            <v>RC-101</v>
          </cell>
          <cell r="E205" t="str">
            <v>90369</v>
          </cell>
          <cell r="F205" t="str">
            <v>Calibration not required</v>
          </cell>
          <cell r="G205">
            <v>0</v>
          </cell>
          <cell r="H205">
            <v>0</v>
          </cell>
        </row>
        <row r="206">
          <cell r="A206" t="str">
            <v>SE-99159</v>
          </cell>
          <cell r="B206" t="str">
            <v>Impulse Sender</v>
          </cell>
          <cell r="C206" t="str">
            <v>Ando</v>
          </cell>
          <cell r="D206" t="str">
            <v>AE-3106</v>
          </cell>
          <cell r="E206" t="str">
            <v>75188601</v>
          </cell>
          <cell r="F206" t="str">
            <v>405-4159</v>
          </cell>
          <cell r="G206">
            <v>38939</v>
          </cell>
          <cell r="H206" t="str">
            <v>NIMT</v>
          </cell>
        </row>
        <row r="207">
          <cell r="A207">
            <v>0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</row>
        <row r="208">
          <cell r="A208">
            <v>0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0</v>
          </cell>
          <cell r="H208">
            <v>0</v>
          </cell>
        </row>
        <row r="209">
          <cell r="A209">
            <v>0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</row>
        <row r="210">
          <cell r="A210">
            <v>0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5"/>
      <sheetName val="VER"/>
      <sheetName val="BW"/>
      <sheetName val="HOR"/>
      <sheetName val="Int CAL"/>
      <sheetName val="Std.List"/>
    </sheetNames>
    <sheetDataSet>
      <sheetData sheetId="0">
        <row r="39">
          <cell r="BH39" t="str">
            <v>Mr. Manote Piwnimnual</v>
          </cell>
        </row>
        <row r="40">
          <cell r="BH40" t="str">
            <v>Mr. Supachai Krutklom</v>
          </cell>
        </row>
        <row r="41">
          <cell r="BH41" t="str">
            <v>Ms. Chompoonut Rachchandist</v>
          </cell>
        </row>
        <row r="42">
          <cell r="BH42" t="str">
            <v>Mr. Sermsak Klinnoi</v>
          </cell>
        </row>
        <row r="43">
          <cell r="BH43" t="str">
            <v>Mr. Auttapon Saenkwa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ificate"/>
      <sheetName val="Data Form-1"/>
      <sheetName val="Data Form-2"/>
      <sheetName val="5520A UNCER"/>
      <sheetName val="Verify software 5520A"/>
      <sheetName val="Eq.List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SE-00002</v>
          </cell>
          <cell r="B2" t="str">
            <v>DC Standard</v>
          </cell>
          <cell r="C2" t="str">
            <v>Fluke</v>
          </cell>
          <cell r="D2" t="str">
            <v>732B</v>
          </cell>
          <cell r="E2" t="str">
            <v>7135016</v>
          </cell>
          <cell r="F2" t="str">
            <v>EELG-05/0419</v>
          </cell>
          <cell r="G2">
            <v>38968</v>
          </cell>
          <cell r="H2" t="str">
            <v>NIMT</v>
          </cell>
        </row>
        <row r="3">
          <cell r="A3" t="str">
            <v>SE-00009</v>
          </cell>
          <cell r="B3" t="str">
            <v>Multi-Function Calibrator</v>
          </cell>
          <cell r="C3" t="str">
            <v>Fluke</v>
          </cell>
          <cell r="D3" t="str">
            <v>5720A</v>
          </cell>
          <cell r="E3" t="str">
            <v>6960202</v>
          </cell>
          <cell r="F3" t="str">
            <v>EL-0225/04</v>
          </cell>
          <cell r="G3">
            <v>38745</v>
          </cell>
          <cell r="H3" t="str">
            <v>NIMT</v>
          </cell>
        </row>
        <row r="4">
          <cell r="A4" t="str">
            <v>SE-00018</v>
          </cell>
          <cell r="B4" t="str">
            <v>Digital Multimeter</v>
          </cell>
          <cell r="C4" t="str">
            <v>Yokogawa</v>
          </cell>
          <cell r="D4" t="str">
            <v>732-02</v>
          </cell>
          <cell r="E4" t="str">
            <v>0107084</v>
          </cell>
          <cell r="F4" t="str">
            <v>EELG-05/0418</v>
          </cell>
          <cell r="G4">
            <v>38972</v>
          </cell>
          <cell r="H4" t="str">
            <v>NIMT</v>
          </cell>
        </row>
        <row r="5">
          <cell r="A5" t="str">
            <v>SE-00021</v>
          </cell>
          <cell r="B5" t="str">
            <v>Regulated DC Power Supply</v>
          </cell>
          <cell r="C5" t="str">
            <v>Kikusui</v>
          </cell>
          <cell r="D5" t="str">
            <v>PAK10-100A</v>
          </cell>
          <cell r="E5" t="str">
            <v>AF003867</v>
          </cell>
          <cell r="F5" t="str">
            <v>406-4021</v>
          </cell>
          <cell r="G5">
            <v>39132</v>
          </cell>
          <cell r="H5" t="str">
            <v>NIMT</v>
          </cell>
        </row>
        <row r="6">
          <cell r="A6" t="str">
            <v>SE-00053</v>
          </cell>
          <cell r="B6" t="str">
            <v>Standard Resistor Box</v>
          </cell>
          <cell r="C6" t="str">
            <v>Hydrazine</v>
          </cell>
          <cell r="D6" t="str">
            <v>HVR100-8</v>
          </cell>
          <cell r="E6" t="str">
            <v>003503</v>
          </cell>
          <cell r="F6" t="str">
            <v>405-4053</v>
          </cell>
          <cell r="G6">
            <v>39008</v>
          </cell>
          <cell r="H6" t="str">
            <v>NIST, NMI</v>
          </cell>
        </row>
        <row r="7">
          <cell r="A7" t="str">
            <v>SE-00063</v>
          </cell>
          <cell r="B7" t="str">
            <v>Standard Air Capacitor Set</v>
          </cell>
          <cell r="C7" t="str">
            <v>HP</v>
          </cell>
          <cell r="D7" t="str">
            <v>16380A</v>
          </cell>
          <cell r="E7" t="str">
            <v>1840J01460</v>
          </cell>
          <cell r="F7" t="str">
            <v>EELG-05/0307</v>
          </cell>
          <cell r="G7">
            <v>38920</v>
          </cell>
          <cell r="H7" t="str">
            <v>NMIJ</v>
          </cell>
        </row>
        <row r="8">
          <cell r="A8" t="str">
            <v>SE-00065</v>
          </cell>
          <cell r="B8" t="str">
            <v>Capacitance Standard Set</v>
          </cell>
          <cell r="C8" t="str">
            <v>HP</v>
          </cell>
          <cell r="D8" t="str">
            <v>16380C</v>
          </cell>
          <cell r="E8" t="str">
            <v>2519J00625</v>
          </cell>
          <cell r="F8" t="str">
            <v>EELG-05/0308</v>
          </cell>
          <cell r="G8">
            <v>38920</v>
          </cell>
          <cell r="H8" t="str">
            <v>NMIJ</v>
          </cell>
        </row>
        <row r="9">
          <cell r="A9" t="str">
            <v>SE-00068</v>
          </cell>
          <cell r="B9" t="str">
            <v>4-T Standard Capacitor</v>
          </cell>
          <cell r="C9" t="str">
            <v>Quad Tech</v>
          </cell>
          <cell r="D9" t="str">
            <v>1417</v>
          </cell>
          <cell r="E9" t="str">
            <v>6372400</v>
          </cell>
          <cell r="F9" t="str">
            <v>EL-06-060</v>
          </cell>
          <cell r="G9">
            <v>39457</v>
          </cell>
          <cell r="H9" t="str">
            <v>NIMT</v>
          </cell>
        </row>
        <row r="10">
          <cell r="A10" t="str">
            <v>SE-00082</v>
          </cell>
          <cell r="B10" t="str">
            <v>Digital Oscilloscope</v>
          </cell>
          <cell r="C10" t="str">
            <v>Tektronix</v>
          </cell>
          <cell r="D10" t="str">
            <v>TDS540A</v>
          </cell>
          <cell r="E10" t="str">
            <v>B011579</v>
          </cell>
          <cell r="F10" t="str">
            <v>406-4082</v>
          </cell>
          <cell r="G10">
            <v>39122</v>
          </cell>
          <cell r="H10" t="str">
            <v>NIMT, NIST</v>
          </cell>
        </row>
        <row r="11">
          <cell r="A11" t="str">
            <v>SE-00092</v>
          </cell>
          <cell r="B11" t="str">
            <v>Universal Counter</v>
          </cell>
          <cell r="C11" t="str">
            <v>Advantest</v>
          </cell>
          <cell r="D11" t="str">
            <v>TR5822</v>
          </cell>
          <cell r="E11" t="str">
            <v>30700964</v>
          </cell>
          <cell r="F11" t="str">
            <v>406-4092</v>
          </cell>
          <cell r="G11">
            <v>39198</v>
          </cell>
          <cell r="H11" t="str">
            <v>NIMT, NIST, NPL</v>
          </cell>
        </row>
        <row r="12">
          <cell r="A12" t="str">
            <v>SE-00145</v>
          </cell>
          <cell r="B12" t="str">
            <v>VHF Attenuator</v>
          </cell>
          <cell r="C12" t="str">
            <v>HP</v>
          </cell>
          <cell r="D12" t="str">
            <v>355D</v>
          </cell>
          <cell r="E12" t="str">
            <v>3646A47705</v>
          </cell>
          <cell r="F12" t="str">
            <v>NEFE-05-0001</v>
          </cell>
          <cell r="G12">
            <v>39004</v>
          </cell>
          <cell r="H12" t="str">
            <v>NIMT, NIST, NPL</v>
          </cell>
        </row>
        <row r="13">
          <cell r="A13" t="str">
            <v>SE-01008</v>
          </cell>
          <cell r="B13" t="str">
            <v>Multi-Product Calibrator</v>
          </cell>
          <cell r="C13" t="str">
            <v>Fluke</v>
          </cell>
          <cell r="D13" t="str">
            <v>5520A</v>
          </cell>
          <cell r="E13" t="str">
            <v>7775007</v>
          </cell>
          <cell r="F13" t="str">
            <v>EL-0182/05</v>
          </cell>
          <cell r="G13">
            <v>38953</v>
          </cell>
          <cell r="H13" t="str">
            <v>NIMT</v>
          </cell>
        </row>
        <row r="14">
          <cell r="A14" t="str">
            <v>SE-01019</v>
          </cell>
          <cell r="B14" t="str">
            <v>Digital Voltmeter</v>
          </cell>
          <cell r="C14" t="str">
            <v>HP</v>
          </cell>
          <cell r="D14" t="str">
            <v>3455A</v>
          </cell>
          <cell r="E14" t="str">
            <v>2519A16968</v>
          </cell>
          <cell r="F14" t="str">
            <v>405-4019</v>
          </cell>
          <cell r="G14">
            <v>38954</v>
          </cell>
          <cell r="H14" t="str">
            <v>NIMT</v>
          </cell>
        </row>
        <row r="15">
          <cell r="A15" t="str">
            <v>SE-01020</v>
          </cell>
          <cell r="B15" t="str">
            <v>Digital Multimeter</v>
          </cell>
          <cell r="C15" t="str">
            <v>Agilent</v>
          </cell>
          <cell r="D15" t="str">
            <v>3458A-002</v>
          </cell>
          <cell r="E15" t="str">
            <v>2823A27401</v>
          </cell>
          <cell r="F15" t="str">
            <v>105-3097</v>
          </cell>
          <cell r="G15">
            <v>38857</v>
          </cell>
          <cell r="H15" t="str">
            <v>NIST, NMI</v>
          </cell>
        </row>
        <row r="16">
          <cell r="A16" t="str">
            <v>SE-01029</v>
          </cell>
          <cell r="B16" t="str">
            <v>High Voltage Digitalmeter</v>
          </cell>
          <cell r="C16" t="str">
            <v>Kikusui</v>
          </cell>
          <cell r="D16" t="str">
            <v>149-10A</v>
          </cell>
          <cell r="E16" t="str">
            <v>29031585</v>
          </cell>
          <cell r="F16" t="str">
            <v>EELG-05/0233</v>
          </cell>
          <cell r="G16">
            <v>39215</v>
          </cell>
          <cell r="H16" t="str">
            <v>NMI, NIMT</v>
          </cell>
        </row>
        <row r="17">
          <cell r="A17" t="str">
            <v>SE-01029</v>
          </cell>
          <cell r="B17" t="str">
            <v>High Voltage Digitalmeter</v>
          </cell>
          <cell r="C17" t="str">
            <v>Kikusui</v>
          </cell>
          <cell r="D17" t="str">
            <v>149-10A</v>
          </cell>
          <cell r="E17" t="str">
            <v>29031585</v>
          </cell>
          <cell r="F17" t="str">
            <v>EELG-05/0233</v>
          </cell>
          <cell r="G17">
            <v>39215</v>
          </cell>
          <cell r="H17" t="str">
            <v>NMI, NIMT</v>
          </cell>
        </row>
        <row r="18">
          <cell r="A18" t="str">
            <v>SE-01031</v>
          </cell>
          <cell r="B18" t="str">
            <v>High Voltage Power Ampliflier</v>
          </cell>
          <cell r="C18" t="str">
            <v>Trek</v>
          </cell>
          <cell r="D18" t="str">
            <v>10/10B</v>
          </cell>
          <cell r="E18" t="str">
            <v>560</v>
          </cell>
          <cell r="F18" t="str">
            <v>105-3190</v>
          </cell>
          <cell r="G18">
            <v>38970</v>
          </cell>
          <cell r="H18" t="str">
            <v>NMI, NIMT</v>
          </cell>
        </row>
        <row r="19">
          <cell r="A19" t="str">
            <v>SE-01077</v>
          </cell>
          <cell r="B19" t="str">
            <v>LCR Standard</v>
          </cell>
          <cell r="C19" t="str">
            <v>Sun JEM</v>
          </cell>
          <cell r="D19" t="str">
            <v>6100A</v>
          </cell>
          <cell r="E19" t="str">
            <v>990149</v>
          </cell>
          <cell r="F19" t="str">
            <v>406-4077</v>
          </cell>
          <cell r="G19">
            <v>39259</v>
          </cell>
          <cell r="H19" t="str">
            <v>NIMT, NMIJ</v>
          </cell>
        </row>
        <row r="20">
          <cell r="A20" t="str">
            <v>SE-01083</v>
          </cell>
          <cell r="B20" t="str">
            <v>Oscilloscope Calibrator</v>
          </cell>
          <cell r="C20" t="str">
            <v>Tektronix</v>
          </cell>
          <cell r="D20" t="str">
            <v>TM5003</v>
          </cell>
          <cell r="E20" t="str">
            <v>0010716</v>
          </cell>
          <cell r="F20" t="str">
            <v>Do not used this equipment</v>
          </cell>
          <cell r="G20">
            <v>0</v>
          </cell>
          <cell r="H20">
            <v>0</v>
          </cell>
        </row>
        <row r="21">
          <cell r="A21" t="str">
            <v>SE-01084</v>
          </cell>
          <cell r="B21" t="str">
            <v>Digitizing Oscilloscope</v>
          </cell>
          <cell r="C21" t="str">
            <v>HP</v>
          </cell>
          <cell r="D21" t="str">
            <v>54110D</v>
          </cell>
          <cell r="E21" t="str">
            <v>2733A01047</v>
          </cell>
          <cell r="F21" t="str">
            <v>406-4084</v>
          </cell>
          <cell r="G21">
            <v>39146</v>
          </cell>
          <cell r="H21" t="str">
            <v>NIMT, NIST</v>
          </cell>
        </row>
        <row r="22">
          <cell r="A22" t="str">
            <v>SE-02041</v>
          </cell>
          <cell r="B22" t="str">
            <v>Standard Resistor : 1Ω</v>
          </cell>
          <cell r="C22" t="str">
            <v>Yokogawa</v>
          </cell>
          <cell r="D22" t="str">
            <v>2782-1</v>
          </cell>
          <cell r="E22" t="str">
            <v>N70G37</v>
          </cell>
          <cell r="F22" t="str">
            <v>406-4041</v>
          </cell>
          <cell r="G22">
            <v>39259</v>
          </cell>
          <cell r="H22" t="str">
            <v>NIMT</v>
          </cell>
        </row>
        <row r="23">
          <cell r="A23" t="str">
            <v>SE-02043</v>
          </cell>
          <cell r="B23" t="str">
            <v>Standard Resistor : 10Ω</v>
          </cell>
          <cell r="C23" t="str">
            <v>Yokogawa</v>
          </cell>
          <cell r="D23">
            <v>2782</v>
          </cell>
          <cell r="E23" t="str">
            <v>N70E82</v>
          </cell>
          <cell r="F23" t="str">
            <v>405-4043</v>
          </cell>
          <cell r="G23">
            <v>38959</v>
          </cell>
          <cell r="H23" t="str">
            <v>NIMT</v>
          </cell>
        </row>
        <row r="24">
          <cell r="A24" t="str">
            <v>SE-02045</v>
          </cell>
          <cell r="B24" t="str">
            <v>Standard Resistor : 100Ω</v>
          </cell>
          <cell r="C24" t="str">
            <v>Yokogawa</v>
          </cell>
          <cell r="D24">
            <v>2782</v>
          </cell>
          <cell r="E24" t="str">
            <v>N0D70</v>
          </cell>
          <cell r="F24" t="str">
            <v>405-4045</v>
          </cell>
          <cell r="G24">
            <v>38959</v>
          </cell>
          <cell r="H24" t="str">
            <v>NIMT</v>
          </cell>
        </row>
        <row r="25">
          <cell r="A25" t="str">
            <v>SE-02054</v>
          </cell>
          <cell r="B25" t="str">
            <v>Standard Resistor : 100GΩ</v>
          </cell>
          <cell r="C25" t="str">
            <v>Advantest</v>
          </cell>
          <cell r="D25" t="str">
            <v>TR45-11</v>
          </cell>
          <cell r="E25" t="str">
            <v>30820002</v>
          </cell>
          <cell r="F25" t="str">
            <v>EL-0259/03</v>
          </cell>
          <cell r="G25">
            <v>39071</v>
          </cell>
          <cell r="H25" t="str">
            <v>NIMT</v>
          </cell>
        </row>
        <row r="26">
          <cell r="A26" t="str">
            <v>SE-02055</v>
          </cell>
          <cell r="B26" t="str">
            <v>Standard Resistor : 1kΩ</v>
          </cell>
          <cell r="C26" t="str">
            <v>Yokogawa</v>
          </cell>
          <cell r="D26" t="str">
            <v>2782-1k</v>
          </cell>
          <cell r="E26" t="str">
            <v>N0D79</v>
          </cell>
          <cell r="F26" t="str">
            <v>EL-0090/06</v>
          </cell>
          <cell r="G26">
            <v>39559</v>
          </cell>
          <cell r="H26" t="str">
            <v>NIMT</v>
          </cell>
        </row>
        <row r="27">
          <cell r="A27" t="str">
            <v>SE-02056</v>
          </cell>
          <cell r="B27" t="str">
            <v>Standard Resistor : 1TΩ</v>
          </cell>
          <cell r="C27" t="str">
            <v>Advantest</v>
          </cell>
          <cell r="D27" t="str">
            <v>TR45-12</v>
          </cell>
          <cell r="E27" t="str">
            <v>30980009</v>
          </cell>
          <cell r="F27" t="str">
            <v>EL-0258/03</v>
          </cell>
          <cell r="G27">
            <v>39071</v>
          </cell>
          <cell r="H27" t="str">
            <v>NIMT</v>
          </cell>
        </row>
        <row r="28">
          <cell r="A28" t="str">
            <v>SE-02080</v>
          </cell>
          <cell r="B28" t="str">
            <v>CD Jitter calibrator</v>
          </cell>
          <cell r="C28" t="str">
            <v>Act Electronics</v>
          </cell>
          <cell r="D28" t="str">
            <v>3901</v>
          </cell>
          <cell r="E28" t="str">
            <v>D1KF0117</v>
          </cell>
          <cell r="F28" t="str">
            <v>406-4080</v>
          </cell>
          <cell r="G28">
            <v>39169</v>
          </cell>
          <cell r="H28" t="str">
            <v>NIMT</v>
          </cell>
        </row>
        <row r="29">
          <cell r="A29" t="str">
            <v>SE-02108</v>
          </cell>
          <cell r="B29" t="str">
            <v>RF Power Meter</v>
          </cell>
          <cell r="C29" t="str">
            <v>HP</v>
          </cell>
          <cell r="D29" t="str">
            <v>436A</v>
          </cell>
          <cell r="E29" t="str">
            <v>2347A17119</v>
          </cell>
          <cell r="F29" t="str">
            <v>406-4108</v>
          </cell>
          <cell r="G29">
            <v>39208</v>
          </cell>
          <cell r="H29" t="str">
            <v>NIMT, NIST, NPL</v>
          </cell>
        </row>
        <row r="30">
          <cell r="A30" t="str">
            <v>SE-02120</v>
          </cell>
          <cell r="B30" t="str">
            <v>Power Sensor : 50Ω</v>
          </cell>
          <cell r="C30" t="str">
            <v>HP</v>
          </cell>
          <cell r="D30" t="str">
            <v>8484A</v>
          </cell>
          <cell r="E30" t="str">
            <v>2645A26129</v>
          </cell>
          <cell r="F30" t="str">
            <v>104-4005</v>
          </cell>
          <cell r="G30">
            <v>38794</v>
          </cell>
          <cell r="H30" t="str">
            <v>NIST, NPL</v>
          </cell>
        </row>
        <row r="31">
          <cell r="A31" t="str">
            <v>SE-02121</v>
          </cell>
          <cell r="B31" t="str">
            <v>Power Sensor : 50Ω</v>
          </cell>
          <cell r="C31" t="str">
            <v>HP</v>
          </cell>
          <cell r="D31" t="str">
            <v>8481A</v>
          </cell>
          <cell r="E31" t="str">
            <v>US37292380</v>
          </cell>
          <cell r="F31" t="str">
            <v>104-4006</v>
          </cell>
          <cell r="G31">
            <v>38794</v>
          </cell>
          <cell r="H31" t="str">
            <v>NIST, NPL</v>
          </cell>
        </row>
        <row r="32">
          <cell r="A32" t="str">
            <v>SE-02132</v>
          </cell>
          <cell r="B32" t="str">
            <v>7mm Calibration Kit</v>
          </cell>
          <cell r="C32" t="str">
            <v>HP</v>
          </cell>
          <cell r="D32" t="str">
            <v>85031B</v>
          </cell>
          <cell r="E32" t="str">
            <v>SE02132</v>
          </cell>
          <cell r="F32" t="str">
            <v>406-4132</v>
          </cell>
          <cell r="G32">
            <v>39161</v>
          </cell>
          <cell r="H32" t="str">
            <v>NIMT, NIST, NPL</v>
          </cell>
        </row>
        <row r="33">
          <cell r="A33" t="str">
            <v>SE-02133</v>
          </cell>
          <cell r="B33" t="str">
            <v>Type N Calibration Kit</v>
          </cell>
          <cell r="C33" t="str">
            <v>HP</v>
          </cell>
          <cell r="D33" t="str">
            <v>85032B</v>
          </cell>
          <cell r="E33" t="str">
            <v>SE02133</v>
          </cell>
          <cell r="F33" t="str">
            <v>406-4133</v>
          </cell>
          <cell r="G33">
            <v>39150</v>
          </cell>
          <cell r="H33" t="str">
            <v>NIMT, NIST, NPL</v>
          </cell>
        </row>
        <row r="34">
          <cell r="A34" t="str">
            <v>SE-02134</v>
          </cell>
          <cell r="B34" t="str">
            <v>75Ohm Calibration Kit</v>
          </cell>
          <cell r="C34" t="str">
            <v>HP</v>
          </cell>
          <cell r="D34" t="str">
            <v>85036B</v>
          </cell>
          <cell r="E34" t="str">
            <v>04336 &amp; 03499</v>
          </cell>
          <cell r="F34" t="str">
            <v>405-4134</v>
          </cell>
          <cell r="G34">
            <v>38800</v>
          </cell>
          <cell r="H34" t="str">
            <v>NIMT, NIST, NPL</v>
          </cell>
        </row>
        <row r="35">
          <cell r="A35" t="str">
            <v>SE-02135</v>
          </cell>
          <cell r="B35" t="str">
            <v>RF Fixed Attenuator : 3dB</v>
          </cell>
          <cell r="C35" t="str">
            <v>HP</v>
          </cell>
          <cell r="D35" t="str">
            <v>8492A-003</v>
          </cell>
          <cell r="E35" t="str">
            <v>06974</v>
          </cell>
          <cell r="F35" t="str">
            <v>406-4135</v>
          </cell>
          <cell r="G35">
            <v>39197</v>
          </cell>
          <cell r="H35" t="str">
            <v>NIMT, NIST, NPL</v>
          </cell>
        </row>
        <row r="36">
          <cell r="A36" t="str">
            <v>SE-02136</v>
          </cell>
          <cell r="B36" t="str">
            <v>RF Fixed Attenuator : 6dB</v>
          </cell>
          <cell r="C36" t="str">
            <v>HP</v>
          </cell>
          <cell r="D36" t="str">
            <v>8492A-006</v>
          </cell>
          <cell r="E36" t="str">
            <v>4825</v>
          </cell>
          <cell r="F36" t="str">
            <v>406-4136</v>
          </cell>
          <cell r="G36">
            <v>39197</v>
          </cell>
          <cell r="H36" t="str">
            <v>NIMT, NIST, NPL</v>
          </cell>
        </row>
        <row r="37">
          <cell r="A37" t="str">
            <v>SE-02137</v>
          </cell>
          <cell r="B37" t="str">
            <v>RF Fixed Attenuator : 6dB</v>
          </cell>
          <cell r="C37" t="str">
            <v>Tektronix</v>
          </cell>
          <cell r="D37" t="str">
            <v>011-0069-02</v>
          </cell>
          <cell r="E37" t="str">
            <v>---</v>
          </cell>
          <cell r="F37" t="str">
            <v>406-4137</v>
          </cell>
          <cell r="G37">
            <v>39263</v>
          </cell>
          <cell r="H37" t="str">
            <v>NIMT, NIST, NPL</v>
          </cell>
        </row>
        <row r="38">
          <cell r="A38" t="str">
            <v>SE-02138</v>
          </cell>
          <cell r="B38" t="str">
            <v>RF Fixed Attenuator : 10dB</v>
          </cell>
          <cell r="C38" t="str">
            <v>HP</v>
          </cell>
          <cell r="D38" t="str">
            <v>8492A-010</v>
          </cell>
          <cell r="E38" t="str">
            <v>6035</v>
          </cell>
          <cell r="F38" t="str">
            <v>406-4138</v>
          </cell>
          <cell r="G38">
            <v>39197</v>
          </cell>
          <cell r="H38" t="str">
            <v>NIMT, NIST, NPL</v>
          </cell>
        </row>
        <row r="39">
          <cell r="A39" t="str">
            <v>SE-02139</v>
          </cell>
          <cell r="B39" t="str">
            <v>RF Fixed Attenuator : 14dB</v>
          </cell>
          <cell r="C39" t="str">
            <v>Tektronix</v>
          </cell>
          <cell r="D39" t="str">
            <v>011-0060-02</v>
          </cell>
          <cell r="E39" t="str">
            <v>---</v>
          </cell>
          <cell r="F39" t="str">
            <v>406-4139</v>
          </cell>
          <cell r="G39">
            <v>39263</v>
          </cell>
          <cell r="H39" t="str">
            <v>NIMT, NIST, NPL</v>
          </cell>
        </row>
        <row r="40">
          <cell r="A40" t="str">
            <v>SE-02140</v>
          </cell>
          <cell r="B40" t="str">
            <v>RF Fixed Attenuator : 20dB</v>
          </cell>
          <cell r="C40" t="str">
            <v>HP</v>
          </cell>
          <cell r="D40" t="str">
            <v>8492A-020</v>
          </cell>
          <cell r="E40" t="str">
            <v>12399</v>
          </cell>
          <cell r="F40" t="str">
            <v>406-4140</v>
          </cell>
          <cell r="G40">
            <v>39197</v>
          </cell>
          <cell r="H40" t="str">
            <v>NIMT, NIST, NPL</v>
          </cell>
        </row>
        <row r="41">
          <cell r="A41" t="str">
            <v>SE-02141</v>
          </cell>
          <cell r="B41" t="str">
            <v>RF Fixed Attenuator : 20dB</v>
          </cell>
          <cell r="C41" t="str">
            <v>Tektronix</v>
          </cell>
          <cell r="D41" t="str">
            <v>011-0059-02</v>
          </cell>
          <cell r="E41" t="str">
            <v>---</v>
          </cell>
          <cell r="F41" t="str">
            <v>406-4141</v>
          </cell>
          <cell r="G41">
            <v>39263</v>
          </cell>
          <cell r="H41" t="str">
            <v>NIMT, NIST, NPL</v>
          </cell>
        </row>
        <row r="42">
          <cell r="A42" t="str">
            <v>SE-02142</v>
          </cell>
          <cell r="B42" t="str">
            <v>RF Fixed Attenuator : 20dB</v>
          </cell>
          <cell r="C42" t="str">
            <v>Tektronix</v>
          </cell>
          <cell r="D42" t="str">
            <v>011-0059-02</v>
          </cell>
          <cell r="E42" t="str">
            <v>---</v>
          </cell>
          <cell r="F42" t="str">
            <v>406-4142</v>
          </cell>
          <cell r="G42">
            <v>39263</v>
          </cell>
          <cell r="H42" t="str">
            <v>NIMT, NIST, NPL</v>
          </cell>
        </row>
        <row r="43">
          <cell r="A43" t="str">
            <v>SE-02160</v>
          </cell>
          <cell r="B43" t="str">
            <v>Stereo Signal Demodulator</v>
          </cell>
          <cell r="C43" t="str">
            <v>Meguro</v>
          </cell>
          <cell r="D43" t="str">
            <v>MDA456A</v>
          </cell>
          <cell r="E43" t="str">
            <v>71020150</v>
          </cell>
          <cell r="F43" t="str">
            <v>406-4160</v>
          </cell>
          <cell r="G43">
            <v>39120</v>
          </cell>
          <cell r="H43" t="str">
            <v>NIMT, NIST, NPL</v>
          </cell>
        </row>
        <row r="44">
          <cell r="A44" t="str">
            <v>SE-02161</v>
          </cell>
          <cell r="B44" t="str">
            <v>Digital Multimeter</v>
          </cell>
          <cell r="C44" t="str">
            <v>HP</v>
          </cell>
          <cell r="D44" t="str">
            <v>3478A</v>
          </cell>
          <cell r="E44" t="str">
            <v>2911A58311</v>
          </cell>
          <cell r="F44" t="str">
            <v>Do not used this equipment</v>
          </cell>
          <cell r="G44">
            <v>0</v>
          </cell>
          <cell r="H44">
            <v>0</v>
          </cell>
        </row>
        <row r="45">
          <cell r="A45" t="str">
            <v>SE-02162</v>
          </cell>
          <cell r="B45" t="str">
            <v>Oscilloscope</v>
          </cell>
          <cell r="C45" t="str">
            <v>Panasonic</v>
          </cell>
          <cell r="D45" t="str">
            <v>VP-5512A</v>
          </cell>
          <cell r="E45" t="str">
            <v>059299D125</v>
          </cell>
          <cell r="F45" t="str">
            <v>Do not used this equipment</v>
          </cell>
          <cell r="G45">
            <v>0</v>
          </cell>
          <cell r="H45">
            <v>0</v>
          </cell>
        </row>
        <row r="46">
          <cell r="A46" t="str">
            <v>SE-03007</v>
          </cell>
          <cell r="B46" t="str">
            <v>Multi-Function Calibrator</v>
          </cell>
          <cell r="C46" t="str">
            <v>Fluke</v>
          </cell>
          <cell r="D46" t="str">
            <v>5700A+WB</v>
          </cell>
          <cell r="E46" t="str">
            <v>4870012</v>
          </cell>
          <cell r="F46" t="str">
            <v>405-4007</v>
          </cell>
          <cell r="G46">
            <v>38910</v>
          </cell>
          <cell r="H46" t="str">
            <v>NIMT, NIST</v>
          </cell>
        </row>
        <row r="47">
          <cell r="A47" t="str">
            <v>SE-03163</v>
          </cell>
          <cell r="B47" t="str">
            <v>Digital Multimeter</v>
          </cell>
          <cell r="C47" t="str">
            <v>Tektronix</v>
          </cell>
          <cell r="D47" t="str">
            <v>DM2510G</v>
          </cell>
          <cell r="E47" t="str">
            <v>TW50382</v>
          </cell>
          <cell r="F47" t="str">
            <v>Do not used this equipment</v>
          </cell>
          <cell r="G47">
            <v>0</v>
          </cell>
          <cell r="H47">
            <v>0</v>
          </cell>
        </row>
        <row r="48">
          <cell r="A48" t="str">
            <v>SE-03164</v>
          </cell>
          <cell r="B48" t="str">
            <v>Digital Multimeter</v>
          </cell>
          <cell r="C48" t="str">
            <v>Fluke</v>
          </cell>
          <cell r="D48" t="str">
            <v>8840A</v>
          </cell>
          <cell r="E48" t="str">
            <v>5061032</v>
          </cell>
          <cell r="F48" t="str">
            <v>Do not used this equipment</v>
          </cell>
          <cell r="G48">
            <v>0</v>
          </cell>
          <cell r="H48">
            <v>0</v>
          </cell>
        </row>
        <row r="49">
          <cell r="A49" t="str">
            <v>SE-03165</v>
          </cell>
          <cell r="B49" t="str">
            <v>Universal Counter</v>
          </cell>
          <cell r="C49" t="str">
            <v>Agilent</v>
          </cell>
          <cell r="D49" t="str">
            <v>53132A</v>
          </cell>
          <cell r="E49" t="str">
            <v>SG40003568</v>
          </cell>
          <cell r="F49" t="str">
            <v>EEH-05/0375</v>
          </cell>
          <cell r="G49">
            <v>38881</v>
          </cell>
          <cell r="H49" t="str">
            <v>NIMT, NIST, NPL</v>
          </cell>
        </row>
        <row r="50">
          <cell r="A50" t="str">
            <v>SE-03166</v>
          </cell>
          <cell r="B50" t="str">
            <v>Fixed Attenuator : 30dB</v>
          </cell>
          <cell r="C50" t="str">
            <v>Agilent</v>
          </cell>
          <cell r="D50" t="str">
            <v>8493C-030</v>
          </cell>
          <cell r="E50" t="str">
            <v>58665</v>
          </cell>
          <cell r="F50" t="str">
            <v>8493C58665</v>
          </cell>
          <cell r="G50">
            <v>38847</v>
          </cell>
          <cell r="H50" t="str">
            <v>NIST</v>
          </cell>
        </row>
        <row r="51">
          <cell r="A51" t="str">
            <v>SE-03167</v>
          </cell>
          <cell r="B51" t="str">
            <v>Fixed Attenuator : 40dB</v>
          </cell>
          <cell r="C51" t="str">
            <v>Agilent</v>
          </cell>
          <cell r="D51" t="str">
            <v>8493C-040</v>
          </cell>
          <cell r="E51" t="str">
            <v>59204</v>
          </cell>
          <cell r="F51" t="str">
            <v>8493C59204</v>
          </cell>
          <cell r="G51">
            <v>38847</v>
          </cell>
          <cell r="H51" t="str">
            <v>NIST</v>
          </cell>
        </row>
        <row r="52">
          <cell r="A52" t="str">
            <v>SE-03168</v>
          </cell>
          <cell r="B52" t="str">
            <v>Spectrum Analyzer</v>
          </cell>
          <cell r="C52" t="str">
            <v>Advantest</v>
          </cell>
          <cell r="D52" t="str">
            <v>R3465</v>
          </cell>
          <cell r="E52" t="str">
            <v>52420086</v>
          </cell>
          <cell r="F52" t="str">
            <v>405-4168</v>
          </cell>
          <cell r="G52">
            <v>38901</v>
          </cell>
          <cell r="H52" t="str">
            <v>NIMT, NIST, NPL</v>
          </cell>
        </row>
        <row r="53">
          <cell r="A53" t="str">
            <v>SE-03169</v>
          </cell>
          <cell r="B53" t="str">
            <v>Synthesized Func/Sweep Gen.</v>
          </cell>
          <cell r="C53" t="str">
            <v>HP</v>
          </cell>
          <cell r="D53" t="str">
            <v>3325B</v>
          </cell>
          <cell r="E53" t="str">
            <v>2847A05348</v>
          </cell>
          <cell r="F53" t="str">
            <v>405-4169</v>
          </cell>
          <cell r="G53">
            <v>38901</v>
          </cell>
          <cell r="H53" t="str">
            <v>NIMT, NIST, NPL</v>
          </cell>
        </row>
        <row r="54">
          <cell r="A54" t="str">
            <v>SE-03170</v>
          </cell>
          <cell r="B54" t="str">
            <v>Standard Resistor : 100kΩ</v>
          </cell>
          <cell r="C54" t="str">
            <v>Yokogawa</v>
          </cell>
          <cell r="D54" t="str">
            <v>2792-100k</v>
          </cell>
          <cell r="E54" t="str">
            <v>N74A10</v>
          </cell>
          <cell r="F54" t="str">
            <v>EL-0091/06</v>
          </cell>
          <cell r="G54">
            <v>39203</v>
          </cell>
          <cell r="H54" t="str">
            <v>NIMT</v>
          </cell>
        </row>
        <row r="55">
          <cell r="A55" t="str">
            <v>SE-03171</v>
          </cell>
          <cell r="B55" t="str">
            <v>Standard Resistor : 10kΩ</v>
          </cell>
          <cell r="C55" t="str">
            <v>Yokogawa</v>
          </cell>
          <cell r="D55" t="str">
            <v>2782-10k</v>
          </cell>
          <cell r="E55" t="str">
            <v>N9K123</v>
          </cell>
          <cell r="F55" t="str">
            <v>405-4171</v>
          </cell>
          <cell r="G55">
            <v>39073</v>
          </cell>
          <cell r="H55" t="str">
            <v>NIMT</v>
          </cell>
        </row>
        <row r="56">
          <cell r="A56" t="str">
            <v>SE-03172</v>
          </cell>
          <cell r="B56" t="str">
            <v>Calibration Standard</v>
          </cell>
          <cell r="C56" t="str">
            <v>HP</v>
          </cell>
          <cell r="D56" t="str">
            <v>16074A</v>
          </cell>
          <cell r="E56" t="str">
            <v>2325J00540</v>
          </cell>
          <cell r="F56" t="str">
            <v>405-4172</v>
          </cell>
          <cell r="G56">
            <v>38939</v>
          </cell>
          <cell r="H56" t="str">
            <v>NIMT, NMIJ</v>
          </cell>
        </row>
        <row r="57">
          <cell r="A57" t="str">
            <v>SE-04173</v>
          </cell>
          <cell r="B57" t="str">
            <v>Digital Multimeter</v>
          </cell>
          <cell r="C57" t="str">
            <v>Agilent</v>
          </cell>
          <cell r="D57" t="str">
            <v>34401A</v>
          </cell>
          <cell r="E57" t="str">
            <v>MY41051778</v>
          </cell>
          <cell r="F57" t="str">
            <v>EELG-05/0309</v>
          </cell>
          <cell r="G57">
            <v>38921</v>
          </cell>
          <cell r="H57" t="str">
            <v>NIMT</v>
          </cell>
        </row>
        <row r="58">
          <cell r="A58" t="str">
            <v>SE-04174</v>
          </cell>
          <cell r="B58" t="str">
            <v>Multi-Product Calibrator</v>
          </cell>
          <cell r="C58" t="str">
            <v>Fluke</v>
          </cell>
          <cell r="D58" t="str">
            <v>5520A+SC600</v>
          </cell>
          <cell r="E58" t="str">
            <v>7395202</v>
          </cell>
          <cell r="F58" t="str">
            <v>405-4174</v>
          </cell>
          <cell r="G58">
            <v>38988</v>
          </cell>
          <cell r="H58" t="str">
            <v>NIMT</v>
          </cell>
        </row>
        <row r="59">
          <cell r="A59" t="str">
            <v>SE-04175</v>
          </cell>
          <cell r="B59" t="str">
            <v>VSA Series Transmitter Tester</v>
          </cell>
          <cell r="C59" t="str">
            <v>HP</v>
          </cell>
          <cell r="D59" t="str">
            <v>E4406A</v>
          </cell>
          <cell r="E59" t="str">
            <v>US39480731</v>
          </cell>
          <cell r="F59" t="str">
            <v>405-4175</v>
          </cell>
          <cell r="G59">
            <v>39020</v>
          </cell>
          <cell r="H59" t="str">
            <v>NIMT, NIST, NPL</v>
          </cell>
        </row>
        <row r="60">
          <cell r="A60" t="str">
            <v>SE-04176</v>
          </cell>
          <cell r="B60" t="str">
            <v>8360 Series Synthesized Sweeper</v>
          </cell>
          <cell r="C60" t="str">
            <v>HP</v>
          </cell>
          <cell r="D60" t="str">
            <v>83620A</v>
          </cell>
          <cell r="E60" t="str">
            <v>3009A00390</v>
          </cell>
          <cell r="F60" t="str">
            <v>405-4176</v>
          </cell>
          <cell r="G60">
            <v>38990</v>
          </cell>
          <cell r="H60" t="str">
            <v>NIMT, NIST, NPL</v>
          </cell>
        </row>
        <row r="61">
          <cell r="A61" t="str">
            <v>SE-04177</v>
          </cell>
          <cell r="B61" t="str">
            <v>ESG-D Series Signal Generator</v>
          </cell>
          <cell r="C61" t="str">
            <v>HP</v>
          </cell>
          <cell r="D61" t="str">
            <v>E4433B</v>
          </cell>
          <cell r="E61" t="str">
            <v>US39341036</v>
          </cell>
          <cell r="F61" t="str">
            <v>405-4177</v>
          </cell>
          <cell r="G61">
            <v>38990</v>
          </cell>
          <cell r="H61" t="str">
            <v>NIMT, NIST, NPL</v>
          </cell>
        </row>
        <row r="62">
          <cell r="A62" t="str">
            <v>SE-04178</v>
          </cell>
          <cell r="B62" t="str">
            <v>RF Power Meter</v>
          </cell>
          <cell r="C62" t="str">
            <v>HP</v>
          </cell>
          <cell r="D62" t="str">
            <v>E4419B</v>
          </cell>
          <cell r="E62" t="str">
            <v>GB39290462</v>
          </cell>
          <cell r="F62" t="str">
            <v>405-4178</v>
          </cell>
          <cell r="G62">
            <v>38990</v>
          </cell>
          <cell r="H62" t="str">
            <v>NIMT, NIST, NPL</v>
          </cell>
        </row>
        <row r="63">
          <cell r="A63" t="str">
            <v>SE-04179</v>
          </cell>
          <cell r="B63" t="str">
            <v>AC Measurement System</v>
          </cell>
          <cell r="C63" t="str">
            <v>Fluke</v>
          </cell>
          <cell r="D63" t="str">
            <v>5790A+WB</v>
          </cell>
          <cell r="E63" t="str">
            <v>5510033</v>
          </cell>
          <cell r="F63" t="str">
            <v>EL-0206/05</v>
          </cell>
          <cell r="G63">
            <v>39477</v>
          </cell>
          <cell r="H63" t="str">
            <v>NIMT</v>
          </cell>
        </row>
        <row r="64">
          <cell r="A64" t="str">
            <v>SE-05180</v>
          </cell>
          <cell r="B64" t="str">
            <v>Clamp Meter</v>
          </cell>
          <cell r="C64" t="str">
            <v>YUGO</v>
          </cell>
          <cell r="D64" t="str">
            <v>M9912</v>
          </cell>
          <cell r="E64" t="str">
            <v>20010315361</v>
          </cell>
          <cell r="F64" t="str">
            <v>406-4180</v>
          </cell>
          <cell r="G64">
            <v>39176</v>
          </cell>
          <cell r="H64" t="str">
            <v>NIMT</v>
          </cell>
        </row>
        <row r="65">
          <cell r="A65" t="str">
            <v>SE-05181</v>
          </cell>
          <cell r="B65" t="str">
            <v>Power Sensor : 75Ohm</v>
          </cell>
          <cell r="C65" t="str">
            <v>Agilent</v>
          </cell>
          <cell r="D65" t="str">
            <v>8483A</v>
          </cell>
          <cell r="E65" t="str">
            <v>MY41090490</v>
          </cell>
          <cell r="F65" t="str">
            <v>20050603</v>
          </cell>
          <cell r="G65">
            <v>39236</v>
          </cell>
          <cell r="H65" t="str">
            <v>NIST</v>
          </cell>
        </row>
        <row r="66">
          <cell r="A66" t="str">
            <v>SE-05182</v>
          </cell>
          <cell r="B66" t="str">
            <v>Measuring Receiver</v>
          </cell>
          <cell r="C66" t="str">
            <v>HP</v>
          </cell>
          <cell r="D66" t="str">
            <v>8902A</v>
          </cell>
          <cell r="E66" t="str">
            <v>2621A01048</v>
          </cell>
          <cell r="F66" t="str">
            <v>406-4182</v>
          </cell>
          <cell r="G66">
            <v>0</v>
          </cell>
          <cell r="H66" t="str">
            <v>NIMT, NIST, NPL</v>
          </cell>
        </row>
        <row r="67">
          <cell r="A67" t="str">
            <v>SE-05183</v>
          </cell>
          <cell r="B67" t="str">
            <v>8360 Series Synthesized Sweeper</v>
          </cell>
          <cell r="C67" t="str">
            <v>HP</v>
          </cell>
          <cell r="D67" t="str">
            <v>83640A</v>
          </cell>
          <cell r="E67" t="str">
            <v>3339A00733</v>
          </cell>
          <cell r="F67" t="str">
            <v>405-4183</v>
          </cell>
          <cell r="G67">
            <v>0</v>
          </cell>
          <cell r="H67" t="str">
            <v>NIMT, NIST, NPL</v>
          </cell>
        </row>
        <row r="68">
          <cell r="A68" t="str">
            <v>SE-05184</v>
          </cell>
          <cell r="B68" t="str">
            <v>Spectrum Analyzer</v>
          </cell>
          <cell r="C68" t="str">
            <v>HP</v>
          </cell>
          <cell r="D68" t="str">
            <v>8564E</v>
          </cell>
          <cell r="E68" t="str">
            <v>3517A00332</v>
          </cell>
          <cell r="F68" t="str">
            <v>406-4184</v>
          </cell>
          <cell r="G68">
            <v>0</v>
          </cell>
          <cell r="H68" t="str">
            <v>NIMT, NIST, NPL</v>
          </cell>
        </row>
        <row r="69">
          <cell r="A69" t="str">
            <v>SE-05185</v>
          </cell>
          <cell r="B69" t="str">
            <v>RF Power Meter</v>
          </cell>
          <cell r="C69" t="str">
            <v>Anritsu</v>
          </cell>
          <cell r="D69" t="str">
            <v>ML4803A</v>
          </cell>
          <cell r="E69" t="str">
            <v>M74646</v>
          </cell>
          <cell r="F69" t="str">
            <v>406-4185</v>
          </cell>
          <cell r="G69">
            <v>0</v>
          </cell>
          <cell r="H69" t="str">
            <v>NIMT, NIST, NPL</v>
          </cell>
        </row>
        <row r="70">
          <cell r="A70" t="str">
            <v>SE-05186</v>
          </cell>
          <cell r="B70" t="str">
            <v>Power Sensor : 50Ω</v>
          </cell>
          <cell r="C70" t="str">
            <v>Agilent</v>
          </cell>
          <cell r="D70" t="str">
            <v>E9301A</v>
          </cell>
          <cell r="E70" t="str">
            <v>US39212066</v>
          </cell>
          <cell r="F70" t="str">
            <v>00162470</v>
          </cell>
          <cell r="G70">
            <v>38920</v>
          </cell>
          <cell r="H70" t="str">
            <v>NMIJ</v>
          </cell>
        </row>
        <row r="71">
          <cell r="A71" t="str">
            <v>SE-05187</v>
          </cell>
          <cell r="B71" t="str">
            <v>Metal Clad Resistor: 0.01Ω</v>
          </cell>
          <cell r="C71" t="str">
            <v>PCN</v>
          </cell>
          <cell r="D71" t="str">
            <v>RH250M4</v>
          </cell>
          <cell r="E71" t="str">
            <v>T004</v>
          </cell>
          <cell r="F71" t="str">
            <v>406-4187</v>
          </cell>
          <cell r="G71">
            <v>39086</v>
          </cell>
          <cell r="H71" t="str">
            <v>NIMT</v>
          </cell>
        </row>
        <row r="72">
          <cell r="A72" t="str">
            <v>SE-05188</v>
          </cell>
          <cell r="B72" t="str">
            <v>Metal Clad Resistor: 0.005Ω</v>
          </cell>
          <cell r="C72" t="str">
            <v>PCN</v>
          </cell>
          <cell r="D72" t="str">
            <v>RH250M4</v>
          </cell>
          <cell r="E72" t="str">
            <v>T005</v>
          </cell>
          <cell r="F72" t="str">
            <v>406-4188</v>
          </cell>
          <cell r="G72">
            <v>39086</v>
          </cell>
          <cell r="H72" t="str">
            <v>NIMT</v>
          </cell>
        </row>
        <row r="73">
          <cell r="A73" t="str">
            <v>SE-05189</v>
          </cell>
          <cell r="B73" t="str">
            <v>Metal Clad Resistor: 0.001Ω</v>
          </cell>
          <cell r="C73" t="str">
            <v>PCN</v>
          </cell>
          <cell r="D73" t="str">
            <v>RH250M4</v>
          </cell>
          <cell r="E73" t="str">
            <v>T006</v>
          </cell>
          <cell r="F73" t="str">
            <v>406-4189</v>
          </cell>
          <cell r="G73">
            <v>39086</v>
          </cell>
          <cell r="H73" t="str">
            <v>NIMT</v>
          </cell>
        </row>
        <row r="74">
          <cell r="A74" t="str">
            <v>SE-05190</v>
          </cell>
          <cell r="B74" t="str">
            <v>Metal Film Resistor</v>
          </cell>
          <cell r="C74" t="str">
            <v>Measuretronix</v>
          </cell>
          <cell r="D74" t="str">
            <v>2kΩ</v>
          </cell>
          <cell r="E74" t="str">
            <v>MF004</v>
          </cell>
          <cell r="F74" t="str">
            <v>EL-0221/05</v>
          </cell>
          <cell r="G74">
            <v>39121</v>
          </cell>
          <cell r="H74" t="str">
            <v>NIMT</v>
          </cell>
        </row>
        <row r="75">
          <cell r="A75" t="str">
            <v>SE-05191</v>
          </cell>
          <cell r="B75" t="str">
            <v>Metal Film Resistor</v>
          </cell>
          <cell r="C75" t="str">
            <v>Measuretronix</v>
          </cell>
          <cell r="D75" t="str">
            <v>1kΩ</v>
          </cell>
          <cell r="E75" t="str">
            <v>MF003</v>
          </cell>
          <cell r="F75" t="str">
            <v>EL-0220/05</v>
          </cell>
          <cell r="G75">
            <v>39121</v>
          </cell>
          <cell r="H75" t="str">
            <v>NIMT</v>
          </cell>
        </row>
        <row r="76">
          <cell r="A76" t="str">
            <v>SE-05192</v>
          </cell>
          <cell r="B76" t="str">
            <v>Metal Film Resistor</v>
          </cell>
          <cell r="C76" t="str">
            <v>Measuretronix</v>
          </cell>
          <cell r="D76" t="str">
            <v>200Ω</v>
          </cell>
          <cell r="E76" t="str">
            <v>MF002</v>
          </cell>
          <cell r="F76" t="str">
            <v>EL-0219/05</v>
          </cell>
          <cell r="G76">
            <v>39121</v>
          </cell>
          <cell r="H76" t="str">
            <v>NIMT</v>
          </cell>
        </row>
        <row r="77">
          <cell r="A77" t="str">
            <v>SE-05193</v>
          </cell>
          <cell r="B77" t="str">
            <v>Metal Film Resistor</v>
          </cell>
          <cell r="C77" t="str">
            <v>Measuretronix</v>
          </cell>
          <cell r="D77" t="str">
            <v>100Ω</v>
          </cell>
          <cell r="E77" t="str">
            <v>MF001</v>
          </cell>
          <cell r="F77" t="str">
            <v>EL-0218/05</v>
          </cell>
          <cell r="G77">
            <v>39121</v>
          </cell>
          <cell r="H77" t="str">
            <v>NIMT</v>
          </cell>
        </row>
        <row r="78">
          <cell r="A78" t="str">
            <v>SE-05194</v>
          </cell>
          <cell r="B78" t="str">
            <v>AC Current Shunt</v>
          </cell>
          <cell r="C78" t="str">
            <v>Fluke</v>
          </cell>
          <cell r="D78" t="str">
            <v>A40-100MA</v>
          </cell>
          <cell r="E78" t="str">
            <v>8937005</v>
          </cell>
          <cell r="F78" t="str">
            <v>EL-0208/05</v>
          </cell>
          <cell r="G78">
            <v>39121</v>
          </cell>
          <cell r="H78" t="str">
            <v>NIMT</v>
          </cell>
        </row>
        <row r="79">
          <cell r="A79" t="str">
            <v>SE-05195</v>
          </cell>
          <cell r="B79" t="str">
            <v>AC Current Shunt</v>
          </cell>
          <cell r="C79" t="str">
            <v>Fluke</v>
          </cell>
          <cell r="D79" t="str">
            <v>A40-500MA</v>
          </cell>
          <cell r="E79" t="str">
            <v>8959003</v>
          </cell>
          <cell r="F79" t="str">
            <v>EL-0207/05</v>
          </cell>
          <cell r="G79">
            <v>39121</v>
          </cell>
          <cell r="H79" t="str">
            <v>NIMT</v>
          </cell>
        </row>
        <row r="80">
          <cell r="A80" t="str">
            <v>SE-05196</v>
          </cell>
          <cell r="B80" t="str">
            <v>Current Shunt Adaptor</v>
          </cell>
          <cell r="C80" t="str">
            <v>Fluke</v>
          </cell>
          <cell r="D80" t="str">
            <v>792A-7004</v>
          </cell>
          <cell r="E80" t="str">
            <v>SE05196</v>
          </cell>
          <cell r="F80">
            <v>0</v>
          </cell>
          <cell r="G80" t="str">
            <v>Cal. not required</v>
          </cell>
          <cell r="H80">
            <v>0</v>
          </cell>
        </row>
        <row r="81">
          <cell r="A81" t="str">
            <v>SE-05197</v>
          </cell>
          <cell r="B81" t="str">
            <v>ATT-40dB</v>
          </cell>
          <cell r="C81" t="str">
            <v>NoiseKen</v>
          </cell>
          <cell r="D81" t="str">
            <v>AT-810</v>
          </cell>
          <cell r="E81" t="str">
            <v>INS0561546</v>
          </cell>
          <cell r="F81" t="str">
            <v>406-4197</v>
          </cell>
          <cell r="G81">
            <v>39086</v>
          </cell>
          <cell r="H81" t="str">
            <v>NoiseKen</v>
          </cell>
        </row>
        <row r="82">
          <cell r="A82" t="str">
            <v>SE-06198</v>
          </cell>
          <cell r="B82" t="str">
            <v>Standard Resistor</v>
          </cell>
          <cell r="C82" t="str">
            <v>TOA</v>
          </cell>
          <cell r="D82" t="str">
            <v>SR-1</v>
          </cell>
          <cell r="E82" t="str">
            <v>C91545G</v>
          </cell>
          <cell r="F82" t="str">
            <v>406-4198</v>
          </cell>
          <cell r="G82">
            <v>39086</v>
          </cell>
          <cell r="H82" t="str">
            <v>NIMT</v>
          </cell>
        </row>
        <row r="83">
          <cell r="A83" t="str">
            <v>SE-06199</v>
          </cell>
          <cell r="B83" t="str">
            <v>Power Sensor : 50Ω</v>
          </cell>
          <cell r="C83" t="str">
            <v>Agilent</v>
          </cell>
          <cell r="D83" t="str">
            <v>8482A</v>
          </cell>
          <cell r="E83" t="str">
            <v>MY41093858</v>
          </cell>
          <cell r="F83" t="str">
            <v>20051127</v>
          </cell>
          <cell r="G83">
            <v>39048</v>
          </cell>
          <cell r="H83" t="str">
            <v>NIST</v>
          </cell>
        </row>
        <row r="84">
          <cell r="A84" t="str">
            <v>SE-06200</v>
          </cell>
          <cell r="B84" t="str">
            <v>RF Fixed Attenuator : 10dB</v>
          </cell>
          <cell r="C84" t="str">
            <v>Weinschel</v>
          </cell>
          <cell r="D84" t="str">
            <v>44-10</v>
          </cell>
          <cell r="E84" t="str">
            <v>BT7019</v>
          </cell>
          <cell r="F84" t="str">
            <v>BT7019</v>
          </cell>
          <cell r="G84">
            <v>39436</v>
          </cell>
          <cell r="H84" t="str">
            <v>NIST</v>
          </cell>
        </row>
        <row r="85">
          <cell r="A85" t="str">
            <v>SE-06201</v>
          </cell>
          <cell r="B85" t="str">
            <v>RF Fixed Attenuator : 20dB</v>
          </cell>
          <cell r="C85" t="str">
            <v>Weinschel</v>
          </cell>
          <cell r="D85" t="str">
            <v>44-20</v>
          </cell>
          <cell r="E85" t="str">
            <v>BT6854</v>
          </cell>
          <cell r="F85" t="str">
            <v>BT6854</v>
          </cell>
          <cell r="G85">
            <v>39422</v>
          </cell>
          <cell r="H85" t="str">
            <v>NIST</v>
          </cell>
        </row>
        <row r="86">
          <cell r="A86" t="str">
            <v>SE-06202</v>
          </cell>
          <cell r="B86" t="str">
            <v>RF Fixed Attenuator : 30dB</v>
          </cell>
          <cell r="C86" t="str">
            <v>Weinschel</v>
          </cell>
          <cell r="D86" t="str">
            <v>44-30</v>
          </cell>
          <cell r="E86" t="str">
            <v>BS7949</v>
          </cell>
          <cell r="F86" t="str">
            <v>BS7949</v>
          </cell>
          <cell r="G86">
            <v>39445</v>
          </cell>
          <cell r="H86" t="str">
            <v>NIST</v>
          </cell>
        </row>
        <row r="87">
          <cell r="A87" t="str">
            <v>SE-06203</v>
          </cell>
          <cell r="B87" t="str">
            <v>RF Fixed Attenuator : 40dB</v>
          </cell>
          <cell r="C87" t="str">
            <v>Weinschel</v>
          </cell>
          <cell r="D87" t="str">
            <v>44-40</v>
          </cell>
          <cell r="E87" t="str">
            <v>BT3943</v>
          </cell>
          <cell r="F87" t="str">
            <v>BT3943</v>
          </cell>
          <cell r="G87">
            <v>39441</v>
          </cell>
          <cell r="H87" t="str">
            <v>NIST</v>
          </cell>
        </row>
        <row r="88">
          <cell r="A88" t="str">
            <v>SE-06204</v>
          </cell>
          <cell r="B88" t="str">
            <v>Fixed Coaxial Attenuator : 3dB</v>
          </cell>
          <cell r="C88" t="str">
            <v>Weinschel</v>
          </cell>
          <cell r="D88" t="str">
            <v>2-3</v>
          </cell>
          <cell r="E88" t="str">
            <v>BT7350</v>
          </cell>
          <cell r="F88" t="str">
            <v>406-4204</v>
          </cell>
          <cell r="G88">
            <v>39161</v>
          </cell>
          <cell r="H88" t="str">
            <v>NIST</v>
          </cell>
        </row>
        <row r="89">
          <cell r="A89" t="str">
            <v>SE-06205</v>
          </cell>
          <cell r="B89" t="str">
            <v>Fixed Coaxial Attenuator : 6dB</v>
          </cell>
          <cell r="C89" t="str">
            <v>Weinschel</v>
          </cell>
          <cell r="D89" t="str">
            <v>2-6</v>
          </cell>
          <cell r="E89" t="str">
            <v>BT9304</v>
          </cell>
          <cell r="F89" t="str">
            <v>406-4205</v>
          </cell>
          <cell r="G89">
            <v>39161</v>
          </cell>
          <cell r="H89" t="str">
            <v>NIST</v>
          </cell>
        </row>
        <row r="90">
          <cell r="A90" t="str">
            <v>SE-06206</v>
          </cell>
          <cell r="B90" t="str">
            <v>Fixed Coaxial Attenuator : 10dB</v>
          </cell>
          <cell r="C90" t="str">
            <v>Weinschel</v>
          </cell>
          <cell r="D90" t="str">
            <v>2-10</v>
          </cell>
          <cell r="E90" t="str">
            <v>BT9348</v>
          </cell>
          <cell r="F90" t="str">
            <v>406-4206</v>
          </cell>
          <cell r="G90">
            <v>39161</v>
          </cell>
          <cell r="H90" t="str">
            <v>NIST</v>
          </cell>
        </row>
        <row r="91">
          <cell r="A91" t="str">
            <v>SE-06207</v>
          </cell>
          <cell r="B91" t="str">
            <v>Fixed Coaxial Attenuator : 20dB</v>
          </cell>
          <cell r="C91" t="str">
            <v>Weinschel</v>
          </cell>
          <cell r="D91" t="str">
            <v>2-20</v>
          </cell>
          <cell r="E91" t="str">
            <v>BT8143</v>
          </cell>
          <cell r="F91" t="str">
            <v>406-4207</v>
          </cell>
          <cell r="G91">
            <v>39161</v>
          </cell>
          <cell r="H91" t="str">
            <v>NIST</v>
          </cell>
        </row>
        <row r="92">
          <cell r="A92" t="str">
            <v>SE-06208</v>
          </cell>
          <cell r="B92" t="str">
            <v>Fixed Coaxial Attenuator : 30dB</v>
          </cell>
          <cell r="C92" t="str">
            <v>Weinschel</v>
          </cell>
          <cell r="D92" t="str">
            <v>2-30</v>
          </cell>
          <cell r="E92" t="str">
            <v>BT8909</v>
          </cell>
          <cell r="F92" t="str">
            <v>406-4208</v>
          </cell>
          <cell r="G92">
            <v>39161</v>
          </cell>
          <cell r="H92" t="str">
            <v>NIST</v>
          </cell>
        </row>
        <row r="93">
          <cell r="A93" t="str">
            <v>SE-06209</v>
          </cell>
          <cell r="B93" t="str">
            <v>Fixed Coaxial Attenuator : 40dB</v>
          </cell>
          <cell r="C93" t="str">
            <v>Weinschel</v>
          </cell>
          <cell r="D93" t="str">
            <v>2-40</v>
          </cell>
          <cell r="E93" t="str">
            <v>BT8570</v>
          </cell>
          <cell r="F93" t="str">
            <v>406-4209</v>
          </cell>
          <cell r="G93">
            <v>39161</v>
          </cell>
          <cell r="H93" t="str">
            <v>NIST</v>
          </cell>
        </row>
        <row r="94">
          <cell r="A94" t="str">
            <v>SE-06210</v>
          </cell>
          <cell r="B94" t="str">
            <v>Power Splitter 18GHz</v>
          </cell>
          <cell r="C94" t="str">
            <v>Agilent</v>
          </cell>
          <cell r="D94" t="str">
            <v>11667A</v>
          </cell>
          <cell r="E94" t="str">
            <v>53559</v>
          </cell>
          <cell r="F94">
            <v>20060329</v>
          </cell>
          <cell r="G94">
            <v>39168</v>
          </cell>
          <cell r="H94" t="str">
            <v>NIST</v>
          </cell>
        </row>
        <row r="95">
          <cell r="A95" t="str">
            <v>SE-06211</v>
          </cell>
          <cell r="B95" t="str">
            <v>Digital Communication Analyzer</v>
          </cell>
          <cell r="C95" t="str">
            <v>HP</v>
          </cell>
          <cell r="D95" t="str">
            <v>83480A</v>
          </cell>
          <cell r="E95" t="str">
            <v>US39510430</v>
          </cell>
          <cell r="F95" t="str">
            <v>7517-7898</v>
          </cell>
          <cell r="G95">
            <v>39164</v>
          </cell>
          <cell r="H95" t="str">
            <v>AIST</v>
          </cell>
        </row>
        <row r="96">
          <cell r="A96" t="str">
            <v>SE-06212</v>
          </cell>
          <cell r="B96" t="str">
            <v>O/E Module</v>
          </cell>
          <cell r="C96" t="str">
            <v>HP</v>
          </cell>
          <cell r="D96" t="str">
            <v>83485A</v>
          </cell>
          <cell r="E96" t="str">
            <v>US34430858</v>
          </cell>
          <cell r="F96" t="str">
            <v>7517-7899</v>
          </cell>
          <cell r="G96">
            <v>39164</v>
          </cell>
          <cell r="H96" t="str">
            <v>AIST</v>
          </cell>
        </row>
        <row r="97">
          <cell r="A97" t="str">
            <v>SE-06213</v>
          </cell>
          <cell r="B97" t="str">
            <v>Lightwave Multimeter</v>
          </cell>
          <cell r="C97" t="str">
            <v>HP</v>
          </cell>
          <cell r="D97" t="str">
            <v>8153A</v>
          </cell>
          <cell r="E97" t="str">
            <v>2946G10365</v>
          </cell>
          <cell r="F97" t="str">
            <v>7517-7900</v>
          </cell>
          <cell r="G97">
            <v>39161</v>
          </cell>
          <cell r="H97" t="str">
            <v>AIST</v>
          </cell>
        </row>
        <row r="98">
          <cell r="A98" t="str">
            <v>SE-06214</v>
          </cell>
          <cell r="B98" t="str">
            <v>Lightwave Multimeter</v>
          </cell>
          <cell r="C98" t="str">
            <v>HP</v>
          </cell>
          <cell r="D98" t="str">
            <v>8153A</v>
          </cell>
          <cell r="E98" t="str">
            <v>2946G10361</v>
          </cell>
          <cell r="F98" t="str">
            <v>7517-7901</v>
          </cell>
          <cell r="G98">
            <v>39161</v>
          </cell>
          <cell r="H98" t="str">
            <v>AIST</v>
          </cell>
        </row>
        <row r="99">
          <cell r="A99" t="str">
            <v>SE-06215</v>
          </cell>
          <cell r="B99" t="str">
            <v>Optical Power Sensor</v>
          </cell>
          <cell r="C99" t="str">
            <v>HP</v>
          </cell>
          <cell r="D99" t="str">
            <v>81532A</v>
          </cell>
          <cell r="E99" t="str">
            <v>2948G01790</v>
          </cell>
          <cell r="F99" t="str">
            <v>7517-7902</v>
          </cell>
          <cell r="G99">
            <v>39163</v>
          </cell>
          <cell r="H99" t="str">
            <v>AIST</v>
          </cell>
        </row>
        <row r="100">
          <cell r="A100" t="str">
            <v>SE-06216</v>
          </cell>
          <cell r="B100" t="str">
            <v>Optical Head</v>
          </cell>
          <cell r="C100" t="str">
            <v>HP</v>
          </cell>
          <cell r="D100" t="str">
            <v>81521B</v>
          </cell>
          <cell r="E100" t="str">
            <v>2933G06714</v>
          </cell>
          <cell r="F100" t="str">
            <v>7517-7903</v>
          </cell>
          <cell r="G100">
            <v>39161</v>
          </cell>
          <cell r="H100" t="str">
            <v>AIST</v>
          </cell>
        </row>
        <row r="101">
          <cell r="A101" t="str">
            <v>SE-06217</v>
          </cell>
          <cell r="B101" t="str">
            <v>Optical Head</v>
          </cell>
          <cell r="C101" t="str">
            <v>HP</v>
          </cell>
          <cell r="D101" t="str">
            <v>81525A</v>
          </cell>
          <cell r="E101" t="str">
            <v>3815G01539</v>
          </cell>
          <cell r="F101" t="str">
            <v>7517-7904</v>
          </cell>
          <cell r="G101">
            <v>39161</v>
          </cell>
          <cell r="H101" t="str">
            <v>AIST</v>
          </cell>
        </row>
        <row r="102">
          <cell r="A102" t="str">
            <v>SE-06218</v>
          </cell>
          <cell r="B102" t="str">
            <v>Optical Attenuator</v>
          </cell>
          <cell r="C102" t="str">
            <v>HP</v>
          </cell>
          <cell r="D102" t="str">
            <v>8156A</v>
          </cell>
          <cell r="E102" t="str">
            <v>3328G07701</v>
          </cell>
          <cell r="F102" t="str">
            <v>7517-7905</v>
          </cell>
          <cell r="G102">
            <v>39161</v>
          </cell>
          <cell r="H102" t="str">
            <v>NIST</v>
          </cell>
        </row>
        <row r="103">
          <cell r="A103" t="str">
            <v>SE-06219</v>
          </cell>
          <cell r="B103" t="str">
            <v>LD Source</v>
          </cell>
          <cell r="C103" t="str">
            <v>Anritsu</v>
          </cell>
          <cell r="D103" t="str">
            <v>MG0938C</v>
          </cell>
          <cell r="E103" t="str">
            <v>M08753</v>
          </cell>
          <cell r="F103" t="str">
            <v>7517-7906</v>
          </cell>
          <cell r="G103">
            <v>39161</v>
          </cell>
          <cell r="H103" t="str">
            <v>AIST</v>
          </cell>
        </row>
        <row r="104">
          <cell r="A104" t="str">
            <v>SE-06220</v>
          </cell>
          <cell r="B104" t="str">
            <v>Optical Attenuator</v>
          </cell>
          <cell r="C104" t="str">
            <v>Anritsu</v>
          </cell>
          <cell r="D104" t="str">
            <v>MN9605C</v>
          </cell>
          <cell r="E104" t="str">
            <v>M06078</v>
          </cell>
          <cell r="F104" t="str">
            <v>7518-0918</v>
          </cell>
          <cell r="G104">
            <v>39161</v>
          </cell>
          <cell r="H104" t="str">
            <v>NIST</v>
          </cell>
        </row>
        <row r="105">
          <cell r="A105" t="str">
            <v>SE-06221</v>
          </cell>
          <cell r="B105" t="str">
            <v>Multi-Wavelength Meter</v>
          </cell>
          <cell r="C105" t="str">
            <v>Agilent</v>
          </cell>
          <cell r="D105" t="str">
            <v>86120C</v>
          </cell>
          <cell r="E105" t="str">
            <v>US38400399</v>
          </cell>
          <cell r="F105" t="str">
            <v>38400399</v>
          </cell>
          <cell r="G105">
            <v>39162</v>
          </cell>
          <cell r="H105" t="str">
            <v>NIST</v>
          </cell>
        </row>
        <row r="106">
          <cell r="A106" t="str">
            <v>SE-06222</v>
          </cell>
          <cell r="B106" t="str">
            <v>Lightwave Measurement System</v>
          </cell>
          <cell r="C106" t="str">
            <v>Agilent</v>
          </cell>
          <cell r="D106" t="str">
            <v>8164A</v>
          </cell>
          <cell r="E106" t="str">
            <v>DE40705047</v>
          </cell>
          <cell r="F106" t="str">
            <v>40705047</v>
          </cell>
          <cell r="G106">
            <v>39168</v>
          </cell>
          <cell r="H106" t="str">
            <v>NIST</v>
          </cell>
        </row>
        <row r="107">
          <cell r="A107" t="str">
            <v>SE-06223</v>
          </cell>
          <cell r="B107" t="str">
            <v>Tunable Laser Module</v>
          </cell>
          <cell r="C107" t="str">
            <v>Agilent</v>
          </cell>
          <cell r="D107" t="str">
            <v>81640A</v>
          </cell>
          <cell r="E107" t="str">
            <v>DE39402581</v>
          </cell>
          <cell r="F107" t="str">
            <v>39402581</v>
          </cell>
          <cell r="G107">
            <v>39168</v>
          </cell>
          <cell r="H107" t="str">
            <v>AIST</v>
          </cell>
        </row>
        <row r="108">
          <cell r="A108" t="str">
            <v>SE-06224</v>
          </cell>
          <cell r="B108" t="str">
            <v>Optical Spectrum Analyzer</v>
          </cell>
          <cell r="C108" t="str">
            <v>Anritsu</v>
          </cell>
          <cell r="D108" t="str">
            <v>MS9710B</v>
          </cell>
          <cell r="E108" t="str">
            <v>M43178</v>
          </cell>
          <cell r="F108" t="str">
            <v>M43178</v>
          </cell>
          <cell r="G108">
            <v>39199</v>
          </cell>
          <cell r="H108" t="str">
            <v>AIST</v>
          </cell>
        </row>
        <row r="109">
          <cell r="A109" t="str">
            <v>SE-06225</v>
          </cell>
          <cell r="B109" t="str">
            <v>Stabilized Light Source</v>
          </cell>
          <cell r="C109" t="str">
            <v>Anritsu</v>
          </cell>
          <cell r="D109" t="str">
            <v>MG9002A</v>
          </cell>
          <cell r="E109" t="str">
            <v>M10159</v>
          </cell>
          <cell r="F109" t="str">
            <v>M10159</v>
          </cell>
          <cell r="G109">
            <v>39199</v>
          </cell>
          <cell r="H109" t="str">
            <v>AIST</v>
          </cell>
        </row>
        <row r="110">
          <cell r="A110" t="str">
            <v>SE-06226</v>
          </cell>
          <cell r="B110" t="str">
            <v>Optical Multimeter</v>
          </cell>
          <cell r="C110" t="str">
            <v>Ando</v>
          </cell>
          <cell r="D110" t="str">
            <v>AQ2140</v>
          </cell>
          <cell r="E110">
            <v>60503223</v>
          </cell>
          <cell r="F110">
            <v>60503223</v>
          </cell>
          <cell r="G110">
            <v>39199</v>
          </cell>
          <cell r="H110" t="str">
            <v>AIST</v>
          </cell>
        </row>
        <row r="111">
          <cell r="A111" t="str">
            <v>SE-06227</v>
          </cell>
          <cell r="B111" t="str">
            <v>LD Unit</v>
          </cell>
          <cell r="C111" t="str">
            <v>Ando</v>
          </cell>
          <cell r="D111" t="str">
            <v>AQ4212</v>
          </cell>
          <cell r="E111">
            <v>82322804</v>
          </cell>
          <cell r="F111">
            <v>82322804</v>
          </cell>
          <cell r="G111">
            <v>39199</v>
          </cell>
          <cell r="H111" t="str">
            <v>AIST</v>
          </cell>
        </row>
        <row r="112">
          <cell r="A112" t="str">
            <v>SE-06228</v>
          </cell>
          <cell r="B112" t="str">
            <v>Optical Directional Coupler</v>
          </cell>
          <cell r="C112" t="str">
            <v>Anritsu</v>
          </cell>
          <cell r="D112" t="str">
            <v>MN9604B</v>
          </cell>
          <cell r="E112" t="str">
            <v>M18136</v>
          </cell>
          <cell r="F112" t="str">
            <v>M18136</v>
          </cell>
          <cell r="G112">
            <v>39199</v>
          </cell>
          <cell r="H112" t="str">
            <v>AIST</v>
          </cell>
        </row>
        <row r="113">
          <cell r="A113" t="str">
            <v>SE-06229</v>
          </cell>
          <cell r="B113" t="str">
            <v>True-rms Multimeter</v>
          </cell>
          <cell r="C113" t="str">
            <v>Fluke</v>
          </cell>
          <cell r="D113">
            <v>112</v>
          </cell>
          <cell r="E113" t="str">
            <v>90980723</v>
          </cell>
          <cell r="F113" t="str">
            <v>EELG-06/0340</v>
          </cell>
          <cell r="G113">
            <v>39240</v>
          </cell>
          <cell r="H113" t="str">
            <v>NIMT</v>
          </cell>
        </row>
        <row r="114">
          <cell r="A114" t="str">
            <v>SE-06230</v>
          </cell>
          <cell r="B114" t="str">
            <v>Dgital Multimeter 6.5 Digit</v>
          </cell>
          <cell r="C114" t="str">
            <v>Agilent Technologies</v>
          </cell>
          <cell r="D114" t="str">
            <v>34411A</v>
          </cell>
          <cell r="E114" t="str">
            <v>MY46000701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SE-06231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A116" t="str">
            <v>SE-06232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A117" t="str">
            <v>SE-06233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SE-06234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</row>
        <row r="119">
          <cell r="A119" t="str">
            <v>SE-06235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SE-06236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SE-06237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</row>
        <row r="122">
          <cell r="A122" t="str">
            <v>SE-06238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</row>
        <row r="123">
          <cell r="A123" t="str">
            <v>SE-06239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</row>
        <row r="124">
          <cell r="A124" t="str">
            <v>SE-06240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</row>
        <row r="125">
          <cell r="A125" t="str">
            <v>SE-99001</v>
          </cell>
          <cell r="B125" t="str">
            <v>DC Standard</v>
          </cell>
          <cell r="C125" t="str">
            <v>Fluke</v>
          </cell>
          <cell r="D125" t="str">
            <v>732B</v>
          </cell>
          <cell r="E125" t="str">
            <v>7135010</v>
          </cell>
          <cell r="F125" t="str">
            <v>EL-0037/06</v>
          </cell>
          <cell r="G125">
            <v>39495</v>
          </cell>
          <cell r="H125" t="str">
            <v>NIMT</v>
          </cell>
        </row>
        <row r="126">
          <cell r="A126" t="str">
            <v>SE-99003</v>
          </cell>
          <cell r="B126" t="str">
            <v>Calibrator/Source</v>
          </cell>
          <cell r="C126" t="str">
            <v>Keithley</v>
          </cell>
          <cell r="D126">
            <v>263</v>
          </cell>
          <cell r="E126" t="str">
            <v>0561936</v>
          </cell>
          <cell r="F126" t="str">
            <v>405-4003</v>
          </cell>
          <cell r="G126">
            <v>39066</v>
          </cell>
          <cell r="H126" t="str">
            <v>NIMT</v>
          </cell>
        </row>
        <row r="127">
          <cell r="A127" t="str">
            <v>SE-99004</v>
          </cell>
          <cell r="B127" t="str">
            <v>DC Calibration Set</v>
          </cell>
          <cell r="C127" t="str">
            <v>Yokogawa</v>
          </cell>
          <cell r="D127">
            <v>2560</v>
          </cell>
          <cell r="E127" t="str">
            <v>55BL9039</v>
          </cell>
          <cell r="F127" t="str">
            <v>EELG-06/0088</v>
          </cell>
          <cell r="G127">
            <v>39176</v>
          </cell>
          <cell r="H127" t="str">
            <v>NIMT</v>
          </cell>
        </row>
        <row r="128">
          <cell r="A128" t="str">
            <v>SE-99005</v>
          </cell>
          <cell r="B128" t="str">
            <v>AC Voltage Current Standard</v>
          </cell>
          <cell r="C128" t="str">
            <v>Yokogawa</v>
          </cell>
          <cell r="D128" t="str">
            <v>2558-00</v>
          </cell>
          <cell r="E128" t="str">
            <v>55AY9023</v>
          </cell>
          <cell r="F128" t="str">
            <v>EELG-06/0089</v>
          </cell>
          <cell r="G128">
            <v>39176</v>
          </cell>
          <cell r="H128" t="str">
            <v>NIMT</v>
          </cell>
        </row>
        <row r="129">
          <cell r="A129" t="str">
            <v>SE-99006</v>
          </cell>
          <cell r="B129" t="str">
            <v>Multi-Product Calibrator</v>
          </cell>
          <cell r="C129" t="str">
            <v>Fluke</v>
          </cell>
          <cell r="D129" t="str">
            <v>5500A+SC300</v>
          </cell>
          <cell r="E129" t="str">
            <v>6490021</v>
          </cell>
          <cell r="F129" t="str">
            <v>406-4006</v>
          </cell>
          <cell r="G129">
            <v>39114</v>
          </cell>
          <cell r="H129" t="str">
            <v>NIMT, NIST</v>
          </cell>
        </row>
        <row r="130">
          <cell r="A130" t="str">
            <v>SE-99010</v>
          </cell>
          <cell r="B130" t="str">
            <v>Amplifier</v>
          </cell>
          <cell r="C130" t="str">
            <v>Fluke</v>
          </cell>
          <cell r="D130" t="str">
            <v>5725A</v>
          </cell>
          <cell r="E130" t="str">
            <v>6485001</v>
          </cell>
          <cell r="F130" t="str">
            <v>EL-0226/04</v>
          </cell>
          <cell r="G130">
            <v>38745</v>
          </cell>
          <cell r="H130" t="str">
            <v>NIMT</v>
          </cell>
        </row>
        <row r="131">
          <cell r="A131" t="str">
            <v>SE-99011</v>
          </cell>
          <cell r="B131" t="str">
            <v>Portable Calibrator</v>
          </cell>
          <cell r="C131" t="str">
            <v>Yokogawa</v>
          </cell>
          <cell r="D131">
            <v>2422</v>
          </cell>
          <cell r="E131" t="str">
            <v>65MD0433</v>
          </cell>
          <cell r="F131" t="str">
            <v>EETG-06/0043</v>
          </cell>
          <cell r="G131">
            <v>39241</v>
          </cell>
          <cell r="H131" t="str">
            <v>NIMT</v>
          </cell>
        </row>
        <row r="132">
          <cell r="A132" t="str">
            <v>SE-99012</v>
          </cell>
          <cell r="B132" t="str">
            <v>Digital Multimeter</v>
          </cell>
          <cell r="C132" t="str">
            <v>HP</v>
          </cell>
          <cell r="D132" t="str">
            <v>3458A-002</v>
          </cell>
          <cell r="E132" t="str">
            <v>2823A12137</v>
          </cell>
          <cell r="F132" t="str">
            <v>406-4012</v>
          </cell>
          <cell r="G132">
            <v>39172</v>
          </cell>
          <cell r="H132" t="str">
            <v>NIST, NMI, NIMT</v>
          </cell>
        </row>
        <row r="133">
          <cell r="A133" t="str">
            <v>SE-99013</v>
          </cell>
          <cell r="B133" t="str">
            <v>RMS Voltmeter</v>
          </cell>
          <cell r="C133" t="str">
            <v>HP</v>
          </cell>
          <cell r="D133" t="str">
            <v>3400B</v>
          </cell>
          <cell r="E133" t="str">
            <v>3241A01159</v>
          </cell>
          <cell r="F133" t="str">
            <v>406-4013</v>
          </cell>
          <cell r="G133">
            <v>39261</v>
          </cell>
          <cell r="H133" t="str">
            <v>NIMT, NIST</v>
          </cell>
        </row>
        <row r="134">
          <cell r="A134" t="str">
            <v>SE-99014</v>
          </cell>
          <cell r="B134" t="str">
            <v>Digital Multimeter</v>
          </cell>
          <cell r="C134" t="str">
            <v>HP</v>
          </cell>
          <cell r="D134" t="str">
            <v>34401A</v>
          </cell>
          <cell r="E134" t="str">
            <v>US36051808</v>
          </cell>
          <cell r="F134" t="str">
            <v>406-4014</v>
          </cell>
          <cell r="G134">
            <v>39205</v>
          </cell>
          <cell r="H134" t="str">
            <v>NIMT</v>
          </cell>
        </row>
        <row r="135">
          <cell r="A135" t="str">
            <v>SE-99015</v>
          </cell>
          <cell r="B135" t="str">
            <v>Digital Multimeter</v>
          </cell>
          <cell r="C135" t="str">
            <v>Yokogawa</v>
          </cell>
          <cell r="D135" t="str">
            <v>7537-01</v>
          </cell>
          <cell r="E135" t="str">
            <v>8C00496</v>
          </cell>
          <cell r="F135" t="str">
            <v>EELG-06/0195</v>
          </cell>
          <cell r="G135">
            <v>39206</v>
          </cell>
          <cell r="H135" t="str">
            <v>NIMT</v>
          </cell>
        </row>
        <row r="136">
          <cell r="A136" t="str">
            <v>SE-99016</v>
          </cell>
          <cell r="B136" t="str">
            <v>Digital Electrometer</v>
          </cell>
          <cell r="C136" t="str">
            <v>Keithley</v>
          </cell>
          <cell r="D136" t="str">
            <v>617</v>
          </cell>
          <cell r="E136" t="str">
            <v>0563306</v>
          </cell>
          <cell r="F136" t="str">
            <v>405-4016</v>
          </cell>
          <cell r="G136">
            <v>39063</v>
          </cell>
          <cell r="H136" t="str">
            <v>NIMT</v>
          </cell>
        </row>
        <row r="137">
          <cell r="A137" t="str">
            <v>SE-99017</v>
          </cell>
          <cell r="B137" t="str">
            <v>Multifunction Transfer Standard</v>
          </cell>
          <cell r="C137" t="str">
            <v>Wavetek</v>
          </cell>
          <cell r="D137" t="str">
            <v>4950</v>
          </cell>
          <cell r="E137" t="str">
            <v>38173</v>
          </cell>
          <cell r="F137" t="str">
            <v>Calibration not required</v>
          </cell>
          <cell r="G137">
            <v>0</v>
          </cell>
          <cell r="H137">
            <v>0</v>
          </cell>
        </row>
        <row r="138">
          <cell r="A138" t="str">
            <v>SE-99022</v>
          </cell>
          <cell r="B138" t="str">
            <v>Primary DC/AC Shunt</v>
          </cell>
          <cell r="C138" t="str">
            <v>Holt</v>
          </cell>
          <cell r="D138" t="str">
            <v>HCS-1</v>
          </cell>
          <cell r="E138" t="str">
            <v>0943500001351</v>
          </cell>
          <cell r="F138" t="str">
            <v>NEFE-04-0064</v>
          </cell>
          <cell r="G138">
            <v>38880</v>
          </cell>
          <cell r="H138" t="str">
            <v>NIST</v>
          </cell>
        </row>
        <row r="139">
          <cell r="A139" t="str">
            <v>SE-99022</v>
          </cell>
          <cell r="B139" t="str">
            <v>Primary DC/AC Shunt</v>
          </cell>
          <cell r="C139" t="str">
            <v>Holt</v>
          </cell>
          <cell r="D139" t="str">
            <v>HCS-1</v>
          </cell>
          <cell r="E139" t="str">
            <v>0943500001351</v>
          </cell>
          <cell r="F139" t="str">
            <v>EL-0211/04</v>
          </cell>
          <cell r="G139">
            <v>39022</v>
          </cell>
          <cell r="H139" t="str">
            <v>NIMT</v>
          </cell>
        </row>
        <row r="140">
          <cell r="A140" t="str">
            <v>SE-99023</v>
          </cell>
          <cell r="B140" t="str">
            <v>Electronic Load</v>
          </cell>
          <cell r="C140" t="str">
            <v>Kikusui</v>
          </cell>
          <cell r="D140" t="str">
            <v>PLZ700W</v>
          </cell>
          <cell r="E140" t="str">
            <v>1650065</v>
          </cell>
          <cell r="F140" t="str">
            <v>405-4023</v>
          </cell>
          <cell r="G140">
            <v>38929</v>
          </cell>
          <cell r="H140" t="str">
            <v>NIMT</v>
          </cell>
        </row>
        <row r="141">
          <cell r="A141" t="str">
            <v>SE-99024</v>
          </cell>
          <cell r="B141" t="str">
            <v>Standard Shunt</v>
          </cell>
          <cell r="C141" t="str">
            <v>Yokogawa</v>
          </cell>
          <cell r="D141" t="str">
            <v>2743-06</v>
          </cell>
          <cell r="E141" t="str">
            <v>69VG0602</v>
          </cell>
          <cell r="F141" t="str">
            <v>EL-0151/05</v>
          </cell>
          <cell r="G141">
            <v>39309</v>
          </cell>
          <cell r="H141" t="str">
            <v>NIMT</v>
          </cell>
        </row>
        <row r="142">
          <cell r="A142" t="str">
            <v>SE-99025</v>
          </cell>
          <cell r="B142" t="str">
            <v>DC/AC Shunt</v>
          </cell>
          <cell r="C142" t="str">
            <v>Guildline</v>
          </cell>
          <cell r="D142" t="str">
            <v>7320</v>
          </cell>
          <cell r="E142" t="str">
            <v>63834</v>
          </cell>
          <cell r="F142" t="str">
            <v>EL-0210/04</v>
          </cell>
          <cell r="G142">
            <v>39022</v>
          </cell>
          <cell r="H142" t="str">
            <v>NIMT</v>
          </cell>
        </row>
        <row r="143">
          <cell r="A143" t="str">
            <v>SE-99026</v>
          </cell>
          <cell r="B143" t="str">
            <v>AC/DC Shunt</v>
          </cell>
          <cell r="C143" t="str">
            <v>Wavetek</v>
          </cell>
          <cell r="D143">
            <v>4953</v>
          </cell>
          <cell r="E143" t="str">
            <v>38105</v>
          </cell>
          <cell r="F143" t="str">
            <v>405-4026</v>
          </cell>
          <cell r="G143">
            <v>38883</v>
          </cell>
          <cell r="H143" t="str">
            <v>NIMT</v>
          </cell>
        </row>
        <row r="144">
          <cell r="A144" t="str">
            <v>SE-99027</v>
          </cell>
          <cell r="B144" t="str">
            <v>Curr. Calibrator for W.Tester</v>
          </cell>
          <cell r="C144" t="str">
            <v>Kikusui</v>
          </cell>
          <cell r="D144" t="str">
            <v>TOS1200</v>
          </cell>
          <cell r="E144" t="str">
            <v>15110556</v>
          </cell>
          <cell r="F144" t="str">
            <v>EELG-06/0360</v>
          </cell>
          <cell r="G144">
            <v>39247</v>
          </cell>
          <cell r="H144" t="str">
            <v>NIMT</v>
          </cell>
        </row>
        <row r="145">
          <cell r="A145" t="str">
            <v>SE-99028</v>
          </cell>
          <cell r="B145" t="str">
            <v>High Voltage Digitalmeter</v>
          </cell>
          <cell r="C145" t="str">
            <v>Kikusui</v>
          </cell>
          <cell r="D145" t="str">
            <v>149-10A</v>
          </cell>
          <cell r="E145" t="str">
            <v>15123315</v>
          </cell>
          <cell r="F145" t="str">
            <v>EELG-06/0093</v>
          </cell>
          <cell r="G145">
            <v>39178</v>
          </cell>
          <cell r="H145" t="str">
            <v>NMI, NIMT</v>
          </cell>
        </row>
        <row r="146">
          <cell r="A146" t="str">
            <v>SE-99030</v>
          </cell>
          <cell r="B146" t="str">
            <v>Withstanding Voltage Tester</v>
          </cell>
          <cell r="C146" t="str">
            <v>Kikusui</v>
          </cell>
          <cell r="D146" t="str">
            <v>TOS5101</v>
          </cell>
          <cell r="E146" t="str">
            <v>15110328</v>
          </cell>
          <cell r="F146" t="str">
            <v>406-4030</v>
          </cell>
          <cell r="G146">
            <v>39155</v>
          </cell>
          <cell r="H146" t="str">
            <v>NMI, NIMT</v>
          </cell>
        </row>
        <row r="147">
          <cell r="A147" t="str">
            <v>SE-99032</v>
          </cell>
          <cell r="B147" t="str">
            <v>Decade Resistance Box</v>
          </cell>
          <cell r="C147" t="str">
            <v>ESI</v>
          </cell>
          <cell r="D147" t="str">
            <v>DB62-11K</v>
          </cell>
          <cell r="E147" t="str">
            <v>N20708880062A</v>
          </cell>
          <cell r="F147" t="str">
            <v>EELG-06/0090</v>
          </cell>
          <cell r="G147">
            <v>39180</v>
          </cell>
          <cell r="H147" t="str">
            <v>NIST, NMI</v>
          </cell>
        </row>
        <row r="148">
          <cell r="A148" t="str">
            <v>SE-99033</v>
          </cell>
          <cell r="B148" t="str">
            <v>Decade Resistance Box</v>
          </cell>
          <cell r="C148" t="str">
            <v>ESI</v>
          </cell>
          <cell r="D148" t="str">
            <v>DB62-11M</v>
          </cell>
          <cell r="E148" t="str">
            <v>R2020196DB62D</v>
          </cell>
          <cell r="F148" t="str">
            <v>EELG-06/0091</v>
          </cell>
          <cell r="G148">
            <v>39178</v>
          </cell>
          <cell r="H148" t="str">
            <v>NIST, NMI</v>
          </cell>
        </row>
        <row r="149">
          <cell r="A149" t="str">
            <v>SE-99034</v>
          </cell>
          <cell r="B149" t="str">
            <v>Decade Resistance Box</v>
          </cell>
          <cell r="C149" t="str">
            <v>Yokogawa</v>
          </cell>
          <cell r="D149" t="str">
            <v>2793-03</v>
          </cell>
          <cell r="E149" t="str">
            <v>00084U</v>
          </cell>
          <cell r="F149" t="str">
            <v>EELG-06/0092</v>
          </cell>
          <cell r="G149">
            <v>39180</v>
          </cell>
          <cell r="H149" t="str">
            <v>NIST, NMI</v>
          </cell>
        </row>
        <row r="150">
          <cell r="A150" t="str">
            <v>SE-99035</v>
          </cell>
          <cell r="B150" t="str">
            <v>Decade Resistance Box</v>
          </cell>
          <cell r="C150" t="str">
            <v>E&amp;C</v>
          </cell>
          <cell r="D150" t="str">
            <v>DR25500</v>
          </cell>
          <cell r="E150" t="str">
            <v>9507352</v>
          </cell>
          <cell r="F150" t="str">
            <v>EELG-05/0656</v>
          </cell>
          <cell r="G150">
            <v>39063</v>
          </cell>
          <cell r="H150" t="str">
            <v>NIST, NMI, NIMT</v>
          </cell>
        </row>
        <row r="151">
          <cell r="A151" t="str">
            <v>SE-99036</v>
          </cell>
          <cell r="B151" t="str">
            <v>4-Terminal Pair Resistor Set</v>
          </cell>
          <cell r="C151" t="str">
            <v>HP</v>
          </cell>
          <cell r="D151" t="str">
            <v>42030A</v>
          </cell>
          <cell r="E151" t="str">
            <v>3143J00135</v>
          </cell>
          <cell r="F151" t="str">
            <v>060210</v>
          </cell>
          <cell r="G151">
            <v>39424</v>
          </cell>
          <cell r="H151" t="str">
            <v>NMIJ</v>
          </cell>
        </row>
        <row r="152">
          <cell r="A152" t="str">
            <v>SE-99037</v>
          </cell>
          <cell r="B152" t="str">
            <v>Standard Resistor : 1mΩ</v>
          </cell>
          <cell r="C152" t="str">
            <v>Yokogawa</v>
          </cell>
          <cell r="D152" t="str">
            <v>2792-1m</v>
          </cell>
          <cell r="E152" t="str">
            <v>66VW1038</v>
          </cell>
          <cell r="F152" t="str">
            <v>EL-0148/05</v>
          </cell>
          <cell r="G152">
            <v>38944</v>
          </cell>
          <cell r="H152" t="str">
            <v>NIMT</v>
          </cell>
        </row>
        <row r="153">
          <cell r="A153" t="str">
            <v>SE-99038</v>
          </cell>
          <cell r="B153" t="str">
            <v>Standard Resistor : 10mΩ</v>
          </cell>
          <cell r="C153" t="str">
            <v>Yokogawa</v>
          </cell>
          <cell r="D153" t="str">
            <v>2792-10m</v>
          </cell>
          <cell r="E153" t="str">
            <v>N73D23</v>
          </cell>
          <cell r="F153" t="str">
            <v>EL-0109/04</v>
          </cell>
          <cell r="G153">
            <v>38934</v>
          </cell>
          <cell r="H153" t="str">
            <v>NIMT</v>
          </cell>
        </row>
        <row r="154">
          <cell r="A154" t="str">
            <v>SE-99039</v>
          </cell>
          <cell r="B154" t="str">
            <v>Standard Resistor : 100mΩ</v>
          </cell>
          <cell r="C154" t="str">
            <v>Yokogawa</v>
          </cell>
          <cell r="D154" t="str">
            <v>2792-100m</v>
          </cell>
          <cell r="E154" t="str">
            <v>66VW3052</v>
          </cell>
          <cell r="F154" t="str">
            <v>EL-0110/04</v>
          </cell>
          <cell r="G154">
            <v>38934</v>
          </cell>
          <cell r="H154" t="str">
            <v>NIMT</v>
          </cell>
        </row>
        <row r="155">
          <cell r="A155" t="str">
            <v>SE-99040</v>
          </cell>
          <cell r="B155" t="str">
            <v>Standard Resistor : 1Ω</v>
          </cell>
          <cell r="C155" t="str">
            <v>Yokogawa</v>
          </cell>
          <cell r="D155" t="str">
            <v>2792-1</v>
          </cell>
          <cell r="E155" t="str">
            <v>69VW4003</v>
          </cell>
          <cell r="F155" t="str">
            <v>Damaged, donot use</v>
          </cell>
          <cell r="G155">
            <v>0</v>
          </cell>
          <cell r="H155">
            <v>0</v>
          </cell>
        </row>
        <row r="156">
          <cell r="A156" t="str">
            <v>SE-99042</v>
          </cell>
          <cell r="B156" t="str">
            <v>Standard Resistor : 10Ω</v>
          </cell>
          <cell r="C156" t="str">
            <v>Yokogawa</v>
          </cell>
          <cell r="D156" t="str">
            <v>2792-10</v>
          </cell>
          <cell r="E156" t="str">
            <v>69VW5003</v>
          </cell>
          <cell r="F156" t="str">
            <v>EL-0112/04</v>
          </cell>
          <cell r="G156">
            <v>38934</v>
          </cell>
          <cell r="H156" t="str">
            <v>NIMT</v>
          </cell>
        </row>
        <row r="157">
          <cell r="A157" t="str">
            <v>SE-99044</v>
          </cell>
          <cell r="B157" t="str">
            <v>Standard Resistor : 100Ω</v>
          </cell>
          <cell r="C157" t="str">
            <v>Yokogawa</v>
          </cell>
          <cell r="D157" t="str">
            <v>2792-100</v>
          </cell>
          <cell r="E157" t="str">
            <v>69VW6002</v>
          </cell>
          <cell r="F157" t="str">
            <v>EL-0149/05</v>
          </cell>
          <cell r="G157">
            <v>39309</v>
          </cell>
          <cell r="H157" t="str">
            <v>NIMT</v>
          </cell>
        </row>
        <row r="158">
          <cell r="A158" t="str">
            <v>SE-99046</v>
          </cell>
          <cell r="B158" t="str">
            <v>Metal Clad Resistor : 0.1Ω</v>
          </cell>
          <cell r="C158" t="str">
            <v>PCN</v>
          </cell>
          <cell r="D158" t="str">
            <v>RH250M4-0.1</v>
          </cell>
          <cell r="E158" t="str">
            <v>T001</v>
          </cell>
          <cell r="F158" t="str">
            <v>405-4046</v>
          </cell>
          <cell r="G158">
            <v>38954</v>
          </cell>
          <cell r="H158" t="str">
            <v>NIMT</v>
          </cell>
        </row>
        <row r="159">
          <cell r="A159" t="str">
            <v>SE-99047</v>
          </cell>
          <cell r="B159" t="str">
            <v>Metal Clad Resistor : 0.5Ω</v>
          </cell>
          <cell r="C159" t="str">
            <v>PCN</v>
          </cell>
          <cell r="D159" t="str">
            <v>RH250M4-0.5</v>
          </cell>
          <cell r="E159" t="str">
            <v>T002</v>
          </cell>
          <cell r="F159" t="str">
            <v>405-4047</v>
          </cell>
          <cell r="G159">
            <v>38954</v>
          </cell>
          <cell r="H159" t="str">
            <v>NIMT</v>
          </cell>
        </row>
        <row r="160">
          <cell r="A160" t="str">
            <v>SE-99048</v>
          </cell>
          <cell r="B160" t="str">
            <v>Metal Clad Resistor : 1Ω</v>
          </cell>
          <cell r="C160" t="str">
            <v>PCN</v>
          </cell>
          <cell r="D160" t="str">
            <v>RH250ML-1</v>
          </cell>
          <cell r="E160" t="str">
            <v>T003</v>
          </cell>
          <cell r="F160" t="str">
            <v>405-4048</v>
          </cell>
          <cell r="G160">
            <v>38954</v>
          </cell>
          <cell r="H160" t="str">
            <v>NIMT</v>
          </cell>
        </row>
        <row r="161">
          <cell r="A161" t="str">
            <v>SE-99049</v>
          </cell>
          <cell r="B161" t="str">
            <v>Standard Resistor : 1Ω</v>
          </cell>
          <cell r="C161" t="str">
            <v>Fluke</v>
          </cell>
          <cell r="D161" t="str">
            <v>742A-1</v>
          </cell>
          <cell r="E161" t="str">
            <v>6330024</v>
          </cell>
          <cell r="F161" t="str">
            <v>EL-0147/05</v>
          </cell>
          <cell r="G161">
            <v>38944</v>
          </cell>
          <cell r="H161" t="str">
            <v>NIMT</v>
          </cell>
        </row>
        <row r="162">
          <cell r="A162" t="str">
            <v>SE-99050</v>
          </cell>
          <cell r="B162" t="str">
            <v>Standard Resistor : 10kΩ</v>
          </cell>
          <cell r="C162" t="str">
            <v>Fluke</v>
          </cell>
          <cell r="D162" t="str">
            <v>742A-10k</v>
          </cell>
          <cell r="E162" t="str">
            <v>6340009</v>
          </cell>
          <cell r="F162" t="str">
            <v>EL-0115/04</v>
          </cell>
          <cell r="G162">
            <v>38934</v>
          </cell>
          <cell r="H162" t="str">
            <v>NIMT</v>
          </cell>
        </row>
        <row r="163">
          <cell r="A163" t="str">
            <v>SE-99051</v>
          </cell>
          <cell r="B163" t="str">
            <v>Metal Film Resistor Set</v>
          </cell>
          <cell r="C163" t="str">
            <v>PCN</v>
          </cell>
          <cell r="D163" t="str">
            <v>10&amp;160</v>
          </cell>
          <cell r="E163">
            <v>0</v>
          </cell>
          <cell r="F163" t="str">
            <v>Calibration not required</v>
          </cell>
          <cell r="G163">
            <v>0</v>
          </cell>
          <cell r="H163">
            <v>0</v>
          </cell>
        </row>
        <row r="164">
          <cell r="A164" t="str">
            <v>SE-99052</v>
          </cell>
          <cell r="B164" t="str">
            <v>Standard Resistor Set</v>
          </cell>
          <cell r="C164" t="str">
            <v>Electrohm</v>
          </cell>
          <cell r="D164" t="str">
            <v>10~10MOhm</v>
          </cell>
          <cell r="E164" t="str">
            <v>99199</v>
          </cell>
          <cell r="F164" t="str">
            <v>Calibration not required</v>
          </cell>
          <cell r="G164">
            <v>0</v>
          </cell>
          <cell r="H164">
            <v>0</v>
          </cell>
        </row>
        <row r="165">
          <cell r="A165" t="str">
            <v>SE-99057</v>
          </cell>
          <cell r="B165" t="str">
            <v>Decade Capacitor</v>
          </cell>
          <cell r="C165" t="str">
            <v>HP</v>
          </cell>
          <cell r="D165" t="str">
            <v>4440B</v>
          </cell>
          <cell r="E165" t="str">
            <v>1224J03634</v>
          </cell>
          <cell r="F165" t="str">
            <v>406-4057</v>
          </cell>
          <cell r="G165">
            <v>39129</v>
          </cell>
          <cell r="H165" t="str">
            <v>NMIJ,NIMT</v>
          </cell>
        </row>
        <row r="166">
          <cell r="A166" t="str">
            <v>SE-99058</v>
          </cell>
          <cell r="B166" t="str">
            <v>Standard Air Capacitor : 1pF</v>
          </cell>
          <cell r="C166" t="str">
            <v>GenRad</v>
          </cell>
          <cell r="D166" t="str">
            <v>1403-K</v>
          </cell>
          <cell r="E166" t="str">
            <v>6473</v>
          </cell>
          <cell r="F166" t="str">
            <v>Do not used this equipment</v>
          </cell>
          <cell r="G166">
            <v>0</v>
          </cell>
          <cell r="H166">
            <v>0</v>
          </cell>
        </row>
        <row r="167">
          <cell r="A167" t="str">
            <v>SE-99059</v>
          </cell>
          <cell r="B167" t="str">
            <v>Standard Air Capacitor : 10pF</v>
          </cell>
          <cell r="C167" t="str">
            <v>GenRad</v>
          </cell>
          <cell r="D167" t="str">
            <v>1403-G</v>
          </cell>
          <cell r="E167" t="str">
            <v>6523</v>
          </cell>
          <cell r="F167" t="str">
            <v>Do not used this equipment</v>
          </cell>
          <cell r="G167">
            <v>0</v>
          </cell>
          <cell r="H167">
            <v>0</v>
          </cell>
        </row>
        <row r="168">
          <cell r="A168" t="str">
            <v>SE-99060</v>
          </cell>
          <cell r="B168" t="str">
            <v>Standard Air Capacitor : 100pF</v>
          </cell>
          <cell r="C168" t="str">
            <v>GenRad</v>
          </cell>
          <cell r="D168" t="str">
            <v>1403-D</v>
          </cell>
          <cell r="E168" t="str">
            <v>6437</v>
          </cell>
          <cell r="F168" t="str">
            <v>Do not used this equipment</v>
          </cell>
          <cell r="G168">
            <v>0</v>
          </cell>
          <cell r="H168">
            <v>0</v>
          </cell>
        </row>
        <row r="169">
          <cell r="A169" t="str">
            <v>SE-99061</v>
          </cell>
          <cell r="B169" t="str">
            <v>Standard Air Capacitor : 1000pF</v>
          </cell>
          <cell r="C169" t="str">
            <v>GenRad</v>
          </cell>
          <cell r="D169" t="str">
            <v>1403-A</v>
          </cell>
          <cell r="E169" t="str">
            <v>6421</v>
          </cell>
          <cell r="F169" t="str">
            <v>Do not used this equipment</v>
          </cell>
          <cell r="G169">
            <v>0</v>
          </cell>
          <cell r="H169">
            <v>0</v>
          </cell>
        </row>
        <row r="170">
          <cell r="A170" t="str">
            <v>SE-99062</v>
          </cell>
          <cell r="B170" t="str">
            <v>Standard Air Capacitor Set</v>
          </cell>
          <cell r="C170" t="str">
            <v>HP</v>
          </cell>
          <cell r="D170" t="str">
            <v>16380A</v>
          </cell>
          <cell r="E170" t="str">
            <v>1840J01363</v>
          </cell>
          <cell r="F170" t="str">
            <v>060209</v>
          </cell>
          <cell r="G170">
            <v>39423</v>
          </cell>
          <cell r="H170" t="str">
            <v>NMIJ</v>
          </cell>
        </row>
        <row r="171">
          <cell r="A171" t="str">
            <v>SE-99064</v>
          </cell>
          <cell r="B171" t="str">
            <v>Capacitance Standard Set</v>
          </cell>
          <cell r="C171" t="str">
            <v>HP</v>
          </cell>
          <cell r="D171" t="str">
            <v>16380C</v>
          </cell>
          <cell r="E171" t="str">
            <v>2519J00557</v>
          </cell>
          <cell r="F171" t="str">
            <v>060217</v>
          </cell>
          <cell r="G171">
            <v>39423</v>
          </cell>
          <cell r="H171" t="str">
            <v>NMIJ</v>
          </cell>
        </row>
        <row r="172">
          <cell r="A172" t="str">
            <v>SE-99066</v>
          </cell>
          <cell r="B172" t="str">
            <v>Precision Decade Capacitor</v>
          </cell>
          <cell r="C172" t="str">
            <v>GenRad</v>
          </cell>
          <cell r="D172">
            <v>1413</v>
          </cell>
          <cell r="E172" t="str">
            <v>1140</v>
          </cell>
          <cell r="F172" t="str">
            <v>Calibration not required</v>
          </cell>
          <cell r="G172">
            <v>0</v>
          </cell>
          <cell r="H172">
            <v>0</v>
          </cell>
        </row>
        <row r="173">
          <cell r="A173" t="str">
            <v>SE-99067</v>
          </cell>
          <cell r="B173" t="str">
            <v>Standard Capacitor Set</v>
          </cell>
          <cell r="C173" t="str">
            <v>Soshin</v>
          </cell>
          <cell r="D173" t="str">
            <v>30pF,60pF,800pF</v>
          </cell>
          <cell r="E173" t="str">
            <v>6F6G</v>
          </cell>
          <cell r="F173" t="str">
            <v>Calibration not required</v>
          </cell>
          <cell r="G173">
            <v>0</v>
          </cell>
          <cell r="H173">
            <v>0</v>
          </cell>
        </row>
        <row r="174">
          <cell r="A174" t="str">
            <v>SE-99069</v>
          </cell>
          <cell r="B174" t="str">
            <v>Standard Self-Inductor : 100uH</v>
          </cell>
          <cell r="C174" t="str">
            <v>Ando</v>
          </cell>
          <cell r="D174" t="str">
            <v>RS-102</v>
          </cell>
          <cell r="E174" t="str">
            <v>456260</v>
          </cell>
          <cell r="F174" t="str">
            <v>EL-0127/05</v>
          </cell>
          <cell r="G174">
            <v>39236</v>
          </cell>
          <cell r="H174" t="str">
            <v>NIMT</v>
          </cell>
        </row>
        <row r="175">
          <cell r="A175" t="str">
            <v>SE-99070</v>
          </cell>
          <cell r="B175" t="str">
            <v>Standard Self-Inductor : 1mH</v>
          </cell>
          <cell r="C175" t="str">
            <v>Ando</v>
          </cell>
          <cell r="D175" t="str">
            <v>RS-104</v>
          </cell>
          <cell r="E175" t="str">
            <v>456261</v>
          </cell>
          <cell r="F175" t="str">
            <v>EL-0128/05</v>
          </cell>
          <cell r="G175">
            <v>39236</v>
          </cell>
          <cell r="H175" t="str">
            <v>NIMT</v>
          </cell>
        </row>
        <row r="176">
          <cell r="A176" t="str">
            <v>SE-99071</v>
          </cell>
          <cell r="B176" t="str">
            <v>Standard Self-Inductor : 10mH</v>
          </cell>
          <cell r="C176" t="str">
            <v>Ando</v>
          </cell>
          <cell r="D176" t="str">
            <v>RS-106</v>
          </cell>
          <cell r="E176" t="str">
            <v>456262</v>
          </cell>
          <cell r="F176" t="str">
            <v>EL-0129/05</v>
          </cell>
          <cell r="G176">
            <v>39236</v>
          </cell>
          <cell r="H176" t="str">
            <v>NIMT</v>
          </cell>
        </row>
        <row r="177">
          <cell r="A177" t="str">
            <v>SE-99072</v>
          </cell>
          <cell r="B177" t="str">
            <v>Standard Self-Inductor : 100mH</v>
          </cell>
          <cell r="C177" t="str">
            <v>Ando</v>
          </cell>
          <cell r="D177" t="str">
            <v>RS-108</v>
          </cell>
          <cell r="E177" t="str">
            <v>456263</v>
          </cell>
          <cell r="F177" t="str">
            <v>EL-0130/05</v>
          </cell>
          <cell r="G177">
            <v>39236</v>
          </cell>
          <cell r="H177" t="str">
            <v>NIMT</v>
          </cell>
        </row>
        <row r="178">
          <cell r="A178" t="str">
            <v>SE-99073</v>
          </cell>
          <cell r="B178" t="str">
            <v>Standard Self-Inductor : 1H</v>
          </cell>
          <cell r="C178" t="str">
            <v>Ando</v>
          </cell>
          <cell r="D178" t="str">
            <v>RS-110</v>
          </cell>
          <cell r="E178" t="str">
            <v>456264</v>
          </cell>
          <cell r="F178" t="str">
            <v>EL-0131/05</v>
          </cell>
          <cell r="G178">
            <v>39236</v>
          </cell>
          <cell r="H178" t="str">
            <v>NIMT</v>
          </cell>
        </row>
        <row r="179">
          <cell r="A179" t="str">
            <v>SE-99074</v>
          </cell>
          <cell r="B179" t="str">
            <v>Decade Inductor</v>
          </cell>
          <cell r="C179" t="str">
            <v>Ando</v>
          </cell>
          <cell r="D179" t="str">
            <v>AM-3301</v>
          </cell>
          <cell r="E179" t="str">
            <v>60410520</v>
          </cell>
          <cell r="F179" t="str">
            <v>406-4074</v>
          </cell>
          <cell r="G179">
            <v>39221</v>
          </cell>
          <cell r="H179" t="str">
            <v>NIMT</v>
          </cell>
        </row>
        <row r="180">
          <cell r="A180" t="str">
            <v>SE-99075</v>
          </cell>
          <cell r="B180" t="str">
            <v>LF Impedance Analyzer</v>
          </cell>
          <cell r="C180" t="str">
            <v>HP</v>
          </cell>
          <cell r="D180" t="str">
            <v>4192A</v>
          </cell>
          <cell r="E180" t="str">
            <v>2150J02509</v>
          </cell>
          <cell r="F180" t="str">
            <v>405-4075</v>
          </cell>
          <cell r="G180">
            <v>39076</v>
          </cell>
          <cell r="H180" t="str">
            <v>NIMT, NMIJ</v>
          </cell>
        </row>
        <row r="181">
          <cell r="A181" t="str">
            <v>SE-99076</v>
          </cell>
          <cell r="B181" t="str">
            <v>Precision LCR Meter</v>
          </cell>
          <cell r="C181" t="str">
            <v>HP</v>
          </cell>
          <cell r="D181" t="str">
            <v>4284A</v>
          </cell>
          <cell r="E181" t="str">
            <v>2940J07658</v>
          </cell>
          <cell r="F181" t="str">
            <v>406-4076</v>
          </cell>
          <cell r="G181">
            <v>39200</v>
          </cell>
          <cell r="H181" t="str">
            <v>NMIJ, NIMT</v>
          </cell>
        </row>
        <row r="182">
          <cell r="A182" t="str">
            <v>SE-99078</v>
          </cell>
          <cell r="B182" t="str">
            <v>Soldering Iron Tester</v>
          </cell>
          <cell r="C182" t="str">
            <v>Anritsu</v>
          </cell>
          <cell r="D182" t="str">
            <v>HS2D-100</v>
          </cell>
          <cell r="E182" t="str">
            <v>B07069</v>
          </cell>
          <cell r="F182" t="str">
            <v>Calibration not required</v>
          </cell>
          <cell r="G182">
            <v>0</v>
          </cell>
          <cell r="H182">
            <v>0</v>
          </cell>
        </row>
        <row r="183">
          <cell r="A183" t="str">
            <v>SE-99079</v>
          </cell>
          <cell r="B183" t="str">
            <v>Wow Flutter / Jitter Calibrator</v>
          </cell>
          <cell r="C183" t="str">
            <v>Minato</v>
          </cell>
          <cell r="D183">
            <v>3101</v>
          </cell>
          <cell r="E183" t="str">
            <v>B9QE0063</v>
          </cell>
          <cell r="F183" t="str">
            <v>406-4079</v>
          </cell>
          <cell r="G183">
            <v>39174</v>
          </cell>
          <cell r="H183" t="str">
            <v>NIMT</v>
          </cell>
        </row>
        <row r="184">
          <cell r="A184" t="str">
            <v>SE-99081</v>
          </cell>
          <cell r="B184" t="str">
            <v>High Voltage Probe</v>
          </cell>
          <cell r="C184" t="str">
            <v>Tektronix</v>
          </cell>
          <cell r="D184" t="str">
            <v>P6015A</v>
          </cell>
          <cell r="E184" t="str">
            <v>B032616</v>
          </cell>
          <cell r="F184" t="str">
            <v>406-4081</v>
          </cell>
          <cell r="G184">
            <v>39259</v>
          </cell>
          <cell r="H184" t="str">
            <v>NML, NPL, NIMT</v>
          </cell>
        </row>
        <row r="185">
          <cell r="A185" t="str">
            <v>SE-99085</v>
          </cell>
          <cell r="B185" t="str">
            <v>Distortion Meter Calibrator</v>
          </cell>
          <cell r="C185" t="str">
            <v>ShibaSoku</v>
          </cell>
          <cell r="D185" t="str">
            <v>AC12B</v>
          </cell>
          <cell r="E185" t="str">
            <v>M-55799008</v>
          </cell>
          <cell r="F185" t="str">
            <v>Do not used this equipment</v>
          </cell>
          <cell r="G185">
            <v>0</v>
          </cell>
          <cell r="H185">
            <v>0</v>
          </cell>
        </row>
        <row r="186">
          <cell r="A186" t="str">
            <v>SE-99086</v>
          </cell>
          <cell r="B186" t="str">
            <v>Digital Stop Watch</v>
          </cell>
          <cell r="C186" t="str">
            <v>Seiko</v>
          </cell>
          <cell r="D186" t="str">
            <v>S032-4000</v>
          </cell>
          <cell r="E186" t="str">
            <v>127638</v>
          </cell>
          <cell r="F186" t="str">
            <v>406-4086</v>
          </cell>
          <cell r="G186">
            <v>39241</v>
          </cell>
          <cell r="H186" t="str">
            <v>NIMT</v>
          </cell>
        </row>
        <row r="187">
          <cell r="A187" t="str">
            <v>SE-99087</v>
          </cell>
          <cell r="B187" t="str">
            <v>Quartz Tester</v>
          </cell>
          <cell r="C187" t="str">
            <v>Seiko</v>
          </cell>
          <cell r="D187" t="str">
            <v>QT-2100</v>
          </cell>
          <cell r="E187" t="str">
            <v>6D0481</v>
          </cell>
          <cell r="F187" t="str">
            <v>406-4087</v>
          </cell>
          <cell r="G187">
            <v>39240</v>
          </cell>
          <cell r="H187" t="str">
            <v>NIMT</v>
          </cell>
        </row>
        <row r="188">
          <cell r="A188" t="str">
            <v>SE-99088</v>
          </cell>
          <cell r="B188" t="str">
            <v>Rubidium Frequency Standard</v>
          </cell>
          <cell r="C188" t="str">
            <v>R&amp;S</v>
          </cell>
          <cell r="D188" t="str">
            <v>XSRM</v>
          </cell>
          <cell r="E188" t="str">
            <v>300024/001</v>
          </cell>
          <cell r="F188" t="str">
            <v>EF-0016/06</v>
          </cell>
          <cell r="G188">
            <v>39520</v>
          </cell>
          <cell r="H188" t="str">
            <v>NIMT</v>
          </cell>
        </row>
        <row r="189">
          <cell r="A189" t="str">
            <v>SE-99089</v>
          </cell>
          <cell r="B189" t="str">
            <v>Universal Counter</v>
          </cell>
          <cell r="C189" t="str">
            <v>HP</v>
          </cell>
          <cell r="D189" t="str">
            <v>53132A</v>
          </cell>
          <cell r="E189" t="str">
            <v>3404A00701</v>
          </cell>
          <cell r="F189" t="str">
            <v>406-4089</v>
          </cell>
          <cell r="G189">
            <v>39180</v>
          </cell>
          <cell r="H189" t="str">
            <v>NIMT</v>
          </cell>
        </row>
        <row r="190">
          <cell r="A190" t="str">
            <v>SE-99090</v>
          </cell>
          <cell r="B190" t="str">
            <v>Microwave Frequency Counter</v>
          </cell>
          <cell r="C190" t="str">
            <v>HP</v>
          </cell>
          <cell r="D190" t="str">
            <v>5352B</v>
          </cell>
          <cell r="E190" t="str">
            <v>2826A00368</v>
          </cell>
          <cell r="F190" t="str">
            <v>406-4090</v>
          </cell>
          <cell r="G190">
            <v>39276</v>
          </cell>
          <cell r="H190" t="str">
            <v>NIMT, NIST, NPL</v>
          </cell>
        </row>
        <row r="191">
          <cell r="A191" t="str">
            <v>SE-99091</v>
          </cell>
          <cell r="B191" t="str">
            <v>GPSTime &amp; Freq. Ref. Receiver</v>
          </cell>
          <cell r="C191" t="str">
            <v>HP</v>
          </cell>
          <cell r="D191" t="str">
            <v>58503A</v>
          </cell>
          <cell r="E191" t="str">
            <v>3542A00419</v>
          </cell>
          <cell r="F191" t="str">
            <v>Calibration not required</v>
          </cell>
          <cell r="G191">
            <v>0</v>
          </cell>
          <cell r="H191">
            <v>0</v>
          </cell>
        </row>
        <row r="192">
          <cell r="A192" t="str">
            <v>SE-99093</v>
          </cell>
          <cell r="B192" t="str">
            <v>Synthesized Sweeper</v>
          </cell>
          <cell r="C192" t="str">
            <v>HP</v>
          </cell>
          <cell r="D192" t="str">
            <v>8340B</v>
          </cell>
          <cell r="E192" t="str">
            <v>2804A00799</v>
          </cell>
          <cell r="F192" t="str">
            <v>406-4093</v>
          </cell>
          <cell r="G192">
            <v>39181</v>
          </cell>
          <cell r="H192" t="str">
            <v>NIMT, NIST, NPL</v>
          </cell>
        </row>
        <row r="193">
          <cell r="A193" t="str">
            <v>SE-99094</v>
          </cell>
          <cell r="B193" t="str">
            <v xml:space="preserve">Synthesizer/Level Generator </v>
          </cell>
          <cell r="C193" t="str">
            <v>Anritsu</v>
          </cell>
          <cell r="D193" t="str">
            <v>MG443B</v>
          </cell>
          <cell r="E193" t="str">
            <v>M45140</v>
          </cell>
          <cell r="F193" t="str">
            <v>406-4094</v>
          </cell>
          <cell r="G193">
            <v>39172</v>
          </cell>
          <cell r="H193" t="str">
            <v>NIMT, NIST, NPL</v>
          </cell>
        </row>
        <row r="194">
          <cell r="A194" t="str">
            <v>SE-99095</v>
          </cell>
          <cell r="B194" t="str">
            <v>Synthesized Func/Sweep Gen.</v>
          </cell>
          <cell r="C194" t="str">
            <v>HP</v>
          </cell>
          <cell r="D194" t="str">
            <v>3325B</v>
          </cell>
          <cell r="E194" t="str">
            <v>2847A09782</v>
          </cell>
          <cell r="F194" t="str">
            <v>406-4095</v>
          </cell>
          <cell r="G194">
            <v>39233</v>
          </cell>
          <cell r="H194" t="str">
            <v>NIMT, NIST, NPL</v>
          </cell>
        </row>
        <row r="195">
          <cell r="A195" t="str">
            <v>SE-99096</v>
          </cell>
          <cell r="B195" t="str">
            <v>ESG Series Signal Generator</v>
          </cell>
          <cell r="C195" t="str">
            <v>HP</v>
          </cell>
          <cell r="D195" t="str">
            <v>ESG-4000A</v>
          </cell>
          <cell r="E195" t="str">
            <v>US37040151</v>
          </cell>
          <cell r="F195" t="str">
            <v>406-4096</v>
          </cell>
          <cell r="G195">
            <v>39178</v>
          </cell>
          <cell r="H195" t="str">
            <v>NIMT, NIST, NPL</v>
          </cell>
        </row>
        <row r="196">
          <cell r="A196" t="str">
            <v>SE-99097</v>
          </cell>
          <cell r="B196" t="str">
            <v>RF Power Amplifier</v>
          </cell>
          <cell r="C196" t="str">
            <v>Amp. Research</v>
          </cell>
          <cell r="D196" t="str">
            <v>25W1000M7</v>
          </cell>
          <cell r="E196" t="str">
            <v>13299</v>
          </cell>
          <cell r="F196" t="str">
            <v>406-4097</v>
          </cell>
          <cell r="G196">
            <v>39204</v>
          </cell>
          <cell r="H196" t="str">
            <v>NIMT, NIST, NPL</v>
          </cell>
        </row>
        <row r="197">
          <cell r="A197" t="str">
            <v>SE-99098</v>
          </cell>
          <cell r="B197" t="str">
            <v>Spectrum Analyzer</v>
          </cell>
          <cell r="C197" t="str">
            <v>HP</v>
          </cell>
          <cell r="D197" t="str">
            <v>8593E</v>
          </cell>
          <cell r="E197" t="str">
            <v>3337A00823</v>
          </cell>
          <cell r="F197" t="str">
            <v>406-4098</v>
          </cell>
          <cell r="G197">
            <v>39232</v>
          </cell>
          <cell r="H197" t="str">
            <v>NIMT, NIST, NPL</v>
          </cell>
        </row>
        <row r="198">
          <cell r="A198" t="str">
            <v>SE-99099</v>
          </cell>
          <cell r="B198" t="str">
            <v xml:space="preserve">Network Analyzer </v>
          </cell>
          <cell r="C198" t="str">
            <v>HP</v>
          </cell>
          <cell r="D198" t="str">
            <v>8753D</v>
          </cell>
          <cell r="E198" t="str">
            <v>3410J00924</v>
          </cell>
          <cell r="F198" t="str">
            <v>405-4099</v>
          </cell>
          <cell r="G198">
            <v>38900</v>
          </cell>
          <cell r="H198" t="str">
            <v>NIMT, NIST, NPL</v>
          </cell>
        </row>
        <row r="199">
          <cell r="A199" t="str">
            <v>SE-99100</v>
          </cell>
          <cell r="B199" t="str">
            <v xml:space="preserve">S-Parameter Test Set </v>
          </cell>
          <cell r="C199" t="str">
            <v>HP</v>
          </cell>
          <cell r="D199" t="str">
            <v>85047A</v>
          </cell>
          <cell r="E199" t="str">
            <v>3033A03745</v>
          </cell>
          <cell r="F199" t="str">
            <v>405-4100</v>
          </cell>
          <cell r="G199">
            <v>38900</v>
          </cell>
          <cell r="H199" t="str">
            <v>NIMT, NIST, NPL</v>
          </cell>
        </row>
        <row r="200">
          <cell r="A200" t="str">
            <v>SE-99101</v>
          </cell>
          <cell r="B200" t="str">
            <v xml:space="preserve">S-Parameter Test Set </v>
          </cell>
          <cell r="C200" t="str">
            <v>HP</v>
          </cell>
          <cell r="D200" t="str">
            <v>85046B</v>
          </cell>
          <cell r="E200" t="str">
            <v>3033A01596</v>
          </cell>
          <cell r="F200" t="str">
            <v>405-4101</v>
          </cell>
          <cell r="G200">
            <v>38900</v>
          </cell>
          <cell r="H200" t="str">
            <v>NIMT, NIST, NPL</v>
          </cell>
        </row>
        <row r="201">
          <cell r="A201" t="str">
            <v>SE-99102</v>
          </cell>
          <cell r="B201" t="str">
            <v>Audio Analyzer</v>
          </cell>
          <cell r="C201" t="str">
            <v>HP</v>
          </cell>
          <cell r="D201" t="str">
            <v>8903B</v>
          </cell>
          <cell r="E201" t="str">
            <v>3514A15652</v>
          </cell>
          <cell r="F201" t="str">
            <v>406-4102</v>
          </cell>
          <cell r="G201">
            <v>39172</v>
          </cell>
          <cell r="H201" t="str">
            <v>NIMT</v>
          </cell>
        </row>
        <row r="202">
          <cell r="A202" t="str">
            <v>SE-99103</v>
          </cell>
          <cell r="B202" t="str">
            <v>Audio Analyzer</v>
          </cell>
          <cell r="C202" t="str">
            <v>Panasonic</v>
          </cell>
          <cell r="D202" t="str">
            <v>VP7725A</v>
          </cell>
          <cell r="E202" t="str">
            <v>1D8N0161D122</v>
          </cell>
          <cell r="F202" t="str">
            <v>406-4103</v>
          </cell>
          <cell r="G202">
            <v>39193</v>
          </cell>
          <cell r="H202" t="str">
            <v>NIMT</v>
          </cell>
        </row>
        <row r="203">
          <cell r="A203" t="str">
            <v>SE-99104</v>
          </cell>
          <cell r="B203" t="str">
            <v>Modulation Analyzer</v>
          </cell>
          <cell r="C203" t="str">
            <v>HP</v>
          </cell>
          <cell r="D203" t="str">
            <v>8901B</v>
          </cell>
          <cell r="E203" t="str">
            <v>2806A01602</v>
          </cell>
          <cell r="F203" t="str">
            <v>105-4008</v>
          </cell>
          <cell r="G203">
            <v>39202</v>
          </cell>
          <cell r="H203" t="str">
            <v>NIST, NPL</v>
          </cell>
        </row>
        <row r="204">
          <cell r="A204" t="str">
            <v>SE-99105</v>
          </cell>
          <cell r="B204" t="str">
            <v>Measuring Receiver</v>
          </cell>
          <cell r="C204" t="str">
            <v>HP</v>
          </cell>
          <cell r="D204" t="str">
            <v>8902A</v>
          </cell>
          <cell r="E204" t="str">
            <v>3226A03447</v>
          </cell>
          <cell r="F204" t="str">
            <v>406-4105</v>
          </cell>
          <cell r="G204">
            <v>39224</v>
          </cell>
          <cell r="H204" t="str">
            <v>NIMT, NIST, NPL</v>
          </cell>
        </row>
        <row r="205">
          <cell r="A205" t="str">
            <v>SE-99106</v>
          </cell>
          <cell r="B205" t="str">
            <v>RF Power Meter</v>
          </cell>
          <cell r="C205" t="str">
            <v>HP</v>
          </cell>
          <cell r="D205" t="str">
            <v>EPM442A</v>
          </cell>
          <cell r="E205" t="str">
            <v>GB37170346</v>
          </cell>
          <cell r="F205" t="str">
            <v>406-4106</v>
          </cell>
          <cell r="G205">
            <v>39230</v>
          </cell>
          <cell r="H205" t="str">
            <v>NIMT, NIST, NPL</v>
          </cell>
        </row>
        <row r="206">
          <cell r="A206" t="str">
            <v>SE-99107</v>
          </cell>
          <cell r="B206" t="str">
            <v>RF Power Meter</v>
          </cell>
          <cell r="C206" t="str">
            <v>Anritsu</v>
          </cell>
          <cell r="D206" t="str">
            <v>ML4803A</v>
          </cell>
          <cell r="E206" t="str">
            <v>MA39060</v>
          </cell>
          <cell r="F206" t="str">
            <v>405-4107</v>
          </cell>
          <cell r="G206">
            <v>38988</v>
          </cell>
          <cell r="H206" t="str">
            <v>NIMT, NIST, NPL</v>
          </cell>
        </row>
        <row r="207">
          <cell r="A207" t="str">
            <v>SE-99109</v>
          </cell>
          <cell r="B207" t="str">
            <v>Range Calibrator</v>
          </cell>
          <cell r="C207" t="str">
            <v>HP</v>
          </cell>
          <cell r="D207" t="str">
            <v>11683A</v>
          </cell>
          <cell r="E207" t="str">
            <v>3303U00312</v>
          </cell>
          <cell r="F207" t="str">
            <v>406-4109</v>
          </cell>
          <cell r="G207">
            <v>39207</v>
          </cell>
          <cell r="H207" t="str">
            <v>NIMT</v>
          </cell>
        </row>
        <row r="208">
          <cell r="A208" t="str">
            <v>SE-99110</v>
          </cell>
          <cell r="B208" t="str">
            <v>Range Calibrator</v>
          </cell>
          <cell r="C208" t="str">
            <v>HP</v>
          </cell>
          <cell r="D208" t="str">
            <v>8477A</v>
          </cell>
          <cell r="E208" t="str">
            <v>0963A00428</v>
          </cell>
          <cell r="F208" t="str">
            <v>406-4110</v>
          </cell>
          <cell r="G208">
            <v>39198</v>
          </cell>
          <cell r="H208" t="str">
            <v>NIMT</v>
          </cell>
        </row>
        <row r="209">
          <cell r="A209" t="str">
            <v>SE-99111</v>
          </cell>
          <cell r="B209" t="str">
            <v>Range Calibrator</v>
          </cell>
          <cell r="C209" t="str">
            <v>Anritsu</v>
          </cell>
          <cell r="D209" t="str">
            <v>MA4001A</v>
          </cell>
          <cell r="E209" t="str">
            <v>M18156</v>
          </cell>
          <cell r="F209" t="str">
            <v>405-4111</v>
          </cell>
          <cell r="G209">
            <v>38969</v>
          </cell>
          <cell r="H209" t="str">
            <v>NIMT</v>
          </cell>
        </row>
        <row r="210">
          <cell r="A210" t="str">
            <v>SE-99112</v>
          </cell>
          <cell r="B210" t="str">
            <v>Power Sensor : 50Ω</v>
          </cell>
          <cell r="C210" t="str">
            <v>HP</v>
          </cell>
          <cell r="D210" t="str">
            <v>8482A</v>
          </cell>
          <cell r="E210" t="str">
            <v>US37291474</v>
          </cell>
          <cell r="F210" t="str">
            <v>405-4112</v>
          </cell>
          <cell r="G210">
            <v>38899</v>
          </cell>
          <cell r="H210" t="str">
            <v>NIMT, NIST, NPL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rt."/>
      <sheetName val="Eq.List"/>
      <sheetName val="Data Form-1"/>
      <sheetName val="Data Form-2"/>
      <sheetName val="16380A UNCER"/>
      <sheetName val="16380C UNCER"/>
      <sheetName val="3458A UNCER"/>
      <sheetName val="6100A UNCER"/>
      <sheetName val="16074A UNC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3.xml"/><Relationship Id="rId11" Type="http://schemas.openxmlformats.org/officeDocument/2006/relationships/ctrlProp" Target="../ctrlProps/ctrlProp18.xml"/><Relationship Id="rId5" Type="http://schemas.openxmlformats.org/officeDocument/2006/relationships/ctrlProp" Target="../ctrlProps/ctrlProp12.xml"/><Relationship Id="rId10" Type="http://schemas.openxmlformats.org/officeDocument/2006/relationships/ctrlProp" Target="../ctrlProps/ctrlProp17.xml"/><Relationship Id="rId4" Type="http://schemas.openxmlformats.org/officeDocument/2006/relationships/ctrlProp" Target="../ctrlProps/ctrlProp11.xml"/><Relationship Id="rId9" Type="http://schemas.openxmlformats.org/officeDocument/2006/relationships/ctrlProp" Target="../ctrlProps/ctrlProp1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3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1.xml"/><Relationship Id="rId11" Type="http://schemas.openxmlformats.org/officeDocument/2006/relationships/ctrlProp" Target="../ctrlProps/ctrlProp26.xml"/><Relationship Id="rId5" Type="http://schemas.openxmlformats.org/officeDocument/2006/relationships/ctrlProp" Target="../ctrlProps/ctrlProp20.xml"/><Relationship Id="rId10" Type="http://schemas.openxmlformats.org/officeDocument/2006/relationships/ctrlProp" Target="../ctrlProps/ctrlProp25.xml"/><Relationship Id="rId4" Type="http://schemas.openxmlformats.org/officeDocument/2006/relationships/ctrlProp" Target="../ctrlProps/ctrlProp19.xml"/><Relationship Id="rId9" Type="http://schemas.openxmlformats.org/officeDocument/2006/relationships/ctrlProp" Target="../ctrlProps/ctrlProp2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F98"/>
  <sheetViews>
    <sheetView view="pageBreakPreview" topLeftCell="A32" zoomScaleNormal="100" zoomScaleSheetLayoutView="100" workbookViewId="0">
      <selection activeCell="F46" sqref="F46:J46"/>
    </sheetView>
  </sheetViews>
  <sheetFormatPr defaultColWidth="7.5703125" defaultRowHeight="18.75" customHeight="1"/>
  <cols>
    <col min="1" max="31" width="3.140625" style="1" customWidth="1"/>
    <col min="32" max="32" width="3.5703125" style="225" customWidth="1"/>
    <col min="33" max="36" width="3.5703125" style="1" customWidth="1"/>
    <col min="37" max="176" width="7.5703125" style="1"/>
    <col min="177" max="177" width="1.5703125" style="1" customWidth="1"/>
    <col min="178" max="181" width="3.5703125" style="1" customWidth="1"/>
    <col min="182" max="185" width="5.42578125" style="1" customWidth="1"/>
    <col min="186" max="201" width="4" style="1" customWidth="1"/>
    <col min="202" max="203" width="3.42578125" style="1" customWidth="1"/>
    <col min="204" max="241" width="3.5703125" style="1" customWidth="1"/>
    <col min="242" max="432" width="7.5703125" style="1"/>
    <col min="433" max="433" width="1.5703125" style="1" customWidth="1"/>
    <col min="434" max="437" width="3.5703125" style="1" customWidth="1"/>
    <col min="438" max="441" width="5.42578125" style="1" customWidth="1"/>
    <col min="442" max="457" width="4" style="1" customWidth="1"/>
    <col min="458" max="459" width="3.42578125" style="1" customWidth="1"/>
    <col min="460" max="497" width="3.5703125" style="1" customWidth="1"/>
    <col min="498" max="688" width="7.5703125" style="1"/>
    <col min="689" max="689" width="1.5703125" style="1" customWidth="1"/>
    <col min="690" max="693" width="3.5703125" style="1" customWidth="1"/>
    <col min="694" max="697" width="5.42578125" style="1" customWidth="1"/>
    <col min="698" max="713" width="4" style="1" customWidth="1"/>
    <col min="714" max="715" width="3.42578125" style="1" customWidth="1"/>
    <col min="716" max="753" width="3.5703125" style="1" customWidth="1"/>
    <col min="754" max="944" width="7.5703125" style="1"/>
    <col min="945" max="945" width="1.5703125" style="1" customWidth="1"/>
    <col min="946" max="949" width="3.5703125" style="1" customWidth="1"/>
    <col min="950" max="953" width="5.42578125" style="1" customWidth="1"/>
    <col min="954" max="969" width="4" style="1" customWidth="1"/>
    <col min="970" max="971" width="3.42578125" style="1" customWidth="1"/>
    <col min="972" max="1009" width="3.5703125" style="1" customWidth="1"/>
    <col min="1010" max="1200" width="7.5703125" style="1"/>
    <col min="1201" max="1201" width="1.5703125" style="1" customWidth="1"/>
    <col min="1202" max="1205" width="3.5703125" style="1" customWidth="1"/>
    <col min="1206" max="1209" width="5.42578125" style="1" customWidth="1"/>
    <col min="1210" max="1225" width="4" style="1" customWidth="1"/>
    <col min="1226" max="1227" width="3.42578125" style="1" customWidth="1"/>
    <col min="1228" max="1265" width="3.5703125" style="1" customWidth="1"/>
    <col min="1266" max="1456" width="7.5703125" style="1"/>
    <col min="1457" max="1457" width="1.5703125" style="1" customWidth="1"/>
    <col min="1458" max="1461" width="3.5703125" style="1" customWidth="1"/>
    <col min="1462" max="1465" width="5.42578125" style="1" customWidth="1"/>
    <col min="1466" max="1481" width="4" style="1" customWidth="1"/>
    <col min="1482" max="1483" width="3.42578125" style="1" customWidth="1"/>
    <col min="1484" max="1521" width="3.5703125" style="1" customWidth="1"/>
    <col min="1522" max="1712" width="7.5703125" style="1"/>
    <col min="1713" max="1713" width="1.5703125" style="1" customWidth="1"/>
    <col min="1714" max="1717" width="3.5703125" style="1" customWidth="1"/>
    <col min="1718" max="1721" width="5.42578125" style="1" customWidth="1"/>
    <col min="1722" max="1737" width="4" style="1" customWidth="1"/>
    <col min="1738" max="1739" width="3.42578125" style="1" customWidth="1"/>
    <col min="1740" max="1777" width="3.5703125" style="1" customWidth="1"/>
    <col min="1778" max="1968" width="7.5703125" style="1"/>
    <col min="1969" max="1969" width="1.5703125" style="1" customWidth="1"/>
    <col min="1970" max="1973" width="3.5703125" style="1" customWidth="1"/>
    <col min="1974" max="1977" width="5.42578125" style="1" customWidth="1"/>
    <col min="1978" max="1993" width="4" style="1" customWidth="1"/>
    <col min="1994" max="1995" width="3.42578125" style="1" customWidth="1"/>
    <col min="1996" max="2033" width="3.5703125" style="1" customWidth="1"/>
    <col min="2034" max="2224" width="7.5703125" style="1"/>
    <col min="2225" max="2225" width="1.5703125" style="1" customWidth="1"/>
    <col min="2226" max="2229" width="3.5703125" style="1" customWidth="1"/>
    <col min="2230" max="2233" width="5.42578125" style="1" customWidth="1"/>
    <col min="2234" max="2249" width="4" style="1" customWidth="1"/>
    <col min="2250" max="2251" width="3.42578125" style="1" customWidth="1"/>
    <col min="2252" max="2289" width="3.5703125" style="1" customWidth="1"/>
    <col min="2290" max="2480" width="7.5703125" style="1"/>
    <col min="2481" max="2481" width="1.5703125" style="1" customWidth="1"/>
    <col min="2482" max="2485" width="3.5703125" style="1" customWidth="1"/>
    <col min="2486" max="2489" width="5.42578125" style="1" customWidth="1"/>
    <col min="2490" max="2505" width="4" style="1" customWidth="1"/>
    <col min="2506" max="2507" width="3.42578125" style="1" customWidth="1"/>
    <col min="2508" max="2545" width="3.5703125" style="1" customWidth="1"/>
    <col min="2546" max="2736" width="7.5703125" style="1"/>
    <col min="2737" max="2737" width="1.5703125" style="1" customWidth="1"/>
    <col min="2738" max="2741" width="3.5703125" style="1" customWidth="1"/>
    <col min="2742" max="2745" width="5.42578125" style="1" customWidth="1"/>
    <col min="2746" max="2761" width="4" style="1" customWidth="1"/>
    <col min="2762" max="2763" width="3.42578125" style="1" customWidth="1"/>
    <col min="2764" max="2801" width="3.5703125" style="1" customWidth="1"/>
    <col min="2802" max="2992" width="7.5703125" style="1"/>
    <col min="2993" max="2993" width="1.5703125" style="1" customWidth="1"/>
    <col min="2994" max="2997" width="3.5703125" style="1" customWidth="1"/>
    <col min="2998" max="3001" width="5.42578125" style="1" customWidth="1"/>
    <col min="3002" max="3017" width="4" style="1" customWidth="1"/>
    <col min="3018" max="3019" width="3.42578125" style="1" customWidth="1"/>
    <col min="3020" max="3057" width="3.5703125" style="1" customWidth="1"/>
    <col min="3058" max="3248" width="7.5703125" style="1"/>
    <col min="3249" max="3249" width="1.5703125" style="1" customWidth="1"/>
    <col min="3250" max="3253" width="3.5703125" style="1" customWidth="1"/>
    <col min="3254" max="3257" width="5.42578125" style="1" customWidth="1"/>
    <col min="3258" max="3273" width="4" style="1" customWidth="1"/>
    <col min="3274" max="3275" width="3.42578125" style="1" customWidth="1"/>
    <col min="3276" max="3313" width="3.5703125" style="1" customWidth="1"/>
    <col min="3314" max="3504" width="7.5703125" style="1"/>
    <col min="3505" max="3505" width="1.5703125" style="1" customWidth="1"/>
    <col min="3506" max="3509" width="3.5703125" style="1" customWidth="1"/>
    <col min="3510" max="3513" width="5.42578125" style="1" customWidth="1"/>
    <col min="3514" max="3529" width="4" style="1" customWidth="1"/>
    <col min="3530" max="3531" width="3.42578125" style="1" customWidth="1"/>
    <col min="3532" max="3569" width="3.5703125" style="1" customWidth="1"/>
    <col min="3570" max="3760" width="7.5703125" style="1"/>
    <col min="3761" max="3761" width="1.5703125" style="1" customWidth="1"/>
    <col min="3762" max="3765" width="3.5703125" style="1" customWidth="1"/>
    <col min="3766" max="3769" width="5.42578125" style="1" customWidth="1"/>
    <col min="3770" max="3785" width="4" style="1" customWidth="1"/>
    <col min="3786" max="3787" width="3.42578125" style="1" customWidth="1"/>
    <col min="3788" max="3825" width="3.5703125" style="1" customWidth="1"/>
    <col min="3826" max="4016" width="7.5703125" style="1"/>
    <col min="4017" max="4017" width="1.5703125" style="1" customWidth="1"/>
    <col min="4018" max="4021" width="3.5703125" style="1" customWidth="1"/>
    <col min="4022" max="4025" width="5.42578125" style="1" customWidth="1"/>
    <col min="4026" max="4041" width="4" style="1" customWidth="1"/>
    <col min="4042" max="4043" width="3.42578125" style="1" customWidth="1"/>
    <col min="4044" max="4081" width="3.5703125" style="1" customWidth="1"/>
    <col min="4082" max="4272" width="7.5703125" style="1"/>
    <col min="4273" max="4273" width="1.5703125" style="1" customWidth="1"/>
    <col min="4274" max="4277" width="3.5703125" style="1" customWidth="1"/>
    <col min="4278" max="4281" width="5.42578125" style="1" customWidth="1"/>
    <col min="4282" max="4297" width="4" style="1" customWidth="1"/>
    <col min="4298" max="4299" width="3.42578125" style="1" customWidth="1"/>
    <col min="4300" max="4337" width="3.5703125" style="1" customWidth="1"/>
    <col min="4338" max="4528" width="7.5703125" style="1"/>
    <col min="4529" max="4529" width="1.5703125" style="1" customWidth="1"/>
    <col min="4530" max="4533" width="3.5703125" style="1" customWidth="1"/>
    <col min="4534" max="4537" width="5.42578125" style="1" customWidth="1"/>
    <col min="4538" max="4553" width="4" style="1" customWidth="1"/>
    <col min="4554" max="4555" width="3.42578125" style="1" customWidth="1"/>
    <col min="4556" max="4593" width="3.5703125" style="1" customWidth="1"/>
    <col min="4594" max="4784" width="7.5703125" style="1"/>
    <col min="4785" max="4785" width="1.5703125" style="1" customWidth="1"/>
    <col min="4786" max="4789" width="3.5703125" style="1" customWidth="1"/>
    <col min="4790" max="4793" width="5.42578125" style="1" customWidth="1"/>
    <col min="4794" max="4809" width="4" style="1" customWidth="1"/>
    <col min="4810" max="4811" width="3.42578125" style="1" customWidth="1"/>
    <col min="4812" max="4849" width="3.5703125" style="1" customWidth="1"/>
    <col min="4850" max="5040" width="7.5703125" style="1"/>
    <col min="5041" max="5041" width="1.5703125" style="1" customWidth="1"/>
    <col min="5042" max="5045" width="3.5703125" style="1" customWidth="1"/>
    <col min="5046" max="5049" width="5.42578125" style="1" customWidth="1"/>
    <col min="5050" max="5065" width="4" style="1" customWidth="1"/>
    <col min="5066" max="5067" width="3.42578125" style="1" customWidth="1"/>
    <col min="5068" max="5105" width="3.5703125" style="1" customWidth="1"/>
    <col min="5106" max="5296" width="7.5703125" style="1"/>
    <col min="5297" max="5297" width="1.5703125" style="1" customWidth="1"/>
    <col min="5298" max="5301" width="3.5703125" style="1" customWidth="1"/>
    <col min="5302" max="5305" width="5.42578125" style="1" customWidth="1"/>
    <col min="5306" max="5321" width="4" style="1" customWidth="1"/>
    <col min="5322" max="5323" width="3.42578125" style="1" customWidth="1"/>
    <col min="5324" max="5361" width="3.5703125" style="1" customWidth="1"/>
    <col min="5362" max="5552" width="7.5703125" style="1"/>
    <col min="5553" max="5553" width="1.5703125" style="1" customWidth="1"/>
    <col min="5554" max="5557" width="3.5703125" style="1" customWidth="1"/>
    <col min="5558" max="5561" width="5.42578125" style="1" customWidth="1"/>
    <col min="5562" max="5577" width="4" style="1" customWidth="1"/>
    <col min="5578" max="5579" width="3.42578125" style="1" customWidth="1"/>
    <col min="5580" max="5617" width="3.5703125" style="1" customWidth="1"/>
    <col min="5618" max="5808" width="7.5703125" style="1"/>
    <col min="5809" max="5809" width="1.5703125" style="1" customWidth="1"/>
    <col min="5810" max="5813" width="3.5703125" style="1" customWidth="1"/>
    <col min="5814" max="5817" width="5.42578125" style="1" customWidth="1"/>
    <col min="5818" max="5833" width="4" style="1" customWidth="1"/>
    <col min="5834" max="5835" width="3.42578125" style="1" customWidth="1"/>
    <col min="5836" max="5873" width="3.5703125" style="1" customWidth="1"/>
    <col min="5874" max="6064" width="7.5703125" style="1"/>
    <col min="6065" max="6065" width="1.5703125" style="1" customWidth="1"/>
    <col min="6066" max="6069" width="3.5703125" style="1" customWidth="1"/>
    <col min="6070" max="6073" width="5.42578125" style="1" customWidth="1"/>
    <col min="6074" max="6089" width="4" style="1" customWidth="1"/>
    <col min="6090" max="6091" width="3.42578125" style="1" customWidth="1"/>
    <col min="6092" max="6129" width="3.5703125" style="1" customWidth="1"/>
    <col min="6130" max="6320" width="7.5703125" style="1"/>
    <col min="6321" max="6321" width="1.5703125" style="1" customWidth="1"/>
    <col min="6322" max="6325" width="3.5703125" style="1" customWidth="1"/>
    <col min="6326" max="6329" width="5.42578125" style="1" customWidth="1"/>
    <col min="6330" max="6345" width="4" style="1" customWidth="1"/>
    <col min="6346" max="6347" width="3.42578125" style="1" customWidth="1"/>
    <col min="6348" max="6385" width="3.5703125" style="1" customWidth="1"/>
    <col min="6386" max="6576" width="7.5703125" style="1"/>
    <col min="6577" max="6577" width="1.5703125" style="1" customWidth="1"/>
    <col min="6578" max="6581" width="3.5703125" style="1" customWidth="1"/>
    <col min="6582" max="6585" width="5.42578125" style="1" customWidth="1"/>
    <col min="6586" max="6601" width="4" style="1" customWidth="1"/>
    <col min="6602" max="6603" width="3.42578125" style="1" customWidth="1"/>
    <col min="6604" max="6641" width="3.5703125" style="1" customWidth="1"/>
    <col min="6642" max="6832" width="7.5703125" style="1"/>
    <col min="6833" max="6833" width="1.5703125" style="1" customWidth="1"/>
    <col min="6834" max="6837" width="3.5703125" style="1" customWidth="1"/>
    <col min="6838" max="6841" width="5.42578125" style="1" customWidth="1"/>
    <col min="6842" max="6857" width="4" style="1" customWidth="1"/>
    <col min="6858" max="6859" width="3.42578125" style="1" customWidth="1"/>
    <col min="6860" max="6897" width="3.5703125" style="1" customWidth="1"/>
    <col min="6898" max="7088" width="7.5703125" style="1"/>
    <col min="7089" max="7089" width="1.5703125" style="1" customWidth="1"/>
    <col min="7090" max="7093" width="3.5703125" style="1" customWidth="1"/>
    <col min="7094" max="7097" width="5.42578125" style="1" customWidth="1"/>
    <col min="7098" max="7113" width="4" style="1" customWidth="1"/>
    <col min="7114" max="7115" width="3.42578125" style="1" customWidth="1"/>
    <col min="7116" max="7153" width="3.5703125" style="1" customWidth="1"/>
    <col min="7154" max="7344" width="7.5703125" style="1"/>
    <col min="7345" max="7345" width="1.5703125" style="1" customWidth="1"/>
    <col min="7346" max="7349" width="3.5703125" style="1" customWidth="1"/>
    <col min="7350" max="7353" width="5.42578125" style="1" customWidth="1"/>
    <col min="7354" max="7369" width="4" style="1" customWidth="1"/>
    <col min="7370" max="7371" width="3.42578125" style="1" customWidth="1"/>
    <col min="7372" max="7409" width="3.5703125" style="1" customWidth="1"/>
    <col min="7410" max="7600" width="7.5703125" style="1"/>
    <col min="7601" max="7601" width="1.5703125" style="1" customWidth="1"/>
    <col min="7602" max="7605" width="3.5703125" style="1" customWidth="1"/>
    <col min="7606" max="7609" width="5.42578125" style="1" customWidth="1"/>
    <col min="7610" max="7625" width="4" style="1" customWidth="1"/>
    <col min="7626" max="7627" width="3.42578125" style="1" customWidth="1"/>
    <col min="7628" max="7665" width="3.5703125" style="1" customWidth="1"/>
    <col min="7666" max="7856" width="7.5703125" style="1"/>
    <col min="7857" max="7857" width="1.5703125" style="1" customWidth="1"/>
    <col min="7858" max="7861" width="3.5703125" style="1" customWidth="1"/>
    <col min="7862" max="7865" width="5.42578125" style="1" customWidth="1"/>
    <col min="7866" max="7881" width="4" style="1" customWidth="1"/>
    <col min="7882" max="7883" width="3.42578125" style="1" customWidth="1"/>
    <col min="7884" max="7921" width="3.5703125" style="1" customWidth="1"/>
    <col min="7922" max="8112" width="7.5703125" style="1"/>
    <col min="8113" max="8113" width="1.5703125" style="1" customWidth="1"/>
    <col min="8114" max="8117" width="3.5703125" style="1" customWidth="1"/>
    <col min="8118" max="8121" width="5.42578125" style="1" customWidth="1"/>
    <col min="8122" max="8137" width="4" style="1" customWidth="1"/>
    <col min="8138" max="8139" width="3.42578125" style="1" customWidth="1"/>
    <col min="8140" max="8177" width="3.5703125" style="1" customWidth="1"/>
    <col min="8178" max="8368" width="7.5703125" style="1"/>
    <col min="8369" max="8369" width="1.5703125" style="1" customWidth="1"/>
    <col min="8370" max="8373" width="3.5703125" style="1" customWidth="1"/>
    <col min="8374" max="8377" width="5.42578125" style="1" customWidth="1"/>
    <col min="8378" max="8393" width="4" style="1" customWidth="1"/>
    <col min="8394" max="8395" width="3.42578125" style="1" customWidth="1"/>
    <col min="8396" max="8433" width="3.5703125" style="1" customWidth="1"/>
    <col min="8434" max="8624" width="7.5703125" style="1"/>
    <col min="8625" max="8625" width="1.5703125" style="1" customWidth="1"/>
    <col min="8626" max="8629" width="3.5703125" style="1" customWidth="1"/>
    <col min="8630" max="8633" width="5.42578125" style="1" customWidth="1"/>
    <col min="8634" max="8649" width="4" style="1" customWidth="1"/>
    <col min="8650" max="8651" width="3.42578125" style="1" customWidth="1"/>
    <col min="8652" max="8689" width="3.5703125" style="1" customWidth="1"/>
    <col min="8690" max="8880" width="7.5703125" style="1"/>
    <col min="8881" max="8881" width="1.5703125" style="1" customWidth="1"/>
    <col min="8882" max="8885" width="3.5703125" style="1" customWidth="1"/>
    <col min="8886" max="8889" width="5.42578125" style="1" customWidth="1"/>
    <col min="8890" max="8905" width="4" style="1" customWidth="1"/>
    <col min="8906" max="8907" width="3.42578125" style="1" customWidth="1"/>
    <col min="8908" max="8945" width="3.5703125" style="1" customWidth="1"/>
    <col min="8946" max="9136" width="7.5703125" style="1"/>
    <col min="9137" max="9137" width="1.5703125" style="1" customWidth="1"/>
    <col min="9138" max="9141" width="3.5703125" style="1" customWidth="1"/>
    <col min="9142" max="9145" width="5.42578125" style="1" customWidth="1"/>
    <col min="9146" max="9161" width="4" style="1" customWidth="1"/>
    <col min="9162" max="9163" width="3.42578125" style="1" customWidth="1"/>
    <col min="9164" max="9201" width="3.5703125" style="1" customWidth="1"/>
    <col min="9202" max="9392" width="7.5703125" style="1"/>
    <col min="9393" max="9393" width="1.5703125" style="1" customWidth="1"/>
    <col min="9394" max="9397" width="3.5703125" style="1" customWidth="1"/>
    <col min="9398" max="9401" width="5.42578125" style="1" customWidth="1"/>
    <col min="9402" max="9417" width="4" style="1" customWidth="1"/>
    <col min="9418" max="9419" width="3.42578125" style="1" customWidth="1"/>
    <col min="9420" max="9457" width="3.5703125" style="1" customWidth="1"/>
    <col min="9458" max="9648" width="7.5703125" style="1"/>
    <col min="9649" max="9649" width="1.5703125" style="1" customWidth="1"/>
    <col min="9650" max="9653" width="3.5703125" style="1" customWidth="1"/>
    <col min="9654" max="9657" width="5.42578125" style="1" customWidth="1"/>
    <col min="9658" max="9673" width="4" style="1" customWidth="1"/>
    <col min="9674" max="9675" width="3.42578125" style="1" customWidth="1"/>
    <col min="9676" max="9713" width="3.5703125" style="1" customWidth="1"/>
    <col min="9714" max="9904" width="7.5703125" style="1"/>
    <col min="9905" max="9905" width="1.5703125" style="1" customWidth="1"/>
    <col min="9906" max="9909" width="3.5703125" style="1" customWidth="1"/>
    <col min="9910" max="9913" width="5.42578125" style="1" customWidth="1"/>
    <col min="9914" max="9929" width="4" style="1" customWidth="1"/>
    <col min="9930" max="9931" width="3.42578125" style="1" customWidth="1"/>
    <col min="9932" max="9969" width="3.5703125" style="1" customWidth="1"/>
    <col min="9970" max="10160" width="7.5703125" style="1"/>
    <col min="10161" max="10161" width="1.5703125" style="1" customWidth="1"/>
    <col min="10162" max="10165" width="3.5703125" style="1" customWidth="1"/>
    <col min="10166" max="10169" width="5.42578125" style="1" customWidth="1"/>
    <col min="10170" max="10185" width="4" style="1" customWidth="1"/>
    <col min="10186" max="10187" width="3.42578125" style="1" customWidth="1"/>
    <col min="10188" max="10225" width="3.5703125" style="1" customWidth="1"/>
    <col min="10226" max="10416" width="7.5703125" style="1"/>
    <col min="10417" max="10417" width="1.5703125" style="1" customWidth="1"/>
    <col min="10418" max="10421" width="3.5703125" style="1" customWidth="1"/>
    <col min="10422" max="10425" width="5.42578125" style="1" customWidth="1"/>
    <col min="10426" max="10441" width="4" style="1" customWidth="1"/>
    <col min="10442" max="10443" width="3.42578125" style="1" customWidth="1"/>
    <col min="10444" max="10481" width="3.5703125" style="1" customWidth="1"/>
    <col min="10482" max="10672" width="7.5703125" style="1"/>
    <col min="10673" max="10673" width="1.5703125" style="1" customWidth="1"/>
    <col min="10674" max="10677" width="3.5703125" style="1" customWidth="1"/>
    <col min="10678" max="10681" width="5.42578125" style="1" customWidth="1"/>
    <col min="10682" max="10697" width="4" style="1" customWidth="1"/>
    <col min="10698" max="10699" width="3.42578125" style="1" customWidth="1"/>
    <col min="10700" max="10737" width="3.5703125" style="1" customWidth="1"/>
    <col min="10738" max="10928" width="7.5703125" style="1"/>
    <col min="10929" max="10929" width="1.5703125" style="1" customWidth="1"/>
    <col min="10930" max="10933" width="3.5703125" style="1" customWidth="1"/>
    <col min="10934" max="10937" width="5.42578125" style="1" customWidth="1"/>
    <col min="10938" max="10953" width="4" style="1" customWidth="1"/>
    <col min="10954" max="10955" width="3.42578125" style="1" customWidth="1"/>
    <col min="10956" max="10993" width="3.5703125" style="1" customWidth="1"/>
    <col min="10994" max="11184" width="7.5703125" style="1"/>
    <col min="11185" max="11185" width="1.5703125" style="1" customWidth="1"/>
    <col min="11186" max="11189" width="3.5703125" style="1" customWidth="1"/>
    <col min="11190" max="11193" width="5.42578125" style="1" customWidth="1"/>
    <col min="11194" max="11209" width="4" style="1" customWidth="1"/>
    <col min="11210" max="11211" width="3.42578125" style="1" customWidth="1"/>
    <col min="11212" max="11249" width="3.5703125" style="1" customWidth="1"/>
    <col min="11250" max="11440" width="7.5703125" style="1"/>
    <col min="11441" max="11441" width="1.5703125" style="1" customWidth="1"/>
    <col min="11442" max="11445" width="3.5703125" style="1" customWidth="1"/>
    <col min="11446" max="11449" width="5.42578125" style="1" customWidth="1"/>
    <col min="11450" max="11465" width="4" style="1" customWidth="1"/>
    <col min="11466" max="11467" width="3.42578125" style="1" customWidth="1"/>
    <col min="11468" max="11505" width="3.5703125" style="1" customWidth="1"/>
    <col min="11506" max="11696" width="7.5703125" style="1"/>
    <col min="11697" max="11697" width="1.5703125" style="1" customWidth="1"/>
    <col min="11698" max="11701" width="3.5703125" style="1" customWidth="1"/>
    <col min="11702" max="11705" width="5.42578125" style="1" customWidth="1"/>
    <col min="11706" max="11721" width="4" style="1" customWidth="1"/>
    <col min="11722" max="11723" width="3.42578125" style="1" customWidth="1"/>
    <col min="11724" max="11761" width="3.5703125" style="1" customWidth="1"/>
    <col min="11762" max="11952" width="7.5703125" style="1"/>
    <col min="11953" max="11953" width="1.5703125" style="1" customWidth="1"/>
    <col min="11954" max="11957" width="3.5703125" style="1" customWidth="1"/>
    <col min="11958" max="11961" width="5.42578125" style="1" customWidth="1"/>
    <col min="11962" max="11977" width="4" style="1" customWidth="1"/>
    <col min="11978" max="11979" width="3.42578125" style="1" customWidth="1"/>
    <col min="11980" max="12017" width="3.5703125" style="1" customWidth="1"/>
    <col min="12018" max="12208" width="7.5703125" style="1"/>
    <col min="12209" max="12209" width="1.5703125" style="1" customWidth="1"/>
    <col min="12210" max="12213" width="3.5703125" style="1" customWidth="1"/>
    <col min="12214" max="12217" width="5.42578125" style="1" customWidth="1"/>
    <col min="12218" max="12233" width="4" style="1" customWidth="1"/>
    <col min="12234" max="12235" width="3.42578125" style="1" customWidth="1"/>
    <col min="12236" max="12273" width="3.5703125" style="1" customWidth="1"/>
    <col min="12274" max="12464" width="7.5703125" style="1"/>
    <col min="12465" max="12465" width="1.5703125" style="1" customWidth="1"/>
    <col min="12466" max="12469" width="3.5703125" style="1" customWidth="1"/>
    <col min="12470" max="12473" width="5.42578125" style="1" customWidth="1"/>
    <col min="12474" max="12489" width="4" style="1" customWidth="1"/>
    <col min="12490" max="12491" width="3.42578125" style="1" customWidth="1"/>
    <col min="12492" max="12529" width="3.5703125" style="1" customWidth="1"/>
    <col min="12530" max="12720" width="7.5703125" style="1"/>
    <col min="12721" max="12721" width="1.5703125" style="1" customWidth="1"/>
    <col min="12722" max="12725" width="3.5703125" style="1" customWidth="1"/>
    <col min="12726" max="12729" width="5.42578125" style="1" customWidth="1"/>
    <col min="12730" max="12745" width="4" style="1" customWidth="1"/>
    <col min="12746" max="12747" width="3.42578125" style="1" customWidth="1"/>
    <col min="12748" max="12785" width="3.5703125" style="1" customWidth="1"/>
    <col min="12786" max="12976" width="7.5703125" style="1"/>
    <col min="12977" max="12977" width="1.5703125" style="1" customWidth="1"/>
    <col min="12978" max="12981" width="3.5703125" style="1" customWidth="1"/>
    <col min="12982" max="12985" width="5.42578125" style="1" customWidth="1"/>
    <col min="12986" max="13001" width="4" style="1" customWidth="1"/>
    <col min="13002" max="13003" width="3.42578125" style="1" customWidth="1"/>
    <col min="13004" max="13041" width="3.5703125" style="1" customWidth="1"/>
    <col min="13042" max="13232" width="7.5703125" style="1"/>
    <col min="13233" max="13233" width="1.5703125" style="1" customWidth="1"/>
    <col min="13234" max="13237" width="3.5703125" style="1" customWidth="1"/>
    <col min="13238" max="13241" width="5.42578125" style="1" customWidth="1"/>
    <col min="13242" max="13257" width="4" style="1" customWidth="1"/>
    <col min="13258" max="13259" width="3.42578125" style="1" customWidth="1"/>
    <col min="13260" max="13297" width="3.5703125" style="1" customWidth="1"/>
    <col min="13298" max="13488" width="7.5703125" style="1"/>
    <col min="13489" max="13489" width="1.5703125" style="1" customWidth="1"/>
    <col min="13490" max="13493" width="3.5703125" style="1" customWidth="1"/>
    <col min="13494" max="13497" width="5.42578125" style="1" customWidth="1"/>
    <col min="13498" max="13513" width="4" style="1" customWidth="1"/>
    <col min="13514" max="13515" width="3.42578125" style="1" customWidth="1"/>
    <col min="13516" max="13553" width="3.5703125" style="1" customWidth="1"/>
    <col min="13554" max="13744" width="7.5703125" style="1"/>
    <col min="13745" max="13745" width="1.5703125" style="1" customWidth="1"/>
    <col min="13746" max="13749" width="3.5703125" style="1" customWidth="1"/>
    <col min="13750" max="13753" width="5.42578125" style="1" customWidth="1"/>
    <col min="13754" max="13769" width="4" style="1" customWidth="1"/>
    <col min="13770" max="13771" width="3.42578125" style="1" customWidth="1"/>
    <col min="13772" max="13809" width="3.5703125" style="1" customWidth="1"/>
    <col min="13810" max="14000" width="7.5703125" style="1"/>
    <col min="14001" max="14001" width="1.5703125" style="1" customWidth="1"/>
    <col min="14002" max="14005" width="3.5703125" style="1" customWidth="1"/>
    <col min="14006" max="14009" width="5.42578125" style="1" customWidth="1"/>
    <col min="14010" max="14025" width="4" style="1" customWidth="1"/>
    <col min="14026" max="14027" width="3.42578125" style="1" customWidth="1"/>
    <col min="14028" max="14065" width="3.5703125" style="1" customWidth="1"/>
    <col min="14066" max="14256" width="7.5703125" style="1"/>
    <col min="14257" max="14257" width="1.5703125" style="1" customWidth="1"/>
    <col min="14258" max="14261" width="3.5703125" style="1" customWidth="1"/>
    <col min="14262" max="14265" width="5.42578125" style="1" customWidth="1"/>
    <col min="14266" max="14281" width="4" style="1" customWidth="1"/>
    <col min="14282" max="14283" width="3.42578125" style="1" customWidth="1"/>
    <col min="14284" max="14321" width="3.5703125" style="1" customWidth="1"/>
    <col min="14322" max="14512" width="7.5703125" style="1"/>
    <col min="14513" max="14513" width="1.5703125" style="1" customWidth="1"/>
    <col min="14514" max="14517" width="3.5703125" style="1" customWidth="1"/>
    <col min="14518" max="14521" width="5.42578125" style="1" customWidth="1"/>
    <col min="14522" max="14537" width="4" style="1" customWidth="1"/>
    <col min="14538" max="14539" width="3.42578125" style="1" customWidth="1"/>
    <col min="14540" max="14577" width="3.5703125" style="1" customWidth="1"/>
    <col min="14578" max="14768" width="7.5703125" style="1"/>
    <col min="14769" max="14769" width="1.5703125" style="1" customWidth="1"/>
    <col min="14770" max="14773" width="3.5703125" style="1" customWidth="1"/>
    <col min="14774" max="14777" width="5.42578125" style="1" customWidth="1"/>
    <col min="14778" max="14793" width="4" style="1" customWidth="1"/>
    <col min="14794" max="14795" width="3.42578125" style="1" customWidth="1"/>
    <col min="14796" max="14833" width="3.5703125" style="1" customWidth="1"/>
    <col min="14834" max="15024" width="7.5703125" style="1"/>
    <col min="15025" max="15025" width="1.5703125" style="1" customWidth="1"/>
    <col min="15026" max="15029" width="3.5703125" style="1" customWidth="1"/>
    <col min="15030" max="15033" width="5.42578125" style="1" customWidth="1"/>
    <col min="15034" max="15049" width="4" style="1" customWidth="1"/>
    <col min="15050" max="15051" width="3.42578125" style="1" customWidth="1"/>
    <col min="15052" max="15089" width="3.5703125" style="1" customWidth="1"/>
    <col min="15090" max="15280" width="7.5703125" style="1"/>
    <col min="15281" max="15281" width="1.5703125" style="1" customWidth="1"/>
    <col min="15282" max="15285" width="3.5703125" style="1" customWidth="1"/>
    <col min="15286" max="15289" width="5.42578125" style="1" customWidth="1"/>
    <col min="15290" max="15305" width="4" style="1" customWidth="1"/>
    <col min="15306" max="15307" width="3.42578125" style="1" customWidth="1"/>
    <col min="15308" max="15345" width="3.5703125" style="1" customWidth="1"/>
    <col min="15346" max="15536" width="7.5703125" style="1"/>
    <col min="15537" max="15537" width="1.5703125" style="1" customWidth="1"/>
    <col min="15538" max="15541" width="3.5703125" style="1" customWidth="1"/>
    <col min="15542" max="15545" width="5.42578125" style="1" customWidth="1"/>
    <col min="15546" max="15561" width="4" style="1" customWidth="1"/>
    <col min="15562" max="15563" width="3.42578125" style="1" customWidth="1"/>
    <col min="15564" max="15601" width="3.5703125" style="1" customWidth="1"/>
    <col min="15602" max="15792" width="7.5703125" style="1"/>
    <col min="15793" max="15793" width="1.5703125" style="1" customWidth="1"/>
    <col min="15794" max="15797" width="3.5703125" style="1" customWidth="1"/>
    <col min="15798" max="15801" width="5.42578125" style="1" customWidth="1"/>
    <col min="15802" max="15817" width="4" style="1" customWidth="1"/>
    <col min="15818" max="15819" width="3.42578125" style="1" customWidth="1"/>
    <col min="15820" max="15857" width="3.5703125" style="1" customWidth="1"/>
    <col min="15858" max="16048" width="7.5703125" style="1"/>
    <col min="16049" max="16049" width="1.5703125" style="1" customWidth="1"/>
    <col min="16050" max="16053" width="3.5703125" style="1" customWidth="1"/>
    <col min="16054" max="16057" width="5.42578125" style="1" customWidth="1"/>
    <col min="16058" max="16073" width="4" style="1" customWidth="1"/>
    <col min="16074" max="16075" width="3.42578125" style="1" customWidth="1"/>
    <col min="16076" max="16113" width="3.5703125" style="1" customWidth="1"/>
    <col min="16114" max="16384" width="7.5703125" style="1"/>
  </cols>
  <sheetData>
    <row r="1" spans="1:32" ht="21.75">
      <c r="A1" s="279" t="s">
        <v>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" t="s">
        <v>1</v>
      </c>
      <c r="M1" s="2"/>
      <c r="N1" s="2"/>
      <c r="O1" s="2"/>
      <c r="Q1" s="272" t="s">
        <v>55</v>
      </c>
      <c r="R1" s="272"/>
      <c r="S1" s="272"/>
      <c r="T1" s="272"/>
      <c r="U1" s="272"/>
      <c r="V1" s="2"/>
      <c r="W1" s="2"/>
      <c r="X1" s="3"/>
      <c r="Y1" s="3"/>
      <c r="Z1" s="278"/>
      <c r="AA1" s="278"/>
      <c r="AB1" s="3"/>
      <c r="AC1" s="3"/>
      <c r="AD1" s="3"/>
      <c r="AE1" s="4"/>
    </row>
    <row r="2" spans="1:32" ht="21.75">
      <c r="A2" s="279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3" t="s">
        <v>2</v>
      </c>
      <c r="M2" s="2"/>
      <c r="N2" s="3"/>
      <c r="O2" s="2"/>
      <c r="Q2" s="282">
        <v>42370</v>
      </c>
      <c r="R2" s="282"/>
      <c r="S2" s="282"/>
      <c r="T2" s="282"/>
      <c r="U2" s="3" t="s">
        <v>3</v>
      </c>
      <c r="V2" s="2"/>
      <c r="W2" s="6"/>
      <c r="X2" s="6"/>
      <c r="Y2" s="6"/>
      <c r="Z2" s="283">
        <v>42370</v>
      </c>
      <c r="AA2" s="283"/>
      <c r="AB2" s="283"/>
      <c r="AC2" s="283"/>
      <c r="AD2" s="269"/>
      <c r="AE2" s="4"/>
    </row>
    <row r="3" spans="1:32" ht="21.75">
      <c r="A3" s="280" t="s">
        <v>4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" t="s">
        <v>5</v>
      </c>
      <c r="M3" s="2"/>
      <c r="N3" s="2"/>
      <c r="O3" s="2"/>
      <c r="P3" s="2"/>
      <c r="Q3" s="277">
        <v>23</v>
      </c>
      <c r="R3" s="277"/>
      <c r="S3" s="7" t="s">
        <v>6</v>
      </c>
      <c r="T3" s="277">
        <v>50</v>
      </c>
      <c r="U3" s="277"/>
      <c r="V3" s="8" t="s">
        <v>7</v>
      </c>
      <c r="W3" s="2"/>
      <c r="X3" s="2"/>
      <c r="Y3" s="2"/>
      <c r="Z3" s="2"/>
      <c r="AA3" s="2"/>
      <c r="AB3" s="2"/>
      <c r="AC3" s="2"/>
      <c r="AD3" s="2"/>
      <c r="AE3" s="5"/>
    </row>
    <row r="4" spans="1:32" ht="21.75">
      <c r="A4" s="281" t="s">
        <v>56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" t="s">
        <v>8</v>
      </c>
      <c r="M4" s="2"/>
      <c r="N4" s="2"/>
      <c r="O4" s="2"/>
      <c r="P4" s="2"/>
      <c r="Q4" s="2" t="s">
        <v>9</v>
      </c>
      <c r="R4" s="2"/>
      <c r="S4" s="2"/>
      <c r="T4" s="2"/>
      <c r="U4" s="2"/>
      <c r="V4" s="2"/>
      <c r="W4" s="2"/>
      <c r="X4" s="2"/>
      <c r="Y4" s="2" t="s">
        <v>10</v>
      </c>
      <c r="Z4" s="2"/>
      <c r="AA4" s="2"/>
      <c r="AB4" s="2"/>
      <c r="AC4" s="2"/>
      <c r="AD4" s="2"/>
      <c r="AE4" s="5"/>
    </row>
    <row r="5" spans="1:32" s="12" customFormat="1" ht="23.1" customHeight="1">
      <c r="A5" s="9" t="s">
        <v>11</v>
      </c>
      <c r="B5" s="10"/>
      <c r="C5" s="10"/>
      <c r="D5" s="10"/>
      <c r="E5" s="10"/>
      <c r="G5" s="271" t="s">
        <v>57</v>
      </c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  <c r="AA5" s="271"/>
      <c r="AB5" s="271"/>
      <c r="AC5" s="271"/>
      <c r="AD5" s="11"/>
      <c r="AF5" s="226"/>
    </row>
    <row r="6" spans="1:32" s="12" customFormat="1" ht="23.1" customHeight="1">
      <c r="A6" s="9" t="s">
        <v>12</v>
      </c>
      <c r="B6" s="10"/>
      <c r="C6" s="10"/>
      <c r="D6" s="10"/>
      <c r="E6" s="10"/>
      <c r="G6" s="273" t="s">
        <v>58</v>
      </c>
      <c r="H6" s="273"/>
      <c r="I6" s="273"/>
      <c r="J6" s="273"/>
      <c r="K6" s="273"/>
      <c r="L6" s="273"/>
      <c r="M6" s="273"/>
      <c r="N6" s="13" t="s">
        <v>13</v>
      </c>
      <c r="O6" s="270"/>
      <c r="Q6" s="14"/>
      <c r="S6" s="274" t="s">
        <v>59</v>
      </c>
      <c r="T6" s="274"/>
      <c r="U6" s="274"/>
      <c r="V6" s="274"/>
      <c r="W6" s="274"/>
      <c r="X6" s="13" t="s">
        <v>14</v>
      </c>
      <c r="Y6" s="13"/>
      <c r="Z6" s="13"/>
      <c r="AA6" s="275" t="s">
        <v>60</v>
      </c>
      <c r="AB6" s="275"/>
      <c r="AC6" s="275"/>
      <c r="AD6" s="275"/>
      <c r="AE6" s="275"/>
      <c r="AF6" s="226"/>
    </row>
    <row r="7" spans="1:32" s="12" customFormat="1" ht="23.1" customHeight="1">
      <c r="A7" s="284" t="s">
        <v>15</v>
      </c>
      <c r="B7" s="284"/>
      <c r="C7" s="284"/>
      <c r="D7" s="275">
        <v>987654</v>
      </c>
      <c r="E7" s="275"/>
      <c r="F7" s="275"/>
      <c r="G7" s="275"/>
      <c r="H7" s="275"/>
      <c r="I7" s="275"/>
      <c r="J7" s="275"/>
      <c r="K7" s="13" t="s">
        <v>16</v>
      </c>
      <c r="L7" s="13"/>
      <c r="M7" s="271" t="s">
        <v>61</v>
      </c>
      <c r="N7" s="271"/>
      <c r="O7" s="271"/>
      <c r="P7" s="271"/>
      <c r="Q7" s="271"/>
      <c r="R7" s="16" t="s">
        <v>17</v>
      </c>
      <c r="T7" s="11"/>
      <c r="U7" s="274">
        <v>0</v>
      </c>
      <c r="V7" s="274"/>
      <c r="W7" s="13" t="s">
        <v>18</v>
      </c>
      <c r="X7" s="276">
        <v>200</v>
      </c>
      <c r="Y7" s="276"/>
      <c r="Z7" s="17" t="s">
        <v>19</v>
      </c>
      <c r="AD7" s="273">
        <v>0.1</v>
      </c>
      <c r="AE7" s="273"/>
      <c r="AF7" s="226"/>
    </row>
    <row r="8" spans="1:32" s="12" customFormat="1" ht="23.1" customHeight="1">
      <c r="A8" s="17" t="s">
        <v>20</v>
      </c>
      <c r="B8" s="17"/>
      <c r="C8" s="17"/>
      <c r="D8" s="17"/>
      <c r="E8" s="17"/>
      <c r="F8" s="16"/>
      <c r="G8" s="16"/>
      <c r="H8" s="16" t="s">
        <v>21</v>
      </c>
      <c r="J8" s="18"/>
      <c r="L8" s="16" t="s">
        <v>22</v>
      </c>
      <c r="N8" s="16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  <c r="AA8" s="271"/>
      <c r="AB8" s="271"/>
      <c r="AC8" s="271"/>
      <c r="AD8" s="11"/>
      <c r="AE8" s="15"/>
      <c r="AF8" s="226"/>
    </row>
    <row r="9" spans="1:32" s="12" customFormat="1" ht="6.75" customHeight="1">
      <c r="A9" s="19"/>
      <c r="B9" s="19"/>
      <c r="C9" s="19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1"/>
      <c r="AB9" s="11"/>
      <c r="AC9" s="11"/>
      <c r="AD9" s="11"/>
      <c r="AE9" s="15"/>
      <c r="AF9" s="226"/>
    </row>
    <row r="10" spans="1:32" s="12" customFormat="1" ht="23.1" customHeight="1">
      <c r="A10" s="16" t="s">
        <v>23</v>
      </c>
      <c r="B10" s="16"/>
      <c r="C10" s="16"/>
      <c r="D10" s="16"/>
      <c r="E10" s="16"/>
      <c r="F10" s="16"/>
      <c r="G10" s="21"/>
      <c r="H10" s="22"/>
      <c r="I10" s="22"/>
      <c r="J10" s="22"/>
      <c r="K10" s="22"/>
      <c r="L10" s="22"/>
      <c r="M10" s="22"/>
      <c r="N10" s="22"/>
      <c r="O10" s="11"/>
      <c r="P10" s="11"/>
      <c r="Q10" s="9"/>
      <c r="R10" s="23" t="s">
        <v>24</v>
      </c>
      <c r="S10" s="23"/>
      <c r="T10" s="24"/>
      <c r="U10" s="22"/>
      <c r="V10" s="22"/>
      <c r="W10" s="22"/>
      <c r="X10" s="22"/>
      <c r="Y10" s="22"/>
      <c r="Z10" s="22"/>
      <c r="AA10" s="11"/>
      <c r="AB10" s="11"/>
      <c r="AC10" s="11"/>
      <c r="AD10" s="11"/>
      <c r="AE10" s="25"/>
      <c r="AF10" s="226"/>
    </row>
    <row r="11" spans="1:32" s="12" customFormat="1" ht="18" customHeight="1">
      <c r="W11" s="26"/>
      <c r="X11" s="26"/>
      <c r="Y11" s="26"/>
      <c r="AD11" s="27"/>
      <c r="AF11" s="226"/>
    </row>
    <row r="12" spans="1:32" ht="18.75" customHeight="1">
      <c r="A12" s="28" t="s">
        <v>25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30"/>
      <c r="M12" s="30"/>
      <c r="N12" s="30"/>
      <c r="O12" s="30"/>
      <c r="P12" s="30"/>
      <c r="Q12" s="30"/>
      <c r="R12" s="31"/>
      <c r="S12" s="31"/>
      <c r="T12" s="31"/>
      <c r="U12" s="31"/>
      <c r="V12" s="31"/>
      <c r="W12" s="31"/>
      <c r="X12" s="32"/>
      <c r="Y12" s="32"/>
      <c r="Z12" s="32"/>
      <c r="AA12" s="32"/>
      <c r="AB12" s="32"/>
      <c r="AC12" s="32"/>
      <c r="AD12" s="32"/>
      <c r="AE12" s="33"/>
    </row>
    <row r="13" spans="1:32" ht="18.75" customHeight="1">
      <c r="A13" s="344" t="s">
        <v>26</v>
      </c>
      <c r="B13" s="345"/>
      <c r="C13" s="344" t="s">
        <v>27</v>
      </c>
      <c r="D13" s="351"/>
      <c r="E13" s="345"/>
      <c r="F13" s="356" t="s">
        <v>28</v>
      </c>
      <c r="G13" s="357"/>
      <c r="H13" s="357"/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  <c r="X13" s="357"/>
      <c r="Y13" s="357"/>
      <c r="Z13" s="357"/>
      <c r="AA13" s="357"/>
      <c r="AB13" s="357"/>
      <c r="AC13" s="357"/>
      <c r="AD13" s="358"/>
    </row>
    <row r="14" spans="1:32" ht="18.75" customHeight="1">
      <c r="A14" s="346" t="s">
        <v>29</v>
      </c>
      <c r="B14" s="347"/>
      <c r="C14" s="346" t="s">
        <v>30</v>
      </c>
      <c r="D14" s="352"/>
      <c r="E14" s="347"/>
      <c r="F14" s="353" t="s">
        <v>31</v>
      </c>
      <c r="G14" s="354"/>
      <c r="H14" s="354"/>
      <c r="I14" s="354"/>
      <c r="J14" s="355"/>
      <c r="K14" s="353" t="s">
        <v>32</v>
      </c>
      <c r="L14" s="354"/>
      <c r="M14" s="354"/>
      <c r="N14" s="354"/>
      <c r="O14" s="355"/>
      <c r="P14" s="353" t="s">
        <v>33</v>
      </c>
      <c r="Q14" s="354"/>
      <c r="R14" s="354"/>
      <c r="S14" s="354"/>
      <c r="T14" s="355"/>
      <c r="U14" s="353" t="s">
        <v>34</v>
      </c>
      <c r="V14" s="354"/>
      <c r="W14" s="354"/>
      <c r="X14" s="354"/>
      <c r="Y14" s="355"/>
      <c r="Z14" s="353" t="s">
        <v>162</v>
      </c>
      <c r="AA14" s="354"/>
      <c r="AB14" s="354"/>
      <c r="AC14" s="354"/>
      <c r="AD14" s="355"/>
    </row>
    <row r="15" spans="1:32" ht="18.75" customHeight="1">
      <c r="A15" s="326">
        <v>1</v>
      </c>
      <c r="B15" s="327"/>
      <c r="C15" s="348">
        <v>50</v>
      </c>
      <c r="D15" s="349"/>
      <c r="E15" s="350"/>
      <c r="F15" s="359">
        <v>50.920999999999999</v>
      </c>
      <c r="G15" s="360"/>
      <c r="H15" s="360"/>
      <c r="I15" s="360"/>
      <c r="J15" s="361"/>
      <c r="K15" s="359">
        <v>50.502000000000002</v>
      </c>
      <c r="L15" s="360"/>
      <c r="M15" s="360"/>
      <c r="N15" s="360"/>
      <c r="O15" s="361"/>
      <c r="P15" s="359">
        <v>50.923000000000002</v>
      </c>
      <c r="Q15" s="360"/>
      <c r="R15" s="360"/>
      <c r="S15" s="360"/>
      <c r="T15" s="361"/>
      <c r="U15" s="359">
        <v>50.029000000000003</v>
      </c>
      <c r="V15" s="360"/>
      <c r="W15" s="360"/>
      <c r="X15" s="360"/>
      <c r="Y15" s="361"/>
      <c r="Z15" s="359">
        <v>50.109000000000002</v>
      </c>
      <c r="AA15" s="360"/>
      <c r="AB15" s="360"/>
      <c r="AC15" s="360"/>
      <c r="AD15" s="361"/>
    </row>
    <row r="16" spans="1:32" ht="18.75" customHeight="1">
      <c r="A16" s="326">
        <f t="shared" ref="A16:A44" si="0">A15+1</f>
        <v>2</v>
      </c>
      <c r="B16" s="327"/>
      <c r="C16" s="341">
        <f>C15</f>
        <v>50</v>
      </c>
      <c r="D16" s="342"/>
      <c r="E16" s="343"/>
      <c r="F16" s="335">
        <v>50.271999999999998</v>
      </c>
      <c r="G16" s="336"/>
      <c r="H16" s="336"/>
      <c r="I16" s="336"/>
      <c r="J16" s="337"/>
      <c r="K16" s="335">
        <v>50.218000000000004</v>
      </c>
      <c r="L16" s="336"/>
      <c r="M16" s="336"/>
      <c r="N16" s="336"/>
      <c r="O16" s="337"/>
      <c r="P16" s="335">
        <v>50.183999999999997</v>
      </c>
      <c r="Q16" s="336"/>
      <c r="R16" s="336"/>
      <c r="S16" s="336"/>
      <c r="T16" s="337"/>
      <c r="U16" s="335">
        <v>50.773000000000003</v>
      </c>
      <c r="V16" s="336"/>
      <c r="W16" s="336"/>
      <c r="X16" s="336"/>
      <c r="Y16" s="337"/>
      <c r="Z16" s="335">
        <v>50.591000000000001</v>
      </c>
      <c r="AA16" s="336"/>
      <c r="AB16" s="336"/>
      <c r="AC16" s="336"/>
      <c r="AD16" s="337"/>
    </row>
    <row r="17" spans="1:30" ht="18.75" customHeight="1">
      <c r="A17" s="326">
        <f t="shared" si="0"/>
        <v>3</v>
      </c>
      <c r="B17" s="327"/>
      <c r="C17" s="341">
        <f t="shared" ref="C17:C44" si="1">C16</f>
        <v>50</v>
      </c>
      <c r="D17" s="342"/>
      <c r="E17" s="343"/>
      <c r="F17" s="335">
        <v>50.465000000000003</v>
      </c>
      <c r="G17" s="336"/>
      <c r="H17" s="336"/>
      <c r="I17" s="336"/>
      <c r="J17" s="337"/>
      <c r="K17" s="335">
        <v>50.636000000000003</v>
      </c>
      <c r="L17" s="336"/>
      <c r="M17" s="336"/>
      <c r="N17" s="336"/>
      <c r="O17" s="337"/>
      <c r="P17" s="335">
        <v>50.959000000000003</v>
      </c>
      <c r="Q17" s="336"/>
      <c r="R17" s="336"/>
      <c r="S17" s="336"/>
      <c r="T17" s="337"/>
      <c r="U17" s="335">
        <v>50.972000000000001</v>
      </c>
      <c r="V17" s="336"/>
      <c r="W17" s="336"/>
      <c r="X17" s="336"/>
      <c r="Y17" s="337"/>
      <c r="Z17" s="335">
        <v>50.109000000000002</v>
      </c>
      <c r="AA17" s="336"/>
      <c r="AB17" s="336"/>
      <c r="AC17" s="336"/>
      <c r="AD17" s="337"/>
    </row>
    <row r="18" spans="1:30" ht="18.75" customHeight="1">
      <c r="A18" s="326">
        <f t="shared" si="0"/>
        <v>4</v>
      </c>
      <c r="B18" s="327"/>
      <c r="C18" s="341">
        <f t="shared" si="1"/>
        <v>50</v>
      </c>
      <c r="D18" s="342"/>
      <c r="E18" s="343"/>
      <c r="F18" s="335">
        <v>50.356000000000002</v>
      </c>
      <c r="G18" s="336"/>
      <c r="H18" s="336"/>
      <c r="I18" s="336"/>
      <c r="J18" s="337"/>
      <c r="K18" s="335">
        <v>50.607999999999997</v>
      </c>
      <c r="L18" s="336"/>
      <c r="M18" s="336"/>
      <c r="N18" s="336"/>
      <c r="O18" s="337"/>
      <c r="P18" s="335">
        <v>50.932000000000002</v>
      </c>
      <c r="Q18" s="336"/>
      <c r="R18" s="336"/>
      <c r="S18" s="336"/>
      <c r="T18" s="337"/>
      <c r="U18" s="335">
        <v>50.494999999999997</v>
      </c>
      <c r="V18" s="336"/>
      <c r="W18" s="336"/>
      <c r="X18" s="336"/>
      <c r="Y18" s="337"/>
      <c r="Z18" s="335">
        <v>50.326999999999998</v>
      </c>
      <c r="AA18" s="336"/>
      <c r="AB18" s="336"/>
      <c r="AC18" s="336"/>
      <c r="AD18" s="337"/>
    </row>
    <row r="19" spans="1:30" ht="18.75" customHeight="1">
      <c r="A19" s="326">
        <f t="shared" si="0"/>
        <v>5</v>
      </c>
      <c r="B19" s="327"/>
      <c r="C19" s="341">
        <f t="shared" si="1"/>
        <v>50</v>
      </c>
      <c r="D19" s="342"/>
      <c r="E19" s="343"/>
      <c r="F19" s="335">
        <v>50.548999999999999</v>
      </c>
      <c r="G19" s="336"/>
      <c r="H19" s="336"/>
      <c r="I19" s="336"/>
      <c r="J19" s="337"/>
      <c r="K19" s="335">
        <v>50.524000000000001</v>
      </c>
      <c r="L19" s="336"/>
      <c r="M19" s="336"/>
      <c r="N19" s="336"/>
      <c r="O19" s="337"/>
      <c r="P19" s="335">
        <v>50.851999999999997</v>
      </c>
      <c r="Q19" s="336"/>
      <c r="R19" s="336"/>
      <c r="S19" s="336"/>
      <c r="T19" s="337"/>
      <c r="U19" s="335">
        <v>50.015999999999998</v>
      </c>
      <c r="V19" s="336"/>
      <c r="W19" s="336"/>
      <c r="X19" s="336"/>
      <c r="Y19" s="337"/>
      <c r="Z19" s="335">
        <v>50.463999999999999</v>
      </c>
      <c r="AA19" s="336"/>
      <c r="AB19" s="336"/>
      <c r="AC19" s="336"/>
      <c r="AD19" s="337"/>
    </row>
    <row r="20" spans="1:30" ht="18.75" customHeight="1">
      <c r="A20" s="326">
        <f t="shared" si="0"/>
        <v>6</v>
      </c>
      <c r="B20" s="327"/>
      <c r="C20" s="341">
        <f t="shared" si="1"/>
        <v>50</v>
      </c>
      <c r="D20" s="342"/>
      <c r="E20" s="343"/>
      <c r="F20" s="335">
        <v>50.994999999999997</v>
      </c>
      <c r="G20" s="336"/>
      <c r="H20" s="336"/>
      <c r="I20" s="336"/>
      <c r="J20" s="337"/>
      <c r="K20" s="335">
        <v>50.146000000000001</v>
      </c>
      <c r="L20" s="336"/>
      <c r="M20" s="336"/>
      <c r="N20" s="336"/>
      <c r="O20" s="337"/>
      <c r="P20" s="335">
        <v>50.832999999999998</v>
      </c>
      <c r="Q20" s="336"/>
      <c r="R20" s="336"/>
      <c r="S20" s="336"/>
      <c r="T20" s="337"/>
      <c r="U20" s="335">
        <v>50.564</v>
      </c>
      <c r="V20" s="336"/>
      <c r="W20" s="336"/>
      <c r="X20" s="336"/>
      <c r="Y20" s="337"/>
      <c r="Z20" s="335">
        <v>50.036000000000001</v>
      </c>
      <c r="AA20" s="336"/>
      <c r="AB20" s="336"/>
      <c r="AC20" s="336"/>
      <c r="AD20" s="337"/>
    </row>
    <row r="21" spans="1:30" ht="18.75" customHeight="1">
      <c r="A21" s="326">
        <f t="shared" si="0"/>
        <v>7</v>
      </c>
      <c r="B21" s="327"/>
      <c r="C21" s="341">
        <f t="shared" si="1"/>
        <v>50</v>
      </c>
      <c r="D21" s="342"/>
      <c r="E21" s="343"/>
      <c r="F21" s="335">
        <v>50.545000000000002</v>
      </c>
      <c r="G21" s="336"/>
      <c r="H21" s="336"/>
      <c r="I21" s="336"/>
      <c r="J21" s="337"/>
      <c r="K21" s="335">
        <v>50.100999999999999</v>
      </c>
      <c r="L21" s="336"/>
      <c r="M21" s="336"/>
      <c r="N21" s="336"/>
      <c r="O21" s="337"/>
      <c r="P21" s="335">
        <v>50.868000000000002</v>
      </c>
      <c r="Q21" s="336"/>
      <c r="R21" s="336"/>
      <c r="S21" s="336"/>
      <c r="T21" s="337"/>
      <c r="U21" s="335">
        <v>50.814999999999998</v>
      </c>
      <c r="V21" s="336"/>
      <c r="W21" s="336"/>
      <c r="X21" s="336"/>
      <c r="Y21" s="337"/>
      <c r="Z21" s="335">
        <v>50.621000000000002</v>
      </c>
      <c r="AA21" s="336"/>
      <c r="AB21" s="336"/>
      <c r="AC21" s="336"/>
      <c r="AD21" s="337"/>
    </row>
    <row r="22" spans="1:30" ht="18.75" customHeight="1">
      <c r="A22" s="326">
        <f t="shared" si="0"/>
        <v>8</v>
      </c>
      <c r="B22" s="327"/>
      <c r="C22" s="341">
        <f t="shared" si="1"/>
        <v>50</v>
      </c>
      <c r="D22" s="342"/>
      <c r="E22" s="343"/>
      <c r="F22" s="335">
        <v>50.445</v>
      </c>
      <c r="G22" s="336"/>
      <c r="H22" s="336"/>
      <c r="I22" s="336"/>
      <c r="J22" s="337"/>
      <c r="K22" s="335">
        <v>50.49</v>
      </c>
      <c r="L22" s="336"/>
      <c r="M22" s="336"/>
      <c r="N22" s="336"/>
      <c r="O22" s="337"/>
      <c r="P22" s="335">
        <v>50.466000000000001</v>
      </c>
      <c r="Q22" s="336"/>
      <c r="R22" s="336"/>
      <c r="S22" s="336"/>
      <c r="T22" s="337"/>
      <c r="U22" s="335">
        <v>50.743000000000002</v>
      </c>
      <c r="V22" s="336"/>
      <c r="W22" s="336"/>
      <c r="X22" s="336"/>
      <c r="Y22" s="337"/>
      <c r="Z22" s="335">
        <v>50.820999999999998</v>
      </c>
      <c r="AA22" s="336"/>
      <c r="AB22" s="336"/>
      <c r="AC22" s="336"/>
      <c r="AD22" s="337"/>
    </row>
    <row r="23" spans="1:30" ht="18.75" customHeight="1">
      <c r="A23" s="326">
        <f t="shared" si="0"/>
        <v>9</v>
      </c>
      <c r="B23" s="327"/>
      <c r="C23" s="341">
        <f t="shared" si="1"/>
        <v>50</v>
      </c>
      <c r="D23" s="342"/>
      <c r="E23" s="343"/>
      <c r="F23" s="335">
        <v>50.920999999999999</v>
      </c>
      <c r="G23" s="336"/>
      <c r="H23" s="336"/>
      <c r="I23" s="336"/>
      <c r="J23" s="337"/>
      <c r="K23" s="335">
        <v>50.502000000000002</v>
      </c>
      <c r="L23" s="336"/>
      <c r="M23" s="336"/>
      <c r="N23" s="336"/>
      <c r="O23" s="337"/>
      <c r="P23" s="335">
        <v>50.923000000000002</v>
      </c>
      <c r="Q23" s="336"/>
      <c r="R23" s="336"/>
      <c r="S23" s="336"/>
      <c r="T23" s="337"/>
      <c r="U23" s="335">
        <v>50.029000000000003</v>
      </c>
      <c r="V23" s="336"/>
      <c r="W23" s="336"/>
      <c r="X23" s="336"/>
      <c r="Y23" s="337"/>
      <c r="Z23" s="335">
        <v>50.109000000000002</v>
      </c>
      <c r="AA23" s="336"/>
      <c r="AB23" s="336"/>
      <c r="AC23" s="336"/>
      <c r="AD23" s="337"/>
    </row>
    <row r="24" spans="1:30" ht="18.75" customHeight="1">
      <c r="A24" s="326">
        <f t="shared" si="0"/>
        <v>10</v>
      </c>
      <c r="B24" s="327"/>
      <c r="C24" s="341">
        <f t="shared" si="1"/>
        <v>50</v>
      </c>
      <c r="D24" s="342"/>
      <c r="E24" s="343"/>
      <c r="F24" s="335">
        <v>50.920999999999999</v>
      </c>
      <c r="G24" s="336"/>
      <c r="H24" s="336"/>
      <c r="I24" s="336"/>
      <c r="J24" s="337"/>
      <c r="K24" s="335">
        <v>50.502000000000002</v>
      </c>
      <c r="L24" s="336"/>
      <c r="M24" s="336"/>
      <c r="N24" s="336"/>
      <c r="O24" s="337"/>
      <c r="P24" s="335">
        <v>50.923000000000002</v>
      </c>
      <c r="Q24" s="336"/>
      <c r="R24" s="336"/>
      <c r="S24" s="336"/>
      <c r="T24" s="337"/>
      <c r="U24" s="335">
        <v>50.029000000000003</v>
      </c>
      <c r="V24" s="336"/>
      <c r="W24" s="336"/>
      <c r="X24" s="336"/>
      <c r="Y24" s="337"/>
      <c r="Z24" s="335">
        <v>50.109000000000002</v>
      </c>
      <c r="AA24" s="336"/>
      <c r="AB24" s="336"/>
      <c r="AC24" s="336"/>
      <c r="AD24" s="337"/>
    </row>
    <row r="25" spans="1:30" ht="18.75" customHeight="1">
      <c r="A25" s="326">
        <f t="shared" si="0"/>
        <v>11</v>
      </c>
      <c r="B25" s="327"/>
      <c r="C25" s="341">
        <f t="shared" si="1"/>
        <v>50</v>
      </c>
      <c r="D25" s="342"/>
      <c r="E25" s="343"/>
      <c r="F25" s="335">
        <v>50.920999999999999</v>
      </c>
      <c r="G25" s="336"/>
      <c r="H25" s="336"/>
      <c r="I25" s="336"/>
      <c r="J25" s="337"/>
      <c r="K25" s="335">
        <v>50.502000000000002</v>
      </c>
      <c r="L25" s="336"/>
      <c r="M25" s="336"/>
      <c r="N25" s="336"/>
      <c r="O25" s="337"/>
      <c r="P25" s="335">
        <v>50.923000000000002</v>
      </c>
      <c r="Q25" s="336"/>
      <c r="R25" s="336"/>
      <c r="S25" s="336"/>
      <c r="T25" s="337"/>
      <c r="U25" s="335">
        <v>50.029000000000003</v>
      </c>
      <c r="V25" s="336"/>
      <c r="W25" s="336"/>
      <c r="X25" s="336"/>
      <c r="Y25" s="337"/>
      <c r="Z25" s="335">
        <v>50.109000000000002</v>
      </c>
      <c r="AA25" s="336"/>
      <c r="AB25" s="336"/>
      <c r="AC25" s="336"/>
      <c r="AD25" s="337"/>
    </row>
    <row r="26" spans="1:30" ht="18.75" customHeight="1">
      <c r="A26" s="326">
        <f t="shared" si="0"/>
        <v>12</v>
      </c>
      <c r="B26" s="327"/>
      <c r="C26" s="341">
        <f t="shared" si="1"/>
        <v>50</v>
      </c>
      <c r="D26" s="342"/>
      <c r="E26" s="343"/>
      <c r="F26" s="335">
        <v>50.271999999999998</v>
      </c>
      <c r="G26" s="336"/>
      <c r="H26" s="336"/>
      <c r="I26" s="336"/>
      <c r="J26" s="337"/>
      <c r="K26" s="335">
        <v>50.218000000000004</v>
      </c>
      <c r="L26" s="336"/>
      <c r="M26" s="336"/>
      <c r="N26" s="336"/>
      <c r="O26" s="337"/>
      <c r="P26" s="335">
        <v>50.183999999999997</v>
      </c>
      <c r="Q26" s="336"/>
      <c r="R26" s="336"/>
      <c r="S26" s="336"/>
      <c r="T26" s="337"/>
      <c r="U26" s="335">
        <v>50.773000000000003</v>
      </c>
      <c r="V26" s="336"/>
      <c r="W26" s="336"/>
      <c r="X26" s="336"/>
      <c r="Y26" s="337"/>
      <c r="Z26" s="335">
        <v>50.591000000000001</v>
      </c>
      <c r="AA26" s="336"/>
      <c r="AB26" s="336"/>
      <c r="AC26" s="336"/>
      <c r="AD26" s="337"/>
    </row>
    <row r="27" spans="1:30" ht="18.75" customHeight="1">
      <c r="A27" s="326">
        <f t="shared" si="0"/>
        <v>13</v>
      </c>
      <c r="B27" s="327"/>
      <c r="C27" s="341">
        <f t="shared" si="1"/>
        <v>50</v>
      </c>
      <c r="D27" s="342"/>
      <c r="E27" s="343"/>
      <c r="F27" s="335">
        <v>50.465000000000003</v>
      </c>
      <c r="G27" s="336"/>
      <c r="H27" s="336"/>
      <c r="I27" s="336"/>
      <c r="J27" s="337"/>
      <c r="K27" s="335">
        <v>50.636000000000003</v>
      </c>
      <c r="L27" s="336"/>
      <c r="M27" s="336"/>
      <c r="N27" s="336"/>
      <c r="O27" s="337"/>
      <c r="P27" s="335">
        <v>50.959000000000003</v>
      </c>
      <c r="Q27" s="336"/>
      <c r="R27" s="336"/>
      <c r="S27" s="336"/>
      <c r="T27" s="337"/>
      <c r="U27" s="335">
        <v>50.972000000000001</v>
      </c>
      <c r="V27" s="336"/>
      <c r="W27" s="336"/>
      <c r="X27" s="336"/>
      <c r="Y27" s="337"/>
      <c r="Z27" s="335">
        <v>50.109000000000002</v>
      </c>
      <c r="AA27" s="336"/>
      <c r="AB27" s="336"/>
      <c r="AC27" s="336"/>
      <c r="AD27" s="337"/>
    </row>
    <row r="28" spans="1:30" ht="18.75" customHeight="1">
      <c r="A28" s="326">
        <f t="shared" si="0"/>
        <v>14</v>
      </c>
      <c r="B28" s="327"/>
      <c r="C28" s="341">
        <f t="shared" si="1"/>
        <v>50</v>
      </c>
      <c r="D28" s="342"/>
      <c r="E28" s="343"/>
      <c r="F28" s="335">
        <v>50.356000000000002</v>
      </c>
      <c r="G28" s="336"/>
      <c r="H28" s="336"/>
      <c r="I28" s="336"/>
      <c r="J28" s="337"/>
      <c r="K28" s="335">
        <v>50.607999999999997</v>
      </c>
      <c r="L28" s="336"/>
      <c r="M28" s="336"/>
      <c r="N28" s="336"/>
      <c r="O28" s="337"/>
      <c r="P28" s="335">
        <v>50.932000000000002</v>
      </c>
      <c r="Q28" s="336"/>
      <c r="R28" s="336"/>
      <c r="S28" s="336"/>
      <c r="T28" s="337"/>
      <c r="U28" s="335">
        <v>50.494999999999997</v>
      </c>
      <c r="V28" s="336"/>
      <c r="W28" s="336"/>
      <c r="X28" s="336"/>
      <c r="Y28" s="337"/>
      <c r="Z28" s="335">
        <v>50.326999999999998</v>
      </c>
      <c r="AA28" s="336"/>
      <c r="AB28" s="336"/>
      <c r="AC28" s="336"/>
      <c r="AD28" s="337"/>
    </row>
    <row r="29" spans="1:30" ht="18.75" customHeight="1">
      <c r="A29" s="326">
        <f t="shared" si="0"/>
        <v>15</v>
      </c>
      <c r="B29" s="327"/>
      <c r="C29" s="341">
        <f t="shared" si="1"/>
        <v>50</v>
      </c>
      <c r="D29" s="342"/>
      <c r="E29" s="343"/>
      <c r="F29" s="335">
        <v>50.548999999999999</v>
      </c>
      <c r="G29" s="336"/>
      <c r="H29" s="336"/>
      <c r="I29" s="336"/>
      <c r="J29" s="337"/>
      <c r="K29" s="335">
        <v>50.524000000000001</v>
      </c>
      <c r="L29" s="336"/>
      <c r="M29" s="336"/>
      <c r="N29" s="336"/>
      <c r="O29" s="337"/>
      <c r="P29" s="335">
        <v>50.851999999999997</v>
      </c>
      <c r="Q29" s="336"/>
      <c r="R29" s="336"/>
      <c r="S29" s="336"/>
      <c r="T29" s="337"/>
      <c r="U29" s="335">
        <v>50.015999999999998</v>
      </c>
      <c r="V29" s="336"/>
      <c r="W29" s="336"/>
      <c r="X29" s="336"/>
      <c r="Y29" s="337"/>
      <c r="Z29" s="335">
        <v>50.463999999999999</v>
      </c>
      <c r="AA29" s="336"/>
      <c r="AB29" s="336"/>
      <c r="AC29" s="336"/>
      <c r="AD29" s="337"/>
    </row>
    <row r="30" spans="1:30" ht="18.75" customHeight="1">
      <c r="A30" s="326">
        <f t="shared" si="0"/>
        <v>16</v>
      </c>
      <c r="B30" s="327"/>
      <c r="C30" s="341">
        <f t="shared" si="1"/>
        <v>50</v>
      </c>
      <c r="D30" s="342"/>
      <c r="E30" s="343"/>
      <c r="F30" s="335">
        <v>50.994999999999997</v>
      </c>
      <c r="G30" s="336"/>
      <c r="H30" s="336"/>
      <c r="I30" s="336"/>
      <c r="J30" s="337"/>
      <c r="K30" s="335">
        <v>50.146000000000001</v>
      </c>
      <c r="L30" s="336"/>
      <c r="M30" s="336"/>
      <c r="N30" s="336"/>
      <c r="O30" s="337"/>
      <c r="P30" s="335">
        <v>50.832999999999998</v>
      </c>
      <c r="Q30" s="336"/>
      <c r="R30" s="336"/>
      <c r="S30" s="336"/>
      <c r="T30" s="337"/>
      <c r="U30" s="335">
        <v>50.564</v>
      </c>
      <c r="V30" s="336"/>
      <c r="W30" s="336"/>
      <c r="X30" s="336"/>
      <c r="Y30" s="337"/>
      <c r="Z30" s="335">
        <v>50.036000000000001</v>
      </c>
      <c r="AA30" s="336"/>
      <c r="AB30" s="336"/>
      <c r="AC30" s="336"/>
      <c r="AD30" s="337"/>
    </row>
    <row r="31" spans="1:30" ht="18.75" customHeight="1">
      <c r="A31" s="326">
        <f t="shared" si="0"/>
        <v>17</v>
      </c>
      <c r="B31" s="327"/>
      <c r="C31" s="341">
        <f t="shared" si="1"/>
        <v>50</v>
      </c>
      <c r="D31" s="342"/>
      <c r="E31" s="343"/>
      <c r="F31" s="335">
        <v>50.545000000000002</v>
      </c>
      <c r="G31" s="336"/>
      <c r="H31" s="336"/>
      <c r="I31" s="336"/>
      <c r="J31" s="337"/>
      <c r="K31" s="335">
        <v>50.100999999999999</v>
      </c>
      <c r="L31" s="336"/>
      <c r="M31" s="336"/>
      <c r="N31" s="336"/>
      <c r="O31" s="337"/>
      <c r="P31" s="335">
        <v>50.868000000000002</v>
      </c>
      <c r="Q31" s="336"/>
      <c r="R31" s="336"/>
      <c r="S31" s="336"/>
      <c r="T31" s="337"/>
      <c r="U31" s="335">
        <v>50.814999999999998</v>
      </c>
      <c r="V31" s="336"/>
      <c r="W31" s="336"/>
      <c r="X31" s="336"/>
      <c r="Y31" s="337"/>
      <c r="Z31" s="335">
        <v>50.621000000000002</v>
      </c>
      <c r="AA31" s="336"/>
      <c r="AB31" s="336"/>
      <c r="AC31" s="336"/>
      <c r="AD31" s="337"/>
    </row>
    <row r="32" spans="1:30" ht="18.75" customHeight="1">
      <c r="A32" s="326">
        <f t="shared" si="0"/>
        <v>18</v>
      </c>
      <c r="B32" s="327"/>
      <c r="C32" s="341">
        <f t="shared" si="1"/>
        <v>50</v>
      </c>
      <c r="D32" s="342"/>
      <c r="E32" s="343"/>
      <c r="F32" s="335">
        <v>50.445</v>
      </c>
      <c r="G32" s="336"/>
      <c r="H32" s="336"/>
      <c r="I32" s="336"/>
      <c r="J32" s="337"/>
      <c r="K32" s="335">
        <v>50.49</v>
      </c>
      <c r="L32" s="336"/>
      <c r="M32" s="336"/>
      <c r="N32" s="336"/>
      <c r="O32" s="337"/>
      <c r="P32" s="335">
        <v>50.466000000000001</v>
      </c>
      <c r="Q32" s="336"/>
      <c r="R32" s="336"/>
      <c r="S32" s="336"/>
      <c r="T32" s="337"/>
      <c r="U32" s="335">
        <v>50.743000000000002</v>
      </c>
      <c r="V32" s="336"/>
      <c r="W32" s="336"/>
      <c r="X32" s="336"/>
      <c r="Y32" s="337"/>
      <c r="Z32" s="335">
        <v>50.820999999999998</v>
      </c>
      <c r="AA32" s="336"/>
      <c r="AB32" s="336"/>
      <c r="AC32" s="336"/>
      <c r="AD32" s="337"/>
    </row>
    <row r="33" spans="1:31" ht="18.75" customHeight="1">
      <c r="A33" s="326">
        <f t="shared" si="0"/>
        <v>19</v>
      </c>
      <c r="B33" s="327"/>
      <c r="C33" s="341">
        <f t="shared" si="1"/>
        <v>50</v>
      </c>
      <c r="D33" s="342"/>
      <c r="E33" s="343"/>
      <c r="F33" s="335">
        <v>50.920999999999999</v>
      </c>
      <c r="G33" s="336"/>
      <c r="H33" s="336"/>
      <c r="I33" s="336"/>
      <c r="J33" s="337"/>
      <c r="K33" s="335">
        <v>50.502000000000002</v>
      </c>
      <c r="L33" s="336"/>
      <c r="M33" s="336"/>
      <c r="N33" s="336"/>
      <c r="O33" s="337"/>
      <c r="P33" s="335">
        <v>50.923000000000002</v>
      </c>
      <c r="Q33" s="336"/>
      <c r="R33" s="336"/>
      <c r="S33" s="336"/>
      <c r="T33" s="337"/>
      <c r="U33" s="335">
        <v>50.029000000000003</v>
      </c>
      <c r="V33" s="336"/>
      <c r="W33" s="336"/>
      <c r="X33" s="336"/>
      <c r="Y33" s="337"/>
      <c r="Z33" s="335">
        <v>50.109000000000002</v>
      </c>
      <c r="AA33" s="336"/>
      <c r="AB33" s="336"/>
      <c r="AC33" s="336"/>
      <c r="AD33" s="337"/>
    </row>
    <row r="34" spans="1:31" ht="18.75" customHeight="1">
      <c r="A34" s="326">
        <f t="shared" si="0"/>
        <v>20</v>
      </c>
      <c r="B34" s="327"/>
      <c r="C34" s="341">
        <f t="shared" si="1"/>
        <v>50</v>
      </c>
      <c r="D34" s="342"/>
      <c r="E34" s="343"/>
      <c r="F34" s="335">
        <v>50.920999999999999</v>
      </c>
      <c r="G34" s="336"/>
      <c r="H34" s="336"/>
      <c r="I34" s="336"/>
      <c r="J34" s="337"/>
      <c r="K34" s="335">
        <v>50.502000000000002</v>
      </c>
      <c r="L34" s="336"/>
      <c r="M34" s="336"/>
      <c r="N34" s="336"/>
      <c r="O34" s="337"/>
      <c r="P34" s="335">
        <v>50.923000000000002</v>
      </c>
      <c r="Q34" s="336"/>
      <c r="R34" s="336"/>
      <c r="S34" s="336"/>
      <c r="T34" s="337"/>
      <c r="U34" s="335">
        <v>50.029000000000003</v>
      </c>
      <c r="V34" s="336"/>
      <c r="W34" s="336"/>
      <c r="X34" s="336"/>
      <c r="Y34" s="337"/>
      <c r="Z34" s="335">
        <v>50.109000000000002</v>
      </c>
      <c r="AA34" s="336"/>
      <c r="AB34" s="336"/>
      <c r="AC34" s="336"/>
      <c r="AD34" s="337"/>
    </row>
    <row r="35" spans="1:31" ht="22.5" customHeight="1">
      <c r="A35" s="326">
        <f t="shared" si="0"/>
        <v>21</v>
      </c>
      <c r="B35" s="327"/>
      <c r="C35" s="341">
        <f t="shared" si="1"/>
        <v>50</v>
      </c>
      <c r="D35" s="342"/>
      <c r="E35" s="343"/>
      <c r="F35" s="335">
        <v>50.920999999999999</v>
      </c>
      <c r="G35" s="336"/>
      <c r="H35" s="336"/>
      <c r="I35" s="336"/>
      <c r="J35" s="337"/>
      <c r="K35" s="335">
        <v>50.502000000000002</v>
      </c>
      <c r="L35" s="336"/>
      <c r="M35" s="336"/>
      <c r="N35" s="336"/>
      <c r="O35" s="337"/>
      <c r="P35" s="335">
        <v>50.923000000000002</v>
      </c>
      <c r="Q35" s="336"/>
      <c r="R35" s="336"/>
      <c r="S35" s="336"/>
      <c r="T35" s="337"/>
      <c r="U35" s="335">
        <v>50.029000000000003</v>
      </c>
      <c r="V35" s="336"/>
      <c r="W35" s="336"/>
      <c r="X35" s="336"/>
      <c r="Y35" s="337"/>
      <c r="Z35" s="335">
        <v>50.109000000000002</v>
      </c>
      <c r="AA35" s="336"/>
      <c r="AB35" s="336"/>
      <c r="AC35" s="336"/>
      <c r="AD35" s="337"/>
    </row>
    <row r="36" spans="1:31" ht="22.5" customHeight="1">
      <c r="A36" s="326">
        <f t="shared" si="0"/>
        <v>22</v>
      </c>
      <c r="B36" s="327"/>
      <c r="C36" s="341">
        <f t="shared" si="1"/>
        <v>50</v>
      </c>
      <c r="D36" s="342"/>
      <c r="E36" s="343"/>
      <c r="F36" s="335">
        <v>50.271999999999998</v>
      </c>
      <c r="G36" s="336"/>
      <c r="H36" s="336"/>
      <c r="I36" s="336"/>
      <c r="J36" s="337"/>
      <c r="K36" s="335">
        <v>50.218000000000004</v>
      </c>
      <c r="L36" s="336"/>
      <c r="M36" s="336"/>
      <c r="N36" s="336"/>
      <c r="O36" s="337"/>
      <c r="P36" s="335">
        <v>50.183999999999997</v>
      </c>
      <c r="Q36" s="336"/>
      <c r="R36" s="336"/>
      <c r="S36" s="336"/>
      <c r="T36" s="337"/>
      <c r="U36" s="335">
        <v>50.773000000000003</v>
      </c>
      <c r="V36" s="336"/>
      <c r="W36" s="336"/>
      <c r="X36" s="336"/>
      <c r="Y36" s="337"/>
      <c r="Z36" s="335">
        <v>50.591000000000001</v>
      </c>
      <c r="AA36" s="336"/>
      <c r="AB36" s="336"/>
      <c r="AC36" s="336"/>
      <c r="AD36" s="337"/>
    </row>
    <row r="37" spans="1:31" ht="22.5" customHeight="1">
      <c r="A37" s="326">
        <f t="shared" si="0"/>
        <v>23</v>
      </c>
      <c r="B37" s="327"/>
      <c r="C37" s="341">
        <f t="shared" si="1"/>
        <v>50</v>
      </c>
      <c r="D37" s="342"/>
      <c r="E37" s="343"/>
      <c r="F37" s="335">
        <v>50.465000000000003</v>
      </c>
      <c r="G37" s="336"/>
      <c r="H37" s="336"/>
      <c r="I37" s="336"/>
      <c r="J37" s="337"/>
      <c r="K37" s="335">
        <v>50.636000000000003</v>
      </c>
      <c r="L37" s="336"/>
      <c r="M37" s="336"/>
      <c r="N37" s="336"/>
      <c r="O37" s="337"/>
      <c r="P37" s="335">
        <v>50.959000000000003</v>
      </c>
      <c r="Q37" s="336"/>
      <c r="R37" s="336"/>
      <c r="S37" s="336"/>
      <c r="T37" s="337"/>
      <c r="U37" s="335">
        <v>50.972000000000001</v>
      </c>
      <c r="V37" s="336"/>
      <c r="W37" s="336"/>
      <c r="X37" s="336"/>
      <c r="Y37" s="337"/>
      <c r="Z37" s="335">
        <v>50.109000000000002</v>
      </c>
      <c r="AA37" s="336"/>
      <c r="AB37" s="336"/>
      <c r="AC37" s="336"/>
      <c r="AD37" s="337"/>
    </row>
    <row r="38" spans="1:31" ht="22.5" customHeight="1">
      <c r="A38" s="326">
        <f t="shared" si="0"/>
        <v>24</v>
      </c>
      <c r="B38" s="327"/>
      <c r="C38" s="341">
        <f t="shared" si="1"/>
        <v>50</v>
      </c>
      <c r="D38" s="342"/>
      <c r="E38" s="343"/>
      <c r="F38" s="335">
        <v>50.356000000000002</v>
      </c>
      <c r="G38" s="336"/>
      <c r="H38" s="336"/>
      <c r="I38" s="336"/>
      <c r="J38" s="337"/>
      <c r="K38" s="335">
        <v>50.607999999999997</v>
      </c>
      <c r="L38" s="336"/>
      <c r="M38" s="336"/>
      <c r="N38" s="336"/>
      <c r="O38" s="337"/>
      <c r="P38" s="335">
        <v>50.932000000000002</v>
      </c>
      <c r="Q38" s="336"/>
      <c r="R38" s="336"/>
      <c r="S38" s="336"/>
      <c r="T38" s="337"/>
      <c r="U38" s="335">
        <v>50.494999999999997</v>
      </c>
      <c r="V38" s="336"/>
      <c r="W38" s="336"/>
      <c r="X38" s="336"/>
      <c r="Y38" s="337"/>
      <c r="Z38" s="335">
        <v>50.326999999999998</v>
      </c>
      <c r="AA38" s="336"/>
      <c r="AB38" s="336"/>
      <c r="AC38" s="336"/>
      <c r="AD38" s="337"/>
    </row>
    <row r="39" spans="1:31" ht="22.5" customHeight="1">
      <c r="A39" s="326">
        <f t="shared" si="0"/>
        <v>25</v>
      </c>
      <c r="B39" s="327"/>
      <c r="C39" s="341">
        <f t="shared" si="1"/>
        <v>50</v>
      </c>
      <c r="D39" s="342"/>
      <c r="E39" s="343"/>
      <c r="F39" s="335">
        <v>50.356000000000002</v>
      </c>
      <c r="G39" s="336"/>
      <c r="H39" s="336"/>
      <c r="I39" s="336"/>
      <c r="J39" s="337"/>
      <c r="K39" s="335">
        <v>50.607999999999997</v>
      </c>
      <c r="L39" s="336"/>
      <c r="M39" s="336"/>
      <c r="N39" s="336"/>
      <c r="O39" s="337"/>
      <c r="P39" s="335">
        <v>50.932000000000002</v>
      </c>
      <c r="Q39" s="336"/>
      <c r="R39" s="336"/>
      <c r="S39" s="336"/>
      <c r="T39" s="337"/>
      <c r="U39" s="335">
        <v>50.494999999999997</v>
      </c>
      <c r="V39" s="336"/>
      <c r="W39" s="336"/>
      <c r="X39" s="336"/>
      <c r="Y39" s="337"/>
      <c r="Z39" s="335">
        <v>50.326999999999998</v>
      </c>
      <c r="AA39" s="336"/>
      <c r="AB39" s="336"/>
      <c r="AC39" s="336"/>
      <c r="AD39" s="337"/>
    </row>
    <row r="40" spans="1:31" ht="22.5" customHeight="1">
      <c r="A40" s="326">
        <f t="shared" si="0"/>
        <v>26</v>
      </c>
      <c r="B40" s="327"/>
      <c r="C40" s="341">
        <f t="shared" si="1"/>
        <v>50</v>
      </c>
      <c r="D40" s="342"/>
      <c r="E40" s="343"/>
      <c r="F40" s="335">
        <v>50.356000000000002</v>
      </c>
      <c r="G40" s="336"/>
      <c r="H40" s="336"/>
      <c r="I40" s="336"/>
      <c r="J40" s="337"/>
      <c r="K40" s="335">
        <v>50.607999999999997</v>
      </c>
      <c r="L40" s="336"/>
      <c r="M40" s="336"/>
      <c r="N40" s="336"/>
      <c r="O40" s="337"/>
      <c r="P40" s="335">
        <v>50.932000000000002</v>
      </c>
      <c r="Q40" s="336"/>
      <c r="R40" s="336"/>
      <c r="S40" s="336"/>
      <c r="T40" s="337"/>
      <c r="U40" s="335">
        <v>50.494999999999997</v>
      </c>
      <c r="V40" s="336"/>
      <c r="W40" s="336"/>
      <c r="X40" s="336"/>
      <c r="Y40" s="337"/>
      <c r="Z40" s="335">
        <v>50.326999999999998</v>
      </c>
      <c r="AA40" s="336"/>
      <c r="AB40" s="336"/>
      <c r="AC40" s="336"/>
      <c r="AD40" s="337"/>
    </row>
    <row r="41" spans="1:31" ht="22.5" customHeight="1">
      <c r="A41" s="326">
        <f t="shared" si="0"/>
        <v>27</v>
      </c>
      <c r="B41" s="327"/>
      <c r="C41" s="341">
        <f t="shared" si="1"/>
        <v>50</v>
      </c>
      <c r="D41" s="342"/>
      <c r="E41" s="343"/>
      <c r="F41" s="335">
        <v>50.356000000000002</v>
      </c>
      <c r="G41" s="336"/>
      <c r="H41" s="336"/>
      <c r="I41" s="336"/>
      <c r="J41" s="337"/>
      <c r="K41" s="335">
        <v>50.607999999999997</v>
      </c>
      <c r="L41" s="336"/>
      <c r="M41" s="336"/>
      <c r="N41" s="336"/>
      <c r="O41" s="337"/>
      <c r="P41" s="335">
        <v>50.932000000000002</v>
      </c>
      <c r="Q41" s="336"/>
      <c r="R41" s="336"/>
      <c r="S41" s="336"/>
      <c r="T41" s="337"/>
      <c r="U41" s="335">
        <v>50.494999999999997</v>
      </c>
      <c r="V41" s="336"/>
      <c r="W41" s="336"/>
      <c r="X41" s="336"/>
      <c r="Y41" s="337"/>
      <c r="Z41" s="335">
        <v>50.326999999999998</v>
      </c>
      <c r="AA41" s="336"/>
      <c r="AB41" s="336"/>
      <c r="AC41" s="336"/>
      <c r="AD41" s="337"/>
    </row>
    <row r="42" spans="1:31" ht="22.5" customHeight="1">
      <c r="A42" s="326">
        <f t="shared" si="0"/>
        <v>28</v>
      </c>
      <c r="B42" s="327"/>
      <c r="C42" s="341">
        <f t="shared" si="1"/>
        <v>50</v>
      </c>
      <c r="D42" s="342"/>
      <c r="E42" s="343"/>
      <c r="F42" s="335">
        <v>50.356000000000002</v>
      </c>
      <c r="G42" s="336"/>
      <c r="H42" s="336"/>
      <c r="I42" s="336"/>
      <c r="J42" s="337"/>
      <c r="K42" s="335">
        <v>50.607999999999997</v>
      </c>
      <c r="L42" s="336"/>
      <c r="M42" s="336"/>
      <c r="N42" s="336"/>
      <c r="O42" s="337"/>
      <c r="P42" s="335">
        <v>50.932000000000002</v>
      </c>
      <c r="Q42" s="336"/>
      <c r="R42" s="336"/>
      <c r="S42" s="336"/>
      <c r="T42" s="337"/>
      <c r="U42" s="335">
        <v>50.494999999999997</v>
      </c>
      <c r="V42" s="336"/>
      <c r="W42" s="336"/>
      <c r="X42" s="336"/>
      <c r="Y42" s="337"/>
      <c r="Z42" s="335">
        <v>50.326999999999998</v>
      </c>
      <c r="AA42" s="336"/>
      <c r="AB42" s="336"/>
      <c r="AC42" s="336"/>
      <c r="AD42" s="337"/>
    </row>
    <row r="43" spans="1:31" ht="18.75" customHeight="1">
      <c r="A43" s="326">
        <f t="shared" si="0"/>
        <v>29</v>
      </c>
      <c r="B43" s="327"/>
      <c r="C43" s="341">
        <f t="shared" si="1"/>
        <v>50</v>
      </c>
      <c r="D43" s="342"/>
      <c r="E43" s="343"/>
      <c r="F43" s="335">
        <v>50.356000000000002</v>
      </c>
      <c r="G43" s="336"/>
      <c r="H43" s="336"/>
      <c r="I43" s="336"/>
      <c r="J43" s="337"/>
      <c r="K43" s="335">
        <v>50.607999999999997</v>
      </c>
      <c r="L43" s="336"/>
      <c r="M43" s="336"/>
      <c r="N43" s="336"/>
      <c r="O43" s="337"/>
      <c r="P43" s="335">
        <v>50.932000000000002</v>
      </c>
      <c r="Q43" s="336"/>
      <c r="R43" s="336"/>
      <c r="S43" s="336"/>
      <c r="T43" s="337"/>
      <c r="U43" s="335">
        <v>50.494999999999997</v>
      </c>
      <c r="V43" s="336"/>
      <c r="W43" s="336"/>
      <c r="X43" s="336"/>
      <c r="Y43" s="337"/>
      <c r="Z43" s="335">
        <v>50.326999999999998</v>
      </c>
      <c r="AA43" s="336"/>
      <c r="AB43" s="336"/>
      <c r="AC43" s="336"/>
      <c r="AD43" s="337"/>
    </row>
    <row r="44" spans="1:31" ht="18.75" customHeight="1">
      <c r="A44" s="326">
        <f t="shared" si="0"/>
        <v>30</v>
      </c>
      <c r="B44" s="327"/>
      <c r="C44" s="331">
        <f t="shared" si="1"/>
        <v>50</v>
      </c>
      <c r="D44" s="332"/>
      <c r="E44" s="333"/>
      <c r="F44" s="335">
        <v>50.356000000000002</v>
      </c>
      <c r="G44" s="336"/>
      <c r="H44" s="336"/>
      <c r="I44" s="336"/>
      <c r="J44" s="337"/>
      <c r="K44" s="335">
        <v>50.607999999999997</v>
      </c>
      <c r="L44" s="336"/>
      <c r="M44" s="336"/>
      <c r="N44" s="336"/>
      <c r="O44" s="337"/>
      <c r="P44" s="335">
        <v>50.932000000000002</v>
      </c>
      <c r="Q44" s="336"/>
      <c r="R44" s="336"/>
      <c r="S44" s="336"/>
      <c r="T44" s="337"/>
      <c r="U44" s="335">
        <v>50.494999999999997</v>
      </c>
      <c r="V44" s="336"/>
      <c r="W44" s="336"/>
      <c r="X44" s="336"/>
      <c r="Y44" s="337"/>
      <c r="Z44" s="335">
        <v>50.326999999999998</v>
      </c>
      <c r="AA44" s="336"/>
      <c r="AB44" s="336"/>
      <c r="AC44" s="336"/>
      <c r="AD44" s="337"/>
    </row>
    <row r="45" spans="1:31" ht="18.75" customHeight="1">
      <c r="A45" s="324" t="s">
        <v>36</v>
      </c>
      <c r="B45" s="325"/>
      <c r="C45" s="328">
        <f>AVERAGE(C15:E44)</f>
        <v>50</v>
      </c>
      <c r="D45" s="329"/>
      <c r="E45" s="330"/>
      <c r="F45" s="338">
        <f>AVERAGE(F15:J44)</f>
        <v>50.564333333333337</v>
      </c>
      <c r="G45" s="339"/>
      <c r="H45" s="339"/>
      <c r="I45" s="339"/>
      <c r="J45" s="340"/>
      <c r="K45" s="338">
        <f>AVERAGE(K15:O44)</f>
        <v>50.46899999999998</v>
      </c>
      <c r="L45" s="339"/>
      <c r="M45" s="339"/>
      <c r="N45" s="339"/>
      <c r="O45" s="340"/>
      <c r="P45" s="338">
        <f>AVERAGE(P15:T44)</f>
        <v>50.810533333333339</v>
      </c>
      <c r="Q45" s="339"/>
      <c r="R45" s="339"/>
      <c r="S45" s="339"/>
      <c r="T45" s="340"/>
      <c r="U45" s="338">
        <f>AVERAGE(U15:Y44)</f>
        <v>50.472299999999976</v>
      </c>
      <c r="V45" s="339"/>
      <c r="W45" s="339"/>
      <c r="X45" s="339"/>
      <c r="Y45" s="340"/>
      <c r="Z45" s="338">
        <f>AVERAGE(Z15:AD44)</f>
        <v>50.322999999999993</v>
      </c>
      <c r="AA45" s="339"/>
      <c r="AB45" s="339"/>
      <c r="AC45" s="339"/>
      <c r="AD45" s="340"/>
    </row>
    <row r="46" spans="1:31" ht="18.75" customHeight="1">
      <c r="A46" s="324" t="s">
        <v>37</v>
      </c>
      <c r="B46" s="325"/>
      <c r="C46" s="325"/>
      <c r="D46" s="325"/>
      <c r="E46" s="334"/>
      <c r="F46" s="318">
        <f>MAX(_xlfn.STDEV.S(F15:J44),_xlfn.STDEV.S(K15:O44),_xlfn.STDEV.S(P15:T44),_xlfn.STDEV.S(U15:Y44),_xlfn.STDEV.S(Z15:AD44))/SQRT(1)</f>
        <v>0.33297428191046935</v>
      </c>
      <c r="G46" s="319"/>
      <c r="H46" s="319"/>
      <c r="I46" s="319"/>
      <c r="J46" s="320"/>
      <c r="P46" s="34"/>
      <c r="Q46" s="35"/>
      <c r="R46" s="37"/>
      <c r="S46" s="35"/>
      <c r="T46" s="37"/>
      <c r="U46" s="35"/>
      <c r="V46" s="34"/>
      <c r="W46" s="35"/>
      <c r="X46" s="38"/>
      <c r="Y46" s="34"/>
      <c r="Z46" s="38"/>
      <c r="AA46" s="34"/>
      <c r="AB46" s="39"/>
      <c r="AC46" s="34"/>
      <c r="AD46" s="40"/>
      <c r="AE46" s="41"/>
    </row>
    <row r="47" spans="1:31" ht="18.75" customHeight="1">
      <c r="A47" s="42"/>
      <c r="B47" s="43"/>
      <c r="C47" s="43"/>
      <c r="D47" s="43"/>
      <c r="E47" s="43"/>
      <c r="F47" s="43"/>
      <c r="G47" s="43"/>
      <c r="H47" s="43"/>
      <c r="I47" s="43"/>
      <c r="J47" s="44"/>
      <c r="K47" s="44"/>
      <c r="L47" s="36"/>
      <c r="M47" s="36"/>
      <c r="N47" s="36"/>
      <c r="O47" s="36"/>
      <c r="P47" s="36"/>
      <c r="Q47" s="36"/>
      <c r="R47" s="37"/>
      <c r="S47" s="37"/>
      <c r="T47" s="37"/>
      <c r="U47" s="45"/>
      <c r="V47" s="45"/>
      <c r="W47" s="45"/>
      <c r="X47" s="38"/>
      <c r="Y47" s="38"/>
      <c r="Z47" s="38"/>
      <c r="AA47" s="39"/>
      <c r="AB47" s="39"/>
      <c r="AC47" s="39"/>
      <c r="AD47" s="40"/>
      <c r="AE47" s="41"/>
    </row>
    <row r="48" spans="1:31" ht="18.75" customHeight="1">
      <c r="A48" s="28" t="s">
        <v>38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46"/>
      <c r="M48" s="46"/>
      <c r="N48" s="46"/>
      <c r="O48" s="46"/>
      <c r="P48" s="46"/>
      <c r="Q48" s="46"/>
      <c r="R48" s="47"/>
      <c r="S48" s="47"/>
      <c r="T48" s="47"/>
      <c r="U48" s="48"/>
      <c r="V48" s="48"/>
      <c r="W48" s="48"/>
      <c r="X48" s="49"/>
      <c r="Y48" s="49"/>
      <c r="Z48" s="49"/>
      <c r="AA48" s="40"/>
      <c r="AB48" s="40"/>
      <c r="AC48" s="40"/>
      <c r="AD48" s="40"/>
      <c r="AE48" s="41"/>
    </row>
    <row r="49" spans="1:31" ht="18.75" customHeight="1">
      <c r="A49" s="28" t="s">
        <v>39</v>
      </c>
      <c r="B49" s="29"/>
      <c r="C49" s="29"/>
      <c r="D49" s="29"/>
      <c r="E49" s="29"/>
      <c r="F49" s="29"/>
      <c r="G49" s="29"/>
      <c r="H49" s="29"/>
      <c r="N49" s="46"/>
      <c r="O49" s="46"/>
      <c r="P49" s="46"/>
      <c r="Q49" s="46"/>
      <c r="R49" s="47"/>
      <c r="S49" s="47"/>
      <c r="T49" s="47"/>
      <c r="U49" s="48"/>
      <c r="W49" s="50" t="s">
        <v>40</v>
      </c>
      <c r="X49" s="321">
        <f>MAX(F63:AC92)</f>
        <v>0.95899999999999608</v>
      </c>
      <c r="Y49" s="321"/>
      <c r="Z49" s="321"/>
      <c r="AA49" s="51" t="s">
        <v>41</v>
      </c>
      <c r="AE49" s="41"/>
    </row>
    <row r="50" spans="1:31" ht="18.75" customHeight="1">
      <c r="A50" s="28" t="s">
        <v>42</v>
      </c>
      <c r="B50" s="29"/>
      <c r="C50" s="29"/>
      <c r="D50" s="29"/>
      <c r="E50" s="29"/>
      <c r="F50" s="29"/>
      <c r="G50" s="29"/>
      <c r="H50" s="29"/>
      <c r="N50" s="46"/>
      <c r="O50" s="46"/>
      <c r="P50" s="46"/>
      <c r="Q50" s="46"/>
      <c r="R50" s="47"/>
      <c r="S50" s="47"/>
      <c r="T50" s="47"/>
      <c r="U50" s="48"/>
      <c r="W50" s="50" t="s">
        <v>40</v>
      </c>
      <c r="X50" s="322">
        <f>MAX(D58:AB58)</f>
        <v>0.47800000000000153</v>
      </c>
      <c r="Y50" s="322"/>
      <c r="Z50" s="322"/>
      <c r="AA50" s="51" t="s">
        <v>41</v>
      </c>
      <c r="AE50" s="41"/>
    </row>
    <row r="51" spans="1:31" ht="18.75" customHeight="1">
      <c r="A51" s="28" t="s">
        <v>43</v>
      </c>
      <c r="B51" s="29"/>
      <c r="C51" s="29"/>
      <c r="D51" s="29"/>
      <c r="E51" s="29"/>
      <c r="F51" s="29"/>
      <c r="G51" s="29"/>
      <c r="H51" s="29"/>
      <c r="N51" s="46"/>
      <c r="O51" s="46"/>
      <c r="P51" s="46"/>
      <c r="Q51" s="46"/>
      <c r="R51" s="47"/>
      <c r="S51" s="47"/>
      <c r="T51" s="47"/>
      <c r="U51" s="48"/>
      <c r="W51" s="50" t="s">
        <v>40</v>
      </c>
      <c r="X51" s="323">
        <f>MAX(D56:AB56)-MIN(D55:AB55)</f>
        <v>0.9789999999999992</v>
      </c>
      <c r="Y51" s="323"/>
      <c r="Z51" s="323"/>
      <c r="AA51" s="51" t="s">
        <v>41</v>
      </c>
      <c r="AE51" s="41"/>
    </row>
    <row r="52" spans="1:31" ht="18.75" customHeight="1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46"/>
      <c r="M52" s="46"/>
      <c r="N52" s="46"/>
      <c r="O52" s="46"/>
      <c r="P52" s="46"/>
      <c r="Q52" s="46"/>
      <c r="R52" s="47"/>
      <c r="S52" s="47"/>
      <c r="T52" s="47"/>
      <c r="U52" s="48"/>
      <c r="V52" s="48"/>
      <c r="W52" s="48"/>
      <c r="X52" s="49"/>
      <c r="Y52" s="49"/>
      <c r="Z52" s="49"/>
      <c r="AA52" s="40"/>
      <c r="AB52" s="40"/>
      <c r="AC52" s="40"/>
      <c r="AD52" s="40"/>
      <c r="AE52" s="41"/>
    </row>
    <row r="53" spans="1:31" ht="18.75" customHeight="1">
      <c r="A53" s="52"/>
      <c r="B53" s="52"/>
      <c r="C53" s="52"/>
      <c r="D53" s="303" t="s">
        <v>44</v>
      </c>
      <c r="E53" s="304"/>
      <c r="F53" s="304"/>
      <c r="G53" s="304"/>
      <c r="H53" s="304"/>
      <c r="I53" s="304"/>
      <c r="J53" s="304"/>
      <c r="K53" s="304"/>
      <c r="L53" s="304"/>
      <c r="M53" s="304"/>
      <c r="N53" s="304"/>
      <c r="O53" s="304"/>
      <c r="P53" s="304"/>
      <c r="Q53" s="304"/>
      <c r="R53" s="304"/>
      <c r="S53" s="304"/>
      <c r="T53" s="304"/>
      <c r="U53" s="304"/>
      <c r="V53" s="304"/>
      <c r="W53" s="304"/>
      <c r="X53" s="304"/>
      <c r="Y53" s="304"/>
      <c r="Z53" s="304"/>
      <c r="AA53" s="304"/>
      <c r="AB53" s="305"/>
      <c r="AC53" s="53"/>
      <c r="AD53" s="54"/>
      <c r="AE53" s="41"/>
    </row>
    <row r="54" spans="1:31" ht="18.75" customHeight="1">
      <c r="A54" s="55"/>
      <c r="B54" s="55"/>
      <c r="C54" s="55"/>
      <c r="D54" s="303" t="s">
        <v>31</v>
      </c>
      <c r="E54" s="304"/>
      <c r="F54" s="304"/>
      <c r="G54" s="304"/>
      <c r="H54" s="305"/>
      <c r="I54" s="303" t="s">
        <v>32</v>
      </c>
      <c r="J54" s="304"/>
      <c r="K54" s="304"/>
      <c r="L54" s="304"/>
      <c r="M54" s="305"/>
      <c r="N54" s="303" t="s">
        <v>33</v>
      </c>
      <c r="O54" s="304"/>
      <c r="P54" s="304"/>
      <c r="Q54" s="304"/>
      <c r="R54" s="305"/>
      <c r="S54" s="303" t="s">
        <v>34</v>
      </c>
      <c r="T54" s="304"/>
      <c r="U54" s="304"/>
      <c r="V54" s="304"/>
      <c r="W54" s="305"/>
      <c r="X54" s="303" t="s">
        <v>35</v>
      </c>
      <c r="Y54" s="304"/>
      <c r="Z54" s="304"/>
      <c r="AA54" s="304"/>
      <c r="AB54" s="305"/>
      <c r="AC54" s="53"/>
      <c r="AD54" s="54"/>
      <c r="AE54" s="41"/>
    </row>
    <row r="55" spans="1:31" ht="18.75" customHeight="1">
      <c r="A55" s="56" t="s">
        <v>45</v>
      </c>
      <c r="B55" s="57"/>
      <c r="C55" s="57"/>
      <c r="D55" s="315">
        <f>MIN(F15:J44)</f>
        <v>50.271999999999998</v>
      </c>
      <c r="E55" s="316"/>
      <c r="F55" s="316"/>
      <c r="G55" s="316"/>
      <c r="H55" s="317"/>
      <c r="I55" s="315">
        <f>MIN(K15:O44)</f>
        <v>50.100999999999999</v>
      </c>
      <c r="J55" s="316"/>
      <c r="K55" s="316"/>
      <c r="L55" s="316"/>
      <c r="M55" s="317"/>
      <c r="N55" s="315">
        <f>MIN(P15:T44)</f>
        <v>50.183999999999997</v>
      </c>
      <c r="O55" s="316"/>
      <c r="P55" s="316"/>
      <c r="Q55" s="316"/>
      <c r="R55" s="317"/>
      <c r="S55" s="315">
        <f>MIN(U15:Y44)</f>
        <v>50.015999999999998</v>
      </c>
      <c r="T55" s="316"/>
      <c r="U55" s="316"/>
      <c r="V55" s="316"/>
      <c r="W55" s="317"/>
      <c r="X55" s="315">
        <f>MIN(Z15:AD44)</f>
        <v>50.036000000000001</v>
      </c>
      <c r="Y55" s="316"/>
      <c r="Z55" s="316"/>
      <c r="AA55" s="316"/>
      <c r="AB55" s="317"/>
      <c r="AC55" s="58"/>
      <c r="AD55" s="59"/>
      <c r="AE55" s="41"/>
    </row>
    <row r="56" spans="1:31" ht="18.75" customHeight="1">
      <c r="A56" s="53" t="s">
        <v>46</v>
      </c>
      <c r="B56" s="54"/>
      <c r="C56" s="54"/>
      <c r="D56" s="312">
        <f>MAX(F15:J44)</f>
        <v>50.994999999999997</v>
      </c>
      <c r="E56" s="313"/>
      <c r="F56" s="313"/>
      <c r="G56" s="313"/>
      <c r="H56" s="314"/>
      <c r="I56" s="312">
        <f>MAX(K15:O44)</f>
        <v>50.636000000000003</v>
      </c>
      <c r="J56" s="313"/>
      <c r="K56" s="313"/>
      <c r="L56" s="313"/>
      <c r="M56" s="314"/>
      <c r="N56" s="312">
        <f>MAX(P15:T44)</f>
        <v>50.959000000000003</v>
      </c>
      <c r="O56" s="313"/>
      <c r="P56" s="313"/>
      <c r="Q56" s="313"/>
      <c r="R56" s="314"/>
      <c r="S56" s="312">
        <f>MAX(U15:Y44)</f>
        <v>50.972000000000001</v>
      </c>
      <c r="T56" s="313"/>
      <c r="U56" s="313"/>
      <c r="V56" s="313"/>
      <c r="W56" s="314"/>
      <c r="X56" s="312">
        <f>MAX(Z15:AD44)</f>
        <v>50.820999999999998</v>
      </c>
      <c r="Y56" s="313"/>
      <c r="Z56" s="313"/>
      <c r="AA56" s="313"/>
      <c r="AB56" s="314"/>
      <c r="AC56" s="58"/>
      <c r="AD56" s="59"/>
      <c r="AE56" s="41"/>
    </row>
    <row r="57" spans="1:31" ht="18.75" customHeight="1">
      <c r="A57" s="53" t="s">
        <v>47</v>
      </c>
      <c r="B57" s="54"/>
      <c r="C57" s="54"/>
      <c r="D57" s="312">
        <f>ABS(D55-D56)</f>
        <v>0.72299999999999898</v>
      </c>
      <c r="E57" s="313"/>
      <c r="F57" s="313"/>
      <c r="G57" s="313"/>
      <c r="H57" s="314"/>
      <c r="I57" s="312">
        <f>ABS(I55-I56)</f>
        <v>0.53500000000000369</v>
      </c>
      <c r="J57" s="313"/>
      <c r="K57" s="313"/>
      <c r="L57" s="313"/>
      <c r="M57" s="314"/>
      <c r="N57" s="312">
        <f>ABS(N55-N56)</f>
        <v>0.77500000000000568</v>
      </c>
      <c r="O57" s="313"/>
      <c r="P57" s="313"/>
      <c r="Q57" s="313"/>
      <c r="R57" s="314"/>
      <c r="S57" s="312">
        <f>ABS(S55-S56)</f>
        <v>0.95600000000000307</v>
      </c>
      <c r="T57" s="313"/>
      <c r="U57" s="313"/>
      <c r="V57" s="313"/>
      <c r="W57" s="314"/>
      <c r="X57" s="312">
        <f>ABS(X55-X56)</f>
        <v>0.78499999999999659</v>
      </c>
      <c r="Y57" s="313"/>
      <c r="Z57" s="313"/>
      <c r="AA57" s="313"/>
      <c r="AB57" s="314"/>
      <c r="AC57" s="58"/>
      <c r="AD57" s="59"/>
      <c r="AE57" s="41"/>
    </row>
    <row r="58" spans="1:31" ht="18.75" customHeight="1">
      <c r="A58" s="60" t="s">
        <v>48</v>
      </c>
      <c r="B58" s="61"/>
      <c r="C58" s="61"/>
      <c r="D58" s="306">
        <f>D57/2</f>
        <v>0.36149999999999949</v>
      </c>
      <c r="E58" s="307"/>
      <c r="F58" s="307"/>
      <c r="G58" s="307"/>
      <c r="H58" s="308"/>
      <c r="I58" s="306">
        <f>I57/2</f>
        <v>0.26750000000000185</v>
      </c>
      <c r="J58" s="307"/>
      <c r="K58" s="307"/>
      <c r="L58" s="307"/>
      <c r="M58" s="308"/>
      <c r="N58" s="306">
        <f>N57/2</f>
        <v>0.38750000000000284</v>
      </c>
      <c r="O58" s="307"/>
      <c r="P58" s="307"/>
      <c r="Q58" s="307"/>
      <c r="R58" s="308"/>
      <c r="S58" s="306">
        <f>S57/2</f>
        <v>0.47800000000000153</v>
      </c>
      <c r="T58" s="307"/>
      <c r="U58" s="307"/>
      <c r="V58" s="307"/>
      <c r="W58" s="308"/>
      <c r="X58" s="306">
        <f>X57/2</f>
        <v>0.39249999999999829</v>
      </c>
      <c r="Y58" s="307"/>
      <c r="Z58" s="307"/>
      <c r="AA58" s="307"/>
      <c r="AB58" s="308"/>
      <c r="AC58" s="58"/>
      <c r="AD58" s="59"/>
      <c r="AE58" s="41"/>
    </row>
    <row r="59" spans="1:31" ht="18.75" customHeight="1">
      <c r="A59" s="62"/>
      <c r="B59" s="62"/>
      <c r="C59" s="62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41"/>
    </row>
    <row r="60" spans="1:31" ht="18.75" customHeight="1">
      <c r="A60" s="28" t="s">
        <v>49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</row>
    <row r="61" spans="1:31" ht="18.75" customHeight="1">
      <c r="A61" s="309" t="s">
        <v>26</v>
      </c>
      <c r="B61" s="310"/>
      <c r="C61" s="309" t="s">
        <v>27</v>
      </c>
      <c r="D61" s="311"/>
      <c r="E61" s="310"/>
      <c r="F61" s="303" t="s">
        <v>50</v>
      </c>
      <c r="G61" s="304"/>
      <c r="H61" s="304"/>
      <c r="I61" s="304"/>
      <c r="J61" s="304"/>
      <c r="K61" s="304"/>
      <c r="L61" s="304"/>
      <c r="M61" s="304"/>
      <c r="N61" s="304"/>
      <c r="O61" s="304"/>
      <c r="P61" s="304"/>
      <c r="Q61" s="304"/>
      <c r="R61" s="304"/>
      <c r="S61" s="304"/>
      <c r="T61" s="304"/>
      <c r="U61" s="304"/>
      <c r="V61" s="304"/>
      <c r="W61" s="304"/>
      <c r="X61" s="304"/>
      <c r="Y61" s="304"/>
      <c r="Z61" s="304"/>
      <c r="AA61" s="304"/>
      <c r="AB61" s="304"/>
      <c r="AC61" s="305"/>
    </row>
    <row r="62" spans="1:31" ht="18.75" customHeight="1">
      <c r="A62" s="285" t="s">
        <v>29</v>
      </c>
      <c r="B62" s="286"/>
      <c r="C62" s="285" t="s">
        <v>30</v>
      </c>
      <c r="D62" s="302"/>
      <c r="E62" s="302"/>
      <c r="F62" s="303" t="s">
        <v>165</v>
      </c>
      <c r="G62" s="304"/>
      <c r="H62" s="304"/>
      <c r="I62" s="304"/>
      <c r="J62" s="304"/>
      <c r="K62" s="305"/>
      <c r="L62" s="303" t="s">
        <v>164</v>
      </c>
      <c r="M62" s="304"/>
      <c r="N62" s="304"/>
      <c r="O62" s="304"/>
      <c r="P62" s="304"/>
      <c r="Q62" s="305"/>
      <c r="R62" s="303" t="s">
        <v>163</v>
      </c>
      <c r="S62" s="304"/>
      <c r="T62" s="304"/>
      <c r="U62" s="304"/>
      <c r="V62" s="304"/>
      <c r="W62" s="305"/>
      <c r="X62" s="303" t="s">
        <v>166</v>
      </c>
      <c r="Y62" s="304"/>
      <c r="Z62" s="304"/>
      <c r="AA62" s="304"/>
      <c r="AB62" s="304"/>
      <c r="AC62" s="305"/>
    </row>
    <row r="63" spans="1:31" ht="18.75" customHeight="1">
      <c r="A63" s="292">
        <v>1</v>
      </c>
      <c r="B63" s="293"/>
      <c r="C63" s="294">
        <f>C15</f>
        <v>50</v>
      </c>
      <c r="D63" s="295"/>
      <c r="E63" s="295"/>
      <c r="F63" s="299">
        <f>ABS(F15-Z15)</f>
        <v>0.81199999999999761</v>
      </c>
      <c r="G63" s="300"/>
      <c r="H63" s="300"/>
      <c r="I63" s="300"/>
      <c r="J63" s="300"/>
      <c r="K63" s="301"/>
      <c r="L63" s="299">
        <f>ABS(K15-Z15)</f>
        <v>0.39300000000000068</v>
      </c>
      <c r="M63" s="300"/>
      <c r="N63" s="300"/>
      <c r="O63" s="300"/>
      <c r="P63" s="300"/>
      <c r="Q63" s="301"/>
      <c r="R63" s="568">
        <f>ABS(P15-Z15)</f>
        <v>0.81400000000000006</v>
      </c>
      <c r="S63" s="569"/>
      <c r="T63" s="569"/>
      <c r="U63" s="569"/>
      <c r="V63" s="569"/>
      <c r="W63" s="570"/>
      <c r="X63" s="568">
        <f t="shared" ref="X63:X92" si="2">ABS(U15-Z15)</f>
        <v>7.9999999999998295E-2</v>
      </c>
      <c r="Y63" s="569"/>
      <c r="Z63" s="569"/>
      <c r="AA63" s="569"/>
      <c r="AB63" s="569"/>
      <c r="AC63" s="570"/>
    </row>
    <row r="64" spans="1:31" ht="18.75" customHeight="1">
      <c r="A64" s="292">
        <v>2</v>
      </c>
      <c r="B64" s="293"/>
      <c r="C64" s="294">
        <f>C16</f>
        <v>50</v>
      </c>
      <c r="D64" s="295"/>
      <c r="E64" s="295"/>
      <c r="F64" s="299">
        <f t="shared" ref="F64:F92" si="3">ABS(F16-Z16)</f>
        <v>0.31900000000000261</v>
      </c>
      <c r="G64" s="300"/>
      <c r="H64" s="300"/>
      <c r="I64" s="300"/>
      <c r="J64" s="300"/>
      <c r="K64" s="301"/>
      <c r="L64" s="299">
        <f t="shared" ref="L64:L92" si="4">ABS(K16-Z16)</f>
        <v>0.37299999999999756</v>
      </c>
      <c r="M64" s="300"/>
      <c r="N64" s="300"/>
      <c r="O64" s="300"/>
      <c r="P64" s="300"/>
      <c r="Q64" s="301"/>
      <c r="R64" s="568">
        <f t="shared" ref="R64:R92" si="5">ABS(P16-Z16)</f>
        <v>0.40700000000000358</v>
      </c>
      <c r="S64" s="569"/>
      <c r="T64" s="569"/>
      <c r="U64" s="569"/>
      <c r="V64" s="569"/>
      <c r="W64" s="570"/>
      <c r="X64" s="568">
        <f t="shared" ref="X64:X92" si="6">ABS(U16-Z16)</f>
        <v>0.18200000000000216</v>
      </c>
      <c r="Y64" s="569"/>
      <c r="Z64" s="569"/>
      <c r="AA64" s="569"/>
      <c r="AB64" s="569"/>
      <c r="AC64" s="570"/>
    </row>
    <row r="65" spans="1:29" ht="18.75" customHeight="1">
      <c r="A65" s="292">
        <v>3</v>
      </c>
      <c r="B65" s="293"/>
      <c r="C65" s="294">
        <f t="shared" ref="C65:C92" si="7">C17</f>
        <v>50</v>
      </c>
      <c r="D65" s="295"/>
      <c r="E65" s="295"/>
      <c r="F65" s="299">
        <f t="shared" si="3"/>
        <v>0.35600000000000165</v>
      </c>
      <c r="G65" s="300"/>
      <c r="H65" s="300"/>
      <c r="I65" s="300"/>
      <c r="J65" s="300"/>
      <c r="K65" s="301"/>
      <c r="L65" s="299">
        <f t="shared" si="4"/>
        <v>0.52700000000000102</v>
      </c>
      <c r="M65" s="300"/>
      <c r="N65" s="300"/>
      <c r="O65" s="300"/>
      <c r="P65" s="300"/>
      <c r="Q65" s="301"/>
      <c r="R65" s="568">
        <f t="shared" si="5"/>
        <v>0.85000000000000142</v>
      </c>
      <c r="S65" s="569"/>
      <c r="T65" s="569"/>
      <c r="U65" s="569"/>
      <c r="V65" s="569"/>
      <c r="W65" s="570"/>
      <c r="X65" s="568">
        <f t="shared" si="6"/>
        <v>0.86299999999999955</v>
      </c>
      <c r="Y65" s="569"/>
      <c r="Z65" s="569"/>
      <c r="AA65" s="569"/>
      <c r="AB65" s="569"/>
      <c r="AC65" s="570"/>
    </row>
    <row r="66" spans="1:29" ht="18.75" customHeight="1">
      <c r="A66" s="292">
        <v>4</v>
      </c>
      <c r="B66" s="293"/>
      <c r="C66" s="294">
        <f t="shared" si="7"/>
        <v>50</v>
      </c>
      <c r="D66" s="295"/>
      <c r="E66" s="295"/>
      <c r="F66" s="299">
        <f t="shared" si="3"/>
        <v>2.9000000000003467E-2</v>
      </c>
      <c r="G66" s="300"/>
      <c r="H66" s="300"/>
      <c r="I66" s="300"/>
      <c r="J66" s="300"/>
      <c r="K66" s="301"/>
      <c r="L66" s="299">
        <f t="shared" si="4"/>
        <v>0.28099999999999881</v>
      </c>
      <c r="M66" s="300"/>
      <c r="N66" s="300"/>
      <c r="O66" s="300"/>
      <c r="P66" s="300"/>
      <c r="Q66" s="301"/>
      <c r="R66" s="568">
        <f t="shared" si="5"/>
        <v>0.60500000000000398</v>
      </c>
      <c r="S66" s="569"/>
      <c r="T66" s="569"/>
      <c r="U66" s="569"/>
      <c r="V66" s="569"/>
      <c r="W66" s="570"/>
      <c r="X66" s="568">
        <f t="shared" si="6"/>
        <v>0.16799999999999926</v>
      </c>
      <c r="Y66" s="569"/>
      <c r="Z66" s="569"/>
      <c r="AA66" s="569"/>
      <c r="AB66" s="569"/>
      <c r="AC66" s="570"/>
    </row>
    <row r="67" spans="1:29" ht="18.75" customHeight="1">
      <c r="A67" s="292">
        <v>5</v>
      </c>
      <c r="B67" s="293"/>
      <c r="C67" s="294">
        <f t="shared" si="7"/>
        <v>50</v>
      </c>
      <c r="D67" s="295"/>
      <c r="E67" s="295"/>
      <c r="F67" s="299">
        <f t="shared" si="3"/>
        <v>8.5000000000000853E-2</v>
      </c>
      <c r="G67" s="300"/>
      <c r="H67" s="300"/>
      <c r="I67" s="300"/>
      <c r="J67" s="300"/>
      <c r="K67" s="301"/>
      <c r="L67" s="299">
        <f t="shared" si="4"/>
        <v>6.0000000000002274E-2</v>
      </c>
      <c r="M67" s="300"/>
      <c r="N67" s="300"/>
      <c r="O67" s="300"/>
      <c r="P67" s="300"/>
      <c r="Q67" s="301"/>
      <c r="R67" s="568">
        <f t="shared" si="5"/>
        <v>0.38799999999999812</v>
      </c>
      <c r="S67" s="569"/>
      <c r="T67" s="569"/>
      <c r="U67" s="569"/>
      <c r="V67" s="569"/>
      <c r="W67" s="570"/>
      <c r="X67" s="568">
        <f t="shared" si="6"/>
        <v>0.4480000000000004</v>
      </c>
      <c r="Y67" s="569"/>
      <c r="Z67" s="569"/>
      <c r="AA67" s="569"/>
      <c r="AB67" s="569"/>
      <c r="AC67" s="570"/>
    </row>
    <row r="68" spans="1:29" ht="18.75" customHeight="1">
      <c r="A68" s="292">
        <v>6</v>
      </c>
      <c r="B68" s="293"/>
      <c r="C68" s="294">
        <f t="shared" si="7"/>
        <v>50</v>
      </c>
      <c r="D68" s="295"/>
      <c r="E68" s="295"/>
      <c r="F68" s="299">
        <f t="shared" si="3"/>
        <v>0.95899999999999608</v>
      </c>
      <c r="G68" s="300"/>
      <c r="H68" s="300"/>
      <c r="I68" s="300"/>
      <c r="J68" s="300"/>
      <c r="K68" s="301"/>
      <c r="L68" s="299">
        <f t="shared" si="4"/>
        <v>0.10999999999999943</v>
      </c>
      <c r="M68" s="300"/>
      <c r="N68" s="300"/>
      <c r="O68" s="300"/>
      <c r="P68" s="300"/>
      <c r="Q68" s="301"/>
      <c r="R68" s="568">
        <f t="shared" si="5"/>
        <v>0.79699999999999704</v>
      </c>
      <c r="S68" s="569"/>
      <c r="T68" s="569"/>
      <c r="U68" s="569"/>
      <c r="V68" s="569"/>
      <c r="W68" s="570"/>
      <c r="X68" s="568">
        <f t="shared" si="6"/>
        <v>0.52799999999999869</v>
      </c>
      <c r="Y68" s="569"/>
      <c r="Z68" s="569"/>
      <c r="AA68" s="569"/>
      <c r="AB68" s="569"/>
      <c r="AC68" s="570"/>
    </row>
    <row r="69" spans="1:29" ht="18.75" customHeight="1">
      <c r="A69" s="292">
        <v>7</v>
      </c>
      <c r="B69" s="293"/>
      <c r="C69" s="294">
        <f t="shared" si="7"/>
        <v>50</v>
      </c>
      <c r="D69" s="295"/>
      <c r="E69" s="295"/>
      <c r="F69" s="299">
        <f t="shared" si="3"/>
        <v>7.6000000000000512E-2</v>
      </c>
      <c r="G69" s="300"/>
      <c r="H69" s="300"/>
      <c r="I69" s="300"/>
      <c r="J69" s="300"/>
      <c r="K69" s="301"/>
      <c r="L69" s="299">
        <f t="shared" si="4"/>
        <v>0.52000000000000313</v>
      </c>
      <c r="M69" s="300"/>
      <c r="N69" s="300"/>
      <c r="O69" s="300"/>
      <c r="P69" s="300"/>
      <c r="Q69" s="301"/>
      <c r="R69" s="568">
        <f t="shared" si="5"/>
        <v>0.24699999999999989</v>
      </c>
      <c r="S69" s="569"/>
      <c r="T69" s="569"/>
      <c r="U69" s="569"/>
      <c r="V69" s="569"/>
      <c r="W69" s="570"/>
      <c r="X69" s="568">
        <f t="shared" si="6"/>
        <v>0.19399999999999551</v>
      </c>
      <c r="Y69" s="569"/>
      <c r="Z69" s="569"/>
      <c r="AA69" s="569"/>
      <c r="AB69" s="569"/>
      <c r="AC69" s="570"/>
    </row>
    <row r="70" spans="1:29" ht="18.75" customHeight="1">
      <c r="A70" s="292">
        <v>8</v>
      </c>
      <c r="B70" s="293"/>
      <c r="C70" s="294">
        <f t="shared" si="7"/>
        <v>50</v>
      </c>
      <c r="D70" s="295"/>
      <c r="E70" s="295"/>
      <c r="F70" s="299">
        <f t="shared" si="3"/>
        <v>0.37599999999999767</v>
      </c>
      <c r="G70" s="300"/>
      <c r="H70" s="300"/>
      <c r="I70" s="300"/>
      <c r="J70" s="300"/>
      <c r="K70" s="301"/>
      <c r="L70" s="299">
        <f t="shared" si="4"/>
        <v>0.33099999999999596</v>
      </c>
      <c r="M70" s="300"/>
      <c r="N70" s="300"/>
      <c r="O70" s="300"/>
      <c r="P70" s="300"/>
      <c r="Q70" s="301"/>
      <c r="R70" s="568">
        <f t="shared" si="5"/>
        <v>0.35499999999999687</v>
      </c>
      <c r="S70" s="569"/>
      <c r="T70" s="569"/>
      <c r="U70" s="569"/>
      <c r="V70" s="569"/>
      <c r="W70" s="570"/>
      <c r="X70" s="568">
        <f t="shared" si="6"/>
        <v>7.799999999999585E-2</v>
      </c>
      <c r="Y70" s="569"/>
      <c r="Z70" s="569"/>
      <c r="AA70" s="569"/>
      <c r="AB70" s="569"/>
      <c r="AC70" s="570"/>
    </row>
    <row r="71" spans="1:29" ht="18.75" customHeight="1">
      <c r="A71" s="292">
        <v>9</v>
      </c>
      <c r="B71" s="293"/>
      <c r="C71" s="294">
        <f t="shared" si="7"/>
        <v>50</v>
      </c>
      <c r="D71" s="295"/>
      <c r="E71" s="295"/>
      <c r="F71" s="299">
        <f t="shared" si="3"/>
        <v>0.81199999999999761</v>
      </c>
      <c r="G71" s="300"/>
      <c r="H71" s="300"/>
      <c r="I71" s="300"/>
      <c r="J71" s="300"/>
      <c r="K71" s="301"/>
      <c r="L71" s="299">
        <f t="shared" si="4"/>
        <v>0.39300000000000068</v>
      </c>
      <c r="M71" s="300"/>
      <c r="N71" s="300"/>
      <c r="O71" s="300"/>
      <c r="P71" s="300"/>
      <c r="Q71" s="301"/>
      <c r="R71" s="568">
        <f t="shared" si="5"/>
        <v>0.81400000000000006</v>
      </c>
      <c r="S71" s="569"/>
      <c r="T71" s="569"/>
      <c r="U71" s="569"/>
      <c r="V71" s="569"/>
      <c r="W71" s="570"/>
      <c r="X71" s="568">
        <f t="shared" si="6"/>
        <v>7.9999999999998295E-2</v>
      </c>
      <c r="Y71" s="569"/>
      <c r="Z71" s="569"/>
      <c r="AA71" s="569"/>
      <c r="AB71" s="569"/>
      <c r="AC71" s="570"/>
    </row>
    <row r="72" spans="1:29" ht="18.75" customHeight="1">
      <c r="A72" s="292">
        <v>10</v>
      </c>
      <c r="B72" s="293"/>
      <c r="C72" s="294">
        <f t="shared" si="7"/>
        <v>50</v>
      </c>
      <c r="D72" s="295"/>
      <c r="E72" s="295"/>
      <c r="F72" s="299">
        <f t="shared" si="3"/>
        <v>0.81199999999999761</v>
      </c>
      <c r="G72" s="300"/>
      <c r="H72" s="300"/>
      <c r="I72" s="300"/>
      <c r="J72" s="300"/>
      <c r="K72" s="301"/>
      <c r="L72" s="299">
        <f t="shared" si="4"/>
        <v>0.39300000000000068</v>
      </c>
      <c r="M72" s="300"/>
      <c r="N72" s="300"/>
      <c r="O72" s="300"/>
      <c r="P72" s="300"/>
      <c r="Q72" s="301"/>
      <c r="R72" s="568">
        <f t="shared" si="5"/>
        <v>0.81400000000000006</v>
      </c>
      <c r="S72" s="569"/>
      <c r="T72" s="569"/>
      <c r="U72" s="569"/>
      <c r="V72" s="569"/>
      <c r="W72" s="570"/>
      <c r="X72" s="568">
        <f t="shared" si="6"/>
        <v>7.9999999999998295E-2</v>
      </c>
      <c r="Y72" s="569"/>
      <c r="Z72" s="569"/>
      <c r="AA72" s="569"/>
      <c r="AB72" s="569"/>
      <c r="AC72" s="570"/>
    </row>
    <row r="73" spans="1:29" ht="18.75" customHeight="1">
      <c r="A73" s="292">
        <v>11</v>
      </c>
      <c r="B73" s="293"/>
      <c r="C73" s="294">
        <f t="shared" si="7"/>
        <v>50</v>
      </c>
      <c r="D73" s="295"/>
      <c r="E73" s="295"/>
      <c r="F73" s="299">
        <f t="shared" si="3"/>
        <v>0.81199999999999761</v>
      </c>
      <c r="G73" s="300"/>
      <c r="H73" s="300"/>
      <c r="I73" s="300"/>
      <c r="J73" s="300"/>
      <c r="K73" s="301"/>
      <c r="L73" s="299">
        <f t="shared" si="4"/>
        <v>0.39300000000000068</v>
      </c>
      <c r="M73" s="300"/>
      <c r="N73" s="300"/>
      <c r="O73" s="300"/>
      <c r="P73" s="300"/>
      <c r="Q73" s="301"/>
      <c r="R73" s="568">
        <f t="shared" si="5"/>
        <v>0.81400000000000006</v>
      </c>
      <c r="S73" s="569"/>
      <c r="T73" s="569"/>
      <c r="U73" s="569"/>
      <c r="V73" s="569"/>
      <c r="W73" s="570"/>
      <c r="X73" s="568">
        <f t="shared" si="6"/>
        <v>7.9999999999998295E-2</v>
      </c>
      <c r="Y73" s="569"/>
      <c r="Z73" s="569"/>
      <c r="AA73" s="569"/>
      <c r="AB73" s="569"/>
      <c r="AC73" s="570"/>
    </row>
    <row r="74" spans="1:29" ht="18.75" customHeight="1">
      <c r="A74" s="292">
        <v>12</v>
      </c>
      <c r="B74" s="293"/>
      <c r="C74" s="294">
        <f t="shared" si="7"/>
        <v>50</v>
      </c>
      <c r="D74" s="295"/>
      <c r="E74" s="295"/>
      <c r="F74" s="299">
        <f t="shared" si="3"/>
        <v>0.31900000000000261</v>
      </c>
      <c r="G74" s="300"/>
      <c r="H74" s="300"/>
      <c r="I74" s="300"/>
      <c r="J74" s="300"/>
      <c r="K74" s="301"/>
      <c r="L74" s="299">
        <f t="shared" si="4"/>
        <v>0.37299999999999756</v>
      </c>
      <c r="M74" s="300"/>
      <c r="N74" s="300"/>
      <c r="O74" s="300"/>
      <c r="P74" s="300"/>
      <c r="Q74" s="301"/>
      <c r="R74" s="568">
        <f t="shared" si="5"/>
        <v>0.40700000000000358</v>
      </c>
      <c r="S74" s="569"/>
      <c r="T74" s="569"/>
      <c r="U74" s="569"/>
      <c r="V74" s="569"/>
      <c r="W74" s="570"/>
      <c r="X74" s="568">
        <f t="shared" si="6"/>
        <v>0.18200000000000216</v>
      </c>
      <c r="Y74" s="569"/>
      <c r="Z74" s="569"/>
      <c r="AA74" s="569"/>
      <c r="AB74" s="569"/>
      <c r="AC74" s="570"/>
    </row>
    <row r="75" spans="1:29" ht="18.75" customHeight="1">
      <c r="A75" s="292">
        <v>13</v>
      </c>
      <c r="B75" s="293"/>
      <c r="C75" s="294">
        <f t="shared" si="7"/>
        <v>50</v>
      </c>
      <c r="D75" s="295"/>
      <c r="E75" s="295"/>
      <c r="F75" s="299">
        <f t="shared" si="3"/>
        <v>0.35600000000000165</v>
      </c>
      <c r="G75" s="300"/>
      <c r="H75" s="300"/>
      <c r="I75" s="300"/>
      <c r="J75" s="300"/>
      <c r="K75" s="301"/>
      <c r="L75" s="299">
        <f t="shared" si="4"/>
        <v>0.52700000000000102</v>
      </c>
      <c r="M75" s="300"/>
      <c r="N75" s="300"/>
      <c r="O75" s="300"/>
      <c r="P75" s="300"/>
      <c r="Q75" s="301"/>
      <c r="R75" s="568">
        <f t="shared" si="5"/>
        <v>0.85000000000000142</v>
      </c>
      <c r="S75" s="569"/>
      <c r="T75" s="569"/>
      <c r="U75" s="569"/>
      <c r="V75" s="569"/>
      <c r="W75" s="570"/>
      <c r="X75" s="568">
        <f t="shared" si="6"/>
        <v>0.86299999999999955</v>
      </c>
      <c r="Y75" s="569"/>
      <c r="Z75" s="569"/>
      <c r="AA75" s="569"/>
      <c r="AB75" s="569"/>
      <c r="AC75" s="570"/>
    </row>
    <row r="76" spans="1:29" ht="18.75" customHeight="1">
      <c r="A76" s="292">
        <v>14</v>
      </c>
      <c r="B76" s="293"/>
      <c r="C76" s="294">
        <f t="shared" si="7"/>
        <v>50</v>
      </c>
      <c r="D76" s="295"/>
      <c r="E76" s="295"/>
      <c r="F76" s="299">
        <f t="shared" si="3"/>
        <v>2.9000000000003467E-2</v>
      </c>
      <c r="G76" s="300"/>
      <c r="H76" s="300"/>
      <c r="I76" s="300"/>
      <c r="J76" s="300"/>
      <c r="K76" s="301"/>
      <c r="L76" s="299">
        <f t="shared" si="4"/>
        <v>0.28099999999999881</v>
      </c>
      <c r="M76" s="300"/>
      <c r="N76" s="300"/>
      <c r="O76" s="300"/>
      <c r="P76" s="300"/>
      <c r="Q76" s="301"/>
      <c r="R76" s="568">
        <f t="shared" si="5"/>
        <v>0.60500000000000398</v>
      </c>
      <c r="S76" s="569"/>
      <c r="T76" s="569"/>
      <c r="U76" s="569"/>
      <c r="V76" s="569"/>
      <c r="W76" s="570"/>
      <c r="X76" s="568">
        <f t="shared" si="6"/>
        <v>0.16799999999999926</v>
      </c>
      <c r="Y76" s="569"/>
      <c r="Z76" s="569"/>
      <c r="AA76" s="569"/>
      <c r="AB76" s="569"/>
      <c r="AC76" s="570"/>
    </row>
    <row r="77" spans="1:29" ht="18.75" customHeight="1">
      <c r="A77" s="292">
        <v>15</v>
      </c>
      <c r="B77" s="293"/>
      <c r="C77" s="294">
        <f t="shared" si="7"/>
        <v>50</v>
      </c>
      <c r="D77" s="295"/>
      <c r="E77" s="295"/>
      <c r="F77" s="299">
        <f t="shared" si="3"/>
        <v>8.5000000000000853E-2</v>
      </c>
      <c r="G77" s="300"/>
      <c r="H77" s="300"/>
      <c r="I77" s="300"/>
      <c r="J77" s="300"/>
      <c r="K77" s="301"/>
      <c r="L77" s="299">
        <f t="shared" si="4"/>
        <v>6.0000000000002274E-2</v>
      </c>
      <c r="M77" s="300"/>
      <c r="N77" s="300"/>
      <c r="O77" s="300"/>
      <c r="P77" s="300"/>
      <c r="Q77" s="301"/>
      <c r="R77" s="568">
        <f t="shared" si="5"/>
        <v>0.38799999999999812</v>
      </c>
      <c r="S77" s="569"/>
      <c r="T77" s="569"/>
      <c r="U77" s="569"/>
      <c r="V77" s="569"/>
      <c r="W77" s="570"/>
      <c r="X77" s="568">
        <f t="shared" si="6"/>
        <v>0.4480000000000004</v>
      </c>
      <c r="Y77" s="569"/>
      <c r="Z77" s="569"/>
      <c r="AA77" s="569"/>
      <c r="AB77" s="569"/>
      <c r="AC77" s="570"/>
    </row>
    <row r="78" spans="1:29" ht="18.75" customHeight="1">
      <c r="A78" s="292">
        <v>16</v>
      </c>
      <c r="B78" s="293"/>
      <c r="C78" s="294">
        <f t="shared" si="7"/>
        <v>50</v>
      </c>
      <c r="D78" s="295"/>
      <c r="E78" s="295"/>
      <c r="F78" s="299">
        <f t="shared" si="3"/>
        <v>0.95899999999999608</v>
      </c>
      <c r="G78" s="300"/>
      <c r="H78" s="300"/>
      <c r="I78" s="300"/>
      <c r="J78" s="300"/>
      <c r="K78" s="301"/>
      <c r="L78" s="299">
        <f t="shared" si="4"/>
        <v>0.10999999999999943</v>
      </c>
      <c r="M78" s="300"/>
      <c r="N78" s="300"/>
      <c r="O78" s="300"/>
      <c r="P78" s="300"/>
      <c r="Q78" s="301"/>
      <c r="R78" s="568">
        <f t="shared" si="5"/>
        <v>0.79699999999999704</v>
      </c>
      <c r="S78" s="569"/>
      <c r="T78" s="569"/>
      <c r="U78" s="569"/>
      <c r="V78" s="569"/>
      <c r="W78" s="570"/>
      <c r="X78" s="568">
        <f t="shared" si="6"/>
        <v>0.52799999999999869</v>
      </c>
      <c r="Y78" s="569"/>
      <c r="Z78" s="569"/>
      <c r="AA78" s="569"/>
      <c r="AB78" s="569"/>
      <c r="AC78" s="570"/>
    </row>
    <row r="79" spans="1:29" ht="18.75" customHeight="1">
      <c r="A79" s="292">
        <v>17</v>
      </c>
      <c r="B79" s="293"/>
      <c r="C79" s="294">
        <f t="shared" si="7"/>
        <v>50</v>
      </c>
      <c r="D79" s="295"/>
      <c r="E79" s="295"/>
      <c r="F79" s="299">
        <f t="shared" si="3"/>
        <v>7.6000000000000512E-2</v>
      </c>
      <c r="G79" s="300"/>
      <c r="H79" s="300"/>
      <c r="I79" s="300"/>
      <c r="J79" s="300"/>
      <c r="K79" s="301"/>
      <c r="L79" s="299">
        <f t="shared" si="4"/>
        <v>0.52000000000000313</v>
      </c>
      <c r="M79" s="300"/>
      <c r="N79" s="300"/>
      <c r="O79" s="300"/>
      <c r="P79" s="300"/>
      <c r="Q79" s="301"/>
      <c r="R79" s="568">
        <f t="shared" si="5"/>
        <v>0.24699999999999989</v>
      </c>
      <c r="S79" s="569"/>
      <c r="T79" s="569"/>
      <c r="U79" s="569"/>
      <c r="V79" s="569"/>
      <c r="W79" s="570"/>
      <c r="X79" s="568">
        <f t="shared" si="6"/>
        <v>0.19399999999999551</v>
      </c>
      <c r="Y79" s="569"/>
      <c r="Z79" s="569"/>
      <c r="AA79" s="569"/>
      <c r="AB79" s="569"/>
      <c r="AC79" s="570"/>
    </row>
    <row r="80" spans="1:29" ht="18.75" customHeight="1">
      <c r="A80" s="292">
        <v>18</v>
      </c>
      <c r="B80" s="293"/>
      <c r="C80" s="294">
        <f t="shared" si="7"/>
        <v>50</v>
      </c>
      <c r="D80" s="295"/>
      <c r="E80" s="295"/>
      <c r="F80" s="299">
        <f t="shared" si="3"/>
        <v>0.37599999999999767</v>
      </c>
      <c r="G80" s="300"/>
      <c r="H80" s="300"/>
      <c r="I80" s="300"/>
      <c r="J80" s="300"/>
      <c r="K80" s="301"/>
      <c r="L80" s="299">
        <f t="shared" si="4"/>
        <v>0.33099999999999596</v>
      </c>
      <c r="M80" s="300"/>
      <c r="N80" s="300"/>
      <c r="O80" s="300"/>
      <c r="P80" s="300"/>
      <c r="Q80" s="301"/>
      <c r="R80" s="568">
        <f t="shared" si="5"/>
        <v>0.35499999999999687</v>
      </c>
      <c r="S80" s="569"/>
      <c r="T80" s="569"/>
      <c r="U80" s="569"/>
      <c r="V80" s="569"/>
      <c r="W80" s="570"/>
      <c r="X80" s="568">
        <f t="shared" si="6"/>
        <v>7.799999999999585E-2</v>
      </c>
      <c r="Y80" s="569"/>
      <c r="Z80" s="569"/>
      <c r="AA80" s="569"/>
      <c r="AB80" s="569"/>
      <c r="AC80" s="570"/>
    </row>
    <row r="81" spans="1:29" ht="18.75" customHeight="1">
      <c r="A81" s="292">
        <v>19</v>
      </c>
      <c r="B81" s="293"/>
      <c r="C81" s="294">
        <f t="shared" si="7"/>
        <v>50</v>
      </c>
      <c r="D81" s="295"/>
      <c r="E81" s="295"/>
      <c r="F81" s="299">
        <f t="shared" si="3"/>
        <v>0.81199999999999761</v>
      </c>
      <c r="G81" s="300"/>
      <c r="H81" s="300"/>
      <c r="I81" s="300"/>
      <c r="J81" s="300"/>
      <c r="K81" s="301"/>
      <c r="L81" s="299">
        <f t="shared" si="4"/>
        <v>0.39300000000000068</v>
      </c>
      <c r="M81" s="300"/>
      <c r="N81" s="300"/>
      <c r="O81" s="300"/>
      <c r="P81" s="300"/>
      <c r="Q81" s="301"/>
      <c r="R81" s="568">
        <f t="shared" si="5"/>
        <v>0.81400000000000006</v>
      </c>
      <c r="S81" s="569"/>
      <c r="T81" s="569"/>
      <c r="U81" s="569"/>
      <c r="V81" s="569"/>
      <c r="W81" s="570"/>
      <c r="X81" s="568">
        <f t="shared" si="6"/>
        <v>7.9999999999998295E-2</v>
      </c>
      <c r="Y81" s="569"/>
      <c r="Z81" s="569"/>
      <c r="AA81" s="569"/>
      <c r="AB81" s="569"/>
      <c r="AC81" s="570"/>
    </row>
    <row r="82" spans="1:29" ht="18.75" customHeight="1">
      <c r="A82" s="292">
        <v>20</v>
      </c>
      <c r="B82" s="293"/>
      <c r="C82" s="294">
        <f t="shared" si="7"/>
        <v>50</v>
      </c>
      <c r="D82" s="295"/>
      <c r="E82" s="295"/>
      <c r="F82" s="299">
        <f t="shared" si="3"/>
        <v>0.81199999999999761</v>
      </c>
      <c r="G82" s="300"/>
      <c r="H82" s="300"/>
      <c r="I82" s="300"/>
      <c r="J82" s="300"/>
      <c r="K82" s="301"/>
      <c r="L82" s="299">
        <f t="shared" si="4"/>
        <v>0.39300000000000068</v>
      </c>
      <c r="M82" s="300"/>
      <c r="N82" s="300"/>
      <c r="O82" s="300"/>
      <c r="P82" s="300"/>
      <c r="Q82" s="301"/>
      <c r="R82" s="568">
        <f t="shared" si="5"/>
        <v>0.81400000000000006</v>
      </c>
      <c r="S82" s="569"/>
      <c r="T82" s="569"/>
      <c r="U82" s="569"/>
      <c r="V82" s="569"/>
      <c r="W82" s="570"/>
      <c r="X82" s="568">
        <f t="shared" si="6"/>
        <v>7.9999999999998295E-2</v>
      </c>
      <c r="Y82" s="569"/>
      <c r="Z82" s="569"/>
      <c r="AA82" s="569"/>
      <c r="AB82" s="569"/>
      <c r="AC82" s="570"/>
    </row>
    <row r="83" spans="1:29" ht="18.75" customHeight="1">
      <c r="A83" s="292">
        <v>21</v>
      </c>
      <c r="B83" s="293"/>
      <c r="C83" s="294">
        <f t="shared" si="7"/>
        <v>50</v>
      </c>
      <c r="D83" s="295"/>
      <c r="E83" s="295"/>
      <c r="F83" s="299">
        <f t="shared" si="3"/>
        <v>0.81199999999999761</v>
      </c>
      <c r="G83" s="300"/>
      <c r="H83" s="300"/>
      <c r="I83" s="300"/>
      <c r="J83" s="300"/>
      <c r="K83" s="301"/>
      <c r="L83" s="299">
        <f t="shared" si="4"/>
        <v>0.39300000000000068</v>
      </c>
      <c r="M83" s="300"/>
      <c r="N83" s="300"/>
      <c r="O83" s="300"/>
      <c r="P83" s="300"/>
      <c r="Q83" s="301"/>
      <c r="R83" s="568">
        <f t="shared" si="5"/>
        <v>0.81400000000000006</v>
      </c>
      <c r="S83" s="569"/>
      <c r="T83" s="569"/>
      <c r="U83" s="569"/>
      <c r="V83" s="569"/>
      <c r="W83" s="570"/>
      <c r="X83" s="568">
        <f t="shared" si="6"/>
        <v>7.9999999999998295E-2</v>
      </c>
      <c r="Y83" s="569"/>
      <c r="Z83" s="569"/>
      <c r="AA83" s="569"/>
      <c r="AB83" s="569"/>
      <c r="AC83" s="570"/>
    </row>
    <row r="84" spans="1:29" ht="18.75" customHeight="1">
      <c r="A84" s="292">
        <v>22</v>
      </c>
      <c r="B84" s="293"/>
      <c r="C84" s="294">
        <f>C36</f>
        <v>50</v>
      </c>
      <c r="D84" s="295"/>
      <c r="E84" s="295"/>
      <c r="F84" s="299">
        <f t="shared" si="3"/>
        <v>0.31900000000000261</v>
      </c>
      <c r="G84" s="300"/>
      <c r="H84" s="300"/>
      <c r="I84" s="300"/>
      <c r="J84" s="300"/>
      <c r="K84" s="301"/>
      <c r="L84" s="299">
        <f t="shared" si="4"/>
        <v>0.37299999999999756</v>
      </c>
      <c r="M84" s="300"/>
      <c r="N84" s="300"/>
      <c r="O84" s="300"/>
      <c r="P84" s="300"/>
      <c r="Q84" s="301"/>
      <c r="R84" s="568">
        <f t="shared" si="5"/>
        <v>0.40700000000000358</v>
      </c>
      <c r="S84" s="569"/>
      <c r="T84" s="569"/>
      <c r="U84" s="569"/>
      <c r="V84" s="569"/>
      <c r="W84" s="570"/>
      <c r="X84" s="568">
        <f t="shared" si="6"/>
        <v>0.18200000000000216</v>
      </c>
      <c r="Y84" s="569"/>
      <c r="Z84" s="569"/>
      <c r="AA84" s="569"/>
      <c r="AB84" s="569"/>
      <c r="AC84" s="570"/>
    </row>
    <row r="85" spans="1:29" ht="18.75" customHeight="1">
      <c r="A85" s="292">
        <v>23</v>
      </c>
      <c r="B85" s="293"/>
      <c r="C85" s="294">
        <f t="shared" si="7"/>
        <v>50</v>
      </c>
      <c r="D85" s="295"/>
      <c r="E85" s="295"/>
      <c r="F85" s="299">
        <f t="shared" si="3"/>
        <v>0.35600000000000165</v>
      </c>
      <c r="G85" s="300"/>
      <c r="H85" s="300"/>
      <c r="I85" s="300"/>
      <c r="J85" s="300"/>
      <c r="K85" s="301"/>
      <c r="L85" s="299">
        <f t="shared" si="4"/>
        <v>0.52700000000000102</v>
      </c>
      <c r="M85" s="300"/>
      <c r="N85" s="300"/>
      <c r="O85" s="300"/>
      <c r="P85" s="300"/>
      <c r="Q85" s="301"/>
      <c r="R85" s="568">
        <f t="shared" si="5"/>
        <v>0.85000000000000142</v>
      </c>
      <c r="S85" s="569"/>
      <c r="T85" s="569"/>
      <c r="U85" s="569"/>
      <c r="V85" s="569"/>
      <c r="W85" s="570"/>
      <c r="X85" s="568">
        <f t="shared" si="6"/>
        <v>0.86299999999999955</v>
      </c>
      <c r="Y85" s="569"/>
      <c r="Z85" s="569"/>
      <c r="AA85" s="569"/>
      <c r="AB85" s="569"/>
      <c r="AC85" s="570"/>
    </row>
    <row r="86" spans="1:29" ht="18.75" customHeight="1">
      <c r="A86" s="292">
        <v>24</v>
      </c>
      <c r="B86" s="293"/>
      <c r="C86" s="294">
        <f t="shared" si="7"/>
        <v>50</v>
      </c>
      <c r="D86" s="295"/>
      <c r="E86" s="295"/>
      <c r="F86" s="299">
        <f t="shared" si="3"/>
        <v>2.9000000000003467E-2</v>
      </c>
      <c r="G86" s="300"/>
      <c r="H86" s="300"/>
      <c r="I86" s="300"/>
      <c r="J86" s="300"/>
      <c r="K86" s="301"/>
      <c r="L86" s="299">
        <f t="shared" si="4"/>
        <v>0.28099999999999881</v>
      </c>
      <c r="M86" s="300"/>
      <c r="N86" s="300"/>
      <c r="O86" s="300"/>
      <c r="P86" s="300"/>
      <c r="Q86" s="301"/>
      <c r="R86" s="568">
        <f t="shared" si="5"/>
        <v>0.60500000000000398</v>
      </c>
      <c r="S86" s="569"/>
      <c r="T86" s="569"/>
      <c r="U86" s="569"/>
      <c r="V86" s="569"/>
      <c r="W86" s="570"/>
      <c r="X86" s="568">
        <f t="shared" si="6"/>
        <v>0.16799999999999926</v>
      </c>
      <c r="Y86" s="569"/>
      <c r="Z86" s="569"/>
      <c r="AA86" s="569"/>
      <c r="AB86" s="569"/>
      <c r="AC86" s="570"/>
    </row>
    <row r="87" spans="1:29" ht="18.75" customHeight="1">
      <c r="A87" s="292">
        <v>25</v>
      </c>
      <c r="B87" s="293"/>
      <c r="C87" s="294">
        <f t="shared" si="7"/>
        <v>50</v>
      </c>
      <c r="D87" s="295"/>
      <c r="E87" s="295"/>
      <c r="F87" s="299">
        <f t="shared" si="3"/>
        <v>2.9000000000003467E-2</v>
      </c>
      <c r="G87" s="300"/>
      <c r="H87" s="300"/>
      <c r="I87" s="300"/>
      <c r="J87" s="300"/>
      <c r="K87" s="301"/>
      <c r="L87" s="299">
        <f t="shared" si="4"/>
        <v>0.28099999999999881</v>
      </c>
      <c r="M87" s="300"/>
      <c r="N87" s="300"/>
      <c r="O87" s="300"/>
      <c r="P87" s="300"/>
      <c r="Q87" s="301"/>
      <c r="R87" s="568">
        <f t="shared" si="5"/>
        <v>0.60500000000000398</v>
      </c>
      <c r="S87" s="569"/>
      <c r="T87" s="569"/>
      <c r="U87" s="569"/>
      <c r="V87" s="569"/>
      <c r="W87" s="570"/>
      <c r="X87" s="568">
        <f t="shared" si="6"/>
        <v>0.16799999999999926</v>
      </c>
      <c r="Y87" s="569"/>
      <c r="Z87" s="569"/>
      <c r="AA87" s="569"/>
      <c r="AB87" s="569"/>
      <c r="AC87" s="570"/>
    </row>
    <row r="88" spans="1:29" ht="18.75" customHeight="1">
      <c r="A88" s="292">
        <v>26</v>
      </c>
      <c r="B88" s="293"/>
      <c r="C88" s="294">
        <f t="shared" si="7"/>
        <v>50</v>
      </c>
      <c r="D88" s="295"/>
      <c r="E88" s="295"/>
      <c r="F88" s="299">
        <f t="shared" si="3"/>
        <v>2.9000000000003467E-2</v>
      </c>
      <c r="G88" s="300"/>
      <c r="H88" s="300"/>
      <c r="I88" s="300"/>
      <c r="J88" s="300"/>
      <c r="K88" s="301"/>
      <c r="L88" s="299">
        <f t="shared" si="4"/>
        <v>0.28099999999999881</v>
      </c>
      <c r="M88" s="300"/>
      <c r="N88" s="300"/>
      <c r="O88" s="300"/>
      <c r="P88" s="300"/>
      <c r="Q88" s="301"/>
      <c r="R88" s="568">
        <f t="shared" si="5"/>
        <v>0.60500000000000398</v>
      </c>
      <c r="S88" s="569"/>
      <c r="T88" s="569"/>
      <c r="U88" s="569"/>
      <c r="V88" s="569"/>
      <c r="W88" s="570"/>
      <c r="X88" s="568">
        <f t="shared" si="6"/>
        <v>0.16799999999999926</v>
      </c>
      <c r="Y88" s="569"/>
      <c r="Z88" s="569"/>
      <c r="AA88" s="569"/>
      <c r="AB88" s="569"/>
      <c r="AC88" s="570"/>
    </row>
    <row r="89" spans="1:29" ht="18.75" customHeight="1">
      <c r="A89" s="292">
        <v>27</v>
      </c>
      <c r="B89" s="293"/>
      <c r="C89" s="294">
        <f t="shared" si="7"/>
        <v>50</v>
      </c>
      <c r="D89" s="295"/>
      <c r="E89" s="295"/>
      <c r="F89" s="299">
        <f t="shared" si="3"/>
        <v>2.9000000000003467E-2</v>
      </c>
      <c r="G89" s="300"/>
      <c r="H89" s="300"/>
      <c r="I89" s="300"/>
      <c r="J89" s="300"/>
      <c r="K89" s="301"/>
      <c r="L89" s="299">
        <f t="shared" si="4"/>
        <v>0.28099999999999881</v>
      </c>
      <c r="M89" s="300"/>
      <c r="N89" s="300"/>
      <c r="O89" s="300"/>
      <c r="P89" s="300"/>
      <c r="Q89" s="301"/>
      <c r="R89" s="568">
        <f t="shared" si="5"/>
        <v>0.60500000000000398</v>
      </c>
      <c r="S89" s="569"/>
      <c r="T89" s="569"/>
      <c r="U89" s="569"/>
      <c r="V89" s="569"/>
      <c r="W89" s="570"/>
      <c r="X89" s="568">
        <f t="shared" si="6"/>
        <v>0.16799999999999926</v>
      </c>
      <c r="Y89" s="569"/>
      <c r="Z89" s="569"/>
      <c r="AA89" s="569"/>
      <c r="AB89" s="569"/>
      <c r="AC89" s="570"/>
    </row>
    <row r="90" spans="1:29" ht="18.75" customHeight="1">
      <c r="A90" s="292">
        <v>28</v>
      </c>
      <c r="B90" s="293"/>
      <c r="C90" s="294">
        <f t="shared" si="7"/>
        <v>50</v>
      </c>
      <c r="D90" s="295"/>
      <c r="E90" s="295"/>
      <c r="F90" s="299">
        <f t="shared" si="3"/>
        <v>2.9000000000003467E-2</v>
      </c>
      <c r="G90" s="300"/>
      <c r="H90" s="300"/>
      <c r="I90" s="300"/>
      <c r="J90" s="300"/>
      <c r="K90" s="301"/>
      <c r="L90" s="299">
        <f t="shared" si="4"/>
        <v>0.28099999999999881</v>
      </c>
      <c r="M90" s="300"/>
      <c r="N90" s="300"/>
      <c r="O90" s="300"/>
      <c r="P90" s="300"/>
      <c r="Q90" s="301"/>
      <c r="R90" s="568">
        <f t="shared" si="5"/>
        <v>0.60500000000000398</v>
      </c>
      <c r="S90" s="569"/>
      <c r="T90" s="569"/>
      <c r="U90" s="569"/>
      <c r="V90" s="569"/>
      <c r="W90" s="570"/>
      <c r="X90" s="568">
        <f t="shared" si="6"/>
        <v>0.16799999999999926</v>
      </c>
      <c r="Y90" s="569"/>
      <c r="Z90" s="569"/>
      <c r="AA90" s="569"/>
      <c r="AB90" s="569"/>
      <c r="AC90" s="570"/>
    </row>
    <row r="91" spans="1:29" ht="18.75" customHeight="1">
      <c r="A91" s="292">
        <v>29</v>
      </c>
      <c r="B91" s="293"/>
      <c r="C91" s="294">
        <f t="shared" si="7"/>
        <v>50</v>
      </c>
      <c r="D91" s="295"/>
      <c r="E91" s="295"/>
      <c r="F91" s="299">
        <f t="shared" si="3"/>
        <v>2.9000000000003467E-2</v>
      </c>
      <c r="G91" s="300"/>
      <c r="H91" s="300"/>
      <c r="I91" s="300"/>
      <c r="J91" s="300"/>
      <c r="K91" s="301"/>
      <c r="L91" s="299">
        <f t="shared" si="4"/>
        <v>0.28099999999999881</v>
      </c>
      <c r="M91" s="300"/>
      <c r="N91" s="300"/>
      <c r="O91" s="300"/>
      <c r="P91" s="300"/>
      <c r="Q91" s="301"/>
      <c r="R91" s="568">
        <f t="shared" si="5"/>
        <v>0.60500000000000398</v>
      </c>
      <c r="S91" s="569"/>
      <c r="T91" s="569"/>
      <c r="U91" s="569"/>
      <c r="V91" s="569"/>
      <c r="W91" s="570"/>
      <c r="X91" s="568">
        <f t="shared" si="6"/>
        <v>0.16799999999999926</v>
      </c>
      <c r="Y91" s="569"/>
      <c r="Z91" s="569"/>
      <c r="AA91" s="569"/>
      <c r="AB91" s="569"/>
      <c r="AC91" s="570"/>
    </row>
    <row r="92" spans="1:29" ht="18.75" customHeight="1">
      <c r="A92" s="285">
        <v>30</v>
      </c>
      <c r="B92" s="286"/>
      <c r="C92" s="287">
        <f t="shared" si="7"/>
        <v>50</v>
      </c>
      <c r="D92" s="288"/>
      <c r="E92" s="288"/>
      <c r="F92" s="567">
        <f t="shared" si="3"/>
        <v>2.9000000000003467E-2</v>
      </c>
      <c r="G92" s="567"/>
      <c r="H92" s="567"/>
      <c r="I92" s="567"/>
      <c r="J92" s="567"/>
      <c r="K92" s="567"/>
      <c r="L92" s="567">
        <f t="shared" si="4"/>
        <v>0.28099999999999881</v>
      </c>
      <c r="M92" s="567"/>
      <c r="N92" s="567"/>
      <c r="O92" s="567"/>
      <c r="P92" s="567"/>
      <c r="Q92" s="567"/>
      <c r="R92" s="568">
        <f t="shared" si="5"/>
        <v>0.60500000000000398</v>
      </c>
      <c r="S92" s="569"/>
      <c r="T92" s="569"/>
      <c r="U92" s="569"/>
      <c r="V92" s="569"/>
      <c r="W92" s="570"/>
      <c r="X92" s="568">
        <f t="shared" si="6"/>
        <v>0.16799999999999926</v>
      </c>
      <c r="Y92" s="569"/>
      <c r="Z92" s="569"/>
      <c r="AA92" s="569"/>
      <c r="AB92" s="569"/>
      <c r="AC92" s="570"/>
    </row>
    <row r="94" spans="1:29" ht="18.75" customHeight="1">
      <c r="A94" s="64" t="s">
        <v>51</v>
      </c>
      <c r="F94" s="64" t="s">
        <v>52</v>
      </c>
      <c r="G94" s="65" t="str">
        <f>F97</f>
        <v>Mr.Natthaphol Boonmee</v>
      </c>
      <c r="H94" s="66"/>
      <c r="I94" s="66"/>
      <c r="J94" s="66"/>
      <c r="K94" s="66"/>
      <c r="L94" s="66"/>
      <c r="M94" s="66"/>
      <c r="N94" s="66"/>
      <c r="O94" s="66"/>
    </row>
    <row r="97" spans="4:8" ht="18.75" customHeight="1">
      <c r="D97" s="67">
        <v>3</v>
      </c>
      <c r="E97" s="67"/>
      <c r="F97" s="68" t="s">
        <v>157</v>
      </c>
      <c r="G97" s="69"/>
      <c r="H97" s="33"/>
    </row>
    <row r="98" spans="4:8" ht="18.75" customHeight="1">
      <c r="D98" s="70">
        <v>11</v>
      </c>
      <c r="E98" s="70"/>
      <c r="F98" s="68" t="s">
        <v>54</v>
      </c>
      <c r="G98" s="69"/>
      <c r="H98" s="33"/>
    </row>
  </sheetData>
  <mergeCells count="467">
    <mergeCell ref="K36:O36"/>
    <mergeCell ref="P36:T36"/>
    <mergeCell ref="U36:Y36"/>
    <mergeCell ref="Z36:AD36"/>
    <mergeCell ref="F37:J37"/>
    <mergeCell ref="K37:O37"/>
    <mergeCell ref="P37:T37"/>
    <mergeCell ref="U37:Y37"/>
    <mergeCell ref="Z37:AD37"/>
    <mergeCell ref="K28:O28"/>
    <mergeCell ref="P28:T28"/>
    <mergeCell ref="U28:Y28"/>
    <mergeCell ref="Z28:AD28"/>
    <mergeCell ref="F29:J29"/>
    <mergeCell ref="K29:O29"/>
    <mergeCell ref="P29:T29"/>
    <mergeCell ref="U29:Y29"/>
    <mergeCell ref="Z29:AD29"/>
    <mergeCell ref="K20:O20"/>
    <mergeCell ref="P20:T20"/>
    <mergeCell ref="U20:Y20"/>
    <mergeCell ref="Z20:AD20"/>
    <mergeCell ref="F21:J21"/>
    <mergeCell ref="K21:O21"/>
    <mergeCell ref="P21:T21"/>
    <mergeCell ref="U21:Y21"/>
    <mergeCell ref="Z21:AD21"/>
    <mergeCell ref="A15:B15"/>
    <mergeCell ref="O8:AC8"/>
    <mergeCell ref="A13:B13"/>
    <mergeCell ref="A14:B14"/>
    <mergeCell ref="C15:E15"/>
    <mergeCell ref="C13:E13"/>
    <mergeCell ref="C14:E14"/>
    <mergeCell ref="F14:J14"/>
    <mergeCell ref="K14:O14"/>
    <mergeCell ref="P14:T14"/>
    <mergeCell ref="U14:Y14"/>
    <mergeCell ref="Z14:AD14"/>
    <mergeCell ref="F13:AD13"/>
    <mergeCell ref="F15:J15"/>
    <mergeCell ref="K15:O15"/>
    <mergeCell ref="P15:T15"/>
    <mergeCell ref="U15:Y15"/>
    <mergeCell ref="Z15:AD15"/>
    <mergeCell ref="A17:B17"/>
    <mergeCell ref="A16:B16"/>
    <mergeCell ref="C17:E17"/>
    <mergeCell ref="C16:E16"/>
    <mergeCell ref="F17:J17"/>
    <mergeCell ref="K17:O17"/>
    <mergeCell ref="P17:T17"/>
    <mergeCell ref="U17:Y17"/>
    <mergeCell ref="Z17:AD17"/>
    <mergeCell ref="F16:J16"/>
    <mergeCell ref="K16:O16"/>
    <mergeCell ref="P16:T16"/>
    <mergeCell ref="U16:Y16"/>
    <mergeCell ref="Z16:AD16"/>
    <mergeCell ref="A19:B19"/>
    <mergeCell ref="A18:B18"/>
    <mergeCell ref="C19:E19"/>
    <mergeCell ref="C18:E18"/>
    <mergeCell ref="F18:J18"/>
    <mergeCell ref="K18:O18"/>
    <mergeCell ref="P18:T18"/>
    <mergeCell ref="U18:Y18"/>
    <mergeCell ref="Z18:AD18"/>
    <mergeCell ref="F19:J19"/>
    <mergeCell ref="K19:O19"/>
    <mergeCell ref="P19:T19"/>
    <mergeCell ref="U19:Y19"/>
    <mergeCell ref="Z19:AD19"/>
    <mergeCell ref="A21:B21"/>
    <mergeCell ref="A20:B20"/>
    <mergeCell ref="C21:E21"/>
    <mergeCell ref="C20:E20"/>
    <mergeCell ref="A23:B23"/>
    <mergeCell ref="A22:B22"/>
    <mergeCell ref="C23:E23"/>
    <mergeCell ref="C22:E22"/>
    <mergeCell ref="F22:J22"/>
    <mergeCell ref="F20:J20"/>
    <mergeCell ref="K22:O22"/>
    <mergeCell ref="P22:T22"/>
    <mergeCell ref="U22:Y22"/>
    <mergeCell ref="Z22:AD22"/>
    <mergeCell ref="F23:J23"/>
    <mergeCell ref="K23:O23"/>
    <mergeCell ref="P23:T23"/>
    <mergeCell ref="A25:B25"/>
    <mergeCell ref="A24:B24"/>
    <mergeCell ref="C25:E25"/>
    <mergeCell ref="C24:E24"/>
    <mergeCell ref="U23:Y23"/>
    <mergeCell ref="Z23:AD23"/>
    <mergeCell ref="F24:J24"/>
    <mergeCell ref="K24:O24"/>
    <mergeCell ref="P24:T24"/>
    <mergeCell ref="U24:Y24"/>
    <mergeCell ref="Z24:AD24"/>
    <mergeCell ref="F25:J25"/>
    <mergeCell ref="K25:O25"/>
    <mergeCell ref="P25:T25"/>
    <mergeCell ref="U25:Y25"/>
    <mergeCell ref="Z25:AD25"/>
    <mergeCell ref="A27:B27"/>
    <mergeCell ref="A26:B26"/>
    <mergeCell ref="C27:E27"/>
    <mergeCell ref="C26:E26"/>
    <mergeCell ref="F26:J26"/>
    <mergeCell ref="K26:O26"/>
    <mergeCell ref="P26:T26"/>
    <mergeCell ref="U26:Y26"/>
    <mergeCell ref="Z26:AD26"/>
    <mergeCell ref="F27:J27"/>
    <mergeCell ref="K27:O27"/>
    <mergeCell ref="P27:T27"/>
    <mergeCell ref="U27:Y27"/>
    <mergeCell ref="Z27:AD27"/>
    <mergeCell ref="A29:B29"/>
    <mergeCell ref="A28:B28"/>
    <mergeCell ref="C29:E29"/>
    <mergeCell ref="C28:E28"/>
    <mergeCell ref="A31:B31"/>
    <mergeCell ref="A30:B30"/>
    <mergeCell ref="C31:E31"/>
    <mergeCell ref="C30:E30"/>
    <mergeCell ref="F30:J30"/>
    <mergeCell ref="F28:J28"/>
    <mergeCell ref="K30:O30"/>
    <mergeCell ref="P30:T30"/>
    <mergeCell ref="U30:Y30"/>
    <mergeCell ref="Z30:AD30"/>
    <mergeCell ref="F31:J31"/>
    <mergeCell ref="K31:O31"/>
    <mergeCell ref="P31:T31"/>
    <mergeCell ref="A33:B33"/>
    <mergeCell ref="A32:B32"/>
    <mergeCell ref="C33:E33"/>
    <mergeCell ref="C32:E32"/>
    <mergeCell ref="U31:Y31"/>
    <mergeCell ref="Z31:AD31"/>
    <mergeCell ref="F32:J32"/>
    <mergeCell ref="K32:O32"/>
    <mergeCell ref="P32:T32"/>
    <mergeCell ref="U32:Y32"/>
    <mergeCell ref="Z32:AD32"/>
    <mergeCell ref="F33:J33"/>
    <mergeCell ref="K33:O33"/>
    <mergeCell ref="P33:T33"/>
    <mergeCell ref="U33:Y33"/>
    <mergeCell ref="Z33:AD33"/>
    <mergeCell ref="A35:B35"/>
    <mergeCell ref="A34:B34"/>
    <mergeCell ref="C35:E35"/>
    <mergeCell ref="C34:E34"/>
    <mergeCell ref="F34:J34"/>
    <mergeCell ref="K34:O34"/>
    <mergeCell ref="P34:T34"/>
    <mergeCell ref="U34:Y34"/>
    <mergeCell ref="Z34:AD34"/>
    <mergeCell ref="F35:J35"/>
    <mergeCell ref="K35:O35"/>
    <mergeCell ref="P35:T35"/>
    <mergeCell ref="U35:Y35"/>
    <mergeCell ref="Z35:AD35"/>
    <mergeCell ref="A37:B37"/>
    <mergeCell ref="A36:B36"/>
    <mergeCell ref="C37:E37"/>
    <mergeCell ref="C36:E36"/>
    <mergeCell ref="A39:B39"/>
    <mergeCell ref="A38:B38"/>
    <mergeCell ref="C39:E39"/>
    <mergeCell ref="C38:E38"/>
    <mergeCell ref="F38:J38"/>
    <mergeCell ref="F36:J36"/>
    <mergeCell ref="K38:O38"/>
    <mergeCell ref="P38:T38"/>
    <mergeCell ref="U38:Y38"/>
    <mergeCell ref="Z38:AD38"/>
    <mergeCell ref="F39:J39"/>
    <mergeCell ref="K39:O39"/>
    <mergeCell ref="P39:T39"/>
    <mergeCell ref="A41:B41"/>
    <mergeCell ref="A40:B40"/>
    <mergeCell ref="C41:E41"/>
    <mergeCell ref="C40:E40"/>
    <mergeCell ref="U39:Y39"/>
    <mergeCell ref="Z39:AD39"/>
    <mergeCell ref="F40:J40"/>
    <mergeCell ref="K40:O40"/>
    <mergeCell ref="P40:T40"/>
    <mergeCell ref="U40:Y40"/>
    <mergeCell ref="Z40:AD40"/>
    <mergeCell ref="F41:J41"/>
    <mergeCell ref="K41:O41"/>
    <mergeCell ref="P41:T41"/>
    <mergeCell ref="U41:Y41"/>
    <mergeCell ref="Z41:AD41"/>
    <mergeCell ref="A43:B43"/>
    <mergeCell ref="A42:B42"/>
    <mergeCell ref="C43:E43"/>
    <mergeCell ref="C42:E42"/>
    <mergeCell ref="F42:J42"/>
    <mergeCell ref="K42:O42"/>
    <mergeCell ref="P42:T42"/>
    <mergeCell ref="U42:Y42"/>
    <mergeCell ref="Z42:AD42"/>
    <mergeCell ref="F43:J43"/>
    <mergeCell ref="K43:O43"/>
    <mergeCell ref="P43:T43"/>
    <mergeCell ref="U43:Y43"/>
    <mergeCell ref="Z43:AD43"/>
    <mergeCell ref="F46:J46"/>
    <mergeCell ref="X49:Z49"/>
    <mergeCell ref="X50:Z50"/>
    <mergeCell ref="X51:Z51"/>
    <mergeCell ref="D53:AB53"/>
    <mergeCell ref="A45:B45"/>
    <mergeCell ref="A44:B44"/>
    <mergeCell ref="C45:E45"/>
    <mergeCell ref="C44:E44"/>
    <mergeCell ref="A46:E46"/>
    <mergeCell ref="F44:J44"/>
    <mergeCell ref="K44:O44"/>
    <mergeCell ref="P44:T44"/>
    <mergeCell ref="U44:Y44"/>
    <mergeCell ref="Z44:AD44"/>
    <mergeCell ref="F45:J45"/>
    <mergeCell ref="K45:O45"/>
    <mergeCell ref="P45:T45"/>
    <mergeCell ref="U45:Y45"/>
    <mergeCell ref="Z45:AD45"/>
    <mergeCell ref="D54:H54"/>
    <mergeCell ref="I54:M54"/>
    <mergeCell ref="N54:R54"/>
    <mergeCell ref="S54:W54"/>
    <mergeCell ref="X54:AB54"/>
    <mergeCell ref="D55:H55"/>
    <mergeCell ref="I55:M55"/>
    <mergeCell ref="N55:R55"/>
    <mergeCell ref="S55:W55"/>
    <mergeCell ref="X55:AB55"/>
    <mergeCell ref="D56:H56"/>
    <mergeCell ref="I56:M56"/>
    <mergeCell ref="N56:R56"/>
    <mergeCell ref="S56:W56"/>
    <mergeCell ref="X56:AB56"/>
    <mergeCell ref="D57:H57"/>
    <mergeCell ref="I57:M57"/>
    <mergeCell ref="N57:R57"/>
    <mergeCell ref="S57:W57"/>
    <mergeCell ref="X57:AB57"/>
    <mergeCell ref="A62:B62"/>
    <mergeCell ref="C62:E62"/>
    <mergeCell ref="F62:K62"/>
    <mergeCell ref="L62:Q62"/>
    <mergeCell ref="R62:W62"/>
    <mergeCell ref="X62:AC62"/>
    <mergeCell ref="D58:H58"/>
    <mergeCell ref="I58:M58"/>
    <mergeCell ref="N58:R58"/>
    <mergeCell ref="S58:W58"/>
    <mergeCell ref="X58:AB58"/>
    <mergeCell ref="A61:B61"/>
    <mergeCell ref="C61:E61"/>
    <mergeCell ref="F61:AC61"/>
    <mergeCell ref="A64:B64"/>
    <mergeCell ref="C64:E64"/>
    <mergeCell ref="F64:K64"/>
    <mergeCell ref="L64:Q64"/>
    <mergeCell ref="R64:W64"/>
    <mergeCell ref="X64:AC64"/>
    <mergeCell ref="A63:B63"/>
    <mergeCell ref="C63:E63"/>
    <mergeCell ref="F63:K63"/>
    <mergeCell ref="L63:Q63"/>
    <mergeCell ref="R63:W63"/>
    <mergeCell ref="X63:AC63"/>
    <mergeCell ref="A66:B66"/>
    <mergeCell ref="C66:E66"/>
    <mergeCell ref="F66:K66"/>
    <mergeCell ref="L66:Q66"/>
    <mergeCell ref="R66:W66"/>
    <mergeCell ref="X66:AC66"/>
    <mergeCell ref="A65:B65"/>
    <mergeCell ref="C65:E65"/>
    <mergeCell ref="F65:K65"/>
    <mergeCell ref="L65:Q65"/>
    <mergeCell ref="R65:W65"/>
    <mergeCell ref="X65:AC65"/>
    <mergeCell ref="A68:B68"/>
    <mergeCell ref="C68:E68"/>
    <mergeCell ref="F68:K68"/>
    <mergeCell ref="L68:Q68"/>
    <mergeCell ref="R68:W68"/>
    <mergeCell ref="X68:AC68"/>
    <mergeCell ref="A67:B67"/>
    <mergeCell ref="C67:E67"/>
    <mergeCell ref="F67:K67"/>
    <mergeCell ref="L67:Q67"/>
    <mergeCell ref="R67:W67"/>
    <mergeCell ref="X67:AC67"/>
    <mergeCell ref="A70:B70"/>
    <mergeCell ref="C70:E70"/>
    <mergeCell ref="F70:K70"/>
    <mergeCell ref="L70:Q70"/>
    <mergeCell ref="R70:W70"/>
    <mergeCell ref="X70:AC70"/>
    <mergeCell ref="A69:B69"/>
    <mergeCell ref="C69:E69"/>
    <mergeCell ref="F69:K69"/>
    <mergeCell ref="L69:Q69"/>
    <mergeCell ref="R69:W69"/>
    <mergeCell ref="X69:AC69"/>
    <mergeCell ref="A72:B72"/>
    <mergeCell ref="C72:E72"/>
    <mergeCell ref="F72:K72"/>
    <mergeCell ref="L72:Q72"/>
    <mergeCell ref="R72:W72"/>
    <mergeCell ref="X72:AC72"/>
    <mergeCell ref="A71:B71"/>
    <mergeCell ref="C71:E71"/>
    <mergeCell ref="F71:K71"/>
    <mergeCell ref="L71:Q71"/>
    <mergeCell ref="R71:W71"/>
    <mergeCell ref="X71:AC71"/>
    <mergeCell ref="A74:B74"/>
    <mergeCell ref="C74:E74"/>
    <mergeCell ref="F74:K74"/>
    <mergeCell ref="L74:Q74"/>
    <mergeCell ref="R74:W74"/>
    <mergeCell ref="X74:AC74"/>
    <mergeCell ref="A73:B73"/>
    <mergeCell ref="C73:E73"/>
    <mergeCell ref="F73:K73"/>
    <mergeCell ref="L73:Q73"/>
    <mergeCell ref="R73:W73"/>
    <mergeCell ref="X73:AC73"/>
    <mergeCell ref="A76:B76"/>
    <mergeCell ref="C76:E76"/>
    <mergeCell ref="F76:K76"/>
    <mergeCell ref="L76:Q76"/>
    <mergeCell ref="R76:W76"/>
    <mergeCell ref="X76:AC76"/>
    <mergeCell ref="A75:B75"/>
    <mergeCell ref="C75:E75"/>
    <mergeCell ref="F75:K75"/>
    <mergeCell ref="L75:Q75"/>
    <mergeCell ref="R75:W75"/>
    <mergeCell ref="X75:AC75"/>
    <mergeCell ref="A78:B78"/>
    <mergeCell ref="C78:E78"/>
    <mergeCell ref="F78:K78"/>
    <mergeCell ref="L78:Q78"/>
    <mergeCell ref="R78:W78"/>
    <mergeCell ref="X78:AC78"/>
    <mergeCell ref="A77:B77"/>
    <mergeCell ref="C77:E77"/>
    <mergeCell ref="F77:K77"/>
    <mergeCell ref="L77:Q77"/>
    <mergeCell ref="R77:W77"/>
    <mergeCell ref="X77:AC77"/>
    <mergeCell ref="A80:B80"/>
    <mergeCell ref="C80:E80"/>
    <mergeCell ref="F80:K80"/>
    <mergeCell ref="L80:Q80"/>
    <mergeCell ref="R80:W80"/>
    <mergeCell ref="X80:AC80"/>
    <mergeCell ref="A79:B79"/>
    <mergeCell ref="C79:E79"/>
    <mergeCell ref="F79:K79"/>
    <mergeCell ref="L79:Q79"/>
    <mergeCell ref="R79:W79"/>
    <mergeCell ref="X79:AC79"/>
    <mergeCell ref="A82:B82"/>
    <mergeCell ref="C82:E82"/>
    <mergeCell ref="F82:K82"/>
    <mergeCell ref="L82:Q82"/>
    <mergeCell ref="R82:W82"/>
    <mergeCell ref="X82:AC82"/>
    <mergeCell ref="A81:B81"/>
    <mergeCell ref="C81:E81"/>
    <mergeCell ref="F81:K81"/>
    <mergeCell ref="L81:Q81"/>
    <mergeCell ref="R81:W81"/>
    <mergeCell ref="X81:AC81"/>
    <mergeCell ref="A84:B84"/>
    <mergeCell ref="C84:E84"/>
    <mergeCell ref="F84:K84"/>
    <mergeCell ref="L84:Q84"/>
    <mergeCell ref="R84:W84"/>
    <mergeCell ref="X84:AC84"/>
    <mergeCell ref="A83:B83"/>
    <mergeCell ref="C83:E83"/>
    <mergeCell ref="F83:K83"/>
    <mergeCell ref="L83:Q83"/>
    <mergeCell ref="R83:W83"/>
    <mergeCell ref="X83:AC83"/>
    <mergeCell ref="A86:B86"/>
    <mergeCell ref="C86:E86"/>
    <mergeCell ref="F86:K86"/>
    <mergeCell ref="L86:Q86"/>
    <mergeCell ref="R86:W86"/>
    <mergeCell ref="X86:AC86"/>
    <mergeCell ref="A85:B85"/>
    <mergeCell ref="C85:E85"/>
    <mergeCell ref="F85:K85"/>
    <mergeCell ref="L85:Q85"/>
    <mergeCell ref="R85:W85"/>
    <mergeCell ref="X85:AC85"/>
    <mergeCell ref="A88:B88"/>
    <mergeCell ref="C88:E88"/>
    <mergeCell ref="F88:K88"/>
    <mergeCell ref="L88:Q88"/>
    <mergeCell ref="R88:W88"/>
    <mergeCell ref="X88:AC88"/>
    <mergeCell ref="A87:B87"/>
    <mergeCell ref="C87:E87"/>
    <mergeCell ref="F87:K87"/>
    <mergeCell ref="L87:Q87"/>
    <mergeCell ref="R87:W87"/>
    <mergeCell ref="X87:AC87"/>
    <mergeCell ref="A90:B90"/>
    <mergeCell ref="C90:E90"/>
    <mergeCell ref="F90:K90"/>
    <mergeCell ref="L90:Q90"/>
    <mergeCell ref="R90:W90"/>
    <mergeCell ref="X90:AC90"/>
    <mergeCell ref="A89:B89"/>
    <mergeCell ref="C89:E89"/>
    <mergeCell ref="F89:K89"/>
    <mergeCell ref="L89:Q89"/>
    <mergeCell ref="R89:W89"/>
    <mergeCell ref="X89:AC89"/>
    <mergeCell ref="A92:B92"/>
    <mergeCell ref="C92:E92"/>
    <mergeCell ref="F92:K92"/>
    <mergeCell ref="L92:Q92"/>
    <mergeCell ref="R92:W92"/>
    <mergeCell ref="X92:AC92"/>
    <mergeCell ref="A91:B91"/>
    <mergeCell ref="C91:E91"/>
    <mergeCell ref="F91:K91"/>
    <mergeCell ref="L91:Q91"/>
    <mergeCell ref="R91:W91"/>
    <mergeCell ref="X91:AC91"/>
    <mergeCell ref="G5:AC5"/>
    <mergeCell ref="Q1:U1"/>
    <mergeCell ref="G6:M6"/>
    <mergeCell ref="S6:W6"/>
    <mergeCell ref="AA6:AE6"/>
    <mergeCell ref="M7:Q7"/>
    <mergeCell ref="U7:V7"/>
    <mergeCell ref="X7:Y7"/>
    <mergeCell ref="AD7:AE7"/>
    <mergeCell ref="D7:J7"/>
    <mergeCell ref="Q3:R3"/>
    <mergeCell ref="T3:U3"/>
    <mergeCell ref="Z1:AA1"/>
    <mergeCell ref="A1:K2"/>
    <mergeCell ref="A3:K3"/>
    <mergeCell ref="A4:K4"/>
    <mergeCell ref="Q2:T2"/>
    <mergeCell ref="Z2:AC2"/>
    <mergeCell ref="A7:C7"/>
  </mergeCells>
  <pageMargins left="0.19685039370078741" right="0.19685039370078741" top="0.74803149606299213" bottom="0.15748031496062992" header="0.31496062992125984" footer="0.31496062992125984"/>
  <pageSetup paperSize="9" orientation="portrait" horizontalDpi="360" verticalDpi="360" r:id="rId1"/>
  <headerFooter>
    <oddFooter>&amp;LPage &amp;P of &amp;N&amp;R&amp;"Gulim,Regular"&amp;10SP-FMT-04-01 Rev.0
Effective date 10-Nov-2015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114300</xdr:rowOff>
                  </from>
                  <to>
                    <xdr:col>23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95250</xdr:rowOff>
                  </from>
                  <to>
                    <xdr:col>15</xdr:col>
                    <xdr:colOff>190500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7</xdr:row>
                    <xdr:rowOff>104775</xdr:rowOff>
                  </from>
                  <to>
                    <xdr:col>6</xdr:col>
                    <xdr:colOff>190500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7</xdr:row>
                    <xdr:rowOff>104775</xdr:rowOff>
                  </from>
                  <to>
                    <xdr:col>10</xdr:col>
                    <xdr:colOff>190500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F98"/>
  <sheetViews>
    <sheetView view="pageBreakPreview" topLeftCell="A42" zoomScaleNormal="100" zoomScaleSheetLayoutView="100" workbookViewId="0">
      <selection activeCell="F46" sqref="F46:J46"/>
    </sheetView>
  </sheetViews>
  <sheetFormatPr defaultColWidth="7.5703125" defaultRowHeight="18.75" customHeight="1"/>
  <cols>
    <col min="1" max="31" width="3.140625" style="1" customWidth="1"/>
    <col min="32" max="32" width="3.140625" style="225" customWidth="1"/>
    <col min="33" max="81" width="3.140625" style="1" customWidth="1"/>
    <col min="82" max="176" width="7.5703125" style="1"/>
    <col min="177" max="177" width="1.5703125" style="1" customWidth="1"/>
    <col min="178" max="181" width="3.5703125" style="1" customWidth="1"/>
    <col min="182" max="185" width="5.42578125" style="1" customWidth="1"/>
    <col min="186" max="201" width="4" style="1" customWidth="1"/>
    <col min="202" max="203" width="3.42578125" style="1" customWidth="1"/>
    <col min="204" max="241" width="3.5703125" style="1" customWidth="1"/>
    <col min="242" max="432" width="7.5703125" style="1"/>
    <col min="433" max="433" width="1.5703125" style="1" customWidth="1"/>
    <col min="434" max="437" width="3.5703125" style="1" customWidth="1"/>
    <col min="438" max="441" width="5.42578125" style="1" customWidth="1"/>
    <col min="442" max="457" width="4" style="1" customWidth="1"/>
    <col min="458" max="459" width="3.42578125" style="1" customWidth="1"/>
    <col min="460" max="497" width="3.5703125" style="1" customWidth="1"/>
    <col min="498" max="688" width="7.5703125" style="1"/>
    <col min="689" max="689" width="1.5703125" style="1" customWidth="1"/>
    <col min="690" max="693" width="3.5703125" style="1" customWidth="1"/>
    <col min="694" max="697" width="5.42578125" style="1" customWidth="1"/>
    <col min="698" max="713" width="4" style="1" customWidth="1"/>
    <col min="714" max="715" width="3.42578125" style="1" customWidth="1"/>
    <col min="716" max="753" width="3.5703125" style="1" customWidth="1"/>
    <col min="754" max="944" width="7.5703125" style="1"/>
    <col min="945" max="945" width="1.5703125" style="1" customWidth="1"/>
    <col min="946" max="949" width="3.5703125" style="1" customWidth="1"/>
    <col min="950" max="953" width="5.42578125" style="1" customWidth="1"/>
    <col min="954" max="969" width="4" style="1" customWidth="1"/>
    <col min="970" max="971" width="3.42578125" style="1" customWidth="1"/>
    <col min="972" max="1009" width="3.5703125" style="1" customWidth="1"/>
    <col min="1010" max="1200" width="7.5703125" style="1"/>
    <col min="1201" max="1201" width="1.5703125" style="1" customWidth="1"/>
    <col min="1202" max="1205" width="3.5703125" style="1" customWidth="1"/>
    <col min="1206" max="1209" width="5.42578125" style="1" customWidth="1"/>
    <col min="1210" max="1225" width="4" style="1" customWidth="1"/>
    <col min="1226" max="1227" width="3.42578125" style="1" customWidth="1"/>
    <col min="1228" max="1265" width="3.5703125" style="1" customWidth="1"/>
    <col min="1266" max="1456" width="7.5703125" style="1"/>
    <col min="1457" max="1457" width="1.5703125" style="1" customWidth="1"/>
    <col min="1458" max="1461" width="3.5703125" style="1" customWidth="1"/>
    <col min="1462" max="1465" width="5.42578125" style="1" customWidth="1"/>
    <col min="1466" max="1481" width="4" style="1" customWidth="1"/>
    <col min="1482" max="1483" width="3.42578125" style="1" customWidth="1"/>
    <col min="1484" max="1521" width="3.5703125" style="1" customWidth="1"/>
    <col min="1522" max="1712" width="7.5703125" style="1"/>
    <col min="1713" max="1713" width="1.5703125" style="1" customWidth="1"/>
    <col min="1714" max="1717" width="3.5703125" style="1" customWidth="1"/>
    <col min="1718" max="1721" width="5.42578125" style="1" customWidth="1"/>
    <col min="1722" max="1737" width="4" style="1" customWidth="1"/>
    <col min="1738" max="1739" width="3.42578125" style="1" customWidth="1"/>
    <col min="1740" max="1777" width="3.5703125" style="1" customWidth="1"/>
    <col min="1778" max="1968" width="7.5703125" style="1"/>
    <col min="1969" max="1969" width="1.5703125" style="1" customWidth="1"/>
    <col min="1970" max="1973" width="3.5703125" style="1" customWidth="1"/>
    <col min="1974" max="1977" width="5.42578125" style="1" customWidth="1"/>
    <col min="1978" max="1993" width="4" style="1" customWidth="1"/>
    <col min="1994" max="1995" width="3.42578125" style="1" customWidth="1"/>
    <col min="1996" max="2033" width="3.5703125" style="1" customWidth="1"/>
    <col min="2034" max="2224" width="7.5703125" style="1"/>
    <col min="2225" max="2225" width="1.5703125" style="1" customWidth="1"/>
    <col min="2226" max="2229" width="3.5703125" style="1" customWidth="1"/>
    <col min="2230" max="2233" width="5.42578125" style="1" customWidth="1"/>
    <col min="2234" max="2249" width="4" style="1" customWidth="1"/>
    <col min="2250" max="2251" width="3.42578125" style="1" customWidth="1"/>
    <col min="2252" max="2289" width="3.5703125" style="1" customWidth="1"/>
    <col min="2290" max="2480" width="7.5703125" style="1"/>
    <col min="2481" max="2481" width="1.5703125" style="1" customWidth="1"/>
    <col min="2482" max="2485" width="3.5703125" style="1" customWidth="1"/>
    <col min="2486" max="2489" width="5.42578125" style="1" customWidth="1"/>
    <col min="2490" max="2505" width="4" style="1" customWidth="1"/>
    <col min="2506" max="2507" width="3.42578125" style="1" customWidth="1"/>
    <col min="2508" max="2545" width="3.5703125" style="1" customWidth="1"/>
    <col min="2546" max="2736" width="7.5703125" style="1"/>
    <col min="2737" max="2737" width="1.5703125" style="1" customWidth="1"/>
    <col min="2738" max="2741" width="3.5703125" style="1" customWidth="1"/>
    <col min="2742" max="2745" width="5.42578125" style="1" customWidth="1"/>
    <col min="2746" max="2761" width="4" style="1" customWidth="1"/>
    <col min="2762" max="2763" width="3.42578125" style="1" customWidth="1"/>
    <col min="2764" max="2801" width="3.5703125" style="1" customWidth="1"/>
    <col min="2802" max="2992" width="7.5703125" style="1"/>
    <col min="2993" max="2993" width="1.5703125" style="1" customWidth="1"/>
    <col min="2994" max="2997" width="3.5703125" style="1" customWidth="1"/>
    <col min="2998" max="3001" width="5.42578125" style="1" customWidth="1"/>
    <col min="3002" max="3017" width="4" style="1" customWidth="1"/>
    <col min="3018" max="3019" width="3.42578125" style="1" customWidth="1"/>
    <col min="3020" max="3057" width="3.5703125" style="1" customWidth="1"/>
    <col min="3058" max="3248" width="7.5703125" style="1"/>
    <col min="3249" max="3249" width="1.5703125" style="1" customWidth="1"/>
    <col min="3250" max="3253" width="3.5703125" style="1" customWidth="1"/>
    <col min="3254" max="3257" width="5.42578125" style="1" customWidth="1"/>
    <col min="3258" max="3273" width="4" style="1" customWidth="1"/>
    <col min="3274" max="3275" width="3.42578125" style="1" customWidth="1"/>
    <col min="3276" max="3313" width="3.5703125" style="1" customWidth="1"/>
    <col min="3314" max="3504" width="7.5703125" style="1"/>
    <col min="3505" max="3505" width="1.5703125" style="1" customWidth="1"/>
    <col min="3506" max="3509" width="3.5703125" style="1" customWidth="1"/>
    <col min="3510" max="3513" width="5.42578125" style="1" customWidth="1"/>
    <col min="3514" max="3529" width="4" style="1" customWidth="1"/>
    <col min="3530" max="3531" width="3.42578125" style="1" customWidth="1"/>
    <col min="3532" max="3569" width="3.5703125" style="1" customWidth="1"/>
    <col min="3570" max="3760" width="7.5703125" style="1"/>
    <col min="3761" max="3761" width="1.5703125" style="1" customWidth="1"/>
    <col min="3762" max="3765" width="3.5703125" style="1" customWidth="1"/>
    <col min="3766" max="3769" width="5.42578125" style="1" customWidth="1"/>
    <col min="3770" max="3785" width="4" style="1" customWidth="1"/>
    <col min="3786" max="3787" width="3.42578125" style="1" customWidth="1"/>
    <col min="3788" max="3825" width="3.5703125" style="1" customWidth="1"/>
    <col min="3826" max="4016" width="7.5703125" style="1"/>
    <col min="4017" max="4017" width="1.5703125" style="1" customWidth="1"/>
    <col min="4018" max="4021" width="3.5703125" style="1" customWidth="1"/>
    <col min="4022" max="4025" width="5.42578125" style="1" customWidth="1"/>
    <col min="4026" max="4041" width="4" style="1" customWidth="1"/>
    <col min="4042" max="4043" width="3.42578125" style="1" customWidth="1"/>
    <col min="4044" max="4081" width="3.5703125" style="1" customWidth="1"/>
    <col min="4082" max="4272" width="7.5703125" style="1"/>
    <col min="4273" max="4273" width="1.5703125" style="1" customWidth="1"/>
    <col min="4274" max="4277" width="3.5703125" style="1" customWidth="1"/>
    <col min="4278" max="4281" width="5.42578125" style="1" customWidth="1"/>
    <col min="4282" max="4297" width="4" style="1" customWidth="1"/>
    <col min="4298" max="4299" width="3.42578125" style="1" customWidth="1"/>
    <col min="4300" max="4337" width="3.5703125" style="1" customWidth="1"/>
    <col min="4338" max="4528" width="7.5703125" style="1"/>
    <col min="4529" max="4529" width="1.5703125" style="1" customWidth="1"/>
    <col min="4530" max="4533" width="3.5703125" style="1" customWidth="1"/>
    <col min="4534" max="4537" width="5.42578125" style="1" customWidth="1"/>
    <col min="4538" max="4553" width="4" style="1" customWidth="1"/>
    <col min="4554" max="4555" width="3.42578125" style="1" customWidth="1"/>
    <col min="4556" max="4593" width="3.5703125" style="1" customWidth="1"/>
    <col min="4594" max="4784" width="7.5703125" style="1"/>
    <col min="4785" max="4785" width="1.5703125" style="1" customWidth="1"/>
    <col min="4786" max="4789" width="3.5703125" style="1" customWidth="1"/>
    <col min="4790" max="4793" width="5.42578125" style="1" customWidth="1"/>
    <col min="4794" max="4809" width="4" style="1" customWidth="1"/>
    <col min="4810" max="4811" width="3.42578125" style="1" customWidth="1"/>
    <col min="4812" max="4849" width="3.5703125" style="1" customWidth="1"/>
    <col min="4850" max="5040" width="7.5703125" style="1"/>
    <col min="5041" max="5041" width="1.5703125" style="1" customWidth="1"/>
    <col min="5042" max="5045" width="3.5703125" style="1" customWidth="1"/>
    <col min="5046" max="5049" width="5.42578125" style="1" customWidth="1"/>
    <col min="5050" max="5065" width="4" style="1" customWidth="1"/>
    <col min="5066" max="5067" width="3.42578125" style="1" customWidth="1"/>
    <col min="5068" max="5105" width="3.5703125" style="1" customWidth="1"/>
    <col min="5106" max="5296" width="7.5703125" style="1"/>
    <col min="5297" max="5297" width="1.5703125" style="1" customWidth="1"/>
    <col min="5298" max="5301" width="3.5703125" style="1" customWidth="1"/>
    <col min="5302" max="5305" width="5.42578125" style="1" customWidth="1"/>
    <col min="5306" max="5321" width="4" style="1" customWidth="1"/>
    <col min="5322" max="5323" width="3.42578125" style="1" customWidth="1"/>
    <col min="5324" max="5361" width="3.5703125" style="1" customWidth="1"/>
    <col min="5362" max="5552" width="7.5703125" style="1"/>
    <col min="5553" max="5553" width="1.5703125" style="1" customWidth="1"/>
    <col min="5554" max="5557" width="3.5703125" style="1" customWidth="1"/>
    <col min="5558" max="5561" width="5.42578125" style="1" customWidth="1"/>
    <col min="5562" max="5577" width="4" style="1" customWidth="1"/>
    <col min="5578" max="5579" width="3.42578125" style="1" customWidth="1"/>
    <col min="5580" max="5617" width="3.5703125" style="1" customWidth="1"/>
    <col min="5618" max="5808" width="7.5703125" style="1"/>
    <col min="5809" max="5809" width="1.5703125" style="1" customWidth="1"/>
    <col min="5810" max="5813" width="3.5703125" style="1" customWidth="1"/>
    <col min="5814" max="5817" width="5.42578125" style="1" customWidth="1"/>
    <col min="5818" max="5833" width="4" style="1" customWidth="1"/>
    <col min="5834" max="5835" width="3.42578125" style="1" customWidth="1"/>
    <col min="5836" max="5873" width="3.5703125" style="1" customWidth="1"/>
    <col min="5874" max="6064" width="7.5703125" style="1"/>
    <col min="6065" max="6065" width="1.5703125" style="1" customWidth="1"/>
    <col min="6066" max="6069" width="3.5703125" style="1" customWidth="1"/>
    <col min="6070" max="6073" width="5.42578125" style="1" customWidth="1"/>
    <col min="6074" max="6089" width="4" style="1" customWidth="1"/>
    <col min="6090" max="6091" width="3.42578125" style="1" customWidth="1"/>
    <col min="6092" max="6129" width="3.5703125" style="1" customWidth="1"/>
    <col min="6130" max="6320" width="7.5703125" style="1"/>
    <col min="6321" max="6321" width="1.5703125" style="1" customWidth="1"/>
    <col min="6322" max="6325" width="3.5703125" style="1" customWidth="1"/>
    <col min="6326" max="6329" width="5.42578125" style="1" customWidth="1"/>
    <col min="6330" max="6345" width="4" style="1" customWidth="1"/>
    <col min="6346" max="6347" width="3.42578125" style="1" customWidth="1"/>
    <col min="6348" max="6385" width="3.5703125" style="1" customWidth="1"/>
    <col min="6386" max="6576" width="7.5703125" style="1"/>
    <col min="6577" max="6577" width="1.5703125" style="1" customWidth="1"/>
    <col min="6578" max="6581" width="3.5703125" style="1" customWidth="1"/>
    <col min="6582" max="6585" width="5.42578125" style="1" customWidth="1"/>
    <col min="6586" max="6601" width="4" style="1" customWidth="1"/>
    <col min="6602" max="6603" width="3.42578125" style="1" customWidth="1"/>
    <col min="6604" max="6641" width="3.5703125" style="1" customWidth="1"/>
    <col min="6642" max="6832" width="7.5703125" style="1"/>
    <col min="6833" max="6833" width="1.5703125" style="1" customWidth="1"/>
    <col min="6834" max="6837" width="3.5703125" style="1" customWidth="1"/>
    <col min="6838" max="6841" width="5.42578125" style="1" customWidth="1"/>
    <col min="6842" max="6857" width="4" style="1" customWidth="1"/>
    <col min="6858" max="6859" width="3.42578125" style="1" customWidth="1"/>
    <col min="6860" max="6897" width="3.5703125" style="1" customWidth="1"/>
    <col min="6898" max="7088" width="7.5703125" style="1"/>
    <col min="7089" max="7089" width="1.5703125" style="1" customWidth="1"/>
    <col min="7090" max="7093" width="3.5703125" style="1" customWidth="1"/>
    <col min="7094" max="7097" width="5.42578125" style="1" customWidth="1"/>
    <col min="7098" max="7113" width="4" style="1" customWidth="1"/>
    <col min="7114" max="7115" width="3.42578125" style="1" customWidth="1"/>
    <col min="7116" max="7153" width="3.5703125" style="1" customWidth="1"/>
    <col min="7154" max="7344" width="7.5703125" style="1"/>
    <col min="7345" max="7345" width="1.5703125" style="1" customWidth="1"/>
    <col min="7346" max="7349" width="3.5703125" style="1" customWidth="1"/>
    <col min="7350" max="7353" width="5.42578125" style="1" customWidth="1"/>
    <col min="7354" max="7369" width="4" style="1" customWidth="1"/>
    <col min="7370" max="7371" width="3.42578125" style="1" customWidth="1"/>
    <col min="7372" max="7409" width="3.5703125" style="1" customWidth="1"/>
    <col min="7410" max="7600" width="7.5703125" style="1"/>
    <col min="7601" max="7601" width="1.5703125" style="1" customWidth="1"/>
    <col min="7602" max="7605" width="3.5703125" style="1" customWidth="1"/>
    <col min="7606" max="7609" width="5.42578125" style="1" customWidth="1"/>
    <col min="7610" max="7625" width="4" style="1" customWidth="1"/>
    <col min="7626" max="7627" width="3.42578125" style="1" customWidth="1"/>
    <col min="7628" max="7665" width="3.5703125" style="1" customWidth="1"/>
    <col min="7666" max="7856" width="7.5703125" style="1"/>
    <col min="7857" max="7857" width="1.5703125" style="1" customWidth="1"/>
    <col min="7858" max="7861" width="3.5703125" style="1" customWidth="1"/>
    <col min="7862" max="7865" width="5.42578125" style="1" customWidth="1"/>
    <col min="7866" max="7881" width="4" style="1" customWidth="1"/>
    <col min="7882" max="7883" width="3.42578125" style="1" customWidth="1"/>
    <col min="7884" max="7921" width="3.5703125" style="1" customWidth="1"/>
    <col min="7922" max="8112" width="7.5703125" style="1"/>
    <col min="8113" max="8113" width="1.5703125" style="1" customWidth="1"/>
    <col min="8114" max="8117" width="3.5703125" style="1" customWidth="1"/>
    <col min="8118" max="8121" width="5.42578125" style="1" customWidth="1"/>
    <col min="8122" max="8137" width="4" style="1" customWidth="1"/>
    <col min="8138" max="8139" width="3.42578125" style="1" customWidth="1"/>
    <col min="8140" max="8177" width="3.5703125" style="1" customWidth="1"/>
    <col min="8178" max="8368" width="7.5703125" style="1"/>
    <col min="8369" max="8369" width="1.5703125" style="1" customWidth="1"/>
    <col min="8370" max="8373" width="3.5703125" style="1" customWidth="1"/>
    <col min="8374" max="8377" width="5.42578125" style="1" customWidth="1"/>
    <col min="8378" max="8393" width="4" style="1" customWidth="1"/>
    <col min="8394" max="8395" width="3.42578125" style="1" customWidth="1"/>
    <col min="8396" max="8433" width="3.5703125" style="1" customWidth="1"/>
    <col min="8434" max="8624" width="7.5703125" style="1"/>
    <col min="8625" max="8625" width="1.5703125" style="1" customWidth="1"/>
    <col min="8626" max="8629" width="3.5703125" style="1" customWidth="1"/>
    <col min="8630" max="8633" width="5.42578125" style="1" customWidth="1"/>
    <col min="8634" max="8649" width="4" style="1" customWidth="1"/>
    <col min="8650" max="8651" width="3.42578125" style="1" customWidth="1"/>
    <col min="8652" max="8689" width="3.5703125" style="1" customWidth="1"/>
    <col min="8690" max="8880" width="7.5703125" style="1"/>
    <col min="8881" max="8881" width="1.5703125" style="1" customWidth="1"/>
    <col min="8882" max="8885" width="3.5703125" style="1" customWidth="1"/>
    <col min="8886" max="8889" width="5.42578125" style="1" customWidth="1"/>
    <col min="8890" max="8905" width="4" style="1" customWidth="1"/>
    <col min="8906" max="8907" width="3.42578125" style="1" customWidth="1"/>
    <col min="8908" max="8945" width="3.5703125" style="1" customWidth="1"/>
    <col min="8946" max="9136" width="7.5703125" style="1"/>
    <col min="9137" max="9137" width="1.5703125" style="1" customWidth="1"/>
    <col min="9138" max="9141" width="3.5703125" style="1" customWidth="1"/>
    <col min="9142" max="9145" width="5.42578125" style="1" customWidth="1"/>
    <col min="9146" max="9161" width="4" style="1" customWidth="1"/>
    <col min="9162" max="9163" width="3.42578125" style="1" customWidth="1"/>
    <col min="9164" max="9201" width="3.5703125" style="1" customWidth="1"/>
    <col min="9202" max="9392" width="7.5703125" style="1"/>
    <col min="9393" max="9393" width="1.5703125" style="1" customWidth="1"/>
    <col min="9394" max="9397" width="3.5703125" style="1" customWidth="1"/>
    <col min="9398" max="9401" width="5.42578125" style="1" customWidth="1"/>
    <col min="9402" max="9417" width="4" style="1" customWidth="1"/>
    <col min="9418" max="9419" width="3.42578125" style="1" customWidth="1"/>
    <col min="9420" max="9457" width="3.5703125" style="1" customWidth="1"/>
    <col min="9458" max="9648" width="7.5703125" style="1"/>
    <col min="9649" max="9649" width="1.5703125" style="1" customWidth="1"/>
    <col min="9650" max="9653" width="3.5703125" style="1" customWidth="1"/>
    <col min="9654" max="9657" width="5.42578125" style="1" customWidth="1"/>
    <col min="9658" max="9673" width="4" style="1" customWidth="1"/>
    <col min="9674" max="9675" width="3.42578125" style="1" customWidth="1"/>
    <col min="9676" max="9713" width="3.5703125" style="1" customWidth="1"/>
    <col min="9714" max="9904" width="7.5703125" style="1"/>
    <col min="9905" max="9905" width="1.5703125" style="1" customWidth="1"/>
    <col min="9906" max="9909" width="3.5703125" style="1" customWidth="1"/>
    <col min="9910" max="9913" width="5.42578125" style="1" customWidth="1"/>
    <col min="9914" max="9929" width="4" style="1" customWidth="1"/>
    <col min="9930" max="9931" width="3.42578125" style="1" customWidth="1"/>
    <col min="9932" max="9969" width="3.5703125" style="1" customWidth="1"/>
    <col min="9970" max="10160" width="7.5703125" style="1"/>
    <col min="10161" max="10161" width="1.5703125" style="1" customWidth="1"/>
    <col min="10162" max="10165" width="3.5703125" style="1" customWidth="1"/>
    <col min="10166" max="10169" width="5.42578125" style="1" customWidth="1"/>
    <col min="10170" max="10185" width="4" style="1" customWidth="1"/>
    <col min="10186" max="10187" width="3.42578125" style="1" customWidth="1"/>
    <col min="10188" max="10225" width="3.5703125" style="1" customWidth="1"/>
    <col min="10226" max="10416" width="7.5703125" style="1"/>
    <col min="10417" max="10417" width="1.5703125" style="1" customWidth="1"/>
    <col min="10418" max="10421" width="3.5703125" style="1" customWidth="1"/>
    <col min="10422" max="10425" width="5.42578125" style="1" customWidth="1"/>
    <col min="10426" max="10441" width="4" style="1" customWidth="1"/>
    <col min="10442" max="10443" width="3.42578125" style="1" customWidth="1"/>
    <col min="10444" max="10481" width="3.5703125" style="1" customWidth="1"/>
    <col min="10482" max="10672" width="7.5703125" style="1"/>
    <col min="10673" max="10673" width="1.5703125" style="1" customWidth="1"/>
    <col min="10674" max="10677" width="3.5703125" style="1" customWidth="1"/>
    <col min="10678" max="10681" width="5.42578125" style="1" customWidth="1"/>
    <col min="10682" max="10697" width="4" style="1" customWidth="1"/>
    <col min="10698" max="10699" width="3.42578125" style="1" customWidth="1"/>
    <col min="10700" max="10737" width="3.5703125" style="1" customWidth="1"/>
    <col min="10738" max="10928" width="7.5703125" style="1"/>
    <col min="10929" max="10929" width="1.5703125" style="1" customWidth="1"/>
    <col min="10930" max="10933" width="3.5703125" style="1" customWidth="1"/>
    <col min="10934" max="10937" width="5.42578125" style="1" customWidth="1"/>
    <col min="10938" max="10953" width="4" style="1" customWidth="1"/>
    <col min="10954" max="10955" width="3.42578125" style="1" customWidth="1"/>
    <col min="10956" max="10993" width="3.5703125" style="1" customWidth="1"/>
    <col min="10994" max="11184" width="7.5703125" style="1"/>
    <col min="11185" max="11185" width="1.5703125" style="1" customWidth="1"/>
    <col min="11186" max="11189" width="3.5703125" style="1" customWidth="1"/>
    <col min="11190" max="11193" width="5.42578125" style="1" customWidth="1"/>
    <col min="11194" max="11209" width="4" style="1" customWidth="1"/>
    <col min="11210" max="11211" width="3.42578125" style="1" customWidth="1"/>
    <col min="11212" max="11249" width="3.5703125" style="1" customWidth="1"/>
    <col min="11250" max="11440" width="7.5703125" style="1"/>
    <col min="11441" max="11441" width="1.5703125" style="1" customWidth="1"/>
    <col min="11442" max="11445" width="3.5703125" style="1" customWidth="1"/>
    <col min="11446" max="11449" width="5.42578125" style="1" customWidth="1"/>
    <col min="11450" max="11465" width="4" style="1" customWidth="1"/>
    <col min="11466" max="11467" width="3.42578125" style="1" customWidth="1"/>
    <col min="11468" max="11505" width="3.5703125" style="1" customWidth="1"/>
    <col min="11506" max="11696" width="7.5703125" style="1"/>
    <col min="11697" max="11697" width="1.5703125" style="1" customWidth="1"/>
    <col min="11698" max="11701" width="3.5703125" style="1" customWidth="1"/>
    <col min="11702" max="11705" width="5.42578125" style="1" customWidth="1"/>
    <col min="11706" max="11721" width="4" style="1" customWidth="1"/>
    <col min="11722" max="11723" width="3.42578125" style="1" customWidth="1"/>
    <col min="11724" max="11761" width="3.5703125" style="1" customWidth="1"/>
    <col min="11762" max="11952" width="7.5703125" style="1"/>
    <col min="11953" max="11953" width="1.5703125" style="1" customWidth="1"/>
    <col min="11954" max="11957" width="3.5703125" style="1" customWidth="1"/>
    <col min="11958" max="11961" width="5.42578125" style="1" customWidth="1"/>
    <col min="11962" max="11977" width="4" style="1" customWidth="1"/>
    <col min="11978" max="11979" width="3.42578125" style="1" customWidth="1"/>
    <col min="11980" max="12017" width="3.5703125" style="1" customWidth="1"/>
    <col min="12018" max="12208" width="7.5703125" style="1"/>
    <col min="12209" max="12209" width="1.5703125" style="1" customWidth="1"/>
    <col min="12210" max="12213" width="3.5703125" style="1" customWidth="1"/>
    <col min="12214" max="12217" width="5.42578125" style="1" customWidth="1"/>
    <col min="12218" max="12233" width="4" style="1" customWidth="1"/>
    <col min="12234" max="12235" width="3.42578125" style="1" customWidth="1"/>
    <col min="12236" max="12273" width="3.5703125" style="1" customWidth="1"/>
    <col min="12274" max="12464" width="7.5703125" style="1"/>
    <col min="12465" max="12465" width="1.5703125" style="1" customWidth="1"/>
    <col min="12466" max="12469" width="3.5703125" style="1" customWidth="1"/>
    <col min="12470" max="12473" width="5.42578125" style="1" customWidth="1"/>
    <col min="12474" max="12489" width="4" style="1" customWidth="1"/>
    <col min="12490" max="12491" width="3.42578125" style="1" customWidth="1"/>
    <col min="12492" max="12529" width="3.5703125" style="1" customWidth="1"/>
    <col min="12530" max="12720" width="7.5703125" style="1"/>
    <col min="12721" max="12721" width="1.5703125" style="1" customWidth="1"/>
    <col min="12722" max="12725" width="3.5703125" style="1" customWidth="1"/>
    <col min="12726" max="12729" width="5.42578125" style="1" customWidth="1"/>
    <col min="12730" max="12745" width="4" style="1" customWidth="1"/>
    <col min="12746" max="12747" width="3.42578125" style="1" customWidth="1"/>
    <col min="12748" max="12785" width="3.5703125" style="1" customWidth="1"/>
    <col min="12786" max="12976" width="7.5703125" style="1"/>
    <col min="12977" max="12977" width="1.5703125" style="1" customWidth="1"/>
    <col min="12978" max="12981" width="3.5703125" style="1" customWidth="1"/>
    <col min="12982" max="12985" width="5.42578125" style="1" customWidth="1"/>
    <col min="12986" max="13001" width="4" style="1" customWidth="1"/>
    <col min="13002" max="13003" width="3.42578125" style="1" customWidth="1"/>
    <col min="13004" max="13041" width="3.5703125" style="1" customWidth="1"/>
    <col min="13042" max="13232" width="7.5703125" style="1"/>
    <col min="13233" max="13233" width="1.5703125" style="1" customWidth="1"/>
    <col min="13234" max="13237" width="3.5703125" style="1" customWidth="1"/>
    <col min="13238" max="13241" width="5.42578125" style="1" customWidth="1"/>
    <col min="13242" max="13257" width="4" style="1" customWidth="1"/>
    <col min="13258" max="13259" width="3.42578125" style="1" customWidth="1"/>
    <col min="13260" max="13297" width="3.5703125" style="1" customWidth="1"/>
    <col min="13298" max="13488" width="7.5703125" style="1"/>
    <col min="13489" max="13489" width="1.5703125" style="1" customWidth="1"/>
    <col min="13490" max="13493" width="3.5703125" style="1" customWidth="1"/>
    <col min="13494" max="13497" width="5.42578125" style="1" customWidth="1"/>
    <col min="13498" max="13513" width="4" style="1" customWidth="1"/>
    <col min="13514" max="13515" width="3.42578125" style="1" customWidth="1"/>
    <col min="13516" max="13553" width="3.5703125" style="1" customWidth="1"/>
    <col min="13554" max="13744" width="7.5703125" style="1"/>
    <col min="13745" max="13745" width="1.5703125" style="1" customWidth="1"/>
    <col min="13746" max="13749" width="3.5703125" style="1" customWidth="1"/>
    <col min="13750" max="13753" width="5.42578125" style="1" customWidth="1"/>
    <col min="13754" max="13769" width="4" style="1" customWidth="1"/>
    <col min="13770" max="13771" width="3.42578125" style="1" customWidth="1"/>
    <col min="13772" max="13809" width="3.5703125" style="1" customWidth="1"/>
    <col min="13810" max="14000" width="7.5703125" style="1"/>
    <col min="14001" max="14001" width="1.5703125" style="1" customWidth="1"/>
    <col min="14002" max="14005" width="3.5703125" style="1" customWidth="1"/>
    <col min="14006" max="14009" width="5.42578125" style="1" customWidth="1"/>
    <col min="14010" max="14025" width="4" style="1" customWidth="1"/>
    <col min="14026" max="14027" width="3.42578125" style="1" customWidth="1"/>
    <col min="14028" max="14065" width="3.5703125" style="1" customWidth="1"/>
    <col min="14066" max="14256" width="7.5703125" style="1"/>
    <col min="14257" max="14257" width="1.5703125" style="1" customWidth="1"/>
    <col min="14258" max="14261" width="3.5703125" style="1" customWidth="1"/>
    <col min="14262" max="14265" width="5.42578125" style="1" customWidth="1"/>
    <col min="14266" max="14281" width="4" style="1" customWidth="1"/>
    <col min="14282" max="14283" width="3.42578125" style="1" customWidth="1"/>
    <col min="14284" max="14321" width="3.5703125" style="1" customWidth="1"/>
    <col min="14322" max="14512" width="7.5703125" style="1"/>
    <col min="14513" max="14513" width="1.5703125" style="1" customWidth="1"/>
    <col min="14514" max="14517" width="3.5703125" style="1" customWidth="1"/>
    <col min="14518" max="14521" width="5.42578125" style="1" customWidth="1"/>
    <col min="14522" max="14537" width="4" style="1" customWidth="1"/>
    <col min="14538" max="14539" width="3.42578125" style="1" customWidth="1"/>
    <col min="14540" max="14577" width="3.5703125" style="1" customWidth="1"/>
    <col min="14578" max="14768" width="7.5703125" style="1"/>
    <col min="14769" max="14769" width="1.5703125" style="1" customWidth="1"/>
    <col min="14770" max="14773" width="3.5703125" style="1" customWidth="1"/>
    <col min="14774" max="14777" width="5.42578125" style="1" customWidth="1"/>
    <col min="14778" max="14793" width="4" style="1" customWidth="1"/>
    <col min="14794" max="14795" width="3.42578125" style="1" customWidth="1"/>
    <col min="14796" max="14833" width="3.5703125" style="1" customWidth="1"/>
    <col min="14834" max="15024" width="7.5703125" style="1"/>
    <col min="15025" max="15025" width="1.5703125" style="1" customWidth="1"/>
    <col min="15026" max="15029" width="3.5703125" style="1" customWidth="1"/>
    <col min="15030" max="15033" width="5.42578125" style="1" customWidth="1"/>
    <col min="15034" max="15049" width="4" style="1" customWidth="1"/>
    <col min="15050" max="15051" width="3.42578125" style="1" customWidth="1"/>
    <col min="15052" max="15089" width="3.5703125" style="1" customWidth="1"/>
    <col min="15090" max="15280" width="7.5703125" style="1"/>
    <col min="15281" max="15281" width="1.5703125" style="1" customWidth="1"/>
    <col min="15282" max="15285" width="3.5703125" style="1" customWidth="1"/>
    <col min="15286" max="15289" width="5.42578125" style="1" customWidth="1"/>
    <col min="15290" max="15305" width="4" style="1" customWidth="1"/>
    <col min="15306" max="15307" width="3.42578125" style="1" customWidth="1"/>
    <col min="15308" max="15345" width="3.5703125" style="1" customWidth="1"/>
    <col min="15346" max="15536" width="7.5703125" style="1"/>
    <col min="15537" max="15537" width="1.5703125" style="1" customWidth="1"/>
    <col min="15538" max="15541" width="3.5703125" style="1" customWidth="1"/>
    <col min="15542" max="15545" width="5.42578125" style="1" customWidth="1"/>
    <col min="15546" max="15561" width="4" style="1" customWidth="1"/>
    <col min="15562" max="15563" width="3.42578125" style="1" customWidth="1"/>
    <col min="15564" max="15601" width="3.5703125" style="1" customWidth="1"/>
    <col min="15602" max="15792" width="7.5703125" style="1"/>
    <col min="15793" max="15793" width="1.5703125" style="1" customWidth="1"/>
    <col min="15794" max="15797" width="3.5703125" style="1" customWidth="1"/>
    <col min="15798" max="15801" width="5.42578125" style="1" customWidth="1"/>
    <col min="15802" max="15817" width="4" style="1" customWidth="1"/>
    <col min="15818" max="15819" width="3.42578125" style="1" customWidth="1"/>
    <col min="15820" max="15857" width="3.5703125" style="1" customWidth="1"/>
    <col min="15858" max="16048" width="7.5703125" style="1"/>
    <col min="16049" max="16049" width="1.5703125" style="1" customWidth="1"/>
    <col min="16050" max="16053" width="3.5703125" style="1" customWidth="1"/>
    <col min="16054" max="16057" width="5.42578125" style="1" customWidth="1"/>
    <col min="16058" max="16073" width="4" style="1" customWidth="1"/>
    <col min="16074" max="16075" width="3.42578125" style="1" customWidth="1"/>
    <col min="16076" max="16113" width="3.5703125" style="1" customWidth="1"/>
    <col min="16114" max="16384" width="7.5703125" style="1"/>
  </cols>
  <sheetData>
    <row r="1" spans="1:32" ht="21.75">
      <c r="A1" s="279" t="s">
        <v>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" t="s">
        <v>1</v>
      </c>
      <c r="M1" s="2"/>
      <c r="N1" s="2"/>
      <c r="O1" s="2"/>
      <c r="P1" s="272" t="str">
        <f>'Data Record(50)'!Q1</f>
        <v>SPR16010009</v>
      </c>
      <c r="Q1" s="272"/>
      <c r="R1" s="272"/>
      <c r="S1" s="272"/>
      <c r="T1" s="272"/>
      <c r="U1" s="272"/>
      <c r="V1" s="2"/>
      <c r="W1" s="2"/>
      <c r="X1" s="3"/>
      <c r="Y1" s="3"/>
      <c r="Z1" s="3"/>
      <c r="AA1" s="3"/>
      <c r="AB1" s="3"/>
      <c r="AC1" s="3"/>
      <c r="AD1" s="3"/>
      <c r="AE1" s="4"/>
    </row>
    <row r="2" spans="1:32" ht="21.75">
      <c r="A2" s="279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3" t="s">
        <v>2</v>
      </c>
      <c r="M2" s="2"/>
      <c r="N2" s="3"/>
      <c r="O2" s="2"/>
      <c r="P2" s="282">
        <f>'Data Record(50)'!Q2</f>
        <v>42370</v>
      </c>
      <c r="Q2" s="282"/>
      <c r="R2" s="282"/>
      <c r="S2" s="282"/>
      <c r="T2" s="282"/>
      <c r="U2" s="3" t="s">
        <v>3</v>
      </c>
      <c r="V2" s="2"/>
      <c r="W2" s="6"/>
      <c r="X2" s="6"/>
      <c r="Y2" s="6"/>
      <c r="Z2" s="365">
        <f>'Data Record(50)'!Z2</f>
        <v>42370</v>
      </c>
      <c r="AA2" s="365"/>
      <c r="AB2" s="365"/>
      <c r="AC2" s="365"/>
      <c r="AD2" s="365"/>
      <c r="AE2" s="4"/>
    </row>
    <row r="3" spans="1:32" ht="21.75">
      <c r="A3" s="280" t="s">
        <v>4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" t="s">
        <v>5</v>
      </c>
      <c r="M3" s="2"/>
      <c r="N3" s="2"/>
      <c r="O3" s="2"/>
      <c r="P3" s="2"/>
      <c r="Q3" s="277">
        <f>'Data Record(50)'!Q3</f>
        <v>23</v>
      </c>
      <c r="R3" s="277"/>
      <c r="S3" s="7" t="s">
        <v>6</v>
      </c>
      <c r="T3" s="277">
        <f>'Data Record(50)'!T3</f>
        <v>50</v>
      </c>
      <c r="U3" s="277"/>
      <c r="V3" s="8" t="s">
        <v>7</v>
      </c>
      <c r="W3" s="2"/>
      <c r="X3" s="2"/>
      <c r="Y3" s="2"/>
      <c r="Z3" s="2"/>
      <c r="AA3" s="2"/>
      <c r="AB3" s="2"/>
      <c r="AC3" s="2"/>
      <c r="AD3" s="2"/>
      <c r="AE3" s="5"/>
    </row>
    <row r="4" spans="1:32" ht="21.75">
      <c r="A4" s="281" t="s">
        <v>56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" t="s">
        <v>8</v>
      </c>
      <c r="M4" s="2"/>
      <c r="N4" s="2"/>
      <c r="O4" s="2"/>
      <c r="P4" s="2"/>
      <c r="Q4" s="2" t="s">
        <v>9</v>
      </c>
      <c r="R4" s="2"/>
      <c r="S4" s="2"/>
      <c r="T4" s="2"/>
      <c r="U4" s="2"/>
      <c r="V4" s="2"/>
      <c r="W4" s="2"/>
      <c r="X4" s="2"/>
      <c r="Y4" s="2" t="s">
        <v>10</v>
      </c>
      <c r="Z4" s="2"/>
      <c r="AA4" s="2"/>
      <c r="AB4" s="2"/>
      <c r="AC4" s="2"/>
      <c r="AD4" s="2"/>
      <c r="AE4" s="5"/>
    </row>
    <row r="5" spans="1:32" s="12" customFormat="1" ht="23.1" customHeight="1">
      <c r="A5" s="9" t="s">
        <v>11</v>
      </c>
      <c r="B5" s="10"/>
      <c r="C5" s="10"/>
      <c r="D5" s="10"/>
      <c r="E5" s="10"/>
      <c r="G5" s="271" t="s">
        <v>57</v>
      </c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  <c r="AA5" s="271"/>
      <c r="AB5" s="271"/>
      <c r="AC5" s="271"/>
      <c r="AD5" s="11"/>
      <c r="AF5" s="226"/>
    </row>
    <row r="6" spans="1:32" s="12" customFormat="1" ht="23.1" customHeight="1">
      <c r="A6" s="9" t="s">
        <v>12</v>
      </c>
      <c r="B6" s="10"/>
      <c r="C6" s="10"/>
      <c r="D6" s="10"/>
      <c r="E6" s="10"/>
      <c r="G6" s="273" t="s">
        <v>58</v>
      </c>
      <c r="H6" s="273"/>
      <c r="I6" s="273"/>
      <c r="J6" s="273"/>
      <c r="K6" s="273"/>
      <c r="L6" s="273"/>
      <c r="M6" s="273"/>
      <c r="N6" s="13" t="s">
        <v>13</v>
      </c>
      <c r="O6" s="270"/>
      <c r="Q6" s="14"/>
      <c r="S6" s="274" t="s">
        <v>59</v>
      </c>
      <c r="T6" s="274"/>
      <c r="U6" s="274"/>
      <c r="V6" s="274"/>
      <c r="W6" s="274"/>
      <c r="X6" s="13" t="s">
        <v>14</v>
      </c>
      <c r="Y6" s="13"/>
      <c r="Z6" s="13"/>
      <c r="AA6" s="275" t="s">
        <v>60</v>
      </c>
      <c r="AB6" s="275"/>
      <c r="AC6" s="275"/>
      <c r="AD6" s="275"/>
      <c r="AE6" s="275"/>
      <c r="AF6" s="226"/>
    </row>
    <row r="7" spans="1:32" s="12" customFormat="1" ht="23.1" customHeight="1">
      <c r="A7" s="284" t="s">
        <v>15</v>
      </c>
      <c r="B7" s="284"/>
      <c r="C7" s="284"/>
      <c r="D7" s="275">
        <v>987654</v>
      </c>
      <c r="E7" s="275"/>
      <c r="F7" s="275"/>
      <c r="G7" s="275"/>
      <c r="H7" s="275"/>
      <c r="I7" s="275"/>
      <c r="J7" s="275"/>
      <c r="K7" s="13" t="s">
        <v>16</v>
      </c>
      <c r="L7" s="13"/>
      <c r="M7" s="271" t="s">
        <v>61</v>
      </c>
      <c r="N7" s="271"/>
      <c r="O7" s="271"/>
      <c r="P7" s="271"/>
      <c r="Q7" s="271"/>
      <c r="R7" s="16" t="s">
        <v>17</v>
      </c>
      <c r="T7" s="11"/>
      <c r="U7" s="274">
        <v>0</v>
      </c>
      <c r="V7" s="274"/>
      <c r="W7" s="13" t="s">
        <v>18</v>
      </c>
      <c r="X7" s="276">
        <v>200</v>
      </c>
      <c r="Y7" s="276"/>
      <c r="Z7" s="17" t="s">
        <v>19</v>
      </c>
      <c r="AD7" s="366"/>
      <c r="AE7" s="366"/>
      <c r="AF7" s="226"/>
    </row>
    <row r="8" spans="1:32" s="12" customFormat="1" ht="23.1" customHeight="1">
      <c r="A8" s="17" t="s">
        <v>20</v>
      </c>
      <c r="B8" s="17"/>
      <c r="C8" s="17"/>
      <c r="D8" s="17"/>
      <c r="E8" s="17"/>
      <c r="F8" s="16"/>
      <c r="G8" s="16"/>
      <c r="H8" s="16" t="s">
        <v>21</v>
      </c>
      <c r="J8" s="18"/>
      <c r="L8" s="16" t="s">
        <v>22</v>
      </c>
      <c r="N8" s="16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  <c r="AA8" s="271"/>
      <c r="AB8" s="271"/>
      <c r="AC8" s="271"/>
      <c r="AD8" s="11"/>
      <c r="AE8" s="15"/>
      <c r="AF8" s="226"/>
    </row>
    <row r="9" spans="1:32" s="12" customFormat="1" ht="6.75" customHeight="1">
      <c r="A9" s="19"/>
      <c r="B9" s="19"/>
      <c r="C9" s="19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1"/>
      <c r="AB9" s="11"/>
      <c r="AC9" s="11"/>
      <c r="AD9" s="11"/>
      <c r="AE9" s="15"/>
      <c r="AF9" s="226"/>
    </row>
    <row r="10" spans="1:32" s="12" customFormat="1" ht="23.1" customHeight="1">
      <c r="A10" s="16" t="s">
        <v>23</v>
      </c>
      <c r="B10" s="16"/>
      <c r="C10" s="16"/>
      <c r="D10" s="16"/>
      <c r="E10" s="16"/>
      <c r="F10" s="16"/>
      <c r="G10" s="21"/>
      <c r="H10" s="22"/>
      <c r="I10" s="22"/>
      <c r="J10" s="22"/>
      <c r="K10" s="22"/>
      <c r="L10" s="22"/>
      <c r="M10" s="22"/>
      <c r="N10" s="22"/>
      <c r="O10" s="11"/>
      <c r="P10" s="11"/>
      <c r="Q10" s="9"/>
      <c r="R10" s="23" t="s">
        <v>24</v>
      </c>
      <c r="S10" s="23"/>
      <c r="T10" s="24"/>
      <c r="U10" s="22"/>
      <c r="V10" s="22"/>
      <c r="W10" s="22"/>
      <c r="X10" s="22"/>
      <c r="Y10" s="22"/>
      <c r="Z10" s="22"/>
      <c r="AA10" s="11"/>
      <c r="AB10" s="11"/>
      <c r="AC10" s="11"/>
      <c r="AD10" s="11"/>
      <c r="AE10" s="25"/>
      <c r="AF10" s="226"/>
    </row>
    <row r="11" spans="1:32" s="12" customFormat="1" ht="18" customHeight="1">
      <c r="W11" s="26"/>
      <c r="X11" s="26"/>
      <c r="Y11" s="26"/>
      <c r="AD11" s="27"/>
      <c r="AF11" s="226"/>
    </row>
    <row r="12" spans="1:32" ht="18.75" customHeight="1">
      <c r="A12" s="28" t="s">
        <v>25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30"/>
      <c r="M12" s="30"/>
      <c r="N12" s="30"/>
      <c r="O12" s="30"/>
      <c r="P12" s="30"/>
      <c r="Q12" s="30"/>
      <c r="R12" s="31"/>
      <c r="S12" s="31"/>
      <c r="T12" s="31"/>
      <c r="U12" s="31"/>
      <c r="V12" s="31"/>
      <c r="W12" s="31"/>
      <c r="X12" s="32"/>
      <c r="Y12" s="32"/>
      <c r="Z12" s="32"/>
      <c r="AA12" s="32"/>
      <c r="AB12" s="32"/>
      <c r="AC12" s="32"/>
      <c r="AD12" s="32"/>
      <c r="AE12" s="33"/>
    </row>
    <row r="13" spans="1:32" ht="18.75" customHeight="1">
      <c r="A13" s="344" t="s">
        <v>26</v>
      </c>
      <c r="B13" s="345"/>
      <c r="C13" s="344" t="s">
        <v>27</v>
      </c>
      <c r="D13" s="351"/>
      <c r="E13" s="345"/>
      <c r="F13" s="356" t="s">
        <v>28</v>
      </c>
      <c r="G13" s="357"/>
      <c r="H13" s="357"/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  <c r="X13" s="357"/>
      <c r="Y13" s="357"/>
      <c r="Z13" s="357"/>
      <c r="AA13" s="357"/>
      <c r="AB13" s="357"/>
      <c r="AC13" s="357"/>
      <c r="AD13" s="358"/>
    </row>
    <row r="14" spans="1:32" ht="18.75" customHeight="1">
      <c r="A14" s="346" t="s">
        <v>29</v>
      </c>
      <c r="B14" s="347"/>
      <c r="C14" s="346" t="s">
        <v>30</v>
      </c>
      <c r="D14" s="352"/>
      <c r="E14" s="347"/>
      <c r="F14" s="353" t="s">
        <v>31</v>
      </c>
      <c r="G14" s="354"/>
      <c r="H14" s="354"/>
      <c r="I14" s="354"/>
      <c r="J14" s="355"/>
      <c r="K14" s="353" t="s">
        <v>32</v>
      </c>
      <c r="L14" s="354"/>
      <c r="M14" s="354"/>
      <c r="N14" s="354"/>
      <c r="O14" s="355"/>
      <c r="P14" s="353" t="s">
        <v>33</v>
      </c>
      <c r="Q14" s="354"/>
      <c r="R14" s="354"/>
      <c r="S14" s="354"/>
      <c r="T14" s="355"/>
      <c r="U14" s="353" t="s">
        <v>34</v>
      </c>
      <c r="V14" s="354"/>
      <c r="W14" s="354"/>
      <c r="X14" s="354"/>
      <c r="Y14" s="355"/>
      <c r="Z14" s="353" t="s">
        <v>162</v>
      </c>
      <c r="AA14" s="354"/>
      <c r="AB14" s="354"/>
      <c r="AC14" s="354"/>
      <c r="AD14" s="355"/>
    </row>
    <row r="15" spans="1:32" ht="18.75" customHeight="1">
      <c r="A15" s="326">
        <v>1</v>
      </c>
      <c r="B15" s="327"/>
      <c r="C15" s="348">
        <v>100</v>
      </c>
      <c r="D15" s="349"/>
      <c r="E15" s="350"/>
      <c r="F15" s="335">
        <v>100.92100000000001</v>
      </c>
      <c r="G15" s="336"/>
      <c r="H15" s="336"/>
      <c r="I15" s="336"/>
      <c r="J15" s="336"/>
      <c r="K15" s="359">
        <v>100.502</v>
      </c>
      <c r="L15" s="360"/>
      <c r="M15" s="360"/>
      <c r="N15" s="360"/>
      <c r="O15" s="361"/>
      <c r="P15" s="359">
        <v>100.923</v>
      </c>
      <c r="Q15" s="360"/>
      <c r="R15" s="360"/>
      <c r="S15" s="360"/>
      <c r="T15" s="361"/>
      <c r="U15" s="359">
        <v>100.029</v>
      </c>
      <c r="V15" s="360"/>
      <c r="W15" s="360"/>
      <c r="X15" s="360"/>
      <c r="Y15" s="361"/>
      <c r="Z15" s="359">
        <v>100.10899999999999</v>
      </c>
      <c r="AA15" s="360"/>
      <c r="AB15" s="360"/>
      <c r="AC15" s="360"/>
      <c r="AD15" s="361"/>
    </row>
    <row r="16" spans="1:32" ht="18.75" customHeight="1">
      <c r="A16" s="326">
        <f t="shared" ref="A16:A44" si="0">A15+1</f>
        <v>2</v>
      </c>
      <c r="B16" s="327"/>
      <c r="C16" s="341">
        <f>C15</f>
        <v>100</v>
      </c>
      <c r="D16" s="342"/>
      <c r="E16" s="343"/>
      <c r="F16" s="335">
        <v>100.27200000000001</v>
      </c>
      <c r="G16" s="336"/>
      <c r="H16" s="336"/>
      <c r="I16" s="336"/>
      <c r="J16" s="336"/>
      <c r="K16" s="335">
        <v>100.218</v>
      </c>
      <c r="L16" s="336"/>
      <c r="M16" s="336"/>
      <c r="N16" s="336"/>
      <c r="O16" s="337"/>
      <c r="P16" s="335">
        <v>100.184</v>
      </c>
      <c r="Q16" s="336"/>
      <c r="R16" s="336"/>
      <c r="S16" s="336"/>
      <c r="T16" s="337"/>
      <c r="U16" s="335">
        <v>100.773</v>
      </c>
      <c r="V16" s="336"/>
      <c r="W16" s="336"/>
      <c r="X16" s="336"/>
      <c r="Y16" s="337"/>
      <c r="Z16" s="335">
        <v>100.59099999999999</v>
      </c>
      <c r="AA16" s="336"/>
      <c r="AB16" s="336"/>
      <c r="AC16" s="336"/>
      <c r="AD16" s="337"/>
    </row>
    <row r="17" spans="1:30" ht="18.75" customHeight="1">
      <c r="A17" s="326">
        <f t="shared" si="0"/>
        <v>3</v>
      </c>
      <c r="B17" s="327"/>
      <c r="C17" s="341">
        <f t="shared" ref="C17:C44" si="1">C16</f>
        <v>100</v>
      </c>
      <c r="D17" s="342"/>
      <c r="E17" s="343"/>
      <c r="F17" s="335">
        <v>100.465</v>
      </c>
      <c r="G17" s="336"/>
      <c r="H17" s="336"/>
      <c r="I17" s="336"/>
      <c r="J17" s="336"/>
      <c r="K17" s="335">
        <v>100.636</v>
      </c>
      <c r="L17" s="336"/>
      <c r="M17" s="336"/>
      <c r="N17" s="336"/>
      <c r="O17" s="337"/>
      <c r="P17" s="335">
        <v>100.959</v>
      </c>
      <c r="Q17" s="336"/>
      <c r="R17" s="336"/>
      <c r="S17" s="336"/>
      <c r="T17" s="337"/>
      <c r="U17" s="335">
        <v>100.97199999999999</v>
      </c>
      <c r="V17" s="336"/>
      <c r="W17" s="336"/>
      <c r="X17" s="336"/>
      <c r="Y17" s="337"/>
      <c r="Z17" s="335">
        <v>100.10899999999999</v>
      </c>
      <c r="AA17" s="336"/>
      <c r="AB17" s="336"/>
      <c r="AC17" s="336"/>
      <c r="AD17" s="337"/>
    </row>
    <row r="18" spans="1:30" ht="18.75" customHeight="1">
      <c r="A18" s="326">
        <f t="shared" si="0"/>
        <v>4</v>
      </c>
      <c r="B18" s="327"/>
      <c r="C18" s="341">
        <f t="shared" si="1"/>
        <v>100</v>
      </c>
      <c r="D18" s="342"/>
      <c r="E18" s="343"/>
      <c r="F18" s="335">
        <v>100.35599999999999</v>
      </c>
      <c r="G18" s="336"/>
      <c r="H18" s="336"/>
      <c r="I18" s="336"/>
      <c r="J18" s="336"/>
      <c r="K18" s="335">
        <v>100.608</v>
      </c>
      <c r="L18" s="336"/>
      <c r="M18" s="336"/>
      <c r="N18" s="336"/>
      <c r="O18" s="337"/>
      <c r="P18" s="335">
        <v>100.932</v>
      </c>
      <c r="Q18" s="336"/>
      <c r="R18" s="336"/>
      <c r="S18" s="336"/>
      <c r="T18" s="337"/>
      <c r="U18" s="335">
        <v>100.495</v>
      </c>
      <c r="V18" s="336"/>
      <c r="W18" s="336"/>
      <c r="X18" s="336"/>
      <c r="Y18" s="337"/>
      <c r="Z18" s="335">
        <v>100.327</v>
      </c>
      <c r="AA18" s="336"/>
      <c r="AB18" s="336"/>
      <c r="AC18" s="336"/>
      <c r="AD18" s="337"/>
    </row>
    <row r="19" spans="1:30" ht="18.75" customHeight="1">
      <c r="A19" s="326">
        <f t="shared" si="0"/>
        <v>5</v>
      </c>
      <c r="B19" s="327"/>
      <c r="C19" s="341">
        <f t="shared" si="1"/>
        <v>100</v>
      </c>
      <c r="D19" s="342"/>
      <c r="E19" s="343"/>
      <c r="F19" s="335">
        <v>100.54900000000001</v>
      </c>
      <c r="G19" s="336"/>
      <c r="H19" s="336"/>
      <c r="I19" s="336"/>
      <c r="J19" s="336"/>
      <c r="K19" s="335">
        <v>100.524</v>
      </c>
      <c r="L19" s="336"/>
      <c r="M19" s="336"/>
      <c r="N19" s="336"/>
      <c r="O19" s="337"/>
      <c r="P19" s="335">
        <v>100.852</v>
      </c>
      <c r="Q19" s="336"/>
      <c r="R19" s="336"/>
      <c r="S19" s="336"/>
      <c r="T19" s="337"/>
      <c r="U19" s="335">
        <v>100.01600000000001</v>
      </c>
      <c r="V19" s="336"/>
      <c r="W19" s="336"/>
      <c r="X19" s="336"/>
      <c r="Y19" s="337"/>
      <c r="Z19" s="335">
        <v>100.464</v>
      </c>
      <c r="AA19" s="336"/>
      <c r="AB19" s="336"/>
      <c r="AC19" s="336"/>
      <c r="AD19" s="337"/>
    </row>
    <row r="20" spans="1:30" ht="18.75" customHeight="1">
      <c r="A20" s="326">
        <f t="shared" si="0"/>
        <v>6</v>
      </c>
      <c r="B20" s="327"/>
      <c r="C20" s="341">
        <f t="shared" si="1"/>
        <v>100</v>
      </c>
      <c r="D20" s="342"/>
      <c r="E20" s="343"/>
      <c r="F20" s="335">
        <v>100.995</v>
      </c>
      <c r="G20" s="336"/>
      <c r="H20" s="336"/>
      <c r="I20" s="336"/>
      <c r="J20" s="336"/>
      <c r="K20" s="335">
        <v>100.146</v>
      </c>
      <c r="L20" s="336"/>
      <c r="M20" s="336"/>
      <c r="N20" s="336"/>
      <c r="O20" s="337"/>
      <c r="P20" s="335">
        <v>100.833</v>
      </c>
      <c r="Q20" s="336"/>
      <c r="R20" s="336"/>
      <c r="S20" s="336"/>
      <c r="T20" s="337"/>
      <c r="U20" s="335">
        <v>100.56399999999999</v>
      </c>
      <c r="V20" s="336"/>
      <c r="W20" s="336"/>
      <c r="X20" s="336"/>
      <c r="Y20" s="337"/>
      <c r="Z20" s="335">
        <v>100.036</v>
      </c>
      <c r="AA20" s="336"/>
      <c r="AB20" s="336"/>
      <c r="AC20" s="336"/>
      <c r="AD20" s="337"/>
    </row>
    <row r="21" spans="1:30" ht="18.75" customHeight="1">
      <c r="A21" s="326">
        <f t="shared" si="0"/>
        <v>7</v>
      </c>
      <c r="B21" s="327"/>
      <c r="C21" s="341">
        <f t="shared" si="1"/>
        <v>100</v>
      </c>
      <c r="D21" s="342"/>
      <c r="E21" s="343"/>
      <c r="F21" s="335">
        <v>100.545</v>
      </c>
      <c r="G21" s="336"/>
      <c r="H21" s="336"/>
      <c r="I21" s="336"/>
      <c r="J21" s="336"/>
      <c r="K21" s="335">
        <v>100.101</v>
      </c>
      <c r="L21" s="336"/>
      <c r="M21" s="336"/>
      <c r="N21" s="336"/>
      <c r="O21" s="337"/>
      <c r="P21" s="335">
        <v>100.86799999999999</v>
      </c>
      <c r="Q21" s="336"/>
      <c r="R21" s="336"/>
      <c r="S21" s="336"/>
      <c r="T21" s="337"/>
      <c r="U21" s="335">
        <v>100.815</v>
      </c>
      <c r="V21" s="336"/>
      <c r="W21" s="336"/>
      <c r="X21" s="336"/>
      <c r="Y21" s="337"/>
      <c r="Z21" s="335">
        <v>100.621</v>
      </c>
      <c r="AA21" s="336"/>
      <c r="AB21" s="336"/>
      <c r="AC21" s="336"/>
      <c r="AD21" s="337"/>
    </row>
    <row r="22" spans="1:30" ht="18.75" customHeight="1">
      <c r="A22" s="326">
        <f t="shared" si="0"/>
        <v>8</v>
      </c>
      <c r="B22" s="327"/>
      <c r="C22" s="341">
        <f t="shared" si="1"/>
        <v>100</v>
      </c>
      <c r="D22" s="342"/>
      <c r="E22" s="343"/>
      <c r="F22" s="335">
        <v>100.44499999999999</v>
      </c>
      <c r="G22" s="336"/>
      <c r="H22" s="336"/>
      <c r="I22" s="336"/>
      <c r="J22" s="336"/>
      <c r="K22" s="335">
        <v>100.49</v>
      </c>
      <c r="L22" s="336"/>
      <c r="M22" s="336"/>
      <c r="N22" s="336"/>
      <c r="O22" s="337"/>
      <c r="P22" s="335">
        <v>100.46599999999999</v>
      </c>
      <c r="Q22" s="336"/>
      <c r="R22" s="336"/>
      <c r="S22" s="336"/>
      <c r="T22" s="337"/>
      <c r="U22" s="335">
        <v>100.74299999999999</v>
      </c>
      <c r="V22" s="336"/>
      <c r="W22" s="336"/>
      <c r="X22" s="336"/>
      <c r="Y22" s="337"/>
      <c r="Z22" s="335">
        <v>100.821</v>
      </c>
      <c r="AA22" s="336"/>
      <c r="AB22" s="336"/>
      <c r="AC22" s="336"/>
      <c r="AD22" s="337"/>
    </row>
    <row r="23" spans="1:30" ht="18.75" customHeight="1">
      <c r="A23" s="326">
        <f t="shared" si="0"/>
        <v>9</v>
      </c>
      <c r="B23" s="327"/>
      <c r="C23" s="341">
        <f t="shared" si="1"/>
        <v>100</v>
      </c>
      <c r="D23" s="342"/>
      <c r="E23" s="343"/>
      <c r="F23" s="335">
        <v>100.92100000000001</v>
      </c>
      <c r="G23" s="336"/>
      <c r="H23" s="336"/>
      <c r="I23" s="336"/>
      <c r="J23" s="336"/>
      <c r="K23" s="335">
        <v>100.502</v>
      </c>
      <c r="L23" s="336"/>
      <c r="M23" s="336"/>
      <c r="N23" s="336"/>
      <c r="O23" s="337"/>
      <c r="P23" s="335">
        <v>100.923</v>
      </c>
      <c r="Q23" s="336"/>
      <c r="R23" s="336"/>
      <c r="S23" s="336"/>
      <c r="T23" s="337"/>
      <c r="U23" s="335">
        <v>100.029</v>
      </c>
      <c r="V23" s="336"/>
      <c r="W23" s="336"/>
      <c r="X23" s="336"/>
      <c r="Y23" s="337"/>
      <c r="Z23" s="335">
        <v>100.10899999999999</v>
      </c>
      <c r="AA23" s="336"/>
      <c r="AB23" s="336"/>
      <c r="AC23" s="336"/>
      <c r="AD23" s="337"/>
    </row>
    <row r="24" spans="1:30" ht="18.75" customHeight="1">
      <c r="A24" s="326">
        <f t="shared" si="0"/>
        <v>10</v>
      </c>
      <c r="B24" s="327"/>
      <c r="C24" s="341">
        <f t="shared" si="1"/>
        <v>100</v>
      </c>
      <c r="D24" s="342"/>
      <c r="E24" s="343"/>
      <c r="F24" s="335">
        <v>100.92100000000001</v>
      </c>
      <c r="G24" s="336"/>
      <c r="H24" s="336"/>
      <c r="I24" s="336"/>
      <c r="J24" s="336"/>
      <c r="K24" s="335">
        <v>100.502</v>
      </c>
      <c r="L24" s="336"/>
      <c r="M24" s="336"/>
      <c r="N24" s="336"/>
      <c r="O24" s="337"/>
      <c r="P24" s="335">
        <v>100.923</v>
      </c>
      <c r="Q24" s="336"/>
      <c r="R24" s="336"/>
      <c r="S24" s="336"/>
      <c r="T24" s="337"/>
      <c r="U24" s="335">
        <v>100.029</v>
      </c>
      <c r="V24" s="336"/>
      <c r="W24" s="336"/>
      <c r="X24" s="336"/>
      <c r="Y24" s="337"/>
      <c r="Z24" s="335">
        <v>100.10899999999999</v>
      </c>
      <c r="AA24" s="336"/>
      <c r="AB24" s="336"/>
      <c r="AC24" s="336"/>
      <c r="AD24" s="337"/>
    </row>
    <row r="25" spans="1:30" ht="18.75" customHeight="1">
      <c r="A25" s="326">
        <f t="shared" si="0"/>
        <v>11</v>
      </c>
      <c r="B25" s="327"/>
      <c r="C25" s="341">
        <f t="shared" si="1"/>
        <v>100</v>
      </c>
      <c r="D25" s="342"/>
      <c r="E25" s="343"/>
      <c r="F25" s="335">
        <v>100.92100000000001</v>
      </c>
      <c r="G25" s="336"/>
      <c r="H25" s="336"/>
      <c r="I25" s="336"/>
      <c r="J25" s="336"/>
      <c r="K25" s="335">
        <v>100.502</v>
      </c>
      <c r="L25" s="336"/>
      <c r="M25" s="336"/>
      <c r="N25" s="336"/>
      <c r="O25" s="337"/>
      <c r="P25" s="335">
        <v>100.923</v>
      </c>
      <c r="Q25" s="336"/>
      <c r="R25" s="336"/>
      <c r="S25" s="336"/>
      <c r="T25" s="337"/>
      <c r="U25" s="335">
        <v>100.029</v>
      </c>
      <c r="V25" s="336"/>
      <c r="W25" s="336"/>
      <c r="X25" s="336"/>
      <c r="Y25" s="337"/>
      <c r="Z25" s="335">
        <v>100.10899999999999</v>
      </c>
      <c r="AA25" s="336"/>
      <c r="AB25" s="336"/>
      <c r="AC25" s="336"/>
      <c r="AD25" s="337"/>
    </row>
    <row r="26" spans="1:30" ht="18.75" customHeight="1">
      <c r="A26" s="326">
        <f t="shared" si="0"/>
        <v>12</v>
      </c>
      <c r="B26" s="327"/>
      <c r="C26" s="341">
        <f t="shared" si="1"/>
        <v>100</v>
      </c>
      <c r="D26" s="342"/>
      <c r="E26" s="343"/>
      <c r="F26" s="335">
        <v>100.27200000000001</v>
      </c>
      <c r="G26" s="336"/>
      <c r="H26" s="336"/>
      <c r="I26" s="336"/>
      <c r="J26" s="336"/>
      <c r="K26" s="335">
        <v>100.218</v>
      </c>
      <c r="L26" s="336"/>
      <c r="M26" s="336"/>
      <c r="N26" s="336"/>
      <c r="O26" s="337"/>
      <c r="P26" s="335">
        <v>100.184</v>
      </c>
      <c r="Q26" s="336"/>
      <c r="R26" s="336"/>
      <c r="S26" s="336"/>
      <c r="T26" s="337"/>
      <c r="U26" s="335">
        <v>100.773</v>
      </c>
      <c r="V26" s="336"/>
      <c r="W26" s="336"/>
      <c r="X26" s="336"/>
      <c r="Y26" s="337"/>
      <c r="Z26" s="335">
        <v>100.59099999999999</v>
      </c>
      <c r="AA26" s="336"/>
      <c r="AB26" s="336"/>
      <c r="AC26" s="336"/>
      <c r="AD26" s="337"/>
    </row>
    <row r="27" spans="1:30" ht="18.75" customHeight="1">
      <c r="A27" s="326">
        <f t="shared" si="0"/>
        <v>13</v>
      </c>
      <c r="B27" s="327"/>
      <c r="C27" s="341">
        <f t="shared" si="1"/>
        <v>100</v>
      </c>
      <c r="D27" s="342"/>
      <c r="E27" s="343"/>
      <c r="F27" s="335">
        <v>100.465</v>
      </c>
      <c r="G27" s="336"/>
      <c r="H27" s="336"/>
      <c r="I27" s="336"/>
      <c r="J27" s="336"/>
      <c r="K27" s="335">
        <v>100.636</v>
      </c>
      <c r="L27" s="336"/>
      <c r="M27" s="336"/>
      <c r="N27" s="336"/>
      <c r="O27" s="337"/>
      <c r="P27" s="335">
        <v>100.959</v>
      </c>
      <c r="Q27" s="336"/>
      <c r="R27" s="336"/>
      <c r="S27" s="336"/>
      <c r="T27" s="337"/>
      <c r="U27" s="335">
        <v>100.97199999999999</v>
      </c>
      <c r="V27" s="336"/>
      <c r="W27" s="336"/>
      <c r="X27" s="336"/>
      <c r="Y27" s="337"/>
      <c r="Z27" s="335">
        <v>100.10899999999999</v>
      </c>
      <c r="AA27" s="336"/>
      <c r="AB27" s="336"/>
      <c r="AC27" s="336"/>
      <c r="AD27" s="337"/>
    </row>
    <row r="28" spans="1:30" ht="18.75" customHeight="1">
      <c r="A28" s="326">
        <f t="shared" si="0"/>
        <v>14</v>
      </c>
      <c r="B28" s="327"/>
      <c r="C28" s="341">
        <f t="shared" si="1"/>
        <v>100</v>
      </c>
      <c r="D28" s="342"/>
      <c r="E28" s="343"/>
      <c r="F28" s="335">
        <v>100.35599999999999</v>
      </c>
      <c r="G28" s="336"/>
      <c r="H28" s="336"/>
      <c r="I28" s="336"/>
      <c r="J28" s="336"/>
      <c r="K28" s="335">
        <v>100.608</v>
      </c>
      <c r="L28" s="336"/>
      <c r="M28" s="336"/>
      <c r="N28" s="336"/>
      <c r="O28" s="337"/>
      <c r="P28" s="335">
        <v>100.932</v>
      </c>
      <c r="Q28" s="336"/>
      <c r="R28" s="336"/>
      <c r="S28" s="336"/>
      <c r="T28" s="337"/>
      <c r="U28" s="335">
        <v>100.495</v>
      </c>
      <c r="V28" s="336"/>
      <c r="W28" s="336"/>
      <c r="X28" s="336"/>
      <c r="Y28" s="337"/>
      <c r="Z28" s="335">
        <v>100.327</v>
      </c>
      <c r="AA28" s="336"/>
      <c r="AB28" s="336"/>
      <c r="AC28" s="336"/>
      <c r="AD28" s="337"/>
    </row>
    <row r="29" spans="1:30" ht="18.75" customHeight="1">
      <c r="A29" s="326">
        <f t="shared" si="0"/>
        <v>15</v>
      </c>
      <c r="B29" s="327"/>
      <c r="C29" s="341">
        <f t="shared" si="1"/>
        <v>100</v>
      </c>
      <c r="D29" s="342"/>
      <c r="E29" s="343"/>
      <c r="F29" s="335">
        <v>100.54900000000001</v>
      </c>
      <c r="G29" s="336"/>
      <c r="H29" s="336"/>
      <c r="I29" s="336"/>
      <c r="J29" s="336"/>
      <c r="K29" s="335">
        <v>100.524</v>
      </c>
      <c r="L29" s="336"/>
      <c r="M29" s="336"/>
      <c r="N29" s="336"/>
      <c r="O29" s="337"/>
      <c r="P29" s="335">
        <v>100.852</v>
      </c>
      <c r="Q29" s="336"/>
      <c r="R29" s="336"/>
      <c r="S29" s="336"/>
      <c r="T29" s="337"/>
      <c r="U29" s="335">
        <v>100.01600000000001</v>
      </c>
      <c r="V29" s="336"/>
      <c r="W29" s="336"/>
      <c r="X29" s="336"/>
      <c r="Y29" s="337"/>
      <c r="Z29" s="335">
        <v>100.464</v>
      </c>
      <c r="AA29" s="336"/>
      <c r="AB29" s="336"/>
      <c r="AC29" s="336"/>
      <c r="AD29" s="337"/>
    </row>
    <row r="30" spans="1:30" ht="18.75" customHeight="1">
      <c r="A30" s="326">
        <f t="shared" si="0"/>
        <v>16</v>
      </c>
      <c r="B30" s="327"/>
      <c r="C30" s="341">
        <f t="shared" si="1"/>
        <v>100</v>
      </c>
      <c r="D30" s="342"/>
      <c r="E30" s="343"/>
      <c r="F30" s="335">
        <v>100.995</v>
      </c>
      <c r="G30" s="336"/>
      <c r="H30" s="336"/>
      <c r="I30" s="336"/>
      <c r="J30" s="336"/>
      <c r="K30" s="335">
        <v>100.146</v>
      </c>
      <c r="L30" s="336"/>
      <c r="M30" s="336"/>
      <c r="N30" s="336"/>
      <c r="O30" s="337"/>
      <c r="P30" s="335">
        <v>100.833</v>
      </c>
      <c r="Q30" s="336"/>
      <c r="R30" s="336"/>
      <c r="S30" s="336"/>
      <c r="T30" s="337"/>
      <c r="U30" s="335">
        <v>100.56399999999999</v>
      </c>
      <c r="V30" s="336"/>
      <c r="W30" s="336"/>
      <c r="X30" s="336"/>
      <c r="Y30" s="337"/>
      <c r="Z30" s="335">
        <v>100.036</v>
      </c>
      <c r="AA30" s="336"/>
      <c r="AB30" s="336"/>
      <c r="AC30" s="336"/>
      <c r="AD30" s="337"/>
    </row>
    <row r="31" spans="1:30" ht="18.75" customHeight="1">
      <c r="A31" s="326">
        <f t="shared" si="0"/>
        <v>17</v>
      </c>
      <c r="B31" s="327"/>
      <c r="C31" s="341">
        <f t="shared" si="1"/>
        <v>100</v>
      </c>
      <c r="D31" s="342"/>
      <c r="E31" s="343"/>
      <c r="F31" s="335">
        <v>100.545</v>
      </c>
      <c r="G31" s="336"/>
      <c r="H31" s="336"/>
      <c r="I31" s="336"/>
      <c r="J31" s="336"/>
      <c r="K31" s="335">
        <v>100.101</v>
      </c>
      <c r="L31" s="336"/>
      <c r="M31" s="336"/>
      <c r="N31" s="336"/>
      <c r="O31" s="337"/>
      <c r="P31" s="335">
        <v>100.86799999999999</v>
      </c>
      <c r="Q31" s="336"/>
      <c r="R31" s="336"/>
      <c r="S31" s="336"/>
      <c r="T31" s="337"/>
      <c r="U31" s="335">
        <v>100.815</v>
      </c>
      <c r="V31" s="336"/>
      <c r="W31" s="336"/>
      <c r="X31" s="336"/>
      <c r="Y31" s="337"/>
      <c r="Z31" s="335">
        <v>100.621</v>
      </c>
      <c r="AA31" s="336"/>
      <c r="AB31" s="336"/>
      <c r="AC31" s="336"/>
      <c r="AD31" s="337"/>
    </row>
    <row r="32" spans="1:30" ht="18.75" customHeight="1">
      <c r="A32" s="326">
        <f t="shared" si="0"/>
        <v>18</v>
      </c>
      <c r="B32" s="327"/>
      <c r="C32" s="341">
        <f t="shared" si="1"/>
        <v>100</v>
      </c>
      <c r="D32" s="342"/>
      <c r="E32" s="343"/>
      <c r="F32" s="335">
        <v>100.44499999999999</v>
      </c>
      <c r="G32" s="336"/>
      <c r="H32" s="336"/>
      <c r="I32" s="336"/>
      <c r="J32" s="336"/>
      <c r="K32" s="335">
        <v>100.49</v>
      </c>
      <c r="L32" s="336"/>
      <c r="M32" s="336"/>
      <c r="N32" s="336"/>
      <c r="O32" s="337"/>
      <c r="P32" s="335">
        <v>100.46599999999999</v>
      </c>
      <c r="Q32" s="336"/>
      <c r="R32" s="336"/>
      <c r="S32" s="336"/>
      <c r="T32" s="337"/>
      <c r="U32" s="335">
        <v>100.74299999999999</v>
      </c>
      <c r="V32" s="336"/>
      <c r="W32" s="336"/>
      <c r="X32" s="336"/>
      <c r="Y32" s="337"/>
      <c r="Z32" s="335">
        <v>100.821</v>
      </c>
      <c r="AA32" s="336"/>
      <c r="AB32" s="336"/>
      <c r="AC32" s="336"/>
      <c r="AD32" s="337"/>
    </row>
    <row r="33" spans="1:31" ht="18.75" customHeight="1">
      <c r="A33" s="326">
        <f t="shared" si="0"/>
        <v>19</v>
      </c>
      <c r="B33" s="327"/>
      <c r="C33" s="341">
        <f t="shared" si="1"/>
        <v>100</v>
      </c>
      <c r="D33" s="342"/>
      <c r="E33" s="343"/>
      <c r="F33" s="335">
        <v>100.92100000000001</v>
      </c>
      <c r="G33" s="336"/>
      <c r="H33" s="336"/>
      <c r="I33" s="336"/>
      <c r="J33" s="336"/>
      <c r="K33" s="335">
        <v>100.502</v>
      </c>
      <c r="L33" s="336"/>
      <c r="M33" s="336"/>
      <c r="N33" s="336"/>
      <c r="O33" s="337"/>
      <c r="P33" s="335">
        <v>100.923</v>
      </c>
      <c r="Q33" s="336"/>
      <c r="R33" s="336"/>
      <c r="S33" s="336"/>
      <c r="T33" s="337"/>
      <c r="U33" s="335">
        <v>100.029</v>
      </c>
      <c r="V33" s="336"/>
      <c r="W33" s="336"/>
      <c r="X33" s="336"/>
      <c r="Y33" s="337"/>
      <c r="Z33" s="335">
        <v>100.10899999999999</v>
      </c>
      <c r="AA33" s="336"/>
      <c r="AB33" s="336"/>
      <c r="AC33" s="336"/>
      <c r="AD33" s="337"/>
    </row>
    <row r="34" spans="1:31" ht="18.75" customHeight="1">
      <c r="A34" s="326">
        <f t="shared" si="0"/>
        <v>20</v>
      </c>
      <c r="B34" s="327"/>
      <c r="C34" s="341">
        <f t="shared" si="1"/>
        <v>100</v>
      </c>
      <c r="D34" s="342"/>
      <c r="E34" s="343"/>
      <c r="F34" s="335">
        <v>100.92100000000001</v>
      </c>
      <c r="G34" s="336"/>
      <c r="H34" s="336"/>
      <c r="I34" s="336"/>
      <c r="J34" s="336"/>
      <c r="K34" s="335">
        <v>100.502</v>
      </c>
      <c r="L34" s="336"/>
      <c r="M34" s="336"/>
      <c r="N34" s="336"/>
      <c r="O34" s="337"/>
      <c r="P34" s="335">
        <v>100.923</v>
      </c>
      <c r="Q34" s="336"/>
      <c r="R34" s="336"/>
      <c r="S34" s="336"/>
      <c r="T34" s="337"/>
      <c r="U34" s="335">
        <v>100.029</v>
      </c>
      <c r="V34" s="336"/>
      <c r="W34" s="336"/>
      <c r="X34" s="336"/>
      <c r="Y34" s="337"/>
      <c r="Z34" s="335">
        <v>100.10899999999999</v>
      </c>
      <c r="AA34" s="336"/>
      <c r="AB34" s="336"/>
      <c r="AC34" s="336"/>
      <c r="AD34" s="337"/>
    </row>
    <row r="35" spans="1:31" ht="22.5" customHeight="1">
      <c r="A35" s="326">
        <f t="shared" si="0"/>
        <v>21</v>
      </c>
      <c r="B35" s="327"/>
      <c r="C35" s="341">
        <f t="shared" si="1"/>
        <v>100</v>
      </c>
      <c r="D35" s="342"/>
      <c r="E35" s="343"/>
      <c r="F35" s="335">
        <v>100.92100000000001</v>
      </c>
      <c r="G35" s="336"/>
      <c r="H35" s="336"/>
      <c r="I35" s="336"/>
      <c r="J35" s="336"/>
      <c r="K35" s="335">
        <v>100.502</v>
      </c>
      <c r="L35" s="336"/>
      <c r="M35" s="336"/>
      <c r="N35" s="336"/>
      <c r="O35" s="337"/>
      <c r="P35" s="335">
        <v>100.923</v>
      </c>
      <c r="Q35" s="336"/>
      <c r="R35" s="336"/>
      <c r="S35" s="336"/>
      <c r="T35" s="337"/>
      <c r="U35" s="335">
        <v>100.029</v>
      </c>
      <c r="V35" s="336"/>
      <c r="W35" s="336"/>
      <c r="X35" s="336"/>
      <c r="Y35" s="337"/>
      <c r="Z35" s="335">
        <v>100.10899999999999</v>
      </c>
      <c r="AA35" s="336"/>
      <c r="AB35" s="336"/>
      <c r="AC35" s="336"/>
      <c r="AD35" s="337"/>
    </row>
    <row r="36" spans="1:31" ht="22.5" customHeight="1">
      <c r="A36" s="326">
        <f t="shared" si="0"/>
        <v>22</v>
      </c>
      <c r="B36" s="327"/>
      <c r="C36" s="341">
        <f t="shared" si="1"/>
        <v>100</v>
      </c>
      <c r="D36" s="342"/>
      <c r="E36" s="343"/>
      <c r="F36" s="335">
        <v>100.27200000000001</v>
      </c>
      <c r="G36" s="336"/>
      <c r="H36" s="336"/>
      <c r="I36" s="336"/>
      <c r="J36" s="336"/>
      <c r="K36" s="335">
        <v>100.218</v>
      </c>
      <c r="L36" s="336"/>
      <c r="M36" s="336"/>
      <c r="N36" s="336"/>
      <c r="O36" s="337"/>
      <c r="P36" s="335">
        <v>100.184</v>
      </c>
      <c r="Q36" s="336"/>
      <c r="R36" s="336"/>
      <c r="S36" s="336"/>
      <c r="T36" s="337"/>
      <c r="U36" s="335">
        <v>100.773</v>
      </c>
      <c r="V36" s="336"/>
      <c r="W36" s="336"/>
      <c r="X36" s="336"/>
      <c r="Y36" s="337"/>
      <c r="Z36" s="335">
        <v>100.59099999999999</v>
      </c>
      <c r="AA36" s="336"/>
      <c r="AB36" s="336"/>
      <c r="AC36" s="336"/>
      <c r="AD36" s="337"/>
    </row>
    <row r="37" spans="1:31" ht="22.5" customHeight="1">
      <c r="A37" s="326">
        <f t="shared" si="0"/>
        <v>23</v>
      </c>
      <c r="B37" s="327"/>
      <c r="C37" s="341">
        <f t="shared" si="1"/>
        <v>100</v>
      </c>
      <c r="D37" s="342"/>
      <c r="E37" s="343"/>
      <c r="F37" s="335">
        <v>100.465</v>
      </c>
      <c r="G37" s="336"/>
      <c r="H37" s="336"/>
      <c r="I37" s="336"/>
      <c r="J37" s="336"/>
      <c r="K37" s="335">
        <v>100.636</v>
      </c>
      <c r="L37" s="336"/>
      <c r="M37" s="336"/>
      <c r="N37" s="336"/>
      <c r="O37" s="337"/>
      <c r="P37" s="335">
        <v>100.959</v>
      </c>
      <c r="Q37" s="336"/>
      <c r="R37" s="336"/>
      <c r="S37" s="336"/>
      <c r="T37" s="337"/>
      <c r="U37" s="335">
        <v>100.97199999999999</v>
      </c>
      <c r="V37" s="336"/>
      <c r="W37" s="336"/>
      <c r="X37" s="336"/>
      <c r="Y37" s="337"/>
      <c r="Z37" s="335">
        <v>100.10899999999999</v>
      </c>
      <c r="AA37" s="336"/>
      <c r="AB37" s="336"/>
      <c r="AC37" s="336"/>
      <c r="AD37" s="337"/>
    </row>
    <row r="38" spans="1:31" ht="22.5" customHeight="1">
      <c r="A38" s="326">
        <f t="shared" si="0"/>
        <v>24</v>
      </c>
      <c r="B38" s="327"/>
      <c r="C38" s="341">
        <f t="shared" si="1"/>
        <v>100</v>
      </c>
      <c r="D38" s="342"/>
      <c r="E38" s="343"/>
      <c r="F38" s="335">
        <v>100.35599999999999</v>
      </c>
      <c r="G38" s="336"/>
      <c r="H38" s="336"/>
      <c r="I38" s="336"/>
      <c r="J38" s="336"/>
      <c r="K38" s="335">
        <v>100.608</v>
      </c>
      <c r="L38" s="336"/>
      <c r="M38" s="336"/>
      <c r="N38" s="336"/>
      <c r="O38" s="337"/>
      <c r="P38" s="335">
        <v>100.932</v>
      </c>
      <c r="Q38" s="336"/>
      <c r="R38" s="336"/>
      <c r="S38" s="336"/>
      <c r="T38" s="337"/>
      <c r="U38" s="335">
        <v>100.495</v>
      </c>
      <c r="V38" s="336"/>
      <c r="W38" s="336"/>
      <c r="X38" s="336"/>
      <c r="Y38" s="337"/>
      <c r="Z38" s="335">
        <v>100.327</v>
      </c>
      <c r="AA38" s="336"/>
      <c r="AB38" s="336"/>
      <c r="AC38" s="336"/>
      <c r="AD38" s="337"/>
    </row>
    <row r="39" spans="1:31" ht="22.5" customHeight="1">
      <c r="A39" s="326">
        <f t="shared" si="0"/>
        <v>25</v>
      </c>
      <c r="B39" s="327"/>
      <c r="C39" s="341">
        <f t="shared" si="1"/>
        <v>100</v>
      </c>
      <c r="D39" s="342"/>
      <c r="E39" s="343"/>
      <c r="F39" s="335">
        <v>100.54900000000001</v>
      </c>
      <c r="G39" s="336"/>
      <c r="H39" s="336"/>
      <c r="I39" s="336"/>
      <c r="J39" s="336"/>
      <c r="K39" s="335">
        <v>100.524</v>
      </c>
      <c r="L39" s="336"/>
      <c r="M39" s="336"/>
      <c r="N39" s="336"/>
      <c r="O39" s="337"/>
      <c r="P39" s="335">
        <v>100.852</v>
      </c>
      <c r="Q39" s="336"/>
      <c r="R39" s="336"/>
      <c r="S39" s="336"/>
      <c r="T39" s="337"/>
      <c r="U39" s="335">
        <v>100.01600000000001</v>
      </c>
      <c r="V39" s="336"/>
      <c r="W39" s="336"/>
      <c r="X39" s="336"/>
      <c r="Y39" s="337"/>
      <c r="Z39" s="335">
        <v>100.464</v>
      </c>
      <c r="AA39" s="336"/>
      <c r="AB39" s="336"/>
      <c r="AC39" s="336"/>
      <c r="AD39" s="337"/>
    </row>
    <row r="40" spans="1:31" ht="22.5" customHeight="1">
      <c r="A40" s="326">
        <f t="shared" si="0"/>
        <v>26</v>
      </c>
      <c r="B40" s="327"/>
      <c r="C40" s="341">
        <f t="shared" si="1"/>
        <v>100</v>
      </c>
      <c r="D40" s="342"/>
      <c r="E40" s="343"/>
      <c r="F40" s="335">
        <v>100.995</v>
      </c>
      <c r="G40" s="336"/>
      <c r="H40" s="336"/>
      <c r="I40" s="336"/>
      <c r="J40" s="336"/>
      <c r="K40" s="335">
        <v>100.146</v>
      </c>
      <c r="L40" s="336"/>
      <c r="M40" s="336"/>
      <c r="N40" s="336"/>
      <c r="O40" s="337"/>
      <c r="P40" s="335">
        <v>100.833</v>
      </c>
      <c r="Q40" s="336"/>
      <c r="R40" s="336"/>
      <c r="S40" s="336"/>
      <c r="T40" s="337"/>
      <c r="U40" s="335">
        <v>100.56399999999999</v>
      </c>
      <c r="V40" s="336"/>
      <c r="W40" s="336"/>
      <c r="X40" s="336"/>
      <c r="Y40" s="337"/>
      <c r="Z40" s="335">
        <v>100.036</v>
      </c>
      <c r="AA40" s="336"/>
      <c r="AB40" s="336"/>
      <c r="AC40" s="336"/>
      <c r="AD40" s="337"/>
    </row>
    <row r="41" spans="1:31" ht="22.5" customHeight="1">
      <c r="A41" s="326">
        <f t="shared" si="0"/>
        <v>27</v>
      </c>
      <c r="B41" s="327"/>
      <c r="C41" s="341">
        <f t="shared" si="1"/>
        <v>100</v>
      </c>
      <c r="D41" s="342"/>
      <c r="E41" s="343"/>
      <c r="F41" s="335">
        <v>100.545</v>
      </c>
      <c r="G41" s="336"/>
      <c r="H41" s="336"/>
      <c r="I41" s="336"/>
      <c r="J41" s="336"/>
      <c r="K41" s="335">
        <v>100.101</v>
      </c>
      <c r="L41" s="336"/>
      <c r="M41" s="336"/>
      <c r="N41" s="336"/>
      <c r="O41" s="337"/>
      <c r="P41" s="335">
        <v>100.86799999999999</v>
      </c>
      <c r="Q41" s="336"/>
      <c r="R41" s="336"/>
      <c r="S41" s="336"/>
      <c r="T41" s="337"/>
      <c r="U41" s="335">
        <v>100.815</v>
      </c>
      <c r="V41" s="336"/>
      <c r="W41" s="336"/>
      <c r="X41" s="336"/>
      <c r="Y41" s="337"/>
      <c r="Z41" s="335">
        <v>100.621</v>
      </c>
      <c r="AA41" s="336"/>
      <c r="AB41" s="336"/>
      <c r="AC41" s="336"/>
      <c r="AD41" s="337"/>
    </row>
    <row r="42" spans="1:31" ht="22.5" customHeight="1">
      <c r="A42" s="326">
        <f t="shared" si="0"/>
        <v>28</v>
      </c>
      <c r="B42" s="327"/>
      <c r="C42" s="341">
        <f t="shared" si="1"/>
        <v>100</v>
      </c>
      <c r="D42" s="342"/>
      <c r="E42" s="343"/>
      <c r="F42" s="335">
        <v>100.44499999999999</v>
      </c>
      <c r="G42" s="336"/>
      <c r="H42" s="336"/>
      <c r="I42" s="336"/>
      <c r="J42" s="336"/>
      <c r="K42" s="335">
        <v>100.49</v>
      </c>
      <c r="L42" s="336"/>
      <c r="M42" s="336"/>
      <c r="N42" s="336"/>
      <c r="O42" s="337"/>
      <c r="P42" s="335">
        <v>100.46599999999999</v>
      </c>
      <c r="Q42" s="336"/>
      <c r="R42" s="336"/>
      <c r="S42" s="336"/>
      <c r="T42" s="337"/>
      <c r="U42" s="335">
        <v>100.74299999999999</v>
      </c>
      <c r="V42" s="336"/>
      <c r="W42" s="336"/>
      <c r="X42" s="336"/>
      <c r="Y42" s="337"/>
      <c r="Z42" s="335">
        <v>100.821</v>
      </c>
      <c r="AA42" s="336"/>
      <c r="AB42" s="336"/>
      <c r="AC42" s="336"/>
      <c r="AD42" s="337"/>
    </row>
    <row r="43" spans="1:31" ht="18.75" customHeight="1">
      <c r="A43" s="326">
        <f t="shared" si="0"/>
        <v>29</v>
      </c>
      <c r="B43" s="327"/>
      <c r="C43" s="341">
        <f t="shared" si="1"/>
        <v>100</v>
      </c>
      <c r="D43" s="342"/>
      <c r="E43" s="343"/>
      <c r="F43" s="335">
        <v>100.92100000000001</v>
      </c>
      <c r="G43" s="336"/>
      <c r="H43" s="336"/>
      <c r="I43" s="336"/>
      <c r="J43" s="336"/>
      <c r="K43" s="335">
        <v>100.502</v>
      </c>
      <c r="L43" s="336"/>
      <c r="M43" s="336"/>
      <c r="N43" s="336"/>
      <c r="O43" s="337"/>
      <c r="P43" s="335">
        <v>100.923</v>
      </c>
      <c r="Q43" s="336"/>
      <c r="R43" s="336"/>
      <c r="S43" s="336"/>
      <c r="T43" s="337"/>
      <c r="U43" s="335">
        <v>100.029</v>
      </c>
      <c r="V43" s="336"/>
      <c r="W43" s="336"/>
      <c r="X43" s="336"/>
      <c r="Y43" s="337"/>
      <c r="Z43" s="335">
        <v>100.10899999999999</v>
      </c>
      <c r="AA43" s="336"/>
      <c r="AB43" s="336"/>
      <c r="AC43" s="336"/>
      <c r="AD43" s="337"/>
    </row>
    <row r="44" spans="1:31" ht="18.75" customHeight="1">
      <c r="A44" s="326">
        <f t="shared" si="0"/>
        <v>30</v>
      </c>
      <c r="B44" s="327"/>
      <c r="C44" s="341">
        <f t="shared" si="1"/>
        <v>100</v>
      </c>
      <c r="D44" s="342"/>
      <c r="E44" s="343"/>
      <c r="F44" s="335">
        <v>100.92100000000001</v>
      </c>
      <c r="G44" s="336"/>
      <c r="H44" s="336"/>
      <c r="I44" s="336"/>
      <c r="J44" s="336"/>
      <c r="K44" s="335">
        <v>100.502</v>
      </c>
      <c r="L44" s="336"/>
      <c r="M44" s="336"/>
      <c r="N44" s="336"/>
      <c r="O44" s="337"/>
      <c r="P44" s="335">
        <v>100.923</v>
      </c>
      <c r="Q44" s="336"/>
      <c r="R44" s="336"/>
      <c r="S44" s="336"/>
      <c r="T44" s="337"/>
      <c r="U44" s="335">
        <v>100.029</v>
      </c>
      <c r="V44" s="336"/>
      <c r="W44" s="336"/>
      <c r="X44" s="336"/>
      <c r="Y44" s="337"/>
      <c r="Z44" s="335">
        <v>100.10899999999999</v>
      </c>
      <c r="AA44" s="336"/>
      <c r="AB44" s="336"/>
      <c r="AC44" s="336"/>
      <c r="AD44" s="337"/>
    </row>
    <row r="45" spans="1:31" ht="18.75" customHeight="1">
      <c r="A45" s="324" t="s">
        <v>36</v>
      </c>
      <c r="B45" s="325"/>
      <c r="C45" s="362">
        <f>AVERAGE(C15:E44)</f>
        <v>100</v>
      </c>
      <c r="D45" s="363"/>
      <c r="E45" s="364"/>
      <c r="F45" s="338">
        <f>AVERAGE(F15:J44)</f>
        <v>100.63899999999998</v>
      </c>
      <c r="G45" s="339"/>
      <c r="H45" s="339"/>
      <c r="I45" s="339"/>
      <c r="J45" s="339"/>
      <c r="K45" s="338">
        <f>AVERAGE(K15:O44)</f>
        <v>100.4229</v>
      </c>
      <c r="L45" s="339"/>
      <c r="M45" s="339"/>
      <c r="N45" s="339"/>
      <c r="O45" s="340"/>
      <c r="P45" s="338">
        <f>AVERAGE(P15:T44)</f>
        <v>100.7863</v>
      </c>
      <c r="Q45" s="339"/>
      <c r="R45" s="339"/>
      <c r="S45" s="339"/>
      <c r="T45" s="340"/>
      <c r="U45" s="338">
        <f>AVERAGE(U15:Y44)</f>
        <v>100.4465</v>
      </c>
      <c r="V45" s="339"/>
      <c r="W45" s="339"/>
      <c r="X45" s="339"/>
      <c r="Y45" s="340"/>
      <c r="Z45" s="338">
        <f>AVERAGE(Z15:AD44)</f>
        <v>100.32959999999997</v>
      </c>
      <c r="AA45" s="339"/>
      <c r="AB45" s="339"/>
      <c r="AC45" s="339"/>
      <c r="AD45" s="340"/>
    </row>
    <row r="46" spans="1:31" ht="18.75" customHeight="1">
      <c r="A46" s="324" t="s">
        <v>37</v>
      </c>
      <c r="B46" s="325"/>
      <c r="C46" s="325"/>
      <c r="D46" s="325"/>
      <c r="E46" s="334"/>
      <c r="F46" s="318">
        <f>MAX(_xlfn.STDEV.S(F15:J44),_xlfn.STDEV.S(K15:O44),_xlfn.STDEV.S(P15:T44),_xlfn.STDEV.S(U15:Y44),_xlfn.STDEV.S(Z15:AD44))/SQRT(1)</f>
        <v>0.37104667891120313</v>
      </c>
      <c r="G46" s="319"/>
      <c r="H46" s="319"/>
      <c r="I46" s="319"/>
      <c r="J46" s="320"/>
      <c r="K46" s="35"/>
      <c r="Q46" s="35"/>
      <c r="R46" s="37"/>
      <c r="S46" s="35"/>
      <c r="T46" s="37"/>
      <c r="U46" s="35"/>
      <c r="V46" s="34"/>
      <c r="W46" s="35"/>
      <c r="X46" s="38"/>
      <c r="Y46" s="34"/>
      <c r="Z46" s="38"/>
      <c r="AA46" s="34"/>
      <c r="AB46" s="39"/>
      <c r="AC46" s="34"/>
      <c r="AD46" s="40"/>
      <c r="AE46" s="41"/>
    </row>
    <row r="47" spans="1:31" ht="18.75" customHeight="1">
      <c r="A47" s="42"/>
      <c r="B47" s="43"/>
      <c r="C47" s="43"/>
      <c r="D47" s="43"/>
      <c r="E47" s="43"/>
      <c r="F47" s="43"/>
      <c r="G47" s="43"/>
      <c r="H47" s="43"/>
      <c r="I47" s="43"/>
      <c r="J47" s="44"/>
      <c r="K47" s="44"/>
      <c r="L47" s="36"/>
      <c r="M47" s="36"/>
      <c r="N47" s="36"/>
      <c r="O47" s="36"/>
      <c r="P47" s="36"/>
      <c r="Q47" s="36"/>
      <c r="R47" s="37"/>
      <c r="S47" s="37"/>
      <c r="T47" s="37"/>
      <c r="U47" s="45"/>
      <c r="V47" s="45"/>
      <c r="W47" s="45"/>
      <c r="X47" s="38"/>
      <c r="Y47" s="38"/>
      <c r="Z47" s="38"/>
      <c r="AA47" s="39"/>
      <c r="AB47" s="39"/>
      <c r="AC47" s="39"/>
      <c r="AD47" s="40"/>
      <c r="AE47" s="41"/>
    </row>
    <row r="48" spans="1:31" ht="18.75" customHeight="1">
      <c r="A48" s="28" t="s">
        <v>38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46"/>
      <c r="M48" s="46"/>
      <c r="N48" s="46"/>
      <c r="O48" s="46"/>
      <c r="P48" s="46"/>
      <c r="Q48" s="46"/>
      <c r="R48" s="47"/>
      <c r="S48" s="47"/>
      <c r="T48" s="47"/>
      <c r="U48" s="48"/>
      <c r="V48" s="48"/>
      <c r="W48" s="48"/>
      <c r="X48" s="49"/>
      <c r="Y48" s="49"/>
      <c r="Z48" s="49"/>
      <c r="AA48" s="40"/>
      <c r="AB48" s="40"/>
      <c r="AC48" s="40"/>
      <c r="AD48" s="40"/>
      <c r="AE48" s="41"/>
    </row>
    <row r="49" spans="1:31" ht="18.75" customHeight="1">
      <c r="A49" s="28" t="s">
        <v>39</v>
      </c>
      <c r="B49" s="29"/>
      <c r="C49" s="29"/>
      <c r="D49" s="29"/>
      <c r="E49" s="29"/>
      <c r="F49" s="29"/>
      <c r="G49" s="29"/>
      <c r="H49" s="29"/>
      <c r="N49" s="46"/>
      <c r="O49" s="46"/>
      <c r="P49" s="46"/>
      <c r="Q49" s="46"/>
      <c r="R49" s="47"/>
      <c r="S49" s="47"/>
      <c r="T49" s="47"/>
      <c r="U49" s="48"/>
      <c r="W49" s="50" t="s">
        <v>40</v>
      </c>
      <c r="X49" s="321">
        <f>MAX(F63:AC92)</f>
        <v>0.95900000000000318</v>
      </c>
      <c r="Y49" s="321"/>
      <c r="Z49" s="321"/>
      <c r="AA49" s="51" t="s">
        <v>41</v>
      </c>
      <c r="AE49" s="41"/>
    </row>
    <row r="50" spans="1:31" ht="18.75" customHeight="1">
      <c r="A50" s="28" t="s">
        <v>42</v>
      </c>
      <c r="B50" s="29"/>
      <c r="C50" s="29"/>
      <c r="D50" s="29"/>
      <c r="E50" s="29"/>
      <c r="F50" s="29"/>
      <c r="G50" s="29"/>
      <c r="H50" s="29"/>
      <c r="N50" s="46"/>
      <c r="O50" s="46"/>
      <c r="P50" s="46"/>
      <c r="Q50" s="46"/>
      <c r="R50" s="47"/>
      <c r="S50" s="47"/>
      <c r="T50" s="47"/>
      <c r="U50" s="48"/>
      <c r="W50" s="50" t="s">
        <v>40</v>
      </c>
      <c r="X50" s="322">
        <f>MAX(D58:AB58)</f>
        <v>0.47799999999999443</v>
      </c>
      <c r="Y50" s="322"/>
      <c r="Z50" s="322"/>
      <c r="AA50" s="51" t="s">
        <v>41</v>
      </c>
      <c r="AE50" s="41"/>
    </row>
    <row r="51" spans="1:31" ht="18.75" customHeight="1">
      <c r="A51" s="28" t="s">
        <v>43</v>
      </c>
      <c r="B51" s="29"/>
      <c r="C51" s="29"/>
      <c r="D51" s="29"/>
      <c r="E51" s="29"/>
      <c r="F51" s="29"/>
      <c r="G51" s="29"/>
      <c r="H51" s="29"/>
      <c r="N51" s="46"/>
      <c r="O51" s="46"/>
      <c r="P51" s="46"/>
      <c r="Q51" s="46"/>
      <c r="R51" s="47"/>
      <c r="S51" s="47"/>
      <c r="T51" s="47"/>
      <c r="U51" s="48"/>
      <c r="W51" s="50" t="s">
        <v>40</v>
      </c>
      <c r="X51" s="323">
        <f>MAX(D56:AB56)-MIN(D55:AB55)</f>
        <v>0.9789999999999992</v>
      </c>
      <c r="Y51" s="323"/>
      <c r="Z51" s="323"/>
      <c r="AA51" s="51" t="s">
        <v>41</v>
      </c>
      <c r="AE51" s="41"/>
    </row>
    <row r="52" spans="1:31" ht="18.75" customHeight="1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46"/>
      <c r="M52" s="46"/>
      <c r="N52" s="46"/>
      <c r="O52" s="46"/>
      <c r="P52" s="46"/>
      <c r="Q52" s="46"/>
      <c r="R52" s="47"/>
      <c r="S52" s="47"/>
      <c r="T52" s="47"/>
      <c r="U52" s="48"/>
      <c r="V52" s="48"/>
      <c r="W52" s="48"/>
      <c r="X52" s="49"/>
      <c r="Y52" s="49"/>
      <c r="Z52" s="49"/>
      <c r="AA52" s="40"/>
      <c r="AB52" s="40"/>
      <c r="AC52" s="40"/>
      <c r="AD52" s="40"/>
      <c r="AE52" s="41"/>
    </row>
    <row r="53" spans="1:31" ht="18.75" customHeight="1">
      <c r="A53" s="52"/>
      <c r="B53" s="52"/>
      <c r="C53" s="52"/>
      <c r="D53" s="303" t="s">
        <v>44</v>
      </c>
      <c r="E53" s="304"/>
      <c r="F53" s="304"/>
      <c r="G53" s="304"/>
      <c r="H53" s="304"/>
      <c r="I53" s="304"/>
      <c r="J53" s="304"/>
      <c r="K53" s="304"/>
      <c r="L53" s="304"/>
      <c r="M53" s="304"/>
      <c r="N53" s="304"/>
      <c r="O53" s="304"/>
      <c r="P53" s="304"/>
      <c r="Q53" s="304"/>
      <c r="R53" s="304"/>
      <c r="S53" s="304"/>
      <c r="T53" s="304"/>
      <c r="U53" s="304"/>
      <c r="V53" s="304"/>
      <c r="W53" s="304"/>
      <c r="X53" s="304"/>
      <c r="Y53" s="304"/>
      <c r="Z53" s="304"/>
      <c r="AA53" s="304"/>
      <c r="AB53" s="305"/>
      <c r="AC53" s="53"/>
      <c r="AD53" s="54"/>
      <c r="AE53" s="41"/>
    </row>
    <row r="54" spans="1:31" ht="18.75" customHeight="1">
      <c r="A54" s="55"/>
      <c r="B54" s="55"/>
      <c r="C54" s="55"/>
      <c r="D54" s="303" t="s">
        <v>31</v>
      </c>
      <c r="E54" s="304"/>
      <c r="F54" s="304"/>
      <c r="G54" s="304"/>
      <c r="H54" s="305"/>
      <c r="I54" s="303" t="s">
        <v>32</v>
      </c>
      <c r="J54" s="304"/>
      <c r="K54" s="304"/>
      <c r="L54" s="304"/>
      <c r="M54" s="305"/>
      <c r="N54" s="303" t="s">
        <v>33</v>
      </c>
      <c r="O54" s="304"/>
      <c r="P54" s="304"/>
      <c r="Q54" s="304"/>
      <c r="R54" s="305"/>
      <c r="S54" s="303" t="s">
        <v>34</v>
      </c>
      <c r="T54" s="304"/>
      <c r="U54" s="304"/>
      <c r="V54" s="304"/>
      <c r="W54" s="305"/>
      <c r="X54" s="303" t="s">
        <v>35</v>
      </c>
      <c r="Y54" s="304"/>
      <c r="Z54" s="304"/>
      <c r="AA54" s="304"/>
      <c r="AB54" s="305"/>
      <c r="AC54" s="53"/>
      <c r="AD54" s="54"/>
      <c r="AE54" s="41"/>
    </row>
    <row r="55" spans="1:31" ht="18.75" customHeight="1">
      <c r="A55" s="56" t="s">
        <v>45</v>
      </c>
      <c r="B55" s="57"/>
      <c r="C55" s="57"/>
      <c r="D55" s="315">
        <f>MIN(F15:J44)</f>
        <v>100.27200000000001</v>
      </c>
      <c r="E55" s="316"/>
      <c r="F55" s="316"/>
      <c r="G55" s="316"/>
      <c r="H55" s="317"/>
      <c r="I55" s="315">
        <f>MIN(K15:O44)</f>
        <v>100.101</v>
      </c>
      <c r="J55" s="316"/>
      <c r="K55" s="316"/>
      <c r="L55" s="316"/>
      <c r="M55" s="317"/>
      <c r="N55" s="315">
        <f>MIN(P15:T44)</f>
        <v>100.184</v>
      </c>
      <c r="O55" s="316"/>
      <c r="P55" s="316"/>
      <c r="Q55" s="316"/>
      <c r="R55" s="317"/>
      <c r="S55" s="315">
        <f>MIN(U15:Y44)</f>
        <v>100.01600000000001</v>
      </c>
      <c r="T55" s="316"/>
      <c r="U55" s="316"/>
      <c r="V55" s="316"/>
      <c r="W55" s="317"/>
      <c r="X55" s="315">
        <f>MIN(Z15:AD44)</f>
        <v>100.036</v>
      </c>
      <c r="Y55" s="316"/>
      <c r="Z55" s="316"/>
      <c r="AA55" s="316"/>
      <c r="AB55" s="317"/>
      <c r="AC55" s="58"/>
      <c r="AD55" s="59"/>
      <c r="AE55" s="41"/>
    </row>
    <row r="56" spans="1:31" ht="18.75" customHeight="1">
      <c r="A56" s="53" t="s">
        <v>46</v>
      </c>
      <c r="B56" s="54"/>
      <c r="C56" s="54"/>
      <c r="D56" s="312">
        <f>MAX(F15:J44)</f>
        <v>100.995</v>
      </c>
      <c r="E56" s="313"/>
      <c r="F56" s="313"/>
      <c r="G56" s="313"/>
      <c r="H56" s="314"/>
      <c r="I56" s="312">
        <f>MAX(K15:O44)</f>
        <v>100.636</v>
      </c>
      <c r="J56" s="313"/>
      <c r="K56" s="313"/>
      <c r="L56" s="313"/>
      <c r="M56" s="314"/>
      <c r="N56" s="312">
        <f>MAX(P15:T44)</f>
        <v>100.959</v>
      </c>
      <c r="O56" s="313"/>
      <c r="P56" s="313"/>
      <c r="Q56" s="313"/>
      <c r="R56" s="314"/>
      <c r="S56" s="312">
        <f>MAX(U15:Y44)</f>
        <v>100.97199999999999</v>
      </c>
      <c r="T56" s="313"/>
      <c r="U56" s="313"/>
      <c r="V56" s="313"/>
      <c r="W56" s="314"/>
      <c r="X56" s="312">
        <f>MAX(Z15:AD44)</f>
        <v>100.821</v>
      </c>
      <c r="Y56" s="313"/>
      <c r="Z56" s="313"/>
      <c r="AA56" s="313"/>
      <c r="AB56" s="314"/>
      <c r="AC56" s="58"/>
      <c r="AD56" s="59"/>
      <c r="AE56" s="41"/>
    </row>
    <row r="57" spans="1:31" ht="18.75" customHeight="1">
      <c r="A57" s="53" t="s">
        <v>47</v>
      </c>
      <c r="B57" s="54"/>
      <c r="C57" s="54"/>
      <c r="D57" s="312">
        <f>ABS(D55-D56)</f>
        <v>0.72299999999999898</v>
      </c>
      <c r="E57" s="313"/>
      <c r="F57" s="313"/>
      <c r="G57" s="313"/>
      <c r="H57" s="314"/>
      <c r="I57" s="312">
        <f>ABS(I55-I56)</f>
        <v>0.53499999999999659</v>
      </c>
      <c r="J57" s="313"/>
      <c r="K57" s="313"/>
      <c r="L57" s="313"/>
      <c r="M57" s="314"/>
      <c r="N57" s="312">
        <f>ABS(N55-N56)</f>
        <v>0.77500000000000568</v>
      </c>
      <c r="O57" s="313"/>
      <c r="P57" s="313"/>
      <c r="Q57" s="313"/>
      <c r="R57" s="314"/>
      <c r="S57" s="312">
        <f>ABS(S55-S56)</f>
        <v>0.95599999999998886</v>
      </c>
      <c r="T57" s="313"/>
      <c r="U57" s="313"/>
      <c r="V57" s="313"/>
      <c r="W57" s="314"/>
      <c r="X57" s="312">
        <f>ABS(X55-X56)</f>
        <v>0.78499999999999659</v>
      </c>
      <c r="Y57" s="313"/>
      <c r="Z57" s="313"/>
      <c r="AA57" s="313"/>
      <c r="AB57" s="314"/>
      <c r="AC57" s="58"/>
      <c r="AD57" s="59"/>
      <c r="AE57" s="41"/>
    </row>
    <row r="58" spans="1:31" ht="18.75" customHeight="1">
      <c r="A58" s="60" t="s">
        <v>48</v>
      </c>
      <c r="B58" s="61"/>
      <c r="C58" s="61"/>
      <c r="D58" s="306">
        <f>D57/2</f>
        <v>0.36149999999999949</v>
      </c>
      <c r="E58" s="307"/>
      <c r="F58" s="307"/>
      <c r="G58" s="307"/>
      <c r="H58" s="308"/>
      <c r="I58" s="306">
        <f>I57/2</f>
        <v>0.26749999999999829</v>
      </c>
      <c r="J58" s="307"/>
      <c r="K58" s="307"/>
      <c r="L58" s="307"/>
      <c r="M58" s="308"/>
      <c r="N58" s="306">
        <f>N57/2</f>
        <v>0.38750000000000284</v>
      </c>
      <c r="O58" s="307"/>
      <c r="P58" s="307"/>
      <c r="Q58" s="307"/>
      <c r="R58" s="308"/>
      <c r="S58" s="306">
        <f>S57/2</f>
        <v>0.47799999999999443</v>
      </c>
      <c r="T58" s="307"/>
      <c r="U58" s="307"/>
      <c r="V58" s="307"/>
      <c r="W58" s="308"/>
      <c r="X58" s="306">
        <f>X57/2</f>
        <v>0.39249999999999829</v>
      </c>
      <c r="Y58" s="307"/>
      <c r="Z58" s="307"/>
      <c r="AA58" s="307"/>
      <c r="AB58" s="308"/>
      <c r="AC58" s="58"/>
      <c r="AD58" s="59"/>
      <c r="AE58" s="41"/>
    </row>
    <row r="59" spans="1:31" ht="18.75" customHeight="1">
      <c r="A59" s="62"/>
      <c r="B59" s="62"/>
      <c r="C59" s="62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41"/>
    </row>
    <row r="60" spans="1:31" ht="18.75" customHeight="1">
      <c r="A60" s="28" t="s">
        <v>49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</row>
    <row r="61" spans="1:31" ht="18.75" customHeight="1">
      <c r="A61" s="309" t="s">
        <v>26</v>
      </c>
      <c r="B61" s="310"/>
      <c r="C61" s="309" t="s">
        <v>27</v>
      </c>
      <c r="D61" s="311"/>
      <c r="E61" s="310"/>
      <c r="F61" s="303" t="s">
        <v>50</v>
      </c>
      <c r="G61" s="304"/>
      <c r="H61" s="304"/>
      <c r="I61" s="304"/>
      <c r="J61" s="304"/>
      <c r="K61" s="304"/>
      <c r="L61" s="304"/>
      <c r="M61" s="304"/>
      <c r="N61" s="304"/>
      <c r="O61" s="304"/>
      <c r="P61" s="304"/>
      <c r="Q61" s="304"/>
      <c r="R61" s="304"/>
      <c r="S61" s="304"/>
      <c r="T61" s="304"/>
      <c r="U61" s="304"/>
      <c r="V61" s="304"/>
      <c r="W61" s="304"/>
      <c r="X61" s="304"/>
      <c r="Y61" s="304"/>
      <c r="Z61" s="304"/>
      <c r="AA61" s="304"/>
      <c r="AB61" s="304"/>
      <c r="AC61" s="305"/>
    </row>
    <row r="62" spans="1:31" ht="18.75" customHeight="1">
      <c r="A62" s="285" t="s">
        <v>29</v>
      </c>
      <c r="B62" s="286"/>
      <c r="C62" s="285" t="s">
        <v>30</v>
      </c>
      <c r="D62" s="302"/>
      <c r="E62" s="302"/>
      <c r="F62" s="303" t="s">
        <v>165</v>
      </c>
      <c r="G62" s="304"/>
      <c r="H62" s="304"/>
      <c r="I62" s="304"/>
      <c r="J62" s="304"/>
      <c r="K62" s="305"/>
      <c r="L62" s="303" t="s">
        <v>164</v>
      </c>
      <c r="M62" s="304"/>
      <c r="N62" s="304"/>
      <c r="O62" s="304"/>
      <c r="P62" s="304"/>
      <c r="Q62" s="305"/>
      <c r="R62" s="303" t="s">
        <v>163</v>
      </c>
      <c r="S62" s="304"/>
      <c r="T62" s="304"/>
      <c r="U62" s="304"/>
      <c r="V62" s="304"/>
      <c r="W62" s="305"/>
      <c r="X62" s="303" t="s">
        <v>166</v>
      </c>
      <c r="Y62" s="304"/>
      <c r="Z62" s="304"/>
      <c r="AA62" s="304"/>
      <c r="AB62" s="304"/>
      <c r="AC62" s="305"/>
    </row>
    <row r="63" spans="1:31" ht="18.75" customHeight="1">
      <c r="A63" s="292">
        <v>1</v>
      </c>
      <c r="B63" s="293"/>
      <c r="C63" s="294">
        <f>C15</f>
        <v>100</v>
      </c>
      <c r="D63" s="295"/>
      <c r="E63" s="295"/>
      <c r="F63" s="299">
        <f>ABS(F15-Z15)</f>
        <v>0.81200000000001182</v>
      </c>
      <c r="G63" s="300"/>
      <c r="H63" s="300"/>
      <c r="I63" s="300"/>
      <c r="J63" s="300"/>
      <c r="K63" s="301"/>
      <c r="L63" s="299">
        <f>ABS(K15-Z15)</f>
        <v>0.39300000000000068</v>
      </c>
      <c r="M63" s="300"/>
      <c r="N63" s="300"/>
      <c r="O63" s="300"/>
      <c r="P63" s="300"/>
      <c r="Q63" s="301"/>
      <c r="R63" s="299">
        <f>ABS(P15-Z15)</f>
        <v>0.81400000000000716</v>
      </c>
      <c r="S63" s="300"/>
      <c r="T63" s="300"/>
      <c r="U63" s="300"/>
      <c r="V63" s="300"/>
      <c r="W63" s="301"/>
      <c r="X63" s="300">
        <f>ABS(U15-Z15)</f>
        <v>7.9999999999998295E-2</v>
      </c>
      <c r="Y63" s="300"/>
      <c r="Z63" s="300"/>
      <c r="AA63" s="300"/>
      <c r="AB63" s="300"/>
      <c r="AC63" s="301"/>
    </row>
    <row r="64" spans="1:31" ht="18.75" customHeight="1">
      <c r="A64" s="292">
        <v>2</v>
      </c>
      <c r="B64" s="293"/>
      <c r="C64" s="294">
        <f>C16</f>
        <v>100</v>
      </c>
      <c r="D64" s="295"/>
      <c r="E64" s="295"/>
      <c r="F64" s="296">
        <f t="shared" ref="F64:F92" si="2">ABS(F16-Z16)</f>
        <v>0.3189999999999884</v>
      </c>
      <c r="G64" s="297"/>
      <c r="H64" s="297"/>
      <c r="I64" s="297"/>
      <c r="J64" s="297"/>
      <c r="K64" s="298"/>
      <c r="L64" s="296">
        <f t="shared" ref="L64:L92" si="3">ABS(K16-Z16)</f>
        <v>0.37299999999999045</v>
      </c>
      <c r="M64" s="297"/>
      <c r="N64" s="297"/>
      <c r="O64" s="297"/>
      <c r="P64" s="297"/>
      <c r="Q64" s="298"/>
      <c r="R64" s="296">
        <f t="shared" ref="R64:R92" si="4">ABS(P16-Z16)</f>
        <v>0.40699999999999648</v>
      </c>
      <c r="S64" s="297"/>
      <c r="T64" s="297"/>
      <c r="U64" s="297"/>
      <c r="V64" s="297"/>
      <c r="W64" s="298"/>
      <c r="X64" s="297">
        <f t="shared" ref="X63:X92" si="5">ABS(U16-Z16)</f>
        <v>0.18200000000000216</v>
      </c>
      <c r="Y64" s="297"/>
      <c r="Z64" s="297"/>
      <c r="AA64" s="297"/>
      <c r="AB64" s="297"/>
      <c r="AC64" s="298"/>
    </row>
    <row r="65" spans="1:29" ht="18.75" customHeight="1">
      <c r="A65" s="292">
        <v>3</v>
      </c>
      <c r="B65" s="293"/>
      <c r="C65" s="294">
        <f t="shared" ref="C65:C92" si="6">C17</f>
        <v>100</v>
      </c>
      <c r="D65" s="295"/>
      <c r="E65" s="295"/>
      <c r="F65" s="296">
        <f t="shared" si="2"/>
        <v>0.35600000000000875</v>
      </c>
      <c r="G65" s="297"/>
      <c r="H65" s="297"/>
      <c r="I65" s="297"/>
      <c r="J65" s="297"/>
      <c r="K65" s="298"/>
      <c r="L65" s="296">
        <f t="shared" si="3"/>
        <v>0.52700000000000102</v>
      </c>
      <c r="M65" s="297"/>
      <c r="N65" s="297"/>
      <c r="O65" s="297"/>
      <c r="P65" s="297"/>
      <c r="Q65" s="298"/>
      <c r="R65" s="296">
        <f t="shared" si="4"/>
        <v>0.85000000000000853</v>
      </c>
      <c r="S65" s="297"/>
      <c r="T65" s="297"/>
      <c r="U65" s="297"/>
      <c r="V65" s="297"/>
      <c r="W65" s="298"/>
      <c r="X65" s="297">
        <f t="shared" si="5"/>
        <v>0.86299999999999955</v>
      </c>
      <c r="Y65" s="297"/>
      <c r="Z65" s="297"/>
      <c r="AA65" s="297"/>
      <c r="AB65" s="297"/>
      <c r="AC65" s="298"/>
    </row>
    <row r="66" spans="1:29" ht="18.75" customHeight="1">
      <c r="A66" s="292">
        <v>4</v>
      </c>
      <c r="B66" s="293"/>
      <c r="C66" s="294">
        <f t="shared" si="6"/>
        <v>100</v>
      </c>
      <c r="D66" s="295"/>
      <c r="E66" s="295"/>
      <c r="F66" s="296">
        <f t="shared" si="2"/>
        <v>2.8999999999996362E-2</v>
      </c>
      <c r="G66" s="297"/>
      <c r="H66" s="297"/>
      <c r="I66" s="297"/>
      <c r="J66" s="297"/>
      <c r="K66" s="298"/>
      <c r="L66" s="296">
        <f t="shared" si="3"/>
        <v>0.28100000000000591</v>
      </c>
      <c r="M66" s="297"/>
      <c r="N66" s="297"/>
      <c r="O66" s="297"/>
      <c r="P66" s="297"/>
      <c r="Q66" s="298"/>
      <c r="R66" s="296">
        <f t="shared" si="4"/>
        <v>0.60500000000000398</v>
      </c>
      <c r="S66" s="297"/>
      <c r="T66" s="297"/>
      <c r="U66" s="297"/>
      <c r="V66" s="297"/>
      <c r="W66" s="298"/>
      <c r="X66" s="297">
        <f t="shared" si="5"/>
        <v>0.16800000000000637</v>
      </c>
      <c r="Y66" s="297"/>
      <c r="Z66" s="297"/>
      <c r="AA66" s="297"/>
      <c r="AB66" s="297"/>
      <c r="AC66" s="298"/>
    </row>
    <row r="67" spans="1:29" ht="18.75" customHeight="1">
      <c r="A67" s="292">
        <v>5</v>
      </c>
      <c r="B67" s="293"/>
      <c r="C67" s="294">
        <f t="shared" si="6"/>
        <v>100</v>
      </c>
      <c r="D67" s="295"/>
      <c r="E67" s="295"/>
      <c r="F67" s="296">
        <f t="shared" si="2"/>
        <v>8.5000000000007958E-2</v>
      </c>
      <c r="G67" s="297"/>
      <c r="H67" s="297"/>
      <c r="I67" s="297"/>
      <c r="J67" s="297"/>
      <c r="K67" s="298"/>
      <c r="L67" s="296">
        <f t="shared" si="3"/>
        <v>6.0000000000002274E-2</v>
      </c>
      <c r="M67" s="297"/>
      <c r="N67" s="297"/>
      <c r="O67" s="297"/>
      <c r="P67" s="297"/>
      <c r="Q67" s="298"/>
      <c r="R67" s="296">
        <f t="shared" si="4"/>
        <v>0.38800000000000523</v>
      </c>
      <c r="S67" s="297"/>
      <c r="T67" s="297"/>
      <c r="U67" s="297"/>
      <c r="V67" s="297"/>
      <c r="W67" s="298"/>
      <c r="X67" s="297">
        <f t="shared" si="5"/>
        <v>0.44799999999999329</v>
      </c>
      <c r="Y67" s="297"/>
      <c r="Z67" s="297"/>
      <c r="AA67" s="297"/>
      <c r="AB67" s="297"/>
      <c r="AC67" s="298"/>
    </row>
    <row r="68" spans="1:29" ht="18.75" customHeight="1">
      <c r="A68" s="292">
        <v>6</v>
      </c>
      <c r="B68" s="293"/>
      <c r="C68" s="294">
        <f t="shared" si="6"/>
        <v>100</v>
      </c>
      <c r="D68" s="295"/>
      <c r="E68" s="295"/>
      <c r="F68" s="296">
        <f t="shared" si="2"/>
        <v>0.95900000000000318</v>
      </c>
      <c r="G68" s="297"/>
      <c r="H68" s="297"/>
      <c r="I68" s="297"/>
      <c r="J68" s="297"/>
      <c r="K68" s="298"/>
      <c r="L68" s="296">
        <f t="shared" si="3"/>
        <v>0.10999999999999943</v>
      </c>
      <c r="M68" s="297"/>
      <c r="N68" s="297"/>
      <c r="O68" s="297"/>
      <c r="P68" s="297"/>
      <c r="Q68" s="298"/>
      <c r="R68" s="296">
        <f t="shared" si="4"/>
        <v>0.79699999999999704</v>
      </c>
      <c r="S68" s="297"/>
      <c r="T68" s="297"/>
      <c r="U68" s="297"/>
      <c r="V68" s="297"/>
      <c r="W68" s="298"/>
      <c r="X68" s="297">
        <f t="shared" si="5"/>
        <v>0.52799999999999159</v>
      </c>
      <c r="Y68" s="297"/>
      <c r="Z68" s="297"/>
      <c r="AA68" s="297"/>
      <c r="AB68" s="297"/>
      <c r="AC68" s="298"/>
    </row>
    <row r="69" spans="1:29" ht="18.75" customHeight="1">
      <c r="A69" s="292">
        <v>7</v>
      </c>
      <c r="B69" s="293"/>
      <c r="C69" s="294">
        <f t="shared" si="6"/>
        <v>100</v>
      </c>
      <c r="D69" s="295"/>
      <c r="E69" s="295"/>
      <c r="F69" s="296">
        <f t="shared" si="2"/>
        <v>7.5999999999993406E-2</v>
      </c>
      <c r="G69" s="297"/>
      <c r="H69" s="297"/>
      <c r="I69" s="297"/>
      <c r="J69" s="297"/>
      <c r="K69" s="298"/>
      <c r="L69" s="296">
        <f t="shared" si="3"/>
        <v>0.51999999999999602</v>
      </c>
      <c r="M69" s="297"/>
      <c r="N69" s="297"/>
      <c r="O69" s="297"/>
      <c r="P69" s="297"/>
      <c r="Q69" s="298"/>
      <c r="R69" s="296">
        <f t="shared" si="4"/>
        <v>0.24699999999999989</v>
      </c>
      <c r="S69" s="297"/>
      <c r="T69" s="297"/>
      <c r="U69" s="297"/>
      <c r="V69" s="297"/>
      <c r="W69" s="298"/>
      <c r="X69" s="297">
        <f t="shared" si="5"/>
        <v>0.19400000000000261</v>
      </c>
      <c r="Y69" s="297"/>
      <c r="Z69" s="297"/>
      <c r="AA69" s="297"/>
      <c r="AB69" s="297"/>
      <c r="AC69" s="298"/>
    </row>
    <row r="70" spans="1:29" ht="18.75" customHeight="1">
      <c r="A70" s="292">
        <v>8</v>
      </c>
      <c r="B70" s="293"/>
      <c r="C70" s="294">
        <f t="shared" si="6"/>
        <v>100</v>
      </c>
      <c r="D70" s="295"/>
      <c r="E70" s="295"/>
      <c r="F70" s="296">
        <f t="shared" si="2"/>
        <v>0.37600000000000477</v>
      </c>
      <c r="G70" s="297"/>
      <c r="H70" s="297"/>
      <c r="I70" s="297"/>
      <c r="J70" s="297"/>
      <c r="K70" s="298"/>
      <c r="L70" s="296">
        <f t="shared" si="3"/>
        <v>0.33100000000000307</v>
      </c>
      <c r="M70" s="297"/>
      <c r="N70" s="297"/>
      <c r="O70" s="297"/>
      <c r="P70" s="297"/>
      <c r="Q70" s="298"/>
      <c r="R70" s="296">
        <f t="shared" si="4"/>
        <v>0.35500000000000398</v>
      </c>
      <c r="S70" s="297"/>
      <c r="T70" s="297"/>
      <c r="U70" s="297"/>
      <c r="V70" s="297"/>
      <c r="W70" s="298"/>
      <c r="X70" s="297">
        <f t="shared" si="5"/>
        <v>7.8000000000002956E-2</v>
      </c>
      <c r="Y70" s="297"/>
      <c r="Z70" s="297"/>
      <c r="AA70" s="297"/>
      <c r="AB70" s="297"/>
      <c r="AC70" s="298"/>
    </row>
    <row r="71" spans="1:29" ht="18.75" customHeight="1">
      <c r="A71" s="292">
        <v>9</v>
      </c>
      <c r="B71" s="293"/>
      <c r="C71" s="294">
        <f t="shared" si="6"/>
        <v>100</v>
      </c>
      <c r="D71" s="295"/>
      <c r="E71" s="295"/>
      <c r="F71" s="296">
        <f t="shared" si="2"/>
        <v>0.81200000000001182</v>
      </c>
      <c r="G71" s="297"/>
      <c r="H71" s="297"/>
      <c r="I71" s="297"/>
      <c r="J71" s="297"/>
      <c r="K71" s="298"/>
      <c r="L71" s="296">
        <f t="shared" si="3"/>
        <v>0.39300000000000068</v>
      </c>
      <c r="M71" s="297"/>
      <c r="N71" s="297"/>
      <c r="O71" s="297"/>
      <c r="P71" s="297"/>
      <c r="Q71" s="298"/>
      <c r="R71" s="296">
        <f t="shared" si="4"/>
        <v>0.81400000000000716</v>
      </c>
      <c r="S71" s="297"/>
      <c r="T71" s="297"/>
      <c r="U71" s="297"/>
      <c r="V71" s="297"/>
      <c r="W71" s="298"/>
      <c r="X71" s="297">
        <f t="shared" si="5"/>
        <v>7.9999999999998295E-2</v>
      </c>
      <c r="Y71" s="297"/>
      <c r="Z71" s="297"/>
      <c r="AA71" s="297"/>
      <c r="AB71" s="297"/>
      <c r="AC71" s="298"/>
    </row>
    <row r="72" spans="1:29" ht="18.75" customHeight="1">
      <c r="A72" s="292">
        <v>10</v>
      </c>
      <c r="B72" s="293"/>
      <c r="C72" s="294">
        <f t="shared" si="6"/>
        <v>100</v>
      </c>
      <c r="D72" s="295"/>
      <c r="E72" s="295"/>
      <c r="F72" s="296">
        <f t="shared" si="2"/>
        <v>0.81200000000001182</v>
      </c>
      <c r="G72" s="297"/>
      <c r="H72" s="297"/>
      <c r="I72" s="297"/>
      <c r="J72" s="297"/>
      <c r="K72" s="298"/>
      <c r="L72" s="296">
        <f t="shared" si="3"/>
        <v>0.39300000000000068</v>
      </c>
      <c r="M72" s="297"/>
      <c r="N72" s="297"/>
      <c r="O72" s="297"/>
      <c r="P72" s="297"/>
      <c r="Q72" s="298"/>
      <c r="R72" s="296">
        <f t="shared" si="4"/>
        <v>0.81400000000000716</v>
      </c>
      <c r="S72" s="297"/>
      <c r="T72" s="297"/>
      <c r="U72" s="297"/>
      <c r="V72" s="297"/>
      <c r="W72" s="298"/>
      <c r="X72" s="297">
        <f t="shared" si="5"/>
        <v>7.9999999999998295E-2</v>
      </c>
      <c r="Y72" s="297"/>
      <c r="Z72" s="297"/>
      <c r="AA72" s="297"/>
      <c r="AB72" s="297"/>
      <c r="AC72" s="298"/>
    </row>
    <row r="73" spans="1:29" ht="18.75" customHeight="1">
      <c r="A73" s="292">
        <v>11</v>
      </c>
      <c r="B73" s="293"/>
      <c r="C73" s="294">
        <f t="shared" si="6"/>
        <v>100</v>
      </c>
      <c r="D73" s="295"/>
      <c r="E73" s="295"/>
      <c r="F73" s="296">
        <f t="shared" si="2"/>
        <v>0.81200000000001182</v>
      </c>
      <c r="G73" s="297"/>
      <c r="H73" s="297"/>
      <c r="I73" s="297"/>
      <c r="J73" s="297"/>
      <c r="K73" s="298"/>
      <c r="L73" s="296">
        <f t="shared" si="3"/>
        <v>0.39300000000000068</v>
      </c>
      <c r="M73" s="297"/>
      <c r="N73" s="297"/>
      <c r="O73" s="297"/>
      <c r="P73" s="297"/>
      <c r="Q73" s="298"/>
      <c r="R73" s="296">
        <f t="shared" si="4"/>
        <v>0.81400000000000716</v>
      </c>
      <c r="S73" s="297"/>
      <c r="T73" s="297"/>
      <c r="U73" s="297"/>
      <c r="V73" s="297"/>
      <c r="W73" s="298"/>
      <c r="X73" s="297">
        <f t="shared" si="5"/>
        <v>7.9999999999998295E-2</v>
      </c>
      <c r="Y73" s="297"/>
      <c r="Z73" s="297"/>
      <c r="AA73" s="297"/>
      <c r="AB73" s="297"/>
      <c r="AC73" s="298"/>
    </row>
    <row r="74" spans="1:29" ht="18.75" customHeight="1">
      <c r="A74" s="292">
        <v>12</v>
      </c>
      <c r="B74" s="293"/>
      <c r="C74" s="294">
        <f t="shared" si="6"/>
        <v>100</v>
      </c>
      <c r="D74" s="295"/>
      <c r="E74" s="295"/>
      <c r="F74" s="296">
        <f t="shared" si="2"/>
        <v>0.3189999999999884</v>
      </c>
      <c r="G74" s="297"/>
      <c r="H74" s="297"/>
      <c r="I74" s="297"/>
      <c r="J74" s="297"/>
      <c r="K74" s="298"/>
      <c r="L74" s="296">
        <f t="shared" si="3"/>
        <v>0.37299999999999045</v>
      </c>
      <c r="M74" s="297"/>
      <c r="N74" s="297"/>
      <c r="O74" s="297"/>
      <c r="P74" s="297"/>
      <c r="Q74" s="298"/>
      <c r="R74" s="296">
        <f t="shared" si="4"/>
        <v>0.40699999999999648</v>
      </c>
      <c r="S74" s="297"/>
      <c r="T74" s="297"/>
      <c r="U74" s="297"/>
      <c r="V74" s="297"/>
      <c r="W74" s="298"/>
      <c r="X74" s="297">
        <f t="shared" si="5"/>
        <v>0.18200000000000216</v>
      </c>
      <c r="Y74" s="297"/>
      <c r="Z74" s="297"/>
      <c r="AA74" s="297"/>
      <c r="AB74" s="297"/>
      <c r="AC74" s="298"/>
    </row>
    <row r="75" spans="1:29" ht="18.75" customHeight="1">
      <c r="A75" s="292">
        <v>13</v>
      </c>
      <c r="B75" s="293"/>
      <c r="C75" s="294">
        <f t="shared" si="6"/>
        <v>100</v>
      </c>
      <c r="D75" s="295"/>
      <c r="E75" s="295"/>
      <c r="F75" s="296">
        <f t="shared" si="2"/>
        <v>0.35600000000000875</v>
      </c>
      <c r="G75" s="297"/>
      <c r="H75" s="297"/>
      <c r="I75" s="297"/>
      <c r="J75" s="297"/>
      <c r="K75" s="298"/>
      <c r="L75" s="296">
        <f t="shared" si="3"/>
        <v>0.52700000000000102</v>
      </c>
      <c r="M75" s="297"/>
      <c r="N75" s="297"/>
      <c r="O75" s="297"/>
      <c r="P75" s="297"/>
      <c r="Q75" s="298"/>
      <c r="R75" s="296">
        <f t="shared" si="4"/>
        <v>0.85000000000000853</v>
      </c>
      <c r="S75" s="297"/>
      <c r="T75" s="297"/>
      <c r="U75" s="297"/>
      <c r="V75" s="297"/>
      <c r="W75" s="298"/>
      <c r="X75" s="297">
        <f t="shared" si="5"/>
        <v>0.86299999999999955</v>
      </c>
      <c r="Y75" s="297"/>
      <c r="Z75" s="297"/>
      <c r="AA75" s="297"/>
      <c r="AB75" s="297"/>
      <c r="AC75" s="298"/>
    </row>
    <row r="76" spans="1:29" ht="18.75" customHeight="1">
      <c r="A76" s="292">
        <v>14</v>
      </c>
      <c r="B76" s="293"/>
      <c r="C76" s="294">
        <f t="shared" si="6"/>
        <v>100</v>
      </c>
      <c r="D76" s="295"/>
      <c r="E76" s="295"/>
      <c r="F76" s="296">
        <f t="shared" si="2"/>
        <v>2.8999999999996362E-2</v>
      </c>
      <c r="G76" s="297"/>
      <c r="H76" s="297"/>
      <c r="I76" s="297"/>
      <c r="J76" s="297"/>
      <c r="K76" s="298"/>
      <c r="L76" s="296">
        <f t="shared" si="3"/>
        <v>0.28100000000000591</v>
      </c>
      <c r="M76" s="297"/>
      <c r="N76" s="297"/>
      <c r="O76" s="297"/>
      <c r="P76" s="297"/>
      <c r="Q76" s="298"/>
      <c r="R76" s="296">
        <f t="shared" si="4"/>
        <v>0.60500000000000398</v>
      </c>
      <c r="S76" s="297"/>
      <c r="T76" s="297"/>
      <c r="U76" s="297"/>
      <c r="V76" s="297"/>
      <c r="W76" s="298"/>
      <c r="X76" s="297">
        <f t="shared" si="5"/>
        <v>0.16800000000000637</v>
      </c>
      <c r="Y76" s="297"/>
      <c r="Z76" s="297"/>
      <c r="AA76" s="297"/>
      <c r="AB76" s="297"/>
      <c r="AC76" s="298"/>
    </row>
    <row r="77" spans="1:29" ht="18.75" customHeight="1">
      <c r="A77" s="292">
        <v>15</v>
      </c>
      <c r="B77" s="293"/>
      <c r="C77" s="294">
        <f t="shared" si="6"/>
        <v>100</v>
      </c>
      <c r="D77" s="295"/>
      <c r="E77" s="295"/>
      <c r="F77" s="296">
        <f t="shared" si="2"/>
        <v>8.5000000000007958E-2</v>
      </c>
      <c r="G77" s="297"/>
      <c r="H77" s="297"/>
      <c r="I77" s="297"/>
      <c r="J77" s="297"/>
      <c r="K77" s="298"/>
      <c r="L77" s="296">
        <f t="shared" si="3"/>
        <v>6.0000000000002274E-2</v>
      </c>
      <c r="M77" s="297"/>
      <c r="N77" s="297"/>
      <c r="O77" s="297"/>
      <c r="P77" s="297"/>
      <c r="Q77" s="298"/>
      <c r="R77" s="296">
        <f t="shared" si="4"/>
        <v>0.38800000000000523</v>
      </c>
      <c r="S77" s="297"/>
      <c r="T77" s="297"/>
      <c r="U77" s="297"/>
      <c r="V77" s="297"/>
      <c r="W77" s="298"/>
      <c r="X77" s="297">
        <f t="shared" si="5"/>
        <v>0.44799999999999329</v>
      </c>
      <c r="Y77" s="297"/>
      <c r="Z77" s="297"/>
      <c r="AA77" s="297"/>
      <c r="AB77" s="297"/>
      <c r="AC77" s="298"/>
    </row>
    <row r="78" spans="1:29" ht="18.75" customHeight="1">
      <c r="A78" s="292">
        <v>16</v>
      </c>
      <c r="B78" s="293"/>
      <c r="C78" s="294">
        <f t="shared" si="6"/>
        <v>100</v>
      </c>
      <c r="D78" s="295"/>
      <c r="E78" s="295"/>
      <c r="F78" s="296">
        <f t="shared" si="2"/>
        <v>0.95900000000000318</v>
      </c>
      <c r="G78" s="297"/>
      <c r="H78" s="297"/>
      <c r="I78" s="297"/>
      <c r="J78" s="297"/>
      <c r="K78" s="298"/>
      <c r="L78" s="296">
        <f t="shared" si="3"/>
        <v>0.10999999999999943</v>
      </c>
      <c r="M78" s="297"/>
      <c r="N78" s="297"/>
      <c r="O78" s="297"/>
      <c r="P78" s="297"/>
      <c r="Q78" s="298"/>
      <c r="R78" s="296">
        <f t="shared" si="4"/>
        <v>0.79699999999999704</v>
      </c>
      <c r="S78" s="297"/>
      <c r="T78" s="297"/>
      <c r="U78" s="297"/>
      <c r="V78" s="297"/>
      <c r="W78" s="298"/>
      <c r="X78" s="297">
        <f t="shared" si="5"/>
        <v>0.52799999999999159</v>
      </c>
      <c r="Y78" s="297"/>
      <c r="Z78" s="297"/>
      <c r="AA78" s="297"/>
      <c r="AB78" s="297"/>
      <c r="AC78" s="298"/>
    </row>
    <row r="79" spans="1:29" ht="18.75" customHeight="1">
      <c r="A79" s="292">
        <v>17</v>
      </c>
      <c r="B79" s="293"/>
      <c r="C79" s="294">
        <f t="shared" si="6"/>
        <v>100</v>
      </c>
      <c r="D79" s="295"/>
      <c r="E79" s="295"/>
      <c r="F79" s="296">
        <f t="shared" si="2"/>
        <v>7.5999999999993406E-2</v>
      </c>
      <c r="G79" s="297"/>
      <c r="H79" s="297"/>
      <c r="I79" s="297"/>
      <c r="J79" s="297"/>
      <c r="K79" s="298"/>
      <c r="L79" s="296">
        <f t="shared" si="3"/>
        <v>0.51999999999999602</v>
      </c>
      <c r="M79" s="297"/>
      <c r="N79" s="297"/>
      <c r="O79" s="297"/>
      <c r="P79" s="297"/>
      <c r="Q79" s="298"/>
      <c r="R79" s="296">
        <f t="shared" si="4"/>
        <v>0.24699999999999989</v>
      </c>
      <c r="S79" s="297"/>
      <c r="T79" s="297"/>
      <c r="U79" s="297"/>
      <c r="V79" s="297"/>
      <c r="W79" s="298"/>
      <c r="X79" s="297">
        <f t="shared" si="5"/>
        <v>0.19400000000000261</v>
      </c>
      <c r="Y79" s="297"/>
      <c r="Z79" s="297"/>
      <c r="AA79" s="297"/>
      <c r="AB79" s="297"/>
      <c r="AC79" s="298"/>
    </row>
    <row r="80" spans="1:29" ht="18.75" customHeight="1">
      <c r="A80" s="292">
        <v>18</v>
      </c>
      <c r="B80" s="293"/>
      <c r="C80" s="294">
        <f t="shared" si="6"/>
        <v>100</v>
      </c>
      <c r="D80" s="295"/>
      <c r="E80" s="295"/>
      <c r="F80" s="296">
        <f t="shared" si="2"/>
        <v>0.37600000000000477</v>
      </c>
      <c r="G80" s="297"/>
      <c r="H80" s="297"/>
      <c r="I80" s="297"/>
      <c r="J80" s="297"/>
      <c r="K80" s="298"/>
      <c r="L80" s="296">
        <f t="shared" si="3"/>
        <v>0.33100000000000307</v>
      </c>
      <c r="M80" s="297"/>
      <c r="N80" s="297"/>
      <c r="O80" s="297"/>
      <c r="P80" s="297"/>
      <c r="Q80" s="298"/>
      <c r="R80" s="296">
        <f t="shared" si="4"/>
        <v>0.35500000000000398</v>
      </c>
      <c r="S80" s="297"/>
      <c r="T80" s="297"/>
      <c r="U80" s="297"/>
      <c r="V80" s="297"/>
      <c r="W80" s="298"/>
      <c r="X80" s="297">
        <f t="shared" si="5"/>
        <v>7.8000000000002956E-2</v>
      </c>
      <c r="Y80" s="297"/>
      <c r="Z80" s="297"/>
      <c r="AA80" s="297"/>
      <c r="AB80" s="297"/>
      <c r="AC80" s="298"/>
    </row>
    <row r="81" spans="1:29" ht="18.75" customHeight="1">
      <c r="A81" s="292">
        <v>19</v>
      </c>
      <c r="B81" s="293"/>
      <c r="C81" s="294">
        <f t="shared" si="6"/>
        <v>100</v>
      </c>
      <c r="D81" s="295"/>
      <c r="E81" s="295"/>
      <c r="F81" s="296">
        <f t="shared" si="2"/>
        <v>0.81200000000001182</v>
      </c>
      <c r="G81" s="297"/>
      <c r="H81" s="297"/>
      <c r="I81" s="297"/>
      <c r="J81" s="297"/>
      <c r="K81" s="298"/>
      <c r="L81" s="296">
        <f t="shared" si="3"/>
        <v>0.39300000000000068</v>
      </c>
      <c r="M81" s="297"/>
      <c r="N81" s="297"/>
      <c r="O81" s="297"/>
      <c r="P81" s="297"/>
      <c r="Q81" s="298"/>
      <c r="R81" s="296">
        <f t="shared" si="4"/>
        <v>0.81400000000000716</v>
      </c>
      <c r="S81" s="297"/>
      <c r="T81" s="297"/>
      <c r="U81" s="297"/>
      <c r="V81" s="297"/>
      <c r="W81" s="298"/>
      <c r="X81" s="297">
        <f t="shared" si="5"/>
        <v>7.9999999999998295E-2</v>
      </c>
      <c r="Y81" s="297"/>
      <c r="Z81" s="297"/>
      <c r="AA81" s="297"/>
      <c r="AB81" s="297"/>
      <c r="AC81" s="298"/>
    </row>
    <row r="82" spans="1:29" ht="18.75" customHeight="1">
      <c r="A82" s="292">
        <v>20</v>
      </c>
      <c r="B82" s="293"/>
      <c r="C82" s="294">
        <f t="shared" si="6"/>
        <v>100</v>
      </c>
      <c r="D82" s="295"/>
      <c r="E82" s="295"/>
      <c r="F82" s="296">
        <f t="shared" si="2"/>
        <v>0.81200000000001182</v>
      </c>
      <c r="G82" s="297"/>
      <c r="H82" s="297"/>
      <c r="I82" s="297"/>
      <c r="J82" s="297"/>
      <c r="K82" s="298"/>
      <c r="L82" s="296">
        <f t="shared" si="3"/>
        <v>0.39300000000000068</v>
      </c>
      <c r="M82" s="297"/>
      <c r="N82" s="297"/>
      <c r="O82" s="297"/>
      <c r="P82" s="297"/>
      <c r="Q82" s="298"/>
      <c r="R82" s="296">
        <f t="shared" si="4"/>
        <v>0.81400000000000716</v>
      </c>
      <c r="S82" s="297"/>
      <c r="T82" s="297"/>
      <c r="U82" s="297"/>
      <c r="V82" s="297"/>
      <c r="W82" s="298"/>
      <c r="X82" s="297">
        <f t="shared" si="5"/>
        <v>7.9999999999998295E-2</v>
      </c>
      <c r="Y82" s="297"/>
      <c r="Z82" s="297"/>
      <c r="AA82" s="297"/>
      <c r="AB82" s="297"/>
      <c r="AC82" s="298"/>
    </row>
    <row r="83" spans="1:29" ht="18.75" customHeight="1">
      <c r="A83" s="292">
        <v>21</v>
      </c>
      <c r="B83" s="293"/>
      <c r="C83" s="294">
        <f t="shared" si="6"/>
        <v>100</v>
      </c>
      <c r="D83" s="295"/>
      <c r="E83" s="295"/>
      <c r="F83" s="296">
        <f t="shared" si="2"/>
        <v>0.81200000000001182</v>
      </c>
      <c r="G83" s="297"/>
      <c r="H83" s="297"/>
      <c r="I83" s="297"/>
      <c r="J83" s="297"/>
      <c r="K83" s="298"/>
      <c r="L83" s="296">
        <f t="shared" si="3"/>
        <v>0.39300000000000068</v>
      </c>
      <c r="M83" s="297"/>
      <c r="N83" s="297"/>
      <c r="O83" s="297"/>
      <c r="P83" s="297"/>
      <c r="Q83" s="298"/>
      <c r="R83" s="296">
        <f t="shared" si="4"/>
        <v>0.81400000000000716</v>
      </c>
      <c r="S83" s="297"/>
      <c r="T83" s="297"/>
      <c r="U83" s="297"/>
      <c r="V83" s="297"/>
      <c r="W83" s="298"/>
      <c r="X83" s="297">
        <f t="shared" si="5"/>
        <v>7.9999999999998295E-2</v>
      </c>
      <c r="Y83" s="297"/>
      <c r="Z83" s="297"/>
      <c r="AA83" s="297"/>
      <c r="AB83" s="297"/>
      <c r="AC83" s="298"/>
    </row>
    <row r="84" spans="1:29" ht="18.75" customHeight="1">
      <c r="A84" s="292">
        <v>22</v>
      </c>
      <c r="B84" s="293"/>
      <c r="C84" s="294">
        <f>C36</f>
        <v>100</v>
      </c>
      <c r="D84" s="295"/>
      <c r="E84" s="295"/>
      <c r="F84" s="296">
        <f t="shared" si="2"/>
        <v>0.3189999999999884</v>
      </c>
      <c r="G84" s="297"/>
      <c r="H84" s="297"/>
      <c r="I84" s="297"/>
      <c r="J84" s="297"/>
      <c r="K84" s="298"/>
      <c r="L84" s="296">
        <f t="shared" si="3"/>
        <v>0.37299999999999045</v>
      </c>
      <c r="M84" s="297"/>
      <c r="N84" s="297"/>
      <c r="O84" s="297"/>
      <c r="P84" s="297"/>
      <c r="Q84" s="298"/>
      <c r="R84" s="296">
        <f t="shared" si="4"/>
        <v>0.40699999999999648</v>
      </c>
      <c r="S84" s="297"/>
      <c r="T84" s="297"/>
      <c r="U84" s="297"/>
      <c r="V84" s="297"/>
      <c r="W84" s="298"/>
      <c r="X84" s="297">
        <f t="shared" si="5"/>
        <v>0.18200000000000216</v>
      </c>
      <c r="Y84" s="297"/>
      <c r="Z84" s="297"/>
      <c r="AA84" s="297"/>
      <c r="AB84" s="297"/>
      <c r="AC84" s="298"/>
    </row>
    <row r="85" spans="1:29" ht="18.75" customHeight="1">
      <c r="A85" s="292">
        <v>23</v>
      </c>
      <c r="B85" s="293"/>
      <c r="C85" s="294">
        <f t="shared" si="6"/>
        <v>100</v>
      </c>
      <c r="D85" s="295"/>
      <c r="E85" s="295"/>
      <c r="F85" s="296">
        <f t="shared" si="2"/>
        <v>0.35600000000000875</v>
      </c>
      <c r="G85" s="297"/>
      <c r="H85" s="297"/>
      <c r="I85" s="297"/>
      <c r="J85" s="297"/>
      <c r="K85" s="298"/>
      <c r="L85" s="296">
        <f t="shared" si="3"/>
        <v>0.52700000000000102</v>
      </c>
      <c r="M85" s="297"/>
      <c r="N85" s="297"/>
      <c r="O85" s="297"/>
      <c r="P85" s="297"/>
      <c r="Q85" s="298"/>
      <c r="R85" s="296">
        <f t="shared" si="4"/>
        <v>0.85000000000000853</v>
      </c>
      <c r="S85" s="297"/>
      <c r="T85" s="297"/>
      <c r="U85" s="297"/>
      <c r="V85" s="297"/>
      <c r="W85" s="298"/>
      <c r="X85" s="297">
        <f t="shared" si="5"/>
        <v>0.86299999999999955</v>
      </c>
      <c r="Y85" s="297"/>
      <c r="Z85" s="297"/>
      <c r="AA85" s="297"/>
      <c r="AB85" s="297"/>
      <c r="AC85" s="298"/>
    </row>
    <row r="86" spans="1:29" ht="18.75" customHeight="1">
      <c r="A86" s="292">
        <v>24</v>
      </c>
      <c r="B86" s="293"/>
      <c r="C86" s="294">
        <f t="shared" si="6"/>
        <v>100</v>
      </c>
      <c r="D86" s="295"/>
      <c r="E86" s="295"/>
      <c r="F86" s="296">
        <f t="shared" si="2"/>
        <v>2.8999999999996362E-2</v>
      </c>
      <c r="G86" s="297"/>
      <c r="H86" s="297"/>
      <c r="I86" s="297"/>
      <c r="J86" s="297"/>
      <c r="K86" s="298"/>
      <c r="L86" s="296">
        <f t="shared" si="3"/>
        <v>0.28100000000000591</v>
      </c>
      <c r="M86" s="297"/>
      <c r="N86" s="297"/>
      <c r="O86" s="297"/>
      <c r="P86" s="297"/>
      <c r="Q86" s="298"/>
      <c r="R86" s="296">
        <f t="shared" si="4"/>
        <v>0.60500000000000398</v>
      </c>
      <c r="S86" s="297"/>
      <c r="T86" s="297"/>
      <c r="U86" s="297"/>
      <c r="V86" s="297"/>
      <c r="W86" s="298"/>
      <c r="X86" s="297">
        <f t="shared" si="5"/>
        <v>0.16800000000000637</v>
      </c>
      <c r="Y86" s="297"/>
      <c r="Z86" s="297"/>
      <c r="AA86" s="297"/>
      <c r="AB86" s="297"/>
      <c r="AC86" s="298"/>
    </row>
    <row r="87" spans="1:29" ht="18.75" customHeight="1">
      <c r="A87" s="292">
        <v>25</v>
      </c>
      <c r="B87" s="293"/>
      <c r="C87" s="294">
        <f t="shared" si="6"/>
        <v>100</v>
      </c>
      <c r="D87" s="295"/>
      <c r="E87" s="295"/>
      <c r="F87" s="296">
        <f t="shared" si="2"/>
        <v>8.5000000000007958E-2</v>
      </c>
      <c r="G87" s="297"/>
      <c r="H87" s="297"/>
      <c r="I87" s="297"/>
      <c r="J87" s="297"/>
      <c r="K87" s="298"/>
      <c r="L87" s="296">
        <f t="shared" si="3"/>
        <v>6.0000000000002274E-2</v>
      </c>
      <c r="M87" s="297"/>
      <c r="N87" s="297"/>
      <c r="O87" s="297"/>
      <c r="P87" s="297"/>
      <c r="Q87" s="298"/>
      <c r="R87" s="296">
        <f t="shared" si="4"/>
        <v>0.38800000000000523</v>
      </c>
      <c r="S87" s="297"/>
      <c r="T87" s="297"/>
      <c r="U87" s="297"/>
      <c r="V87" s="297"/>
      <c r="W87" s="298"/>
      <c r="X87" s="297">
        <f t="shared" si="5"/>
        <v>0.44799999999999329</v>
      </c>
      <c r="Y87" s="297"/>
      <c r="Z87" s="297"/>
      <c r="AA87" s="297"/>
      <c r="AB87" s="297"/>
      <c r="AC87" s="298"/>
    </row>
    <row r="88" spans="1:29" ht="18.75" customHeight="1">
      <c r="A88" s="292">
        <v>26</v>
      </c>
      <c r="B88" s="293"/>
      <c r="C88" s="294">
        <f t="shared" si="6"/>
        <v>100</v>
      </c>
      <c r="D88" s="295"/>
      <c r="E88" s="295"/>
      <c r="F88" s="296">
        <f t="shared" si="2"/>
        <v>0.95900000000000318</v>
      </c>
      <c r="G88" s="297"/>
      <c r="H88" s="297"/>
      <c r="I88" s="297"/>
      <c r="J88" s="297"/>
      <c r="K88" s="298"/>
      <c r="L88" s="296">
        <f t="shared" si="3"/>
        <v>0.10999999999999943</v>
      </c>
      <c r="M88" s="297"/>
      <c r="N88" s="297"/>
      <c r="O88" s="297"/>
      <c r="P88" s="297"/>
      <c r="Q88" s="298"/>
      <c r="R88" s="296">
        <f t="shared" si="4"/>
        <v>0.79699999999999704</v>
      </c>
      <c r="S88" s="297"/>
      <c r="T88" s="297"/>
      <c r="U88" s="297"/>
      <c r="V88" s="297"/>
      <c r="W88" s="298"/>
      <c r="X88" s="297">
        <f t="shared" si="5"/>
        <v>0.52799999999999159</v>
      </c>
      <c r="Y88" s="297"/>
      <c r="Z88" s="297"/>
      <c r="AA88" s="297"/>
      <c r="AB88" s="297"/>
      <c r="AC88" s="298"/>
    </row>
    <row r="89" spans="1:29" ht="18.75" customHeight="1">
      <c r="A89" s="292">
        <v>27</v>
      </c>
      <c r="B89" s="293"/>
      <c r="C89" s="294">
        <f t="shared" si="6"/>
        <v>100</v>
      </c>
      <c r="D89" s="295"/>
      <c r="E89" s="295"/>
      <c r="F89" s="296">
        <f t="shared" si="2"/>
        <v>7.5999999999993406E-2</v>
      </c>
      <c r="G89" s="297"/>
      <c r="H89" s="297"/>
      <c r="I89" s="297"/>
      <c r="J89" s="297"/>
      <c r="K89" s="298"/>
      <c r="L89" s="296">
        <f t="shared" si="3"/>
        <v>0.51999999999999602</v>
      </c>
      <c r="M89" s="297"/>
      <c r="N89" s="297"/>
      <c r="O89" s="297"/>
      <c r="P89" s="297"/>
      <c r="Q89" s="298"/>
      <c r="R89" s="296">
        <f t="shared" si="4"/>
        <v>0.24699999999999989</v>
      </c>
      <c r="S89" s="297"/>
      <c r="T89" s="297"/>
      <c r="U89" s="297"/>
      <c r="V89" s="297"/>
      <c r="W89" s="298"/>
      <c r="X89" s="297">
        <f t="shared" si="5"/>
        <v>0.19400000000000261</v>
      </c>
      <c r="Y89" s="297"/>
      <c r="Z89" s="297"/>
      <c r="AA89" s="297"/>
      <c r="AB89" s="297"/>
      <c r="AC89" s="298"/>
    </row>
    <row r="90" spans="1:29" ht="18.75" customHeight="1">
      <c r="A90" s="292">
        <v>28</v>
      </c>
      <c r="B90" s="293"/>
      <c r="C90" s="294">
        <f t="shared" si="6"/>
        <v>100</v>
      </c>
      <c r="D90" s="295"/>
      <c r="E90" s="295"/>
      <c r="F90" s="296">
        <f t="shared" si="2"/>
        <v>0.37600000000000477</v>
      </c>
      <c r="G90" s="297"/>
      <c r="H90" s="297"/>
      <c r="I90" s="297"/>
      <c r="J90" s="297"/>
      <c r="K90" s="298"/>
      <c r="L90" s="296">
        <f t="shared" si="3"/>
        <v>0.33100000000000307</v>
      </c>
      <c r="M90" s="297"/>
      <c r="N90" s="297"/>
      <c r="O90" s="297"/>
      <c r="P90" s="297"/>
      <c r="Q90" s="298"/>
      <c r="R90" s="296">
        <f t="shared" si="4"/>
        <v>0.35500000000000398</v>
      </c>
      <c r="S90" s="297"/>
      <c r="T90" s="297"/>
      <c r="U90" s="297"/>
      <c r="V90" s="297"/>
      <c r="W90" s="298"/>
      <c r="X90" s="297">
        <f t="shared" si="5"/>
        <v>7.8000000000002956E-2</v>
      </c>
      <c r="Y90" s="297"/>
      <c r="Z90" s="297"/>
      <c r="AA90" s="297"/>
      <c r="AB90" s="297"/>
      <c r="AC90" s="298"/>
    </row>
    <row r="91" spans="1:29" ht="18.75" customHeight="1">
      <c r="A91" s="292">
        <v>29</v>
      </c>
      <c r="B91" s="293"/>
      <c r="C91" s="294">
        <f t="shared" si="6"/>
        <v>100</v>
      </c>
      <c r="D91" s="295"/>
      <c r="E91" s="295"/>
      <c r="F91" s="296">
        <f t="shared" si="2"/>
        <v>0.81200000000001182</v>
      </c>
      <c r="G91" s="297"/>
      <c r="H91" s="297"/>
      <c r="I91" s="297"/>
      <c r="J91" s="297"/>
      <c r="K91" s="298"/>
      <c r="L91" s="296">
        <f t="shared" si="3"/>
        <v>0.39300000000000068</v>
      </c>
      <c r="M91" s="297"/>
      <c r="N91" s="297"/>
      <c r="O91" s="297"/>
      <c r="P91" s="297"/>
      <c r="Q91" s="298"/>
      <c r="R91" s="296">
        <f t="shared" si="4"/>
        <v>0.81400000000000716</v>
      </c>
      <c r="S91" s="297"/>
      <c r="T91" s="297"/>
      <c r="U91" s="297"/>
      <c r="V91" s="297"/>
      <c r="W91" s="298"/>
      <c r="X91" s="297">
        <f t="shared" si="5"/>
        <v>7.9999999999998295E-2</v>
      </c>
      <c r="Y91" s="297"/>
      <c r="Z91" s="297"/>
      <c r="AA91" s="297"/>
      <c r="AB91" s="297"/>
      <c r="AC91" s="298"/>
    </row>
    <row r="92" spans="1:29" ht="18.75" customHeight="1">
      <c r="A92" s="285">
        <v>30</v>
      </c>
      <c r="B92" s="286"/>
      <c r="C92" s="287">
        <f t="shared" si="6"/>
        <v>100</v>
      </c>
      <c r="D92" s="288"/>
      <c r="E92" s="288"/>
      <c r="F92" s="289">
        <f t="shared" si="2"/>
        <v>0.81200000000001182</v>
      </c>
      <c r="G92" s="290"/>
      <c r="H92" s="290"/>
      <c r="I92" s="290"/>
      <c r="J92" s="290"/>
      <c r="K92" s="291"/>
      <c r="L92" s="289">
        <f t="shared" si="3"/>
        <v>0.39300000000000068</v>
      </c>
      <c r="M92" s="290"/>
      <c r="N92" s="290"/>
      <c r="O92" s="290"/>
      <c r="P92" s="290"/>
      <c r="Q92" s="291"/>
      <c r="R92" s="289">
        <f t="shared" si="4"/>
        <v>0.81400000000000716</v>
      </c>
      <c r="S92" s="290"/>
      <c r="T92" s="290"/>
      <c r="U92" s="290"/>
      <c r="V92" s="290"/>
      <c r="W92" s="291"/>
      <c r="X92" s="290">
        <f t="shared" si="5"/>
        <v>7.9999999999998295E-2</v>
      </c>
      <c r="Y92" s="290"/>
      <c r="Z92" s="290"/>
      <c r="AA92" s="290"/>
      <c r="AB92" s="290"/>
      <c r="AC92" s="291"/>
    </row>
    <row r="94" spans="1:29" ht="18.75" customHeight="1">
      <c r="A94" s="64" t="s">
        <v>51</v>
      </c>
      <c r="F94" s="64" t="s">
        <v>52</v>
      </c>
      <c r="G94" s="65" t="str">
        <f>F97</f>
        <v>Mr.Natthaphol Boonmee</v>
      </c>
      <c r="H94" s="66"/>
      <c r="I94" s="66"/>
      <c r="J94" s="66"/>
      <c r="K94" s="66"/>
      <c r="L94" s="66"/>
      <c r="M94" s="66"/>
      <c r="N94" s="66"/>
      <c r="O94" s="66"/>
    </row>
    <row r="97" spans="4:8" ht="18.75" customHeight="1">
      <c r="D97" s="67">
        <v>3</v>
      </c>
      <c r="E97" s="67"/>
      <c r="F97" s="68" t="s">
        <v>157</v>
      </c>
      <c r="G97" s="69"/>
      <c r="H97" s="33"/>
    </row>
    <row r="98" spans="4:8" ht="18.75" customHeight="1">
      <c r="D98" s="70">
        <v>11</v>
      </c>
      <c r="E98" s="70"/>
      <c r="F98" s="68" t="s">
        <v>54</v>
      </c>
      <c r="G98" s="69"/>
      <c r="H98" s="33"/>
    </row>
  </sheetData>
  <mergeCells count="466">
    <mergeCell ref="D7:J7"/>
    <mergeCell ref="Q3:R3"/>
    <mergeCell ref="T3:U3"/>
    <mergeCell ref="P1:U1"/>
    <mergeCell ref="P2:T2"/>
    <mergeCell ref="Z2:AD2"/>
    <mergeCell ref="G5:AC5"/>
    <mergeCell ref="G6:M6"/>
    <mergeCell ref="S6:W6"/>
    <mergeCell ref="AA6:AE6"/>
    <mergeCell ref="A1:K2"/>
    <mergeCell ref="A3:K3"/>
    <mergeCell ref="A4:K4"/>
    <mergeCell ref="A7:C7"/>
    <mergeCell ref="M7:Q7"/>
    <mergeCell ref="U7:V7"/>
    <mergeCell ref="X7:Y7"/>
    <mergeCell ref="AD7:AE7"/>
    <mergeCell ref="Z14:AD14"/>
    <mergeCell ref="A15:B15"/>
    <mergeCell ref="F15:J15"/>
    <mergeCell ref="K15:O15"/>
    <mergeCell ref="P15:T15"/>
    <mergeCell ref="U15:Y15"/>
    <mergeCell ref="Z15:AD15"/>
    <mergeCell ref="O8:AC8"/>
    <mergeCell ref="A13:B13"/>
    <mergeCell ref="F13:AD13"/>
    <mergeCell ref="A14:B14"/>
    <mergeCell ref="F14:J14"/>
    <mergeCell ref="K14:O14"/>
    <mergeCell ref="P14:T14"/>
    <mergeCell ref="U14:Y14"/>
    <mergeCell ref="C13:E13"/>
    <mergeCell ref="C14:E14"/>
    <mergeCell ref="C15:E15"/>
    <mergeCell ref="Z16:AD16"/>
    <mergeCell ref="A17:B17"/>
    <mergeCell ref="F17:J17"/>
    <mergeCell ref="K17:O17"/>
    <mergeCell ref="P17:T17"/>
    <mergeCell ref="U17:Y17"/>
    <mergeCell ref="Z17:AD17"/>
    <mergeCell ref="A16:B16"/>
    <mergeCell ref="F16:J16"/>
    <mergeCell ref="K16:O16"/>
    <mergeCell ref="P16:T16"/>
    <mergeCell ref="U16:Y16"/>
    <mergeCell ref="C16:E16"/>
    <mergeCell ref="C17:E17"/>
    <mergeCell ref="Z18:AD18"/>
    <mergeCell ref="A19:B19"/>
    <mergeCell ref="F19:J19"/>
    <mergeCell ref="K19:O19"/>
    <mergeCell ref="P19:T19"/>
    <mergeCell ref="U19:Y19"/>
    <mergeCell ref="Z19:AD19"/>
    <mergeCell ref="A18:B18"/>
    <mergeCell ref="F18:J18"/>
    <mergeCell ref="K18:O18"/>
    <mergeCell ref="P18:T18"/>
    <mergeCell ref="U18:Y18"/>
    <mergeCell ref="C18:E18"/>
    <mergeCell ref="C19:E19"/>
    <mergeCell ref="Z20:AD20"/>
    <mergeCell ref="A21:B21"/>
    <mergeCell ref="F21:J21"/>
    <mergeCell ref="K21:O21"/>
    <mergeCell ref="P21:T21"/>
    <mergeCell ref="U21:Y21"/>
    <mergeCell ref="Z21:AD21"/>
    <mergeCell ref="A20:B20"/>
    <mergeCell ref="F20:J20"/>
    <mergeCell ref="K20:O20"/>
    <mergeCell ref="P20:T20"/>
    <mergeCell ref="U20:Y20"/>
    <mergeCell ref="C20:E20"/>
    <mergeCell ref="C21:E21"/>
    <mergeCell ref="Z22:AD22"/>
    <mergeCell ref="A23:B23"/>
    <mergeCell ref="F23:J23"/>
    <mergeCell ref="K23:O23"/>
    <mergeCell ref="P23:T23"/>
    <mergeCell ref="U23:Y23"/>
    <mergeCell ref="Z23:AD23"/>
    <mergeCell ref="A22:B22"/>
    <mergeCell ref="F22:J22"/>
    <mergeCell ref="K22:O22"/>
    <mergeCell ref="P22:T22"/>
    <mergeCell ref="U22:Y22"/>
    <mergeCell ref="C22:E22"/>
    <mergeCell ref="C23:E23"/>
    <mergeCell ref="Z24:AD24"/>
    <mergeCell ref="A25:B25"/>
    <mergeCell ref="F25:J25"/>
    <mergeCell ref="K25:O25"/>
    <mergeCell ref="P25:T25"/>
    <mergeCell ref="U25:Y25"/>
    <mergeCell ref="Z25:AD25"/>
    <mergeCell ref="A24:B24"/>
    <mergeCell ref="F24:J24"/>
    <mergeCell ref="K24:O24"/>
    <mergeCell ref="P24:T24"/>
    <mergeCell ref="U24:Y24"/>
    <mergeCell ref="C24:E24"/>
    <mergeCell ref="C25:E25"/>
    <mergeCell ref="Z26:AD26"/>
    <mergeCell ref="A27:B27"/>
    <mergeCell ref="F27:J27"/>
    <mergeCell ref="K27:O27"/>
    <mergeCell ref="P27:T27"/>
    <mergeCell ref="U27:Y27"/>
    <mergeCell ref="Z27:AD27"/>
    <mergeCell ref="A26:B26"/>
    <mergeCell ref="F26:J26"/>
    <mergeCell ref="K26:O26"/>
    <mergeCell ref="P26:T26"/>
    <mergeCell ref="U26:Y26"/>
    <mergeCell ref="C26:E26"/>
    <mergeCell ref="C27:E27"/>
    <mergeCell ref="Z28:AD28"/>
    <mergeCell ref="A29:B29"/>
    <mergeCell ref="F29:J29"/>
    <mergeCell ref="K29:O29"/>
    <mergeCell ref="P29:T29"/>
    <mergeCell ref="U29:Y29"/>
    <mergeCell ref="Z29:AD29"/>
    <mergeCell ref="A28:B28"/>
    <mergeCell ref="F28:J28"/>
    <mergeCell ref="K28:O28"/>
    <mergeCell ref="P28:T28"/>
    <mergeCell ref="U28:Y28"/>
    <mergeCell ref="C28:E28"/>
    <mergeCell ref="C29:E29"/>
    <mergeCell ref="Z30:AD30"/>
    <mergeCell ref="A31:B31"/>
    <mergeCell ref="F31:J31"/>
    <mergeCell ref="K31:O31"/>
    <mergeCell ref="P31:T31"/>
    <mergeCell ref="U31:Y31"/>
    <mergeCell ref="Z31:AD31"/>
    <mergeCell ref="A30:B30"/>
    <mergeCell ref="F30:J30"/>
    <mergeCell ref="K30:O30"/>
    <mergeCell ref="P30:T30"/>
    <mergeCell ref="U30:Y30"/>
    <mergeCell ref="C30:E30"/>
    <mergeCell ref="C31:E31"/>
    <mergeCell ref="Z32:AD32"/>
    <mergeCell ref="A33:B33"/>
    <mergeCell ref="F33:J33"/>
    <mergeCell ref="K33:O33"/>
    <mergeCell ref="P33:T33"/>
    <mergeCell ref="U33:Y33"/>
    <mergeCell ref="Z33:AD33"/>
    <mergeCell ref="A32:B32"/>
    <mergeCell ref="F32:J32"/>
    <mergeCell ref="K32:O32"/>
    <mergeCell ref="P32:T32"/>
    <mergeCell ref="U32:Y32"/>
    <mergeCell ref="C32:E32"/>
    <mergeCell ref="C33:E33"/>
    <mergeCell ref="Z34:AD34"/>
    <mergeCell ref="A35:B35"/>
    <mergeCell ref="F35:J35"/>
    <mergeCell ref="K35:O35"/>
    <mergeCell ref="P35:T35"/>
    <mergeCell ref="U35:Y35"/>
    <mergeCell ref="Z35:AD35"/>
    <mergeCell ref="A34:B34"/>
    <mergeCell ref="F34:J34"/>
    <mergeCell ref="K34:O34"/>
    <mergeCell ref="P34:T34"/>
    <mergeCell ref="U34:Y34"/>
    <mergeCell ref="C34:E34"/>
    <mergeCell ref="C35:E35"/>
    <mergeCell ref="Z36:AD36"/>
    <mergeCell ref="A37:B37"/>
    <mergeCell ref="F37:J37"/>
    <mergeCell ref="K37:O37"/>
    <mergeCell ref="P37:T37"/>
    <mergeCell ref="U37:Y37"/>
    <mergeCell ref="Z37:AD37"/>
    <mergeCell ref="A36:B36"/>
    <mergeCell ref="F36:J36"/>
    <mergeCell ref="K36:O36"/>
    <mergeCell ref="P36:T36"/>
    <mergeCell ref="U36:Y36"/>
    <mergeCell ref="C36:E36"/>
    <mergeCell ref="C37:E37"/>
    <mergeCell ref="Z38:AD38"/>
    <mergeCell ref="A39:B39"/>
    <mergeCell ref="F39:J39"/>
    <mergeCell ref="K39:O39"/>
    <mergeCell ref="P39:T39"/>
    <mergeCell ref="U39:Y39"/>
    <mergeCell ref="Z39:AD39"/>
    <mergeCell ref="A38:B38"/>
    <mergeCell ref="F38:J38"/>
    <mergeCell ref="K38:O38"/>
    <mergeCell ref="P38:T38"/>
    <mergeCell ref="U38:Y38"/>
    <mergeCell ref="C38:E38"/>
    <mergeCell ref="C39:E39"/>
    <mergeCell ref="Z40:AD40"/>
    <mergeCell ref="A41:B41"/>
    <mergeCell ref="F41:J41"/>
    <mergeCell ref="K41:O41"/>
    <mergeCell ref="P41:T41"/>
    <mergeCell ref="U41:Y41"/>
    <mergeCell ref="Z41:AD41"/>
    <mergeCell ref="A40:B40"/>
    <mergeCell ref="F40:J40"/>
    <mergeCell ref="K40:O40"/>
    <mergeCell ref="P40:T40"/>
    <mergeCell ref="U40:Y40"/>
    <mergeCell ref="C40:E40"/>
    <mergeCell ref="C41:E41"/>
    <mergeCell ref="Z42:AD42"/>
    <mergeCell ref="A43:B43"/>
    <mergeCell ref="F43:J43"/>
    <mergeCell ref="K43:O43"/>
    <mergeCell ref="P43:T43"/>
    <mergeCell ref="U43:Y43"/>
    <mergeCell ref="Z43:AD43"/>
    <mergeCell ref="A42:B42"/>
    <mergeCell ref="F42:J42"/>
    <mergeCell ref="K42:O42"/>
    <mergeCell ref="P42:T42"/>
    <mergeCell ref="U42:Y42"/>
    <mergeCell ref="C42:E42"/>
    <mergeCell ref="C43:E43"/>
    <mergeCell ref="F46:J46"/>
    <mergeCell ref="X49:Z49"/>
    <mergeCell ref="X50:Z50"/>
    <mergeCell ref="X51:Z51"/>
    <mergeCell ref="D53:AB53"/>
    <mergeCell ref="Z44:AD44"/>
    <mergeCell ref="A45:B45"/>
    <mergeCell ref="F45:J45"/>
    <mergeCell ref="K45:O45"/>
    <mergeCell ref="P45:T45"/>
    <mergeCell ref="U45:Y45"/>
    <mergeCell ref="Z45:AD45"/>
    <mergeCell ref="A44:B44"/>
    <mergeCell ref="F44:J44"/>
    <mergeCell ref="K44:O44"/>
    <mergeCell ref="P44:T44"/>
    <mergeCell ref="U44:Y44"/>
    <mergeCell ref="C44:E44"/>
    <mergeCell ref="C45:E45"/>
    <mergeCell ref="A46:E46"/>
    <mergeCell ref="D54:H54"/>
    <mergeCell ref="I54:M54"/>
    <mergeCell ref="N54:R54"/>
    <mergeCell ref="S54:W54"/>
    <mergeCell ref="X54:AB54"/>
    <mergeCell ref="D55:H55"/>
    <mergeCell ref="I55:M55"/>
    <mergeCell ref="N55:R55"/>
    <mergeCell ref="S55:W55"/>
    <mergeCell ref="X55:AB55"/>
    <mergeCell ref="D56:H56"/>
    <mergeCell ref="I56:M56"/>
    <mergeCell ref="N56:R56"/>
    <mergeCell ref="S56:W56"/>
    <mergeCell ref="X56:AB56"/>
    <mergeCell ref="D57:H57"/>
    <mergeCell ref="I57:M57"/>
    <mergeCell ref="N57:R57"/>
    <mergeCell ref="S57:W57"/>
    <mergeCell ref="X57:AB57"/>
    <mergeCell ref="A62:B62"/>
    <mergeCell ref="C62:E62"/>
    <mergeCell ref="F62:K62"/>
    <mergeCell ref="L62:Q62"/>
    <mergeCell ref="R62:W62"/>
    <mergeCell ref="X62:AC62"/>
    <mergeCell ref="D58:H58"/>
    <mergeCell ref="I58:M58"/>
    <mergeCell ref="N58:R58"/>
    <mergeCell ref="S58:W58"/>
    <mergeCell ref="X58:AB58"/>
    <mergeCell ref="A61:B61"/>
    <mergeCell ref="C61:E61"/>
    <mergeCell ref="F61:AC61"/>
    <mergeCell ref="A64:B64"/>
    <mergeCell ref="C64:E64"/>
    <mergeCell ref="F64:K64"/>
    <mergeCell ref="L64:Q64"/>
    <mergeCell ref="R64:W64"/>
    <mergeCell ref="X64:AC64"/>
    <mergeCell ref="A63:B63"/>
    <mergeCell ref="C63:E63"/>
    <mergeCell ref="F63:K63"/>
    <mergeCell ref="L63:Q63"/>
    <mergeCell ref="R63:W63"/>
    <mergeCell ref="X63:AC63"/>
    <mergeCell ref="A66:B66"/>
    <mergeCell ref="C66:E66"/>
    <mergeCell ref="F66:K66"/>
    <mergeCell ref="L66:Q66"/>
    <mergeCell ref="R66:W66"/>
    <mergeCell ref="X66:AC66"/>
    <mergeCell ref="A65:B65"/>
    <mergeCell ref="C65:E65"/>
    <mergeCell ref="F65:K65"/>
    <mergeCell ref="L65:Q65"/>
    <mergeCell ref="R65:W65"/>
    <mergeCell ref="X65:AC65"/>
    <mergeCell ref="A68:B68"/>
    <mergeCell ref="C68:E68"/>
    <mergeCell ref="F68:K68"/>
    <mergeCell ref="L68:Q68"/>
    <mergeCell ref="R68:W68"/>
    <mergeCell ref="X68:AC68"/>
    <mergeCell ref="A67:B67"/>
    <mergeCell ref="C67:E67"/>
    <mergeCell ref="F67:K67"/>
    <mergeCell ref="L67:Q67"/>
    <mergeCell ref="R67:W67"/>
    <mergeCell ref="X67:AC67"/>
    <mergeCell ref="A70:B70"/>
    <mergeCell ref="C70:E70"/>
    <mergeCell ref="F70:K70"/>
    <mergeCell ref="L70:Q70"/>
    <mergeCell ref="R70:W70"/>
    <mergeCell ref="X70:AC70"/>
    <mergeCell ref="A69:B69"/>
    <mergeCell ref="C69:E69"/>
    <mergeCell ref="F69:K69"/>
    <mergeCell ref="L69:Q69"/>
    <mergeCell ref="R69:W69"/>
    <mergeCell ref="X69:AC69"/>
    <mergeCell ref="A72:B72"/>
    <mergeCell ref="C72:E72"/>
    <mergeCell ref="F72:K72"/>
    <mergeCell ref="L72:Q72"/>
    <mergeCell ref="R72:W72"/>
    <mergeCell ref="X72:AC72"/>
    <mergeCell ref="A71:B71"/>
    <mergeCell ref="C71:E71"/>
    <mergeCell ref="F71:K71"/>
    <mergeCell ref="L71:Q71"/>
    <mergeCell ref="R71:W71"/>
    <mergeCell ref="X71:AC71"/>
    <mergeCell ref="A74:B74"/>
    <mergeCell ref="C74:E74"/>
    <mergeCell ref="F74:K74"/>
    <mergeCell ref="L74:Q74"/>
    <mergeCell ref="R74:W74"/>
    <mergeCell ref="X74:AC74"/>
    <mergeCell ref="A73:B73"/>
    <mergeCell ref="C73:E73"/>
    <mergeCell ref="F73:K73"/>
    <mergeCell ref="L73:Q73"/>
    <mergeCell ref="R73:W73"/>
    <mergeCell ref="X73:AC73"/>
    <mergeCell ref="A76:B76"/>
    <mergeCell ref="C76:E76"/>
    <mergeCell ref="F76:K76"/>
    <mergeCell ref="L76:Q76"/>
    <mergeCell ref="R76:W76"/>
    <mergeCell ref="X76:AC76"/>
    <mergeCell ref="A75:B75"/>
    <mergeCell ref="C75:E75"/>
    <mergeCell ref="F75:K75"/>
    <mergeCell ref="L75:Q75"/>
    <mergeCell ref="R75:W75"/>
    <mergeCell ref="X75:AC75"/>
    <mergeCell ref="A78:B78"/>
    <mergeCell ref="C78:E78"/>
    <mergeCell ref="F78:K78"/>
    <mergeCell ref="L78:Q78"/>
    <mergeCell ref="R78:W78"/>
    <mergeCell ref="X78:AC78"/>
    <mergeCell ref="A77:B77"/>
    <mergeCell ref="C77:E77"/>
    <mergeCell ref="F77:K77"/>
    <mergeCell ref="L77:Q77"/>
    <mergeCell ref="R77:W77"/>
    <mergeCell ref="X77:AC77"/>
    <mergeCell ref="A80:B80"/>
    <mergeCell ref="C80:E80"/>
    <mergeCell ref="F80:K80"/>
    <mergeCell ref="L80:Q80"/>
    <mergeCell ref="R80:W80"/>
    <mergeCell ref="X80:AC80"/>
    <mergeCell ref="A79:B79"/>
    <mergeCell ref="C79:E79"/>
    <mergeCell ref="F79:K79"/>
    <mergeCell ref="L79:Q79"/>
    <mergeCell ref="R79:W79"/>
    <mergeCell ref="X79:AC79"/>
    <mergeCell ref="A82:B82"/>
    <mergeCell ref="C82:E82"/>
    <mergeCell ref="F82:K82"/>
    <mergeCell ref="L82:Q82"/>
    <mergeCell ref="R82:W82"/>
    <mergeCell ref="X82:AC82"/>
    <mergeCell ref="A81:B81"/>
    <mergeCell ref="C81:E81"/>
    <mergeCell ref="F81:K81"/>
    <mergeCell ref="L81:Q81"/>
    <mergeCell ref="R81:W81"/>
    <mergeCell ref="X81:AC81"/>
    <mergeCell ref="A84:B84"/>
    <mergeCell ref="C84:E84"/>
    <mergeCell ref="F84:K84"/>
    <mergeCell ref="L84:Q84"/>
    <mergeCell ref="R84:W84"/>
    <mergeCell ref="X84:AC84"/>
    <mergeCell ref="A83:B83"/>
    <mergeCell ref="C83:E83"/>
    <mergeCell ref="F83:K83"/>
    <mergeCell ref="L83:Q83"/>
    <mergeCell ref="R83:W83"/>
    <mergeCell ref="X83:AC83"/>
    <mergeCell ref="A86:B86"/>
    <mergeCell ref="C86:E86"/>
    <mergeCell ref="F86:K86"/>
    <mergeCell ref="L86:Q86"/>
    <mergeCell ref="R86:W86"/>
    <mergeCell ref="X86:AC86"/>
    <mergeCell ref="A85:B85"/>
    <mergeCell ref="C85:E85"/>
    <mergeCell ref="F85:K85"/>
    <mergeCell ref="L85:Q85"/>
    <mergeCell ref="R85:W85"/>
    <mergeCell ref="X85:AC85"/>
    <mergeCell ref="A88:B88"/>
    <mergeCell ref="C88:E88"/>
    <mergeCell ref="F88:K88"/>
    <mergeCell ref="L88:Q88"/>
    <mergeCell ref="R88:W88"/>
    <mergeCell ref="X88:AC88"/>
    <mergeCell ref="A87:B87"/>
    <mergeCell ref="C87:E87"/>
    <mergeCell ref="F87:K87"/>
    <mergeCell ref="L87:Q87"/>
    <mergeCell ref="R87:W87"/>
    <mergeCell ref="X87:AC87"/>
    <mergeCell ref="A90:B90"/>
    <mergeCell ref="C90:E90"/>
    <mergeCell ref="F90:K90"/>
    <mergeCell ref="L90:Q90"/>
    <mergeCell ref="R90:W90"/>
    <mergeCell ref="X90:AC90"/>
    <mergeCell ref="A89:B89"/>
    <mergeCell ref="A92:B92"/>
    <mergeCell ref="C92:E92"/>
    <mergeCell ref="F92:K92"/>
    <mergeCell ref="L92:Q92"/>
    <mergeCell ref="R92:W92"/>
    <mergeCell ref="X92:AC92"/>
    <mergeCell ref="A91:B91"/>
    <mergeCell ref="C91:E91"/>
    <mergeCell ref="F91:K91"/>
    <mergeCell ref="L91:Q91"/>
    <mergeCell ref="R91:W91"/>
    <mergeCell ref="X91:AC91"/>
    <mergeCell ref="C89:E89"/>
    <mergeCell ref="F89:K89"/>
    <mergeCell ref="L89:Q89"/>
    <mergeCell ref="R89:W89"/>
    <mergeCell ref="X89:AC89"/>
  </mergeCells>
  <pageMargins left="0.19685039370078741" right="0.19685039370078741" top="0.74803149606299213" bottom="0.15748031496062992" header="0.31496062992125984" footer="0.31496062992125984"/>
  <pageSetup paperSize="9" orientation="portrait" horizontalDpi="360" verticalDpi="360" r:id="rId1"/>
  <headerFooter>
    <oddFooter>&amp;LPage &amp;P of &amp;N&amp;R&amp;"Gulim,Regular"&amp;10SP-FMT-04-01 Rev.0
Effective date 10-Nov-2015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114300</xdr:rowOff>
                  </from>
                  <to>
                    <xdr:col>23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95250</xdr:rowOff>
                  </from>
                  <to>
                    <xdr:col>15</xdr:col>
                    <xdr:colOff>190500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7</xdr:row>
                    <xdr:rowOff>104775</xdr:rowOff>
                  </from>
                  <to>
                    <xdr:col>6</xdr:col>
                    <xdr:colOff>190500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7</xdr:row>
                    <xdr:rowOff>104775</xdr:rowOff>
                  </from>
                  <to>
                    <xdr:col>10</xdr:col>
                    <xdr:colOff>190500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114300</xdr:rowOff>
                  </from>
                  <to>
                    <xdr:col>23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95250</xdr:rowOff>
                  </from>
                  <to>
                    <xdr:col>15</xdr:col>
                    <xdr:colOff>190500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F98"/>
  <sheetViews>
    <sheetView view="pageBreakPreview" topLeftCell="A51" zoomScaleNormal="100" zoomScaleSheetLayoutView="100" workbookViewId="0">
      <selection activeCell="AD86" sqref="AD86"/>
    </sheetView>
  </sheetViews>
  <sheetFormatPr defaultColWidth="7.5703125" defaultRowHeight="18.75" customHeight="1"/>
  <cols>
    <col min="1" max="31" width="3.140625" style="1" customWidth="1"/>
    <col min="32" max="32" width="3.140625" style="225" customWidth="1"/>
    <col min="33" max="73" width="3.140625" style="1" customWidth="1"/>
    <col min="74" max="176" width="7.5703125" style="1"/>
    <col min="177" max="177" width="1.5703125" style="1" customWidth="1"/>
    <col min="178" max="181" width="3.5703125" style="1" customWidth="1"/>
    <col min="182" max="185" width="5.42578125" style="1" customWidth="1"/>
    <col min="186" max="201" width="4" style="1" customWidth="1"/>
    <col min="202" max="203" width="3.42578125" style="1" customWidth="1"/>
    <col min="204" max="241" width="3.5703125" style="1" customWidth="1"/>
    <col min="242" max="432" width="7.5703125" style="1"/>
    <col min="433" max="433" width="1.5703125" style="1" customWidth="1"/>
    <col min="434" max="437" width="3.5703125" style="1" customWidth="1"/>
    <col min="438" max="441" width="5.42578125" style="1" customWidth="1"/>
    <col min="442" max="457" width="4" style="1" customWidth="1"/>
    <col min="458" max="459" width="3.42578125" style="1" customWidth="1"/>
    <col min="460" max="497" width="3.5703125" style="1" customWidth="1"/>
    <col min="498" max="688" width="7.5703125" style="1"/>
    <col min="689" max="689" width="1.5703125" style="1" customWidth="1"/>
    <col min="690" max="693" width="3.5703125" style="1" customWidth="1"/>
    <col min="694" max="697" width="5.42578125" style="1" customWidth="1"/>
    <col min="698" max="713" width="4" style="1" customWidth="1"/>
    <col min="714" max="715" width="3.42578125" style="1" customWidth="1"/>
    <col min="716" max="753" width="3.5703125" style="1" customWidth="1"/>
    <col min="754" max="944" width="7.5703125" style="1"/>
    <col min="945" max="945" width="1.5703125" style="1" customWidth="1"/>
    <col min="946" max="949" width="3.5703125" style="1" customWidth="1"/>
    <col min="950" max="953" width="5.42578125" style="1" customWidth="1"/>
    <col min="954" max="969" width="4" style="1" customWidth="1"/>
    <col min="970" max="971" width="3.42578125" style="1" customWidth="1"/>
    <col min="972" max="1009" width="3.5703125" style="1" customWidth="1"/>
    <col min="1010" max="1200" width="7.5703125" style="1"/>
    <col min="1201" max="1201" width="1.5703125" style="1" customWidth="1"/>
    <col min="1202" max="1205" width="3.5703125" style="1" customWidth="1"/>
    <col min="1206" max="1209" width="5.42578125" style="1" customWidth="1"/>
    <col min="1210" max="1225" width="4" style="1" customWidth="1"/>
    <col min="1226" max="1227" width="3.42578125" style="1" customWidth="1"/>
    <col min="1228" max="1265" width="3.5703125" style="1" customWidth="1"/>
    <col min="1266" max="1456" width="7.5703125" style="1"/>
    <col min="1457" max="1457" width="1.5703125" style="1" customWidth="1"/>
    <col min="1458" max="1461" width="3.5703125" style="1" customWidth="1"/>
    <col min="1462" max="1465" width="5.42578125" style="1" customWidth="1"/>
    <col min="1466" max="1481" width="4" style="1" customWidth="1"/>
    <col min="1482" max="1483" width="3.42578125" style="1" customWidth="1"/>
    <col min="1484" max="1521" width="3.5703125" style="1" customWidth="1"/>
    <col min="1522" max="1712" width="7.5703125" style="1"/>
    <col min="1713" max="1713" width="1.5703125" style="1" customWidth="1"/>
    <col min="1714" max="1717" width="3.5703125" style="1" customWidth="1"/>
    <col min="1718" max="1721" width="5.42578125" style="1" customWidth="1"/>
    <col min="1722" max="1737" width="4" style="1" customWidth="1"/>
    <col min="1738" max="1739" width="3.42578125" style="1" customWidth="1"/>
    <col min="1740" max="1777" width="3.5703125" style="1" customWidth="1"/>
    <col min="1778" max="1968" width="7.5703125" style="1"/>
    <col min="1969" max="1969" width="1.5703125" style="1" customWidth="1"/>
    <col min="1970" max="1973" width="3.5703125" style="1" customWidth="1"/>
    <col min="1974" max="1977" width="5.42578125" style="1" customWidth="1"/>
    <col min="1978" max="1993" width="4" style="1" customWidth="1"/>
    <col min="1994" max="1995" width="3.42578125" style="1" customWidth="1"/>
    <col min="1996" max="2033" width="3.5703125" style="1" customWidth="1"/>
    <col min="2034" max="2224" width="7.5703125" style="1"/>
    <col min="2225" max="2225" width="1.5703125" style="1" customWidth="1"/>
    <col min="2226" max="2229" width="3.5703125" style="1" customWidth="1"/>
    <col min="2230" max="2233" width="5.42578125" style="1" customWidth="1"/>
    <col min="2234" max="2249" width="4" style="1" customWidth="1"/>
    <col min="2250" max="2251" width="3.42578125" style="1" customWidth="1"/>
    <col min="2252" max="2289" width="3.5703125" style="1" customWidth="1"/>
    <col min="2290" max="2480" width="7.5703125" style="1"/>
    <col min="2481" max="2481" width="1.5703125" style="1" customWidth="1"/>
    <col min="2482" max="2485" width="3.5703125" style="1" customWidth="1"/>
    <col min="2486" max="2489" width="5.42578125" style="1" customWidth="1"/>
    <col min="2490" max="2505" width="4" style="1" customWidth="1"/>
    <col min="2506" max="2507" width="3.42578125" style="1" customWidth="1"/>
    <col min="2508" max="2545" width="3.5703125" style="1" customWidth="1"/>
    <col min="2546" max="2736" width="7.5703125" style="1"/>
    <col min="2737" max="2737" width="1.5703125" style="1" customWidth="1"/>
    <col min="2738" max="2741" width="3.5703125" style="1" customWidth="1"/>
    <col min="2742" max="2745" width="5.42578125" style="1" customWidth="1"/>
    <col min="2746" max="2761" width="4" style="1" customWidth="1"/>
    <col min="2762" max="2763" width="3.42578125" style="1" customWidth="1"/>
    <col min="2764" max="2801" width="3.5703125" style="1" customWidth="1"/>
    <col min="2802" max="2992" width="7.5703125" style="1"/>
    <col min="2993" max="2993" width="1.5703125" style="1" customWidth="1"/>
    <col min="2994" max="2997" width="3.5703125" style="1" customWidth="1"/>
    <col min="2998" max="3001" width="5.42578125" style="1" customWidth="1"/>
    <col min="3002" max="3017" width="4" style="1" customWidth="1"/>
    <col min="3018" max="3019" width="3.42578125" style="1" customWidth="1"/>
    <col min="3020" max="3057" width="3.5703125" style="1" customWidth="1"/>
    <col min="3058" max="3248" width="7.5703125" style="1"/>
    <col min="3249" max="3249" width="1.5703125" style="1" customWidth="1"/>
    <col min="3250" max="3253" width="3.5703125" style="1" customWidth="1"/>
    <col min="3254" max="3257" width="5.42578125" style="1" customWidth="1"/>
    <col min="3258" max="3273" width="4" style="1" customWidth="1"/>
    <col min="3274" max="3275" width="3.42578125" style="1" customWidth="1"/>
    <col min="3276" max="3313" width="3.5703125" style="1" customWidth="1"/>
    <col min="3314" max="3504" width="7.5703125" style="1"/>
    <col min="3505" max="3505" width="1.5703125" style="1" customWidth="1"/>
    <col min="3506" max="3509" width="3.5703125" style="1" customWidth="1"/>
    <col min="3510" max="3513" width="5.42578125" style="1" customWidth="1"/>
    <col min="3514" max="3529" width="4" style="1" customWidth="1"/>
    <col min="3530" max="3531" width="3.42578125" style="1" customWidth="1"/>
    <col min="3532" max="3569" width="3.5703125" style="1" customWidth="1"/>
    <col min="3570" max="3760" width="7.5703125" style="1"/>
    <col min="3761" max="3761" width="1.5703125" style="1" customWidth="1"/>
    <col min="3762" max="3765" width="3.5703125" style="1" customWidth="1"/>
    <col min="3766" max="3769" width="5.42578125" style="1" customWidth="1"/>
    <col min="3770" max="3785" width="4" style="1" customWidth="1"/>
    <col min="3786" max="3787" width="3.42578125" style="1" customWidth="1"/>
    <col min="3788" max="3825" width="3.5703125" style="1" customWidth="1"/>
    <col min="3826" max="4016" width="7.5703125" style="1"/>
    <col min="4017" max="4017" width="1.5703125" style="1" customWidth="1"/>
    <col min="4018" max="4021" width="3.5703125" style="1" customWidth="1"/>
    <col min="4022" max="4025" width="5.42578125" style="1" customWidth="1"/>
    <col min="4026" max="4041" width="4" style="1" customWidth="1"/>
    <col min="4042" max="4043" width="3.42578125" style="1" customWidth="1"/>
    <col min="4044" max="4081" width="3.5703125" style="1" customWidth="1"/>
    <col min="4082" max="4272" width="7.5703125" style="1"/>
    <col min="4273" max="4273" width="1.5703125" style="1" customWidth="1"/>
    <col min="4274" max="4277" width="3.5703125" style="1" customWidth="1"/>
    <col min="4278" max="4281" width="5.42578125" style="1" customWidth="1"/>
    <col min="4282" max="4297" width="4" style="1" customWidth="1"/>
    <col min="4298" max="4299" width="3.42578125" style="1" customWidth="1"/>
    <col min="4300" max="4337" width="3.5703125" style="1" customWidth="1"/>
    <col min="4338" max="4528" width="7.5703125" style="1"/>
    <col min="4529" max="4529" width="1.5703125" style="1" customWidth="1"/>
    <col min="4530" max="4533" width="3.5703125" style="1" customWidth="1"/>
    <col min="4534" max="4537" width="5.42578125" style="1" customWidth="1"/>
    <col min="4538" max="4553" width="4" style="1" customWidth="1"/>
    <col min="4554" max="4555" width="3.42578125" style="1" customWidth="1"/>
    <col min="4556" max="4593" width="3.5703125" style="1" customWidth="1"/>
    <col min="4594" max="4784" width="7.5703125" style="1"/>
    <col min="4785" max="4785" width="1.5703125" style="1" customWidth="1"/>
    <col min="4786" max="4789" width="3.5703125" style="1" customWidth="1"/>
    <col min="4790" max="4793" width="5.42578125" style="1" customWidth="1"/>
    <col min="4794" max="4809" width="4" style="1" customWidth="1"/>
    <col min="4810" max="4811" width="3.42578125" style="1" customWidth="1"/>
    <col min="4812" max="4849" width="3.5703125" style="1" customWidth="1"/>
    <col min="4850" max="5040" width="7.5703125" style="1"/>
    <col min="5041" max="5041" width="1.5703125" style="1" customWidth="1"/>
    <col min="5042" max="5045" width="3.5703125" style="1" customWidth="1"/>
    <col min="5046" max="5049" width="5.42578125" style="1" customWidth="1"/>
    <col min="5050" max="5065" width="4" style="1" customWidth="1"/>
    <col min="5066" max="5067" width="3.42578125" style="1" customWidth="1"/>
    <col min="5068" max="5105" width="3.5703125" style="1" customWidth="1"/>
    <col min="5106" max="5296" width="7.5703125" style="1"/>
    <col min="5297" max="5297" width="1.5703125" style="1" customWidth="1"/>
    <col min="5298" max="5301" width="3.5703125" style="1" customWidth="1"/>
    <col min="5302" max="5305" width="5.42578125" style="1" customWidth="1"/>
    <col min="5306" max="5321" width="4" style="1" customWidth="1"/>
    <col min="5322" max="5323" width="3.42578125" style="1" customWidth="1"/>
    <col min="5324" max="5361" width="3.5703125" style="1" customWidth="1"/>
    <col min="5362" max="5552" width="7.5703125" style="1"/>
    <col min="5553" max="5553" width="1.5703125" style="1" customWidth="1"/>
    <col min="5554" max="5557" width="3.5703125" style="1" customWidth="1"/>
    <col min="5558" max="5561" width="5.42578125" style="1" customWidth="1"/>
    <col min="5562" max="5577" width="4" style="1" customWidth="1"/>
    <col min="5578" max="5579" width="3.42578125" style="1" customWidth="1"/>
    <col min="5580" max="5617" width="3.5703125" style="1" customWidth="1"/>
    <col min="5618" max="5808" width="7.5703125" style="1"/>
    <col min="5809" max="5809" width="1.5703125" style="1" customWidth="1"/>
    <col min="5810" max="5813" width="3.5703125" style="1" customWidth="1"/>
    <col min="5814" max="5817" width="5.42578125" style="1" customWidth="1"/>
    <col min="5818" max="5833" width="4" style="1" customWidth="1"/>
    <col min="5834" max="5835" width="3.42578125" style="1" customWidth="1"/>
    <col min="5836" max="5873" width="3.5703125" style="1" customWidth="1"/>
    <col min="5874" max="6064" width="7.5703125" style="1"/>
    <col min="6065" max="6065" width="1.5703125" style="1" customWidth="1"/>
    <col min="6066" max="6069" width="3.5703125" style="1" customWidth="1"/>
    <col min="6070" max="6073" width="5.42578125" style="1" customWidth="1"/>
    <col min="6074" max="6089" width="4" style="1" customWidth="1"/>
    <col min="6090" max="6091" width="3.42578125" style="1" customWidth="1"/>
    <col min="6092" max="6129" width="3.5703125" style="1" customWidth="1"/>
    <col min="6130" max="6320" width="7.5703125" style="1"/>
    <col min="6321" max="6321" width="1.5703125" style="1" customWidth="1"/>
    <col min="6322" max="6325" width="3.5703125" style="1" customWidth="1"/>
    <col min="6326" max="6329" width="5.42578125" style="1" customWidth="1"/>
    <col min="6330" max="6345" width="4" style="1" customWidth="1"/>
    <col min="6346" max="6347" width="3.42578125" style="1" customWidth="1"/>
    <col min="6348" max="6385" width="3.5703125" style="1" customWidth="1"/>
    <col min="6386" max="6576" width="7.5703125" style="1"/>
    <col min="6577" max="6577" width="1.5703125" style="1" customWidth="1"/>
    <col min="6578" max="6581" width="3.5703125" style="1" customWidth="1"/>
    <col min="6582" max="6585" width="5.42578125" style="1" customWidth="1"/>
    <col min="6586" max="6601" width="4" style="1" customWidth="1"/>
    <col min="6602" max="6603" width="3.42578125" style="1" customWidth="1"/>
    <col min="6604" max="6641" width="3.5703125" style="1" customWidth="1"/>
    <col min="6642" max="6832" width="7.5703125" style="1"/>
    <col min="6833" max="6833" width="1.5703125" style="1" customWidth="1"/>
    <col min="6834" max="6837" width="3.5703125" style="1" customWidth="1"/>
    <col min="6838" max="6841" width="5.42578125" style="1" customWidth="1"/>
    <col min="6842" max="6857" width="4" style="1" customWidth="1"/>
    <col min="6858" max="6859" width="3.42578125" style="1" customWidth="1"/>
    <col min="6860" max="6897" width="3.5703125" style="1" customWidth="1"/>
    <col min="6898" max="7088" width="7.5703125" style="1"/>
    <col min="7089" max="7089" width="1.5703125" style="1" customWidth="1"/>
    <col min="7090" max="7093" width="3.5703125" style="1" customWidth="1"/>
    <col min="7094" max="7097" width="5.42578125" style="1" customWidth="1"/>
    <col min="7098" max="7113" width="4" style="1" customWidth="1"/>
    <col min="7114" max="7115" width="3.42578125" style="1" customWidth="1"/>
    <col min="7116" max="7153" width="3.5703125" style="1" customWidth="1"/>
    <col min="7154" max="7344" width="7.5703125" style="1"/>
    <col min="7345" max="7345" width="1.5703125" style="1" customWidth="1"/>
    <col min="7346" max="7349" width="3.5703125" style="1" customWidth="1"/>
    <col min="7350" max="7353" width="5.42578125" style="1" customWidth="1"/>
    <col min="7354" max="7369" width="4" style="1" customWidth="1"/>
    <col min="7370" max="7371" width="3.42578125" style="1" customWidth="1"/>
    <col min="7372" max="7409" width="3.5703125" style="1" customWidth="1"/>
    <col min="7410" max="7600" width="7.5703125" style="1"/>
    <col min="7601" max="7601" width="1.5703125" style="1" customWidth="1"/>
    <col min="7602" max="7605" width="3.5703125" style="1" customWidth="1"/>
    <col min="7606" max="7609" width="5.42578125" style="1" customWidth="1"/>
    <col min="7610" max="7625" width="4" style="1" customWidth="1"/>
    <col min="7626" max="7627" width="3.42578125" style="1" customWidth="1"/>
    <col min="7628" max="7665" width="3.5703125" style="1" customWidth="1"/>
    <col min="7666" max="7856" width="7.5703125" style="1"/>
    <col min="7857" max="7857" width="1.5703125" style="1" customWidth="1"/>
    <col min="7858" max="7861" width="3.5703125" style="1" customWidth="1"/>
    <col min="7862" max="7865" width="5.42578125" style="1" customWidth="1"/>
    <col min="7866" max="7881" width="4" style="1" customWidth="1"/>
    <col min="7882" max="7883" width="3.42578125" style="1" customWidth="1"/>
    <col min="7884" max="7921" width="3.5703125" style="1" customWidth="1"/>
    <col min="7922" max="8112" width="7.5703125" style="1"/>
    <col min="8113" max="8113" width="1.5703125" style="1" customWidth="1"/>
    <col min="8114" max="8117" width="3.5703125" style="1" customWidth="1"/>
    <col min="8118" max="8121" width="5.42578125" style="1" customWidth="1"/>
    <col min="8122" max="8137" width="4" style="1" customWidth="1"/>
    <col min="8138" max="8139" width="3.42578125" style="1" customWidth="1"/>
    <col min="8140" max="8177" width="3.5703125" style="1" customWidth="1"/>
    <col min="8178" max="8368" width="7.5703125" style="1"/>
    <col min="8369" max="8369" width="1.5703125" style="1" customWidth="1"/>
    <col min="8370" max="8373" width="3.5703125" style="1" customWidth="1"/>
    <col min="8374" max="8377" width="5.42578125" style="1" customWidth="1"/>
    <col min="8378" max="8393" width="4" style="1" customWidth="1"/>
    <col min="8394" max="8395" width="3.42578125" style="1" customWidth="1"/>
    <col min="8396" max="8433" width="3.5703125" style="1" customWidth="1"/>
    <col min="8434" max="8624" width="7.5703125" style="1"/>
    <col min="8625" max="8625" width="1.5703125" style="1" customWidth="1"/>
    <col min="8626" max="8629" width="3.5703125" style="1" customWidth="1"/>
    <col min="8630" max="8633" width="5.42578125" style="1" customWidth="1"/>
    <col min="8634" max="8649" width="4" style="1" customWidth="1"/>
    <col min="8650" max="8651" width="3.42578125" style="1" customWidth="1"/>
    <col min="8652" max="8689" width="3.5703125" style="1" customWidth="1"/>
    <col min="8690" max="8880" width="7.5703125" style="1"/>
    <col min="8881" max="8881" width="1.5703125" style="1" customWidth="1"/>
    <col min="8882" max="8885" width="3.5703125" style="1" customWidth="1"/>
    <col min="8886" max="8889" width="5.42578125" style="1" customWidth="1"/>
    <col min="8890" max="8905" width="4" style="1" customWidth="1"/>
    <col min="8906" max="8907" width="3.42578125" style="1" customWidth="1"/>
    <col min="8908" max="8945" width="3.5703125" style="1" customWidth="1"/>
    <col min="8946" max="9136" width="7.5703125" style="1"/>
    <col min="9137" max="9137" width="1.5703125" style="1" customWidth="1"/>
    <col min="9138" max="9141" width="3.5703125" style="1" customWidth="1"/>
    <col min="9142" max="9145" width="5.42578125" style="1" customWidth="1"/>
    <col min="9146" max="9161" width="4" style="1" customWidth="1"/>
    <col min="9162" max="9163" width="3.42578125" style="1" customWidth="1"/>
    <col min="9164" max="9201" width="3.5703125" style="1" customWidth="1"/>
    <col min="9202" max="9392" width="7.5703125" style="1"/>
    <col min="9393" max="9393" width="1.5703125" style="1" customWidth="1"/>
    <col min="9394" max="9397" width="3.5703125" style="1" customWidth="1"/>
    <col min="9398" max="9401" width="5.42578125" style="1" customWidth="1"/>
    <col min="9402" max="9417" width="4" style="1" customWidth="1"/>
    <col min="9418" max="9419" width="3.42578125" style="1" customWidth="1"/>
    <col min="9420" max="9457" width="3.5703125" style="1" customWidth="1"/>
    <col min="9458" max="9648" width="7.5703125" style="1"/>
    <col min="9649" max="9649" width="1.5703125" style="1" customWidth="1"/>
    <col min="9650" max="9653" width="3.5703125" style="1" customWidth="1"/>
    <col min="9654" max="9657" width="5.42578125" style="1" customWidth="1"/>
    <col min="9658" max="9673" width="4" style="1" customWidth="1"/>
    <col min="9674" max="9675" width="3.42578125" style="1" customWidth="1"/>
    <col min="9676" max="9713" width="3.5703125" style="1" customWidth="1"/>
    <col min="9714" max="9904" width="7.5703125" style="1"/>
    <col min="9905" max="9905" width="1.5703125" style="1" customWidth="1"/>
    <col min="9906" max="9909" width="3.5703125" style="1" customWidth="1"/>
    <col min="9910" max="9913" width="5.42578125" style="1" customWidth="1"/>
    <col min="9914" max="9929" width="4" style="1" customWidth="1"/>
    <col min="9930" max="9931" width="3.42578125" style="1" customWidth="1"/>
    <col min="9932" max="9969" width="3.5703125" style="1" customWidth="1"/>
    <col min="9970" max="10160" width="7.5703125" style="1"/>
    <col min="10161" max="10161" width="1.5703125" style="1" customWidth="1"/>
    <col min="10162" max="10165" width="3.5703125" style="1" customWidth="1"/>
    <col min="10166" max="10169" width="5.42578125" style="1" customWidth="1"/>
    <col min="10170" max="10185" width="4" style="1" customWidth="1"/>
    <col min="10186" max="10187" width="3.42578125" style="1" customWidth="1"/>
    <col min="10188" max="10225" width="3.5703125" style="1" customWidth="1"/>
    <col min="10226" max="10416" width="7.5703125" style="1"/>
    <col min="10417" max="10417" width="1.5703125" style="1" customWidth="1"/>
    <col min="10418" max="10421" width="3.5703125" style="1" customWidth="1"/>
    <col min="10422" max="10425" width="5.42578125" style="1" customWidth="1"/>
    <col min="10426" max="10441" width="4" style="1" customWidth="1"/>
    <col min="10442" max="10443" width="3.42578125" style="1" customWidth="1"/>
    <col min="10444" max="10481" width="3.5703125" style="1" customWidth="1"/>
    <col min="10482" max="10672" width="7.5703125" style="1"/>
    <col min="10673" max="10673" width="1.5703125" style="1" customWidth="1"/>
    <col min="10674" max="10677" width="3.5703125" style="1" customWidth="1"/>
    <col min="10678" max="10681" width="5.42578125" style="1" customWidth="1"/>
    <col min="10682" max="10697" width="4" style="1" customWidth="1"/>
    <col min="10698" max="10699" width="3.42578125" style="1" customWidth="1"/>
    <col min="10700" max="10737" width="3.5703125" style="1" customWidth="1"/>
    <col min="10738" max="10928" width="7.5703125" style="1"/>
    <col min="10929" max="10929" width="1.5703125" style="1" customWidth="1"/>
    <col min="10930" max="10933" width="3.5703125" style="1" customWidth="1"/>
    <col min="10934" max="10937" width="5.42578125" style="1" customWidth="1"/>
    <col min="10938" max="10953" width="4" style="1" customWidth="1"/>
    <col min="10954" max="10955" width="3.42578125" style="1" customWidth="1"/>
    <col min="10956" max="10993" width="3.5703125" style="1" customWidth="1"/>
    <col min="10994" max="11184" width="7.5703125" style="1"/>
    <col min="11185" max="11185" width="1.5703125" style="1" customWidth="1"/>
    <col min="11186" max="11189" width="3.5703125" style="1" customWidth="1"/>
    <col min="11190" max="11193" width="5.42578125" style="1" customWidth="1"/>
    <col min="11194" max="11209" width="4" style="1" customWidth="1"/>
    <col min="11210" max="11211" width="3.42578125" style="1" customWidth="1"/>
    <col min="11212" max="11249" width="3.5703125" style="1" customWidth="1"/>
    <col min="11250" max="11440" width="7.5703125" style="1"/>
    <col min="11441" max="11441" width="1.5703125" style="1" customWidth="1"/>
    <col min="11442" max="11445" width="3.5703125" style="1" customWidth="1"/>
    <col min="11446" max="11449" width="5.42578125" style="1" customWidth="1"/>
    <col min="11450" max="11465" width="4" style="1" customWidth="1"/>
    <col min="11466" max="11467" width="3.42578125" style="1" customWidth="1"/>
    <col min="11468" max="11505" width="3.5703125" style="1" customWidth="1"/>
    <col min="11506" max="11696" width="7.5703125" style="1"/>
    <col min="11697" max="11697" width="1.5703125" style="1" customWidth="1"/>
    <col min="11698" max="11701" width="3.5703125" style="1" customWidth="1"/>
    <col min="11702" max="11705" width="5.42578125" style="1" customWidth="1"/>
    <col min="11706" max="11721" width="4" style="1" customWidth="1"/>
    <col min="11722" max="11723" width="3.42578125" style="1" customWidth="1"/>
    <col min="11724" max="11761" width="3.5703125" style="1" customWidth="1"/>
    <col min="11762" max="11952" width="7.5703125" style="1"/>
    <col min="11953" max="11953" width="1.5703125" style="1" customWidth="1"/>
    <col min="11954" max="11957" width="3.5703125" style="1" customWidth="1"/>
    <col min="11958" max="11961" width="5.42578125" style="1" customWidth="1"/>
    <col min="11962" max="11977" width="4" style="1" customWidth="1"/>
    <col min="11978" max="11979" width="3.42578125" style="1" customWidth="1"/>
    <col min="11980" max="12017" width="3.5703125" style="1" customWidth="1"/>
    <col min="12018" max="12208" width="7.5703125" style="1"/>
    <col min="12209" max="12209" width="1.5703125" style="1" customWidth="1"/>
    <col min="12210" max="12213" width="3.5703125" style="1" customWidth="1"/>
    <col min="12214" max="12217" width="5.42578125" style="1" customWidth="1"/>
    <col min="12218" max="12233" width="4" style="1" customWidth="1"/>
    <col min="12234" max="12235" width="3.42578125" style="1" customWidth="1"/>
    <col min="12236" max="12273" width="3.5703125" style="1" customWidth="1"/>
    <col min="12274" max="12464" width="7.5703125" style="1"/>
    <col min="12465" max="12465" width="1.5703125" style="1" customWidth="1"/>
    <col min="12466" max="12469" width="3.5703125" style="1" customWidth="1"/>
    <col min="12470" max="12473" width="5.42578125" style="1" customWidth="1"/>
    <col min="12474" max="12489" width="4" style="1" customWidth="1"/>
    <col min="12490" max="12491" width="3.42578125" style="1" customWidth="1"/>
    <col min="12492" max="12529" width="3.5703125" style="1" customWidth="1"/>
    <col min="12530" max="12720" width="7.5703125" style="1"/>
    <col min="12721" max="12721" width="1.5703125" style="1" customWidth="1"/>
    <col min="12722" max="12725" width="3.5703125" style="1" customWidth="1"/>
    <col min="12726" max="12729" width="5.42578125" style="1" customWidth="1"/>
    <col min="12730" max="12745" width="4" style="1" customWidth="1"/>
    <col min="12746" max="12747" width="3.42578125" style="1" customWidth="1"/>
    <col min="12748" max="12785" width="3.5703125" style="1" customWidth="1"/>
    <col min="12786" max="12976" width="7.5703125" style="1"/>
    <col min="12977" max="12977" width="1.5703125" style="1" customWidth="1"/>
    <col min="12978" max="12981" width="3.5703125" style="1" customWidth="1"/>
    <col min="12982" max="12985" width="5.42578125" style="1" customWidth="1"/>
    <col min="12986" max="13001" width="4" style="1" customWidth="1"/>
    <col min="13002" max="13003" width="3.42578125" style="1" customWidth="1"/>
    <col min="13004" max="13041" width="3.5703125" style="1" customWidth="1"/>
    <col min="13042" max="13232" width="7.5703125" style="1"/>
    <col min="13233" max="13233" width="1.5703125" style="1" customWidth="1"/>
    <col min="13234" max="13237" width="3.5703125" style="1" customWidth="1"/>
    <col min="13238" max="13241" width="5.42578125" style="1" customWidth="1"/>
    <col min="13242" max="13257" width="4" style="1" customWidth="1"/>
    <col min="13258" max="13259" width="3.42578125" style="1" customWidth="1"/>
    <col min="13260" max="13297" width="3.5703125" style="1" customWidth="1"/>
    <col min="13298" max="13488" width="7.5703125" style="1"/>
    <col min="13489" max="13489" width="1.5703125" style="1" customWidth="1"/>
    <col min="13490" max="13493" width="3.5703125" style="1" customWidth="1"/>
    <col min="13494" max="13497" width="5.42578125" style="1" customWidth="1"/>
    <col min="13498" max="13513" width="4" style="1" customWidth="1"/>
    <col min="13514" max="13515" width="3.42578125" style="1" customWidth="1"/>
    <col min="13516" max="13553" width="3.5703125" style="1" customWidth="1"/>
    <col min="13554" max="13744" width="7.5703125" style="1"/>
    <col min="13745" max="13745" width="1.5703125" style="1" customWidth="1"/>
    <col min="13746" max="13749" width="3.5703125" style="1" customWidth="1"/>
    <col min="13750" max="13753" width="5.42578125" style="1" customWidth="1"/>
    <col min="13754" max="13769" width="4" style="1" customWidth="1"/>
    <col min="13770" max="13771" width="3.42578125" style="1" customWidth="1"/>
    <col min="13772" max="13809" width="3.5703125" style="1" customWidth="1"/>
    <col min="13810" max="14000" width="7.5703125" style="1"/>
    <col min="14001" max="14001" width="1.5703125" style="1" customWidth="1"/>
    <col min="14002" max="14005" width="3.5703125" style="1" customWidth="1"/>
    <col min="14006" max="14009" width="5.42578125" style="1" customWidth="1"/>
    <col min="14010" max="14025" width="4" style="1" customWidth="1"/>
    <col min="14026" max="14027" width="3.42578125" style="1" customWidth="1"/>
    <col min="14028" max="14065" width="3.5703125" style="1" customWidth="1"/>
    <col min="14066" max="14256" width="7.5703125" style="1"/>
    <col min="14257" max="14257" width="1.5703125" style="1" customWidth="1"/>
    <col min="14258" max="14261" width="3.5703125" style="1" customWidth="1"/>
    <col min="14262" max="14265" width="5.42578125" style="1" customWidth="1"/>
    <col min="14266" max="14281" width="4" style="1" customWidth="1"/>
    <col min="14282" max="14283" width="3.42578125" style="1" customWidth="1"/>
    <col min="14284" max="14321" width="3.5703125" style="1" customWidth="1"/>
    <col min="14322" max="14512" width="7.5703125" style="1"/>
    <col min="14513" max="14513" width="1.5703125" style="1" customWidth="1"/>
    <col min="14514" max="14517" width="3.5703125" style="1" customWidth="1"/>
    <col min="14518" max="14521" width="5.42578125" style="1" customWidth="1"/>
    <col min="14522" max="14537" width="4" style="1" customWidth="1"/>
    <col min="14538" max="14539" width="3.42578125" style="1" customWidth="1"/>
    <col min="14540" max="14577" width="3.5703125" style="1" customWidth="1"/>
    <col min="14578" max="14768" width="7.5703125" style="1"/>
    <col min="14769" max="14769" width="1.5703125" style="1" customWidth="1"/>
    <col min="14770" max="14773" width="3.5703125" style="1" customWidth="1"/>
    <col min="14774" max="14777" width="5.42578125" style="1" customWidth="1"/>
    <col min="14778" max="14793" width="4" style="1" customWidth="1"/>
    <col min="14794" max="14795" width="3.42578125" style="1" customWidth="1"/>
    <col min="14796" max="14833" width="3.5703125" style="1" customWidth="1"/>
    <col min="14834" max="15024" width="7.5703125" style="1"/>
    <col min="15025" max="15025" width="1.5703125" style="1" customWidth="1"/>
    <col min="15026" max="15029" width="3.5703125" style="1" customWidth="1"/>
    <col min="15030" max="15033" width="5.42578125" style="1" customWidth="1"/>
    <col min="15034" max="15049" width="4" style="1" customWidth="1"/>
    <col min="15050" max="15051" width="3.42578125" style="1" customWidth="1"/>
    <col min="15052" max="15089" width="3.5703125" style="1" customWidth="1"/>
    <col min="15090" max="15280" width="7.5703125" style="1"/>
    <col min="15281" max="15281" width="1.5703125" style="1" customWidth="1"/>
    <col min="15282" max="15285" width="3.5703125" style="1" customWidth="1"/>
    <col min="15286" max="15289" width="5.42578125" style="1" customWidth="1"/>
    <col min="15290" max="15305" width="4" style="1" customWidth="1"/>
    <col min="15306" max="15307" width="3.42578125" style="1" customWidth="1"/>
    <col min="15308" max="15345" width="3.5703125" style="1" customWidth="1"/>
    <col min="15346" max="15536" width="7.5703125" style="1"/>
    <col min="15537" max="15537" width="1.5703125" style="1" customWidth="1"/>
    <col min="15538" max="15541" width="3.5703125" style="1" customWidth="1"/>
    <col min="15542" max="15545" width="5.42578125" style="1" customWidth="1"/>
    <col min="15546" max="15561" width="4" style="1" customWidth="1"/>
    <col min="15562" max="15563" width="3.42578125" style="1" customWidth="1"/>
    <col min="15564" max="15601" width="3.5703125" style="1" customWidth="1"/>
    <col min="15602" max="15792" width="7.5703125" style="1"/>
    <col min="15793" max="15793" width="1.5703125" style="1" customWidth="1"/>
    <col min="15794" max="15797" width="3.5703125" style="1" customWidth="1"/>
    <col min="15798" max="15801" width="5.42578125" style="1" customWidth="1"/>
    <col min="15802" max="15817" width="4" style="1" customWidth="1"/>
    <col min="15818" max="15819" width="3.42578125" style="1" customWidth="1"/>
    <col min="15820" max="15857" width="3.5703125" style="1" customWidth="1"/>
    <col min="15858" max="16048" width="7.5703125" style="1"/>
    <col min="16049" max="16049" width="1.5703125" style="1" customWidth="1"/>
    <col min="16050" max="16053" width="3.5703125" style="1" customWidth="1"/>
    <col min="16054" max="16057" width="5.42578125" style="1" customWidth="1"/>
    <col min="16058" max="16073" width="4" style="1" customWidth="1"/>
    <col min="16074" max="16075" width="3.42578125" style="1" customWidth="1"/>
    <col min="16076" max="16113" width="3.5703125" style="1" customWidth="1"/>
    <col min="16114" max="16384" width="7.5703125" style="1"/>
  </cols>
  <sheetData>
    <row r="1" spans="1:32" ht="21.75">
      <c r="A1" s="279" t="s">
        <v>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" t="s">
        <v>1</v>
      </c>
      <c r="M1" s="2"/>
      <c r="N1" s="2"/>
      <c r="O1" s="2"/>
      <c r="P1" s="272" t="str">
        <f>'Data Record(50)'!Q1</f>
        <v>SPR16010009</v>
      </c>
      <c r="Q1" s="272"/>
      <c r="R1" s="272"/>
      <c r="S1" s="272"/>
      <c r="T1" s="272"/>
      <c r="U1" s="272"/>
      <c r="V1" s="2"/>
      <c r="W1" s="2"/>
      <c r="X1" s="3"/>
      <c r="Y1" s="3"/>
      <c r="Z1" s="278"/>
      <c r="AA1" s="278"/>
      <c r="AB1" s="3"/>
      <c r="AC1" s="278"/>
      <c r="AD1" s="278"/>
      <c r="AE1" s="4"/>
    </row>
    <row r="2" spans="1:32" ht="21.75">
      <c r="A2" s="279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3" t="s">
        <v>2</v>
      </c>
      <c r="M2" s="2"/>
      <c r="N2" s="3"/>
      <c r="O2" s="2"/>
      <c r="P2" s="282">
        <f>'Data Record(50)'!Q2</f>
        <v>42370</v>
      </c>
      <c r="Q2" s="282"/>
      <c r="R2" s="282"/>
      <c r="S2" s="282"/>
      <c r="T2" s="282"/>
      <c r="U2" s="3" t="s">
        <v>3</v>
      </c>
      <c r="V2" s="2"/>
      <c r="W2" s="6"/>
      <c r="X2" s="6"/>
      <c r="Y2" s="6"/>
      <c r="Z2" s="365">
        <f>'Data Record(50)'!Z2</f>
        <v>42370</v>
      </c>
      <c r="AA2" s="365"/>
      <c r="AB2" s="365"/>
      <c r="AC2" s="365"/>
      <c r="AD2" s="365"/>
      <c r="AE2" s="4"/>
    </row>
    <row r="3" spans="1:32" ht="21.75">
      <c r="A3" s="280" t="s">
        <v>4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" t="s">
        <v>5</v>
      </c>
      <c r="M3" s="2"/>
      <c r="N3" s="2"/>
      <c r="O3" s="2"/>
      <c r="P3" s="2"/>
      <c r="Q3" s="277">
        <f>'Data Record(50)'!Q3</f>
        <v>23</v>
      </c>
      <c r="R3" s="277"/>
      <c r="S3" s="7" t="s">
        <v>6</v>
      </c>
      <c r="T3" s="277">
        <f>'Data Record(50)'!T3</f>
        <v>50</v>
      </c>
      <c r="U3" s="277"/>
      <c r="V3" s="8" t="s">
        <v>7</v>
      </c>
      <c r="W3" s="2"/>
      <c r="X3" s="2"/>
      <c r="Y3" s="2"/>
      <c r="Z3" s="2"/>
      <c r="AA3" s="2"/>
      <c r="AB3" s="2"/>
      <c r="AC3" s="2"/>
      <c r="AD3" s="2"/>
      <c r="AE3" s="5"/>
    </row>
    <row r="4" spans="1:32" ht="21.75">
      <c r="A4" s="281" t="s">
        <v>56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" t="s">
        <v>8</v>
      </c>
      <c r="M4" s="2"/>
      <c r="N4" s="2"/>
      <c r="O4" s="2"/>
      <c r="P4" s="2"/>
      <c r="Q4" s="2" t="s">
        <v>9</v>
      </c>
      <c r="R4" s="2"/>
      <c r="S4" s="2"/>
      <c r="T4" s="2"/>
      <c r="U4" s="2"/>
      <c r="V4" s="2"/>
      <c r="W4" s="2"/>
      <c r="X4" s="2"/>
      <c r="Y4" s="2" t="s">
        <v>10</v>
      </c>
      <c r="Z4" s="2"/>
      <c r="AA4" s="2"/>
      <c r="AB4" s="2"/>
      <c r="AC4" s="2"/>
      <c r="AD4" s="2"/>
      <c r="AE4" s="5"/>
    </row>
    <row r="5" spans="1:32" s="12" customFormat="1" ht="23.1" customHeight="1">
      <c r="A5" s="9" t="s">
        <v>11</v>
      </c>
      <c r="B5" s="10"/>
      <c r="C5" s="10"/>
      <c r="D5" s="10"/>
      <c r="E5" s="10"/>
      <c r="G5" s="271" t="s">
        <v>57</v>
      </c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  <c r="AA5" s="271"/>
      <c r="AB5" s="271"/>
      <c r="AC5" s="271"/>
      <c r="AD5" s="11"/>
      <c r="AF5" s="226"/>
    </row>
    <row r="6" spans="1:32" s="12" customFormat="1" ht="23.1" customHeight="1">
      <c r="A6" s="9" t="s">
        <v>12</v>
      </c>
      <c r="B6" s="10"/>
      <c r="C6" s="10"/>
      <c r="D6" s="10"/>
      <c r="E6" s="10"/>
      <c r="G6" s="273" t="s">
        <v>58</v>
      </c>
      <c r="H6" s="273"/>
      <c r="I6" s="273"/>
      <c r="J6" s="273"/>
      <c r="K6" s="273"/>
      <c r="L6" s="273"/>
      <c r="M6" s="273"/>
      <c r="N6" s="13" t="s">
        <v>13</v>
      </c>
      <c r="O6" s="270"/>
      <c r="Q6" s="14"/>
      <c r="S6" s="274" t="s">
        <v>59</v>
      </c>
      <c r="T6" s="274"/>
      <c r="U6" s="274"/>
      <c r="V6" s="274"/>
      <c r="W6" s="274"/>
      <c r="X6" s="13" t="s">
        <v>14</v>
      </c>
      <c r="Y6" s="13"/>
      <c r="Z6" s="13"/>
      <c r="AA6" s="275" t="s">
        <v>60</v>
      </c>
      <c r="AB6" s="275"/>
      <c r="AC6" s="275"/>
      <c r="AD6" s="275"/>
      <c r="AE6" s="275"/>
      <c r="AF6" s="226"/>
    </row>
    <row r="7" spans="1:32" s="12" customFormat="1" ht="23.1" customHeight="1">
      <c r="A7" s="284" t="s">
        <v>15</v>
      </c>
      <c r="B7" s="284"/>
      <c r="C7" s="284"/>
      <c r="D7" s="275">
        <v>987654</v>
      </c>
      <c r="E7" s="275"/>
      <c r="F7" s="275"/>
      <c r="G7" s="275"/>
      <c r="H7" s="275"/>
      <c r="I7" s="275"/>
      <c r="J7" s="275"/>
      <c r="K7" s="13" t="s">
        <v>16</v>
      </c>
      <c r="L7" s="13"/>
      <c r="M7" s="271" t="s">
        <v>61</v>
      </c>
      <c r="N7" s="271"/>
      <c r="O7" s="271"/>
      <c r="P7" s="271"/>
      <c r="Q7" s="271"/>
      <c r="R7" s="16" t="s">
        <v>17</v>
      </c>
      <c r="T7" s="11"/>
      <c r="U7" s="274">
        <v>0</v>
      </c>
      <c r="V7" s="274"/>
      <c r="W7" s="13" t="s">
        <v>18</v>
      </c>
      <c r="X7" s="276">
        <v>200</v>
      </c>
      <c r="Y7" s="276"/>
      <c r="Z7" s="17" t="s">
        <v>19</v>
      </c>
      <c r="AD7" s="366"/>
      <c r="AE7" s="366"/>
      <c r="AF7" s="226"/>
    </row>
    <row r="8" spans="1:32" s="12" customFormat="1" ht="23.1" customHeight="1">
      <c r="A8" s="17" t="s">
        <v>20</v>
      </c>
      <c r="B8" s="17"/>
      <c r="C8" s="17"/>
      <c r="D8" s="17"/>
      <c r="E8" s="17"/>
      <c r="F8" s="16"/>
      <c r="G8" s="16"/>
      <c r="H8" s="16" t="s">
        <v>21</v>
      </c>
      <c r="J8" s="18"/>
      <c r="L8" s="16" t="s">
        <v>22</v>
      </c>
      <c r="N8" s="16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  <c r="AA8" s="271"/>
      <c r="AB8" s="271"/>
      <c r="AC8" s="271"/>
      <c r="AD8" s="11"/>
      <c r="AE8" s="15"/>
      <c r="AF8" s="226"/>
    </row>
    <row r="9" spans="1:32" s="12" customFormat="1" ht="6.75" customHeight="1">
      <c r="A9" s="19"/>
      <c r="B9" s="19"/>
      <c r="C9" s="19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1"/>
      <c r="AB9" s="11"/>
      <c r="AC9" s="11"/>
      <c r="AD9" s="11"/>
      <c r="AE9" s="15"/>
      <c r="AF9" s="226"/>
    </row>
    <row r="10" spans="1:32" s="12" customFormat="1" ht="23.1" customHeight="1">
      <c r="A10" s="16" t="s">
        <v>23</v>
      </c>
      <c r="B10" s="16"/>
      <c r="C10" s="16"/>
      <c r="D10" s="16"/>
      <c r="E10" s="16"/>
      <c r="F10" s="16"/>
      <c r="G10" s="21"/>
      <c r="H10" s="22"/>
      <c r="I10" s="22"/>
      <c r="J10" s="22"/>
      <c r="K10" s="22"/>
      <c r="L10" s="22"/>
      <c r="M10" s="22"/>
      <c r="N10" s="22"/>
      <c r="O10" s="11"/>
      <c r="P10" s="11"/>
      <c r="Q10" s="9"/>
      <c r="R10" s="23" t="s">
        <v>24</v>
      </c>
      <c r="S10" s="23"/>
      <c r="T10" s="24"/>
      <c r="U10" s="22"/>
      <c r="V10" s="22"/>
      <c r="W10" s="22"/>
      <c r="X10" s="22"/>
      <c r="Y10" s="22"/>
      <c r="Z10" s="22"/>
      <c r="AA10" s="11"/>
      <c r="AB10" s="11"/>
      <c r="AC10" s="11"/>
      <c r="AD10" s="11"/>
      <c r="AE10" s="25"/>
      <c r="AF10" s="226"/>
    </row>
    <row r="11" spans="1:32" s="12" customFormat="1" ht="18" customHeight="1">
      <c r="W11" s="26"/>
      <c r="X11" s="26"/>
      <c r="Y11" s="26"/>
      <c r="AD11" s="27"/>
      <c r="AF11" s="226"/>
    </row>
    <row r="12" spans="1:32" ht="18.75" customHeight="1">
      <c r="A12" s="28" t="s">
        <v>25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30"/>
      <c r="M12" s="30"/>
      <c r="N12" s="30"/>
      <c r="O12" s="30"/>
      <c r="P12" s="30"/>
      <c r="Q12" s="30"/>
      <c r="R12" s="31"/>
      <c r="S12" s="31"/>
      <c r="T12" s="31"/>
      <c r="U12" s="31"/>
      <c r="V12" s="31"/>
      <c r="W12" s="31"/>
      <c r="X12" s="32"/>
      <c r="Y12" s="32"/>
      <c r="Z12" s="32"/>
      <c r="AA12" s="32"/>
      <c r="AB12" s="32"/>
      <c r="AC12" s="32"/>
      <c r="AD12" s="32"/>
      <c r="AE12" s="33"/>
    </row>
    <row r="13" spans="1:32" ht="18.75" customHeight="1">
      <c r="A13" s="344" t="s">
        <v>26</v>
      </c>
      <c r="B13" s="345"/>
      <c r="C13" s="344" t="s">
        <v>27</v>
      </c>
      <c r="D13" s="351"/>
      <c r="E13" s="345"/>
      <c r="F13" s="356" t="s">
        <v>28</v>
      </c>
      <c r="G13" s="357"/>
      <c r="H13" s="357"/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  <c r="X13" s="357"/>
      <c r="Y13" s="357"/>
      <c r="Z13" s="357"/>
      <c r="AA13" s="357"/>
      <c r="AB13" s="357"/>
      <c r="AC13" s="357"/>
      <c r="AD13" s="358"/>
    </row>
    <row r="14" spans="1:32" ht="18.75" customHeight="1">
      <c r="A14" s="346" t="s">
        <v>29</v>
      </c>
      <c r="B14" s="347"/>
      <c r="C14" s="346" t="s">
        <v>30</v>
      </c>
      <c r="D14" s="352"/>
      <c r="E14" s="347"/>
      <c r="F14" s="353" t="s">
        <v>31</v>
      </c>
      <c r="G14" s="354"/>
      <c r="H14" s="354"/>
      <c r="I14" s="354"/>
      <c r="J14" s="355"/>
      <c r="K14" s="353" t="s">
        <v>32</v>
      </c>
      <c r="L14" s="354"/>
      <c r="M14" s="354"/>
      <c r="N14" s="354"/>
      <c r="O14" s="355"/>
      <c r="P14" s="353" t="s">
        <v>33</v>
      </c>
      <c r="Q14" s="354"/>
      <c r="R14" s="354"/>
      <c r="S14" s="354"/>
      <c r="T14" s="355"/>
      <c r="U14" s="353" t="s">
        <v>34</v>
      </c>
      <c r="V14" s="354"/>
      <c r="W14" s="354"/>
      <c r="X14" s="354"/>
      <c r="Y14" s="355"/>
      <c r="Z14" s="353" t="s">
        <v>35</v>
      </c>
      <c r="AA14" s="354"/>
      <c r="AB14" s="354"/>
      <c r="AC14" s="354"/>
      <c r="AD14" s="355"/>
    </row>
    <row r="15" spans="1:32" ht="18.75" customHeight="1">
      <c r="A15" s="326">
        <v>1</v>
      </c>
      <c r="B15" s="327"/>
      <c r="C15" s="367">
        <v>150</v>
      </c>
      <c r="D15" s="368"/>
      <c r="E15" s="369"/>
      <c r="F15" s="335">
        <v>150.92099999999999</v>
      </c>
      <c r="G15" s="336"/>
      <c r="H15" s="336"/>
      <c r="I15" s="336"/>
      <c r="J15" s="336"/>
      <c r="K15" s="359">
        <v>150.50200000000001</v>
      </c>
      <c r="L15" s="360"/>
      <c r="M15" s="360"/>
      <c r="N15" s="360"/>
      <c r="O15" s="361"/>
      <c r="P15" s="359">
        <v>150.923</v>
      </c>
      <c r="Q15" s="360"/>
      <c r="R15" s="360"/>
      <c r="S15" s="360"/>
      <c r="T15" s="361"/>
      <c r="U15" s="359">
        <v>150.029</v>
      </c>
      <c r="V15" s="360"/>
      <c r="W15" s="360"/>
      <c r="X15" s="360"/>
      <c r="Y15" s="361"/>
      <c r="Z15" s="359">
        <v>150.10900000000001</v>
      </c>
      <c r="AA15" s="360"/>
      <c r="AB15" s="360"/>
      <c r="AC15" s="360"/>
      <c r="AD15" s="361"/>
    </row>
    <row r="16" spans="1:32" ht="18.75" customHeight="1">
      <c r="A16" s="326">
        <f t="shared" ref="A16:A44" si="0">A15+1</f>
        <v>2</v>
      </c>
      <c r="B16" s="327"/>
      <c r="C16" s="341">
        <f>C15</f>
        <v>150</v>
      </c>
      <c r="D16" s="342"/>
      <c r="E16" s="343"/>
      <c r="F16" s="335">
        <v>150.27199999999999</v>
      </c>
      <c r="G16" s="336"/>
      <c r="H16" s="336"/>
      <c r="I16" s="336"/>
      <c r="J16" s="336"/>
      <c r="K16" s="335">
        <v>150.21799999999999</v>
      </c>
      <c r="L16" s="336"/>
      <c r="M16" s="336"/>
      <c r="N16" s="336"/>
      <c r="O16" s="337"/>
      <c r="P16" s="335">
        <v>150.184</v>
      </c>
      <c r="Q16" s="336"/>
      <c r="R16" s="336"/>
      <c r="S16" s="336"/>
      <c r="T16" s="337"/>
      <c r="U16" s="335">
        <v>150.773</v>
      </c>
      <c r="V16" s="336"/>
      <c r="W16" s="336"/>
      <c r="X16" s="336"/>
      <c r="Y16" s="337"/>
      <c r="Z16" s="335">
        <v>150.59100000000001</v>
      </c>
      <c r="AA16" s="336"/>
      <c r="AB16" s="336"/>
      <c r="AC16" s="336"/>
      <c r="AD16" s="337"/>
    </row>
    <row r="17" spans="1:30" ht="18.75" customHeight="1">
      <c r="A17" s="326">
        <f t="shared" si="0"/>
        <v>3</v>
      </c>
      <c r="B17" s="327"/>
      <c r="C17" s="341">
        <f t="shared" ref="C17:C34" si="1">C16</f>
        <v>150</v>
      </c>
      <c r="D17" s="342"/>
      <c r="E17" s="343"/>
      <c r="F17" s="335">
        <v>150.465</v>
      </c>
      <c r="G17" s="336"/>
      <c r="H17" s="336"/>
      <c r="I17" s="336"/>
      <c r="J17" s="336"/>
      <c r="K17" s="335">
        <v>150.636</v>
      </c>
      <c r="L17" s="336"/>
      <c r="M17" s="336"/>
      <c r="N17" s="336"/>
      <c r="O17" s="337"/>
      <c r="P17" s="335">
        <v>150.959</v>
      </c>
      <c r="Q17" s="336"/>
      <c r="R17" s="336"/>
      <c r="S17" s="336"/>
      <c r="T17" s="337"/>
      <c r="U17" s="335">
        <v>150.97200000000001</v>
      </c>
      <c r="V17" s="336"/>
      <c r="W17" s="336"/>
      <c r="X17" s="336"/>
      <c r="Y17" s="337"/>
      <c r="Z17" s="335">
        <v>150.10900000000001</v>
      </c>
      <c r="AA17" s="336"/>
      <c r="AB17" s="336"/>
      <c r="AC17" s="336"/>
      <c r="AD17" s="337"/>
    </row>
    <row r="18" spans="1:30" ht="18.75" customHeight="1">
      <c r="A18" s="326">
        <f t="shared" si="0"/>
        <v>4</v>
      </c>
      <c r="B18" s="327"/>
      <c r="C18" s="341">
        <f t="shared" si="1"/>
        <v>150</v>
      </c>
      <c r="D18" s="342"/>
      <c r="E18" s="343"/>
      <c r="F18" s="335">
        <v>150.35599999999999</v>
      </c>
      <c r="G18" s="336"/>
      <c r="H18" s="336"/>
      <c r="I18" s="336"/>
      <c r="J18" s="336"/>
      <c r="K18" s="335">
        <v>150.608</v>
      </c>
      <c r="L18" s="336"/>
      <c r="M18" s="336"/>
      <c r="N18" s="336"/>
      <c r="O18" s="337"/>
      <c r="P18" s="335">
        <v>150.93199999999999</v>
      </c>
      <c r="Q18" s="336"/>
      <c r="R18" s="336"/>
      <c r="S18" s="336"/>
      <c r="T18" s="337"/>
      <c r="U18" s="335">
        <v>150.495</v>
      </c>
      <c r="V18" s="336"/>
      <c r="W18" s="336"/>
      <c r="X18" s="336"/>
      <c r="Y18" s="337"/>
      <c r="Z18" s="335">
        <v>150.327</v>
      </c>
      <c r="AA18" s="336"/>
      <c r="AB18" s="336"/>
      <c r="AC18" s="336"/>
      <c r="AD18" s="337"/>
    </row>
    <row r="19" spans="1:30" ht="18.75" customHeight="1">
      <c r="A19" s="326">
        <f t="shared" si="0"/>
        <v>5</v>
      </c>
      <c r="B19" s="327"/>
      <c r="C19" s="341">
        <f t="shared" si="1"/>
        <v>150</v>
      </c>
      <c r="D19" s="342"/>
      <c r="E19" s="343"/>
      <c r="F19" s="335">
        <v>150.54900000000001</v>
      </c>
      <c r="G19" s="336"/>
      <c r="H19" s="336"/>
      <c r="I19" s="336"/>
      <c r="J19" s="336"/>
      <c r="K19" s="335">
        <v>150.524</v>
      </c>
      <c r="L19" s="336"/>
      <c r="M19" s="336"/>
      <c r="N19" s="336"/>
      <c r="O19" s="337"/>
      <c r="P19" s="335">
        <v>150.852</v>
      </c>
      <c r="Q19" s="336"/>
      <c r="R19" s="336"/>
      <c r="S19" s="336"/>
      <c r="T19" s="337"/>
      <c r="U19" s="335">
        <v>150.01599999999999</v>
      </c>
      <c r="V19" s="336"/>
      <c r="W19" s="336"/>
      <c r="X19" s="336"/>
      <c r="Y19" s="337"/>
      <c r="Z19" s="335">
        <v>150.464</v>
      </c>
      <c r="AA19" s="336"/>
      <c r="AB19" s="336"/>
      <c r="AC19" s="336"/>
      <c r="AD19" s="337"/>
    </row>
    <row r="20" spans="1:30" ht="18.75" customHeight="1">
      <c r="A20" s="326">
        <f t="shared" si="0"/>
        <v>6</v>
      </c>
      <c r="B20" s="327"/>
      <c r="C20" s="341">
        <f t="shared" si="1"/>
        <v>150</v>
      </c>
      <c r="D20" s="342"/>
      <c r="E20" s="343"/>
      <c r="F20" s="335">
        <v>150.995</v>
      </c>
      <c r="G20" s="336"/>
      <c r="H20" s="336"/>
      <c r="I20" s="336"/>
      <c r="J20" s="336"/>
      <c r="K20" s="335">
        <v>150.14599999999999</v>
      </c>
      <c r="L20" s="336"/>
      <c r="M20" s="336"/>
      <c r="N20" s="336"/>
      <c r="O20" s="337"/>
      <c r="P20" s="335">
        <v>150.833</v>
      </c>
      <c r="Q20" s="336"/>
      <c r="R20" s="336"/>
      <c r="S20" s="336"/>
      <c r="T20" s="337"/>
      <c r="U20" s="335">
        <v>150.56399999999999</v>
      </c>
      <c r="V20" s="336"/>
      <c r="W20" s="336"/>
      <c r="X20" s="336"/>
      <c r="Y20" s="337"/>
      <c r="Z20" s="335">
        <v>150.036</v>
      </c>
      <c r="AA20" s="336"/>
      <c r="AB20" s="336"/>
      <c r="AC20" s="336"/>
      <c r="AD20" s="337"/>
    </row>
    <row r="21" spans="1:30" ht="18.75" customHeight="1">
      <c r="A21" s="326">
        <f t="shared" si="0"/>
        <v>7</v>
      </c>
      <c r="B21" s="327"/>
      <c r="C21" s="341">
        <f t="shared" si="1"/>
        <v>150</v>
      </c>
      <c r="D21" s="342"/>
      <c r="E21" s="343"/>
      <c r="F21" s="335">
        <v>150.54499999999999</v>
      </c>
      <c r="G21" s="336"/>
      <c r="H21" s="336"/>
      <c r="I21" s="336"/>
      <c r="J21" s="336"/>
      <c r="K21" s="335">
        <v>150.101</v>
      </c>
      <c r="L21" s="336"/>
      <c r="M21" s="336"/>
      <c r="N21" s="336"/>
      <c r="O21" s="337"/>
      <c r="P21" s="335">
        <v>150.86799999999999</v>
      </c>
      <c r="Q21" s="336"/>
      <c r="R21" s="336"/>
      <c r="S21" s="336"/>
      <c r="T21" s="337"/>
      <c r="U21" s="335">
        <v>150.815</v>
      </c>
      <c r="V21" s="336"/>
      <c r="W21" s="336"/>
      <c r="X21" s="336"/>
      <c r="Y21" s="337"/>
      <c r="Z21" s="335">
        <v>150.62100000000001</v>
      </c>
      <c r="AA21" s="336"/>
      <c r="AB21" s="336"/>
      <c r="AC21" s="336"/>
      <c r="AD21" s="337"/>
    </row>
    <row r="22" spans="1:30" ht="18.75" customHeight="1">
      <c r="A22" s="326">
        <f t="shared" si="0"/>
        <v>8</v>
      </c>
      <c r="B22" s="327"/>
      <c r="C22" s="341">
        <f t="shared" si="1"/>
        <v>150</v>
      </c>
      <c r="D22" s="342"/>
      <c r="E22" s="343"/>
      <c r="F22" s="335">
        <v>150.44499999999999</v>
      </c>
      <c r="G22" s="336"/>
      <c r="H22" s="336"/>
      <c r="I22" s="336"/>
      <c r="J22" s="336"/>
      <c r="K22" s="335">
        <v>150.49</v>
      </c>
      <c r="L22" s="336"/>
      <c r="M22" s="336"/>
      <c r="N22" s="336"/>
      <c r="O22" s="337"/>
      <c r="P22" s="335">
        <v>150.46600000000001</v>
      </c>
      <c r="Q22" s="336"/>
      <c r="R22" s="336"/>
      <c r="S22" s="336"/>
      <c r="T22" s="337"/>
      <c r="U22" s="335">
        <v>150.74299999999999</v>
      </c>
      <c r="V22" s="336"/>
      <c r="W22" s="336"/>
      <c r="X22" s="336"/>
      <c r="Y22" s="337"/>
      <c r="Z22" s="335">
        <v>150.821</v>
      </c>
      <c r="AA22" s="336"/>
      <c r="AB22" s="336"/>
      <c r="AC22" s="336"/>
      <c r="AD22" s="337"/>
    </row>
    <row r="23" spans="1:30" ht="18.75" customHeight="1">
      <c r="A23" s="326">
        <f t="shared" si="0"/>
        <v>9</v>
      </c>
      <c r="B23" s="327"/>
      <c r="C23" s="341">
        <f t="shared" si="1"/>
        <v>150</v>
      </c>
      <c r="D23" s="342"/>
      <c r="E23" s="343"/>
      <c r="F23" s="335">
        <v>150.92099999999999</v>
      </c>
      <c r="G23" s="336"/>
      <c r="H23" s="336"/>
      <c r="I23" s="336"/>
      <c r="J23" s="336"/>
      <c r="K23" s="335">
        <v>150.50200000000001</v>
      </c>
      <c r="L23" s="336"/>
      <c r="M23" s="336"/>
      <c r="N23" s="336"/>
      <c r="O23" s="337"/>
      <c r="P23" s="335">
        <v>150.923</v>
      </c>
      <c r="Q23" s="336"/>
      <c r="R23" s="336"/>
      <c r="S23" s="336"/>
      <c r="T23" s="337"/>
      <c r="U23" s="335">
        <v>150.029</v>
      </c>
      <c r="V23" s="336"/>
      <c r="W23" s="336"/>
      <c r="X23" s="336"/>
      <c r="Y23" s="337"/>
      <c r="Z23" s="335">
        <v>150.10900000000001</v>
      </c>
      <c r="AA23" s="336"/>
      <c r="AB23" s="336"/>
      <c r="AC23" s="336"/>
      <c r="AD23" s="337"/>
    </row>
    <row r="24" spans="1:30" ht="18.75" customHeight="1">
      <c r="A24" s="326">
        <f t="shared" si="0"/>
        <v>10</v>
      </c>
      <c r="B24" s="327"/>
      <c r="C24" s="341">
        <f t="shared" si="1"/>
        <v>150</v>
      </c>
      <c r="D24" s="342"/>
      <c r="E24" s="343"/>
      <c r="F24" s="335">
        <v>150.92099999999999</v>
      </c>
      <c r="G24" s="336"/>
      <c r="H24" s="336"/>
      <c r="I24" s="336"/>
      <c r="J24" s="336"/>
      <c r="K24" s="335">
        <v>150.50200000000001</v>
      </c>
      <c r="L24" s="336"/>
      <c r="M24" s="336"/>
      <c r="N24" s="336"/>
      <c r="O24" s="337"/>
      <c r="P24" s="335">
        <v>150.923</v>
      </c>
      <c r="Q24" s="336"/>
      <c r="R24" s="336"/>
      <c r="S24" s="336"/>
      <c r="T24" s="337"/>
      <c r="U24" s="335">
        <v>150.029</v>
      </c>
      <c r="V24" s="336"/>
      <c r="W24" s="336"/>
      <c r="X24" s="336"/>
      <c r="Y24" s="337"/>
      <c r="Z24" s="335">
        <v>150.10900000000001</v>
      </c>
      <c r="AA24" s="336"/>
      <c r="AB24" s="336"/>
      <c r="AC24" s="336"/>
      <c r="AD24" s="337"/>
    </row>
    <row r="25" spans="1:30" ht="18.75" customHeight="1">
      <c r="A25" s="326">
        <f t="shared" si="0"/>
        <v>11</v>
      </c>
      <c r="B25" s="327"/>
      <c r="C25" s="341">
        <f t="shared" si="1"/>
        <v>150</v>
      </c>
      <c r="D25" s="342"/>
      <c r="E25" s="343"/>
      <c r="F25" s="335">
        <v>150.92099999999999</v>
      </c>
      <c r="G25" s="336"/>
      <c r="H25" s="336"/>
      <c r="I25" s="336"/>
      <c r="J25" s="336"/>
      <c r="K25" s="335">
        <v>150.50200000000001</v>
      </c>
      <c r="L25" s="336"/>
      <c r="M25" s="336"/>
      <c r="N25" s="336"/>
      <c r="O25" s="337"/>
      <c r="P25" s="335">
        <v>150.923</v>
      </c>
      <c r="Q25" s="336"/>
      <c r="R25" s="336"/>
      <c r="S25" s="336"/>
      <c r="T25" s="337"/>
      <c r="U25" s="335">
        <v>150.029</v>
      </c>
      <c r="V25" s="336"/>
      <c r="W25" s="336"/>
      <c r="X25" s="336"/>
      <c r="Y25" s="337"/>
      <c r="Z25" s="335">
        <v>150.10900000000001</v>
      </c>
      <c r="AA25" s="336"/>
      <c r="AB25" s="336"/>
      <c r="AC25" s="336"/>
      <c r="AD25" s="337"/>
    </row>
    <row r="26" spans="1:30" ht="18.75" customHeight="1">
      <c r="A26" s="326">
        <f t="shared" si="0"/>
        <v>12</v>
      </c>
      <c r="B26" s="327"/>
      <c r="C26" s="341">
        <f t="shared" si="1"/>
        <v>150</v>
      </c>
      <c r="D26" s="342"/>
      <c r="E26" s="343"/>
      <c r="F26" s="335">
        <v>150.27199999999999</v>
      </c>
      <c r="G26" s="336"/>
      <c r="H26" s="336"/>
      <c r="I26" s="336"/>
      <c r="J26" s="336"/>
      <c r="K26" s="335">
        <v>150.21799999999999</v>
      </c>
      <c r="L26" s="336"/>
      <c r="M26" s="336"/>
      <c r="N26" s="336"/>
      <c r="O26" s="337"/>
      <c r="P26" s="335">
        <v>150.184</v>
      </c>
      <c r="Q26" s="336"/>
      <c r="R26" s="336"/>
      <c r="S26" s="336"/>
      <c r="T26" s="337"/>
      <c r="U26" s="335">
        <v>150.773</v>
      </c>
      <c r="V26" s="336"/>
      <c r="W26" s="336"/>
      <c r="X26" s="336"/>
      <c r="Y26" s="337"/>
      <c r="Z26" s="335">
        <v>150.59100000000001</v>
      </c>
      <c r="AA26" s="336"/>
      <c r="AB26" s="336"/>
      <c r="AC26" s="336"/>
      <c r="AD26" s="337"/>
    </row>
    <row r="27" spans="1:30" ht="18.75" customHeight="1">
      <c r="A27" s="326">
        <f t="shared" si="0"/>
        <v>13</v>
      </c>
      <c r="B27" s="327"/>
      <c r="C27" s="341">
        <f t="shared" si="1"/>
        <v>150</v>
      </c>
      <c r="D27" s="342"/>
      <c r="E27" s="343"/>
      <c r="F27" s="335">
        <v>150.465</v>
      </c>
      <c r="G27" s="336"/>
      <c r="H27" s="336"/>
      <c r="I27" s="336"/>
      <c r="J27" s="336"/>
      <c r="K27" s="335">
        <v>150.636</v>
      </c>
      <c r="L27" s="336"/>
      <c r="M27" s="336"/>
      <c r="N27" s="336"/>
      <c r="O27" s="337"/>
      <c r="P27" s="335">
        <v>150.959</v>
      </c>
      <c r="Q27" s="336"/>
      <c r="R27" s="336"/>
      <c r="S27" s="336"/>
      <c r="T27" s="337"/>
      <c r="U27" s="335">
        <v>150.97200000000001</v>
      </c>
      <c r="V27" s="336"/>
      <c r="W27" s="336"/>
      <c r="X27" s="336"/>
      <c r="Y27" s="337"/>
      <c r="Z27" s="335">
        <v>150.10900000000001</v>
      </c>
      <c r="AA27" s="336"/>
      <c r="AB27" s="336"/>
      <c r="AC27" s="336"/>
      <c r="AD27" s="337"/>
    </row>
    <row r="28" spans="1:30" ht="18.75" customHeight="1">
      <c r="A28" s="326">
        <f t="shared" si="0"/>
        <v>14</v>
      </c>
      <c r="B28" s="327"/>
      <c r="C28" s="341">
        <f t="shared" si="1"/>
        <v>150</v>
      </c>
      <c r="D28" s="342"/>
      <c r="E28" s="343"/>
      <c r="F28" s="335">
        <v>150.35599999999999</v>
      </c>
      <c r="G28" s="336"/>
      <c r="H28" s="336"/>
      <c r="I28" s="336"/>
      <c r="J28" s="336"/>
      <c r="K28" s="335">
        <v>150.608</v>
      </c>
      <c r="L28" s="336"/>
      <c r="M28" s="336"/>
      <c r="N28" s="336"/>
      <c r="O28" s="337"/>
      <c r="P28" s="335">
        <v>150.93199999999999</v>
      </c>
      <c r="Q28" s="336"/>
      <c r="R28" s="336"/>
      <c r="S28" s="336"/>
      <c r="T28" s="337"/>
      <c r="U28" s="335">
        <v>150.495</v>
      </c>
      <c r="V28" s="336"/>
      <c r="W28" s="336"/>
      <c r="X28" s="336"/>
      <c r="Y28" s="337"/>
      <c r="Z28" s="335">
        <v>150.327</v>
      </c>
      <c r="AA28" s="336"/>
      <c r="AB28" s="336"/>
      <c r="AC28" s="336"/>
      <c r="AD28" s="337"/>
    </row>
    <row r="29" spans="1:30" ht="18.75" customHeight="1">
      <c r="A29" s="326">
        <f t="shared" si="0"/>
        <v>15</v>
      </c>
      <c r="B29" s="327"/>
      <c r="C29" s="341">
        <f t="shared" si="1"/>
        <v>150</v>
      </c>
      <c r="D29" s="342"/>
      <c r="E29" s="343"/>
      <c r="F29" s="335">
        <v>150.54900000000001</v>
      </c>
      <c r="G29" s="336"/>
      <c r="H29" s="336"/>
      <c r="I29" s="336"/>
      <c r="J29" s="336"/>
      <c r="K29" s="335">
        <v>150.524</v>
      </c>
      <c r="L29" s="336"/>
      <c r="M29" s="336"/>
      <c r="N29" s="336"/>
      <c r="O29" s="337"/>
      <c r="P29" s="335">
        <v>150.852</v>
      </c>
      <c r="Q29" s="336"/>
      <c r="R29" s="336"/>
      <c r="S29" s="336"/>
      <c r="T29" s="337"/>
      <c r="U29" s="335">
        <v>150.01599999999999</v>
      </c>
      <c r="V29" s="336"/>
      <c r="W29" s="336"/>
      <c r="X29" s="336"/>
      <c r="Y29" s="337"/>
      <c r="Z29" s="335">
        <v>150.464</v>
      </c>
      <c r="AA29" s="336"/>
      <c r="AB29" s="336"/>
      <c r="AC29" s="336"/>
      <c r="AD29" s="337"/>
    </row>
    <row r="30" spans="1:30" ht="18.75" customHeight="1">
      <c r="A30" s="326">
        <f t="shared" si="0"/>
        <v>16</v>
      </c>
      <c r="B30" s="327"/>
      <c r="C30" s="341">
        <f t="shared" si="1"/>
        <v>150</v>
      </c>
      <c r="D30" s="342"/>
      <c r="E30" s="343"/>
      <c r="F30" s="335">
        <v>150.995</v>
      </c>
      <c r="G30" s="336"/>
      <c r="H30" s="336"/>
      <c r="I30" s="336"/>
      <c r="J30" s="336"/>
      <c r="K30" s="335">
        <v>150.14599999999999</v>
      </c>
      <c r="L30" s="336"/>
      <c r="M30" s="336"/>
      <c r="N30" s="336"/>
      <c r="O30" s="337"/>
      <c r="P30" s="335">
        <v>150.833</v>
      </c>
      <c r="Q30" s="336"/>
      <c r="R30" s="336"/>
      <c r="S30" s="336"/>
      <c r="T30" s="337"/>
      <c r="U30" s="335">
        <v>150.56399999999999</v>
      </c>
      <c r="V30" s="336"/>
      <c r="W30" s="336"/>
      <c r="X30" s="336"/>
      <c r="Y30" s="337"/>
      <c r="Z30" s="335">
        <v>150.036</v>
      </c>
      <c r="AA30" s="336"/>
      <c r="AB30" s="336"/>
      <c r="AC30" s="336"/>
      <c r="AD30" s="337"/>
    </row>
    <row r="31" spans="1:30" ht="18.75" customHeight="1">
      <c r="A31" s="326">
        <f t="shared" si="0"/>
        <v>17</v>
      </c>
      <c r="B31" s="327"/>
      <c r="C31" s="341">
        <f t="shared" si="1"/>
        <v>150</v>
      </c>
      <c r="D31" s="342"/>
      <c r="E31" s="343"/>
      <c r="F31" s="335">
        <v>150.54499999999999</v>
      </c>
      <c r="G31" s="336"/>
      <c r="H31" s="336"/>
      <c r="I31" s="336"/>
      <c r="J31" s="336"/>
      <c r="K31" s="335">
        <v>150.101</v>
      </c>
      <c r="L31" s="336"/>
      <c r="M31" s="336"/>
      <c r="N31" s="336"/>
      <c r="O31" s="337"/>
      <c r="P31" s="335">
        <v>150.86799999999999</v>
      </c>
      <c r="Q31" s="336"/>
      <c r="R31" s="336"/>
      <c r="S31" s="336"/>
      <c r="T31" s="337"/>
      <c r="U31" s="335">
        <v>150.815</v>
      </c>
      <c r="V31" s="336"/>
      <c r="W31" s="336"/>
      <c r="X31" s="336"/>
      <c r="Y31" s="337"/>
      <c r="Z31" s="335">
        <v>150.62100000000001</v>
      </c>
      <c r="AA31" s="336"/>
      <c r="AB31" s="336"/>
      <c r="AC31" s="336"/>
      <c r="AD31" s="337"/>
    </row>
    <row r="32" spans="1:30" ht="18.75" customHeight="1">
      <c r="A32" s="326">
        <f t="shared" si="0"/>
        <v>18</v>
      </c>
      <c r="B32" s="327"/>
      <c r="C32" s="341">
        <f t="shared" si="1"/>
        <v>150</v>
      </c>
      <c r="D32" s="342"/>
      <c r="E32" s="343"/>
      <c r="F32" s="335">
        <v>150.44499999999999</v>
      </c>
      <c r="G32" s="336"/>
      <c r="H32" s="336"/>
      <c r="I32" s="336"/>
      <c r="J32" s="336"/>
      <c r="K32" s="335">
        <v>150.49</v>
      </c>
      <c r="L32" s="336"/>
      <c r="M32" s="336"/>
      <c r="N32" s="336"/>
      <c r="O32" s="337"/>
      <c r="P32" s="335">
        <v>150.46600000000001</v>
      </c>
      <c r="Q32" s="336"/>
      <c r="R32" s="336"/>
      <c r="S32" s="336"/>
      <c r="T32" s="337"/>
      <c r="U32" s="335">
        <v>150.74299999999999</v>
      </c>
      <c r="V32" s="336"/>
      <c r="W32" s="336"/>
      <c r="X32" s="336"/>
      <c r="Y32" s="337"/>
      <c r="Z32" s="335">
        <v>150.821</v>
      </c>
      <c r="AA32" s="336"/>
      <c r="AB32" s="336"/>
      <c r="AC32" s="336"/>
      <c r="AD32" s="337"/>
    </row>
    <row r="33" spans="1:31" ht="18.75" customHeight="1">
      <c r="A33" s="326">
        <f t="shared" si="0"/>
        <v>19</v>
      </c>
      <c r="B33" s="327"/>
      <c r="C33" s="341">
        <f t="shared" si="1"/>
        <v>150</v>
      </c>
      <c r="D33" s="342"/>
      <c r="E33" s="343"/>
      <c r="F33" s="335">
        <v>150.92099999999999</v>
      </c>
      <c r="G33" s="336"/>
      <c r="H33" s="336"/>
      <c r="I33" s="336"/>
      <c r="J33" s="336"/>
      <c r="K33" s="335">
        <v>150.50200000000001</v>
      </c>
      <c r="L33" s="336"/>
      <c r="M33" s="336"/>
      <c r="N33" s="336"/>
      <c r="O33" s="337"/>
      <c r="P33" s="335">
        <v>150.923</v>
      </c>
      <c r="Q33" s="336"/>
      <c r="R33" s="336"/>
      <c r="S33" s="336"/>
      <c r="T33" s="337"/>
      <c r="U33" s="335">
        <v>150.029</v>
      </c>
      <c r="V33" s="336"/>
      <c r="W33" s="336"/>
      <c r="X33" s="336"/>
      <c r="Y33" s="337"/>
      <c r="Z33" s="335">
        <v>150.10900000000001</v>
      </c>
      <c r="AA33" s="336"/>
      <c r="AB33" s="336"/>
      <c r="AC33" s="336"/>
      <c r="AD33" s="337"/>
    </row>
    <row r="34" spans="1:31" ht="18.75" customHeight="1">
      <c r="A34" s="326">
        <f t="shared" si="0"/>
        <v>20</v>
      </c>
      <c r="B34" s="327"/>
      <c r="C34" s="341">
        <f t="shared" si="1"/>
        <v>150</v>
      </c>
      <c r="D34" s="342"/>
      <c r="E34" s="343"/>
      <c r="F34" s="335">
        <v>150.92099999999999</v>
      </c>
      <c r="G34" s="336"/>
      <c r="H34" s="336"/>
      <c r="I34" s="336"/>
      <c r="J34" s="336"/>
      <c r="K34" s="335">
        <v>150.50200000000001</v>
      </c>
      <c r="L34" s="336"/>
      <c r="M34" s="336"/>
      <c r="N34" s="336"/>
      <c r="O34" s="337"/>
      <c r="P34" s="335">
        <v>150.923</v>
      </c>
      <c r="Q34" s="336"/>
      <c r="R34" s="336"/>
      <c r="S34" s="336"/>
      <c r="T34" s="337"/>
      <c r="U34" s="335">
        <v>150.029</v>
      </c>
      <c r="V34" s="336"/>
      <c r="W34" s="336"/>
      <c r="X34" s="336"/>
      <c r="Y34" s="337"/>
      <c r="Z34" s="335">
        <v>150.10900000000001</v>
      </c>
      <c r="AA34" s="336"/>
      <c r="AB34" s="336"/>
      <c r="AC34" s="336"/>
      <c r="AD34" s="337"/>
    </row>
    <row r="35" spans="1:31" ht="22.5" customHeight="1">
      <c r="A35" s="326">
        <f t="shared" si="0"/>
        <v>21</v>
      </c>
      <c r="B35" s="327"/>
      <c r="C35" s="341">
        <f t="shared" ref="C35:C44" si="2">C34</f>
        <v>150</v>
      </c>
      <c r="D35" s="342"/>
      <c r="E35" s="343"/>
      <c r="F35" s="335">
        <v>150.92099999999999</v>
      </c>
      <c r="G35" s="336"/>
      <c r="H35" s="336"/>
      <c r="I35" s="336"/>
      <c r="J35" s="336"/>
      <c r="K35" s="335">
        <v>150.50200000000001</v>
      </c>
      <c r="L35" s="336"/>
      <c r="M35" s="336"/>
      <c r="N35" s="336"/>
      <c r="O35" s="337"/>
      <c r="P35" s="335">
        <v>150.923</v>
      </c>
      <c r="Q35" s="336"/>
      <c r="R35" s="336"/>
      <c r="S35" s="336"/>
      <c r="T35" s="337"/>
      <c r="U35" s="335">
        <v>150.029</v>
      </c>
      <c r="V35" s="336"/>
      <c r="W35" s="336"/>
      <c r="X35" s="336"/>
      <c r="Y35" s="337"/>
      <c r="Z35" s="335">
        <v>150.10900000000001</v>
      </c>
      <c r="AA35" s="336"/>
      <c r="AB35" s="336"/>
      <c r="AC35" s="336"/>
      <c r="AD35" s="337"/>
    </row>
    <row r="36" spans="1:31" ht="22.5" customHeight="1">
      <c r="A36" s="326">
        <f t="shared" si="0"/>
        <v>22</v>
      </c>
      <c r="B36" s="327"/>
      <c r="C36" s="341">
        <f t="shared" si="2"/>
        <v>150</v>
      </c>
      <c r="D36" s="342"/>
      <c r="E36" s="343"/>
      <c r="F36" s="335">
        <v>150.27199999999999</v>
      </c>
      <c r="G36" s="336"/>
      <c r="H36" s="336"/>
      <c r="I36" s="336"/>
      <c r="J36" s="336"/>
      <c r="K36" s="335">
        <v>150.21799999999999</v>
      </c>
      <c r="L36" s="336"/>
      <c r="M36" s="336"/>
      <c r="N36" s="336"/>
      <c r="O36" s="337"/>
      <c r="P36" s="335">
        <v>150.184</v>
      </c>
      <c r="Q36" s="336"/>
      <c r="R36" s="336"/>
      <c r="S36" s="336"/>
      <c r="T36" s="337"/>
      <c r="U36" s="335">
        <v>150.773</v>
      </c>
      <c r="V36" s="336"/>
      <c r="W36" s="336"/>
      <c r="X36" s="336"/>
      <c r="Y36" s="337"/>
      <c r="Z36" s="335">
        <v>150.59100000000001</v>
      </c>
      <c r="AA36" s="336"/>
      <c r="AB36" s="336"/>
      <c r="AC36" s="336"/>
      <c r="AD36" s="337"/>
    </row>
    <row r="37" spans="1:31" ht="22.5" customHeight="1">
      <c r="A37" s="326">
        <f t="shared" si="0"/>
        <v>23</v>
      </c>
      <c r="B37" s="327"/>
      <c r="C37" s="341">
        <f t="shared" si="2"/>
        <v>150</v>
      </c>
      <c r="D37" s="342"/>
      <c r="E37" s="343"/>
      <c r="F37" s="335">
        <v>150.465</v>
      </c>
      <c r="G37" s="336"/>
      <c r="H37" s="336"/>
      <c r="I37" s="336"/>
      <c r="J37" s="336"/>
      <c r="K37" s="335">
        <v>150.636</v>
      </c>
      <c r="L37" s="336"/>
      <c r="M37" s="336"/>
      <c r="N37" s="336"/>
      <c r="O37" s="337"/>
      <c r="P37" s="335">
        <v>150.959</v>
      </c>
      <c r="Q37" s="336"/>
      <c r="R37" s="336"/>
      <c r="S37" s="336"/>
      <c r="T37" s="337"/>
      <c r="U37" s="335">
        <v>150.97200000000001</v>
      </c>
      <c r="V37" s="336"/>
      <c r="W37" s="336"/>
      <c r="X37" s="336"/>
      <c r="Y37" s="337"/>
      <c r="Z37" s="335">
        <v>150.10900000000001</v>
      </c>
      <c r="AA37" s="336"/>
      <c r="AB37" s="336"/>
      <c r="AC37" s="336"/>
      <c r="AD37" s="337"/>
    </row>
    <row r="38" spans="1:31" ht="22.5" customHeight="1">
      <c r="A38" s="326">
        <f t="shared" si="0"/>
        <v>24</v>
      </c>
      <c r="B38" s="327"/>
      <c r="C38" s="341">
        <f t="shared" si="2"/>
        <v>150</v>
      </c>
      <c r="D38" s="342"/>
      <c r="E38" s="343"/>
      <c r="F38" s="335">
        <v>150.35599999999999</v>
      </c>
      <c r="G38" s="336"/>
      <c r="H38" s="336"/>
      <c r="I38" s="336"/>
      <c r="J38" s="336"/>
      <c r="K38" s="335">
        <v>150.608</v>
      </c>
      <c r="L38" s="336"/>
      <c r="M38" s="336"/>
      <c r="N38" s="336"/>
      <c r="O38" s="337"/>
      <c r="P38" s="335">
        <v>150.93199999999999</v>
      </c>
      <c r="Q38" s="336"/>
      <c r="R38" s="336"/>
      <c r="S38" s="336"/>
      <c r="T38" s="337"/>
      <c r="U38" s="335">
        <v>150.495</v>
      </c>
      <c r="V38" s="336"/>
      <c r="W38" s="336"/>
      <c r="X38" s="336"/>
      <c r="Y38" s="337"/>
      <c r="Z38" s="335">
        <v>150.327</v>
      </c>
      <c r="AA38" s="336"/>
      <c r="AB38" s="336"/>
      <c r="AC38" s="336"/>
      <c r="AD38" s="337"/>
    </row>
    <row r="39" spans="1:31" ht="22.5" customHeight="1">
      <c r="A39" s="326">
        <f t="shared" si="0"/>
        <v>25</v>
      </c>
      <c r="B39" s="327"/>
      <c r="C39" s="341">
        <f t="shared" si="2"/>
        <v>150</v>
      </c>
      <c r="D39" s="342"/>
      <c r="E39" s="343"/>
      <c r="F39" s="335">
        <v>150.54900000000001</v>
      </c>
      <c r="G39" s="336"/>
      <c r="H39" s="336"/>
      <c r="I39" s="336"/>
      <c r="J39" s="336"/>
      <c r="K39" s="335">
        <v>150.524</v>
      </c>
      <c r="L39" s="336"/>
      <c r="M39" s="336"/>
      <c r="N39" s="336"/>
      <c r="O39" s="337"/>
      <c r="P39" s="335">
        <v>150.852</v>
      </c>
      <c r="Q39" s="336"/>
      <c r="R39" s="336"/>
      <c r="S39" s="336"/>
      <c r="T39" s="337"/>
      <c r="U39" s="335">
        <v>150.01599999999999</v>
      </c>
      <c r="V39" s="336"/>
      <c r="W39" s="336"/>
      <c r="X39" s="336"/>
      <c r="Y39" s="337"/>
      <c r="Z39" s="335">
        <v>150.464</v>
      </c>
      <c r="AA39" s="336"/>
      <c r="AB39" s="336"/>
      <c r="AC39" s="336"/>
      <c r="AD39" s="337"/>
    </row>
    <row r="40" spans="1:31" ht="22.5" customHeight="1">
      <c r="A40" s="326">
        <f t="shared" si="0"/>
        <v>26</v>
      </c>
      <c r="B40" s="327"/>
      <c r="C40" s="341">
        <f t="shared" si="2"/>
        <v>150</v>
      </c>
      <c r="D40" s="342"/>
      <c r="E40" s="343"/>
      <c r="F40" s="335">
        <v>150.995</v>
      </c>
      <c r="G40" s="336"/>
      <c r="H40" s="336"/>
      <c r="I40" s="336"/>
      <c r="J40" s="336"/>
      <c r="K40" s="335">
        <v>150.14599999999999</v>
      </c>
      <c r="L40" s="336"/>
      <c r="M40" s="336"/>
      <c r="N40" s="336"/>
      <c r="O40" s="337"/>
      <c r="P40" s="335">
        <v>150.833</v>
      </c>
      <c r="Q40" s="336"/>
      <c r="R40" s="336"/>
      <c r="S40" s="336"/>
      <c r="T40" s="337"/>
      <c r="U40" s="335">
        <v>150.56399999999999</v>
      </c>
      <c r="V40" s="336"/>
      <c r="W40" s="336"/>
      <c r="X40" s="336"/>
      <c r="Y40" s="337"/>
      <c r="Z40" s="335">
        <v>150.036</v>
      </c>
      <c r="AA40" s="336"/>
      <c r="AB40" s="336"/>
      <c r="AC40" s="336"/>
      <c r="AD40" s="337"/>
    </row>
    <row r="41" spans="1:31" ht="22.5" customHeight="1">
      <c r="A41" s="326">
        <f t="shared" si="0"/>
        <v>27</v>
      </c>
      <c r="B41" s="327"/>
      <c r="C41" s="341">
        <f t="shared" si="2"/>
        <v>150</v>
      </c>
      <c r="D41" s="342"/>
      <c r="E41" s="343"/>
      <c r="F41" s="335">
        <v>150.54499999999999</v>
      </c>
      <c r="G41" s="336"/>
      <c r="H41" s="336"/>
      <c r="I41" s="336"/>
      <c r="J41" s="336"/>
      <c r="K41" s="335">
        <v>150.101</v>
      </c>
      <c r="L41" s="336"/>
      <c r="M41" s="336"/>
      <c r="N41" s="336"/>
      <c r="O41" s="337"/>
      <c r="P41" s="335">
        <v>150.86799999999999</v>
      </c>
      <c r="Q41" s="336"/>
      <c r="R41" s="336"/>
      <c r="S41" s="336"/>
      <c r="T41" s="337"/>
      <c r="U41" s="335">
        <v>150.815</v>
      </c>
      <c r="V41" s="336"/>
      <c r="W41" s="336"/>
      <c r="X41" s="336"/>
      <c r="Y41" s="337"/>
      <c r="Z41" s="335">
        <v>150.62100000000001</v>
      </c>
      <c r="AA41" s="336"/>
      <c r="AB41" s="336"/>
      <c r="AC41" s="336"/>
      <c r="AD41" s="337"/>
    </row>
    <row r="42" spans="1:31" ht="22.5" customHeight="1">
      <c r="A42" s="326">
        <f t="shared" si="0"/>
        <v>28</v>
      </c>
      <c r="B42" s="327"/>
      <c r="C42" s="341">
        <f t="shared" si="2"/>
        <v>150</v>
      </c>
      <c r="D42" s="342"/>
      <c r="E42" s="343"/>
      <c r="F42" s="335">
        <v>150.44499999999999</v>
      </c>
      <c r="G42" s="336"/>
      <c r="H42" s="336"/>
      <c r="I42" s="336"/>
      <c r="J42" s="336"/>
      <c r="K42" s="335">
        <v>150.49</v>
      </c>
      <c r="L42" s="336"/>
      <c r="M42" s="336"/>
      <c r="N42" s="336"/>
      <c r="O42" s="337"/>
      <c r="P42" s="335">
        <v>150.46600000000001</v>
      </c>
      <c r="Q42" s="336"/>
      <c r="R42" s="336"/>
      <c r="S42" s="336"/>
      <c r="T42" s="337"/>
      <c r="U42" s="335">
        <v>150.74299999999999</v>
      </c>
      <c r="V42" s="336"/>
      <c r="W42" s="336"/>
      <c r="X42" s="336"/>
      <c r="Y42" s="337"/>
      <c r="Z42" s="335">
        <v>150.821</v>
      </c>
      <c r="AA42" s="336"/>
      <c r="AB42" s="336"/>
      <c r="AC42" s="336"/>
      <c r="AD42" s="337"/>
    </row>
    <row r="43" spans="1:31" ht="18.75" customHeight="1">
      <c r="A43" s="326">
        <f t="shared" si="0"/>
        <v>29</v>
      </c>
      <c r="B43" s="327"/>
      <c r="C43" s="341">
        <f t="shared" si="2"/>
        <v>150</v>
      </c>
      <c r="D43" s="342"/>
      <c r="E43" s="343"/>
      <c r="F43" s="335">
        <v>150.92099999999999</v>
      </c>
      <c r="G43" s="336"/>
      <c r="H43" s="336"/>
      <c r="I43" s="336"/>
      <c r="J43" s="336"/>
      <c r="K43" s="335">
        <v>150.50200000000001</v>
      </c>
      <c r="L43" s="336"/>
      <c r="M43" s="336"/>
      <c r="N43" s="336"/>
      <c r="O43" s="337"/>
      <c r="P43" s="335">
        <v>150.923</v>
      </c>
      <c r="Q43" s="336"/>
      <c r="R43" s="336"/>
      <c r="S43" s="336"/>
      <c r="T43" s="337"/>
      <c r="U43" s="335">
        <v>150.029</v>
      </c>
      <c r="V43" s="336"/>
      <c r="W43" s="336"/>
      <c r="X43" s="336"/>
      <c r="Y43" s="337"/>
      <c r="Z43" s="335">
        <v>150.10900000000001</v>
      </c>
      <c r="AA43" s="336"/>
      <c r="AB43" s="336"/>
      <c r="AC43" s="336"/>
      <c r="AD43" s="337"/>
    </row>
    <row r="44" spans="1:31" ht="18.75" customHeight="1">
      <c r="A44" s="326">
        <f t="shared" si="0"/>
        <v>30</v>
      </c>
      <c r="B44" s="327"/>
      <c r="C44" s="341">
        <f t="shared" si="2"/>
        <v>150</v>
      </c>
      <c r="D44" s="342"/>
      <c r="E44" s="343"/>
      <c r="F44" s="335">
        <v>150.92099999999999</v>
      </c>
      <c r="G44" s="336"/>
      <c r="H44" s="336"/>
      <c r="I44" s="336"/>
      <c r="J44" s="336"/>
      <c r="K44" s="335">
        <v>150.50200000000001</v>
      </c>
      <c r="L44" s="336"/>
      <c r="M44" s="336"/>
      <c r="N44" s="336"/>
      <c r="O44" s="337"/>
      <c r="P44" s="335">
        <v>150.923</v>
      </c>
      <c r="Q44" s="336"/>
      <c r="R44" s="336"/>
      <c r="S44" s="336"/>
      <c r="T44" s="337"/>
      <c r="U44" s="335">
        <v>150.029</v>
      </c>
      <c r="V44" s="336"/>
      <c r="W44" s="336"/>
      <c r="X44" s="336"/>
      <c r="Y44" s="337"/>
      <c r="Z44" s="335">
        <v>150.10900000000001</v>
      </c>
      <c r="AA44" s="336"/>
      <c r="AB44" s="336"/>
      <c r="AC44" s="336"/>
      <c r="AD44" s="337"/>
    </row>
    <row r="45" spans="1:31" ht="18.75" customHeight="1">
      <c r="A45" s="324" t="s">
        <v>36</v>
      </c>
      <c r="B45" s="325"/>
      <c r="C45" s="362">
        <f>AVERAGE(C15:E44)</f>
        <v>150</v>
      </c>
      <c r="D45" s="363"/>
      <c r="E45" s="364"/>
      <c r="F45" s="338">
        <f>AVERAGE(F15:J44)</f>
        <v>150.63900000000001</v>
      </c>
      <c r="G45" s="339"/>
      <c r="H45" s="339"/>
      <c r="I45" s="339"/>
      <c r="J45" s="339"/>
      <c r="K45" s="338">
        <f>AVERAGE(K15:O44)</f>
        <v>150.42290000000003</v>
      </c>
      <c r="L45" s="339"/>
      <c r="M45" s="339"/>
      <c r="N45" s="339"/>
      <c r="O45" s="340"/>
      <c r="P45" s="338">
        <f>AVERAGE(P15:T44)</f>
        <v>150.78629999999995</v>
      </c>
      <c r="Q45" s="339"/>
      <c r="R45" s="339"/>
      <c r="S45" s="339"/>
      <c r="T45" s="340"/>
      <c r="U45" s="338">
        <f>AVERAGE(U15:Y44)</f>
        <v>150.44650000000001</v>
      </c>
      <c r="V45" s="339"/>
      <c r="W45" s="339"/>
      <c r="X45" s="339"/>
      <c r="Y45" s="340"/>
      <c r="Z45" s="338">
        <f>AVERAGE(Z15:AD44)</f>
        <v>150.3296</v>
      </c>
      <c r="AA45" s="339"/>
      <c r="AB45" s="339"/>
      <c r="AC45" s="339"/>
      <c r="AD45" s="340"/>
    </row>
    <row r="46" spans="1:31" ht="18.75" customHeight="1">
      <c r="A46" s="324" t="s">
        <v>37</v>
      </c>
      <c r="B46" s="325"/>
      <c r="C46" s="325"/>
      <c r="D46" s="325"/>
      <c r="E46" s="334"/>
      <c r="F46" s="318">
        <f>MAX(_xlfn.STDEV.S(F15:J44),_xlfn.STDEV.S(K15:O44),_xlfn.STDEV.S(P15:T44),_xlfn.STDEV.S(U15:Y44),_xlfn.STDEV.S(Z15:AD44))/SQRT(1)</f>
        <v>0.37104667891120691</v>
      </c>
      <c r="G46" s="319"/>
      <c r="H46" s="319"/>
      <c r="I46" s="319"/>
      <c r="J46" s="320"/>
      <c r="K46" s="35"/>
      <c r="L46" s="36"/>
      <c r="R46" s="37"/>
      <c r="S46" s="35"/>
      <c r="T46" s="37"/>
      <c r="U46" s="35"/>
      <c r="V46" s="34"/>
      <c r="W46" s="35"/>
      <c r="X46" s="38"/>
      <c r="Y46" s="34"/>
      <c r="Z46" s="38"/>
      <c r="AA46" s="34"/>
      <c r="AB46" s="39"/>
      <c r="AC46" s="34"/>
      <c r="AD46" s="40"/>
      <c r="AE46" s="41"/>
    </row>
    <row r="47" spans="1:31" ht="18.75" customHeight="1">
      <c r="A47" s="42"/>
      <c r="B47" s="43"/>
      <c r="C47" s="43"/>
      <c r="D47" s="43"/>
      <c r="E47" s="43"/>
      <c r="F47" s="43"/>
      <c r="G47" s="43"/>
      <c r="H47" s="43"/>
      <c r="I47" s="43"/>
      <c r="J47" s="44"/>
      <c r="K47" s="44"/>
      <c r="L47" s="36"/>
      <c r="M47" s="36"/>
      <c r="N47" s="36"/>
      <c r="O47" s="36"/>
      <c r="P47" s="36"/>
      <c r="Q47" s="36"/>
      <c r="R47" s="37"/>
      <c r="S47" s="37"/>
      <c r="T47" s="37"/>
      <c r="U47" s="45"/>
      <c r="V47" s="45"/>
      <c r="W47" s="45"/>
      <c r="X47" s="38"/>
      <c r="Y47" s="38"/>
      <c r="Z47" s="38"/>
      <c r="AA47" s="39"/>
      <c r="AB47" s="39"/>
      <c r="AC47" s="39"/>
      <c r="AD47" s="40"/>
      <c r="AE47" s="41"/>
    </row>
    <row r="48" spans="1:31" ht="18.75" customHeight="1">
      <c r="A48" s="28" t="s">
        <v>38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46"/>
      <c r="M48" s="46"/>
      <c r="N48" s="46"/>
      <c r="O48" s="46"/>
      <c r="P48" s="46"/>
      <c r="Q48" s="46"/>
      <c r="R48" s="47"/>
      <c r="S48" s="47"/>
      <c r="T48" s="47"/>
      <c r="U48" s="48"/>
      <c r="V48" s="48"/>
      <c r="W48" s="48"/>
      <c r="X48" s="49"/>
      <c r="Y48" s="49"/>
      <c r="Z48" s="49"/>
      <c r="AA48" s="40"/>
      <c r="AB48" s="40"/>
      <c r="AC48" s="40"/>
      <c r="AD48" s="40"/>
      <c r="AE48" s="41"/>
    </row>
    <row r="49" spans="1:31" ht="18.75" customHeight="1">
      <c r="A49" s="28" t="s">
        <v>39</v>
      </c>
      <c r="B49" s="29"/>
      <c r="C49" s="29"/>
      <c r="D49" s="29"/>
      <c r="E49" s="29"/>
      <c r="F49" s="29"/>
      <c r="G49" s="29"/>
      <c r="H49" s="29"/>
      <c r="N49" s="46"/>
      <c r="O49" s="46"/>
      <c r="P49" s="46"/>
      <c r="Q49" s="46"/>
      <c r="R49" s="47"/>
      <c r="S49" s="47"/>
      <c r="T49" s="47"/>
      <c r="U49" s="48"/>
      <c r="W49" s="50" t="s">
        <v>40</v>
      </c>
      <c r="X49" s="321">
        <f>MAX(F63:AC92)</f>
        <v>0.95900000000000318</v>
      </c>
      <c r="Y49" s="321"/>
      <c r="Z49" s="321"/>
      <c r="AA49" s="51" t="s">
        <v>41</v>
      </c>
      <c r="AE49" s="41"/>
    </row>
    <row r="50" spans="1:31" ht="18.75" customHeight="1">
      <c r="A50" s="28" t="s">
        <v>42</v>
      </c>
      <c r="B50" s="29"/>
      <c r="C50" s="29"/>
      <c r="D50" s="29"/>
      <c r="E50" s="29"/>
      <c r="F50" s="29"/>
      <c r="G50" s="29"/>
      <c r="H50" s="29"/>
      <c r="N50" s="46"/>
      <c r="O50" s="46"/>
      <c r="P50" s="46"/>
      <c r="Q50" s="46"/>
      <c r="R50" s="47"/>
      <c r="S50" s="47"/>
      <c r="T50" s="47"/>
      <c r="U50" s="48"/>
      <c r="W50" s="50" t="s">
        <v>40</v>
      </c>
      <c r="X50" s="322">
        <f>MAX(D58:AB58)</f>
        <v>0.47800000000000864</v>
      </c>
      <c r="Y50" s="322"/>
      <c r="Z50" s="322"/>
      <c r="AA50" s="51" t="s">
        <v>41</v>
      </c>
      <c r="AE50" s="41"/>
    </row>
    <row r="51" spans="1:31" ht="18.75" customHeight="1">
      <c r="A51" s="28" t="s">
        <v>43</v>
      </c>
      <c r="B51" s="29"/>
      <c r="C51" s="29"/>
      <c r="D51" s="29"/>
      <c r="E51" s="29"/>
      <c r="F51" s="29"/>
      <c r="G51" s="29"/>
      <c r="H51" s="29"/>
      <c r="N51" s="46"/>
      <c r="O51" s="46"/>
      <c r="P51" s="46"/>
      <c r="Q51" s="46"/>
      <c r="R51" s="47"/>
      <c r="S51" s="47"/>
      <c r="T51" s="47"/>
      <c r="U51" s="48"/>
      <c r="W51" s="50" t="s">
        <v>40</v>
      </c>
      <c r="X51" s="323">
        <f>MAX(D56:AB56)-MIN(D55:AB55)</f>
        <v>0.97900000000001342</v>
      </c>
      <c r="Y51" s="323"/>
      <c r="Z51" s="323"/>
      <c r="AA51" s="51" t="s">
        <v>41</v>
      </c>
      <c r="AE51" s="41"/>
    </row>
    <row r="52" spans="1:31" ht="18.75" customHeight="1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46"/>
      <c r="M52" s="46"/>
      <c r="N52" s="46"/>
      <c r="O52" s="46"/>
      <c r="P52" s="46"/>
      <c r="Q52" s="46"/>
      <c r="R52" s="47"/>
      <c r="S52" s="47"/>
      <c r="T52" s="47"/>
      <c r="U52" s="48"/>
      <c r="V52" s="48"/>
      <c r="W52" s="48"/>
      <c r="X52" s="49"/>
      <c r="Y52" s="49"/>
      <c r="Z52" s="49"/>
      <c r="AA52" s="40"/>
      <c r="AB52" s="40"/>
      <c r="AC52" s="40"/>
      <c r="AD52" s="40"/>
      <c r="AE52" s="41"/>
    </row>
    <row r="53" spans="1:31" ht="18.75" customHeight="1">
      <c r="A53" s="52"/>
      <c r="B53" s="52"/>
      <c r="C53" s="52"/>
      <c r="D53" s="303" t="s">
        <v>44</v>
      </c>
      <c r="E53" s="304"/>
      <c r="F53" s="304"/>
      <c r="G53" s="304"/>
      <c r="H53" s="304"/>
      <c r="I53" s="304"/>
      <c r="J53" s="304"/>
      <c r="K53" s="304"/>
      <c r="L53" s="304"/>
      <c r="M53" s="304"/>
      <c r="N53" s="304"/>
      <c r="O53" s="304"/>
      <c r="P53" s="304"/>
      <c r="Q53" s="304"/>
      <c r="R53" s="304"/>
      <c r="S53" s="304"/>
      <c r="T53" s="304"/>
      <c r="U53" s="304"/>
      <c r="V53" s="304"/>
      <c r="W53" s="304"/>
      <c r="X53" s="304"/>
      <c r="Y53" s="304"/>
      <c r="Z53" s="304"/>
      <c r="AA53" s="304"/>
      <c r="AB53" s="305"/>
      <c r="AC53" s="53"/>
      <c r="AD53" s="54"/>
      <c r="AE53" s="41"/>
    </row>
    <row r="54" spans="1:31" ht="18.75" customHeight="1">
      <c r="A54" s="55"/>
      <c r="B54" s="55"/>
      <c r="C54" s="55"/>
      <c r="D54" s="303" t="s">
        <v>31</v>
      </c>
      <c r="E54" s="304"/>
      <c r="F54" s="304"/>
      <c r="G54" s="304"/>
      <c r="H54" s="305"/>
      <c r="I54" s="303" t="s">
        <v>32</v>
      </c>
      <c r="J54" s="304"/>
      <c r="K54" s="304"/>
      <c r="L54" s="304"/>
      <c r="M54" s="305"/>
      <c r="N54" s="303" t="s">
        <v>33</v>
      </c>
      <c r="O54" s="304"/>
      <c r="P54" s="304"/>
      <c r="Q54" s="304"/>
      <c r="R54" s="305"/>
      <c r="S54" s="303" t="s">
        <v>34</v>
      </c>
      <c r="T54" s="304"/>
      <c r="U54" s="304"/>
      <c r="V54" s="304"/>
      <c r="W54" s="305"/>
      <c r="X54" s="303" t="s">
        <v>35</v>
      </c>
      <c r="Y54" s="304"/>
      <c r="Z54" s="304"/>
      <c r="AA54" s="304"/>
      <c r="AB54" s="305"/>
      <c r="AC54" s="53"/>
      <c r="AD54" s="54"/>
      <c r="AE54" s="41"/>
    </row>
    <row r="55" spans="1:31" ht="18.75" customHeight="1">
      <c r="A55" s="56" t="s">
        <v>45</v>
      </c>
      <c r="B55" s="57"/>
      <c r="C55" s="57"/>
      <c r="D55" s="315">
        <f>MIN(F15:J44)</f>
        <v>150.27199999999999</v>
      </c>
      <c r="E55" s="316"/>
      <c r="F55" s="316"/>
      <c r="G55" s="316"/>
      <c r="H55" s="317"/>
      <c r="I55" s="315">
        <f>MIN(K15:O44)</f>
        <v>150.101</v>
      </c>
      <c r="J55" s="316"/>
      <c r="K55" s="316"/>
      <c r="L55" s="316"/>
      <c r="M55" s="317"/>
      <c r="N55" s="315">
        <f>MIN(P15:T44)</f>
        <v>150.184</v>
      </c>
      <c r="O55" s="316"/>
      <c r="P55" s="316"/>
      <c r="Q55" s="316"/>
      <c r="R55" s="317"/>
      <c r="S55" s="315">
        <f>MIN(U15:Y44)</f>
        <v>150.01599999999999</v>
      </c>
      <c r="T55" s="316"/>
      <c r="U55" s="316"/>
      <c r="V55" s="316"/>
      <c r="W55" s="317"/>
      <c r="X55" s="315">
        <f>MIN(Z15:AD44)</f>
        <v>150.036</v>
      </c>
      <c r="Y55" s="316"/>
      <c r="Z55" s="316"/>
      <c r="AA55" s="316"/>
      <c r="AB55" s="317"/>
      <c r="AC55" s="58"/>
      <c r="AD55" s="59"/>
      <c r="AE55" s="41"/>
    </row>
    <row r="56" spans="1:31" ht="18.75" customHeight="1">
      <c r="A56" s="53" t="s">
        <v>46</v>
      </c>
      <c r="B56" s="54"/>
      <c r="C56" s="54"/>
      <c r="D56" s="312">
        <f>MAX(F15:J44)</f>
        <v>150.995</v>
      </c>
      <c r="E56" s="313"/>
      <c r="F56" s="313"/>
      <c r="G56" s="313"/>
      <c r="H56" s="314"/>
      <c r="I56" s="312">
        <f>MAX(K15:O44)</f>
        <v>150.636</v>
      </c>
      <c r="J56" s="313"/>
      <c r="K56" s="313"/>
      <c r="L56" s="313"/>
      <c r="M56" s="314"/>
      <c r="N56" s="312">
        <f>MAX(P15:T44)</f>
        <v>150.959</v>
      </c>
      <c r="O56" s="313"/>
      <c r="P56" s="313"/>
      <c r="Q56" s="313"/>
      <c r="R56" s="314"/>
      <c r="S56" s="312">
        <f>MAX(U15:Y44)</f>
        <v>150.97200000000001</v>
      </c>
      <c r="T56" s="313"/>
      <c r="U56" s="313"/>
      <c r="V56" s="313"/>
      <c r="W56" s="314"/>
      <c r="X56" s="312">
        <f>MAX(Z15:AD44)</f>
        <v>150.821</v>
      </c>
      <c r="Y56" s="313"/>
      <c r="Z56" s="313"/>
      <c r="AA56" s="313"/>
      <c r="AB56" s="314"/>
      <c r="AC56" s="58"/>
      <c r="AD56" s="59"/>
      <c r="AE56" s="41"/>
    </row>
    <row r="57" spans="1:31" ht="18.75" customHeight="1">
      <c r="A57" s="53" t="s">
        <v>47</v>
      </c>
      <c r="B57" s="54"/>
      <c r="C57" s="54"/>
      <c r="D57" s="312">
        <f>ABS(D55-D56)</f>
        <v>0.72300000000001319</v>
      </c>
      <c r="E57" s="313"/>
      <c r="F57" s="313"/>
      <c r="G57" s="313"/>
      <c r="H57" s="314"/>
      <c r="I57" s="312">
        <f>ABS(I55-I56)</f>
        <v>0.53499999999999659</v>
      </c>
      <c r="J57" s="313"/>
      <c r="K57" s="313"/>
      <c r="L57" s="313"/>
      <c r="M57" s="314"/>
      <c r="N57" s="312">
        <f>ABS(N55-N56)</f>
        <v>0.77500000000000568</v>
      </c>
      <c r="O57" s="313"/>
      <c r="P57" s="313"/>
      <c r="Q57" s="313"/>
      <c r="R57" s="314"/>
      <c r="S57" s="312">
        <f>ABS(S55-S56)</f>
        <v>0.95600000000001728</v>
      </c>
      <c r="T57" s="313"/>
      <c r="U57" s="313"/>
      <c r="V57" s="313"/>
      <c r="W57" s="314"/>
      <c r="X57" s="312">
        <f>ABS(X55-X56)</f>
        <v>0.78499999999999659</v>
      </c>
      <c r="Y57" s="313"/>
      <c r="Z57" s="313"/>
      <c r="AA57" s="313"/>
      <c r="AB57" s="314"/>
      <c r="AC57" s="58"/>
      <c r="AD57" s="59"/>
      <c r="AE57" s="41"/>
    </row>
    <row r="58" spans="1:31" ht="18.75" customHeight="1">
      <c r="A58" s="60" t="s">
        <v>48</v>
      </c>
      <c r="B58" s="61"/>
      <c r="C58" s="61"/>
      <c r="D58" s="306">
        <f>D57/2</f>
        <v>0.36150000000000659</v>
      </c>
      <c r="E58" s="307"/>
      <c r="F58" s="307"/>
      <c r="G58" s="307"/>
      <c r="H58" s="308"/>
      <c r="I58" s="306">
        <f>I57/2</f>
        <v>0.26749999999999829</v>
      </c>
      <c r="J58" s="307"/>
      <c r="K58" s="307"/>
      <c r="L58" s="307"/>
      <c r="M58" s="308"/>
      <c r="N58" s="306">
        <f>N57/2</f>
        <v>0.38750000000000284</v>
      </c>
      <c r="O58" s="307"/>
      <c r="P58" s="307"/>
      <c r="Q58" s="307"/>
      <c r="R58" s="308"/>
      <c r="S58" s="306">
        <f>S57/2</f>
        <v>0.47800000000000864</v>
      </c>
      <c r="T58" s="307"/>
      <c r="U58" s="307"/>
      <c r="V58" s="307"/>
      <c r="W58" s="308"/>
      <c r="X58" s="306">
        <f>X57/2</f>
        <v>0.39249999999999829</v>
      </c>
      <c r="Y58" s="307"/>
      <c r="Z58" s="307"/>
      <c r="AA58" s="307"/>
      <c r="AB58" s="308"/>
      <c r="AC58" s="58"/>
      <c r="AD58" s="59"/>
      <c r="AE58" s="41"/>
    </row>
    <row r="59" spans="1:31" ht="18.75" customHeight="1">
      <c r="A59" s="62"/>
      <c r="B59" s="62"/>
      <c r="C59" s="62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41"/>
    </row>
    <row r="60" spans="1:31" ht="18.75" customHeight="1">
      <c r="A60" s="28" t="s">
        <v>49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</row>
    <row r="61" spans="1:31" ht="18.75" customHeight="1">
      <c r="A61" s="309" t="s">
        <v>26</v>
      </c>
      <c r="B61" s="310"/>
      <c r="C61" s="309" t="s">
        <v>27</v>
      </c>
      <c r="D61" s="311"/>
      <c r="E61" s="310"/>
      <c r="F61" s="303" t="s">
        <v>50</v>
      </c>
      <c r="G61" s="304"/>
      <c r="H61" s="304"/>
      <c r="I61" s="304"/>
      <c r="J61" s="304"/>
      <c r="K61" s="304"/>
      <c r="L61" s="304"/>
      <c r="M61" s="304"/>
      <c r="N61" s="304"/>
      <c r="O61" s="304"/>
      <c r="P61" s="304"/>
      <c r="Q61" s="304"/>
      <c r="R61" s="304"/>
      <c r="S61" s="304"/>
      <c r="T61" s="304"/>
      <c r="U61" s="304"/>
      <c r="V61" s="304"/>
      <c r="W61" s="304"/>
      <c r="X61" s="304"/>
      <c r="Y61" s="304"/>
      <c r="Z61" s="304"/>
      <c r="AA61" s="304"/>
      <c r="AB61" s="304"/>
      <c r="AC61" s="305"/>
    </row>
    <row r="62" spans="1:31" ht="18.75" customHeight="1">
      <c r="A62" s="285" t="s">
        <v>29</v>
      </c>
      <c r="B62" s="286"/>
      <c r="C62" s="285" t="s">
        <v>30</v>
      </c>
      <c r="D62" s="302"/>
      <c r="E62" s="302"/>
      <c r="F62" s="303" t="s">
        <v>165</v>
      </c>
      <c r="G62" s="304"/>
      <c r="H62" s="304"/>
      <c r="I62" s="304"/>
      <c r="J62" s="304"/>
      <c r="K62" s="305"/>
      <c r="L62" s="303" t="s">
        <v>164</v>
      </c>
      <c r="M62" s="304"/>
      <c r="N62" s="304"/>
      <c r="O62" s="304"/>
      <c r="P62" s="304"/>
      <c r="Q62" s="305"/>
      <c r="R62" s="303" t="s">
        <v>163</v>
      </c>
      <c r="S62" s="304"/>
      <c r="T62" s="304"/>
      <c r="U62" s="304"/>
      <c r="V62" s="304"/>
      <c r="W62" s="305"/>
      <c r="X62" s="303" t="s">
        <v>166</v>
      </c>
      <c r="Y62" s="304"/>
      <c r="Z62" s="304"/>
      <c r="AA62" s="304"/>
      <c r="AB62" s="304"/>
      <c r="AC62" s="305"/>
    </row>
    <row r="63" spans="1:31" ht="18.75" customHeight="1">
      <c r="A63" s="292">
        <v>1</v>
      </c>
      <c r="B63" s="293"/>
      <c r="C63" s="294">
        <f>C15</f>
        <v>150</v>
      </c>
      <c r="D63" s="295"/>
      <c r="E63" s="295"/>
      <c r="F63" s="299">
        <f>ABS(F15-Z15)</f>
        <v>0.8119999999999834</v>
      </c>
      <c r="G63" s="300"/>
      <c r="H63" s="300"/>
      <c r="I63" s="300"/>
      <c r="J63" s="300"/>
      <c r="K63" s="301"/>
      <c r="L63" s="299">
        <f>ABS(K15-Z15)</f>
        <v>0.39300000000000068</v>
      </c>
      <c r="M63" s="300"/>
      <c r="N63" s="300"/>
      <c r="O63" s="300"/>
      <c r="P63" s="300"/>
      <c r="Q63" s="301"/>
      <c r="R63" s="299">
        <f>ABS(P15-Z15)</f>
        <v>0.81399999999999295</v>
      </c>
      <c r="S63" s="300"/>
      <c r="T63" s="300"/>
      <c r="U63" s="300"/>
      <c r="V63" s="300"/>
      <c r="W63" s="301"/>
      <c r="X63" s="300">
        <f t="shared" ref="X63:X92" si="3">ABS(U15-Z15)</f>
        <v>8.0000000000012506E-2</v>
      </c>
      <c r="Y63" s="300"/>
      <c r="Z63" s="300"/>
      <c r="AA63" s="300"/>
      <c r="AB63" s="300"/>
      <c r="AC63" s="301"/>
    </row>
    <row r="64" spans="1:31" ht="18.75" customHeight="1">
      <c r="A64" s="292">
        <v>2</v>
      </c>
      <c r="B64" s="293"/>
      <c r="C64" s="294">
        <f>C16</f>
        <v>150</v>
      </c>
      <c r="D64" s="295"/>
      <c r="E64" s="295"/>
      <c r="F64" s="296">
        <f t="shared" ref="F64:F92" si="4">ABS(F16-Z16)</f>
        <v>0.31900000000001683</v>
      </c>
      <c r="G64" s="297"/>
      <c r="H64" s="297"/>
      <c r="I64" s="297"/>
      <c r="J64" s="297"/>
      <c r="K64" s="298"/>
      <c r="L64" s="296">
        <f t="shared" ref="L64:L92" si="5">ABS(K16-Z16)</f>
        <v>0.37300000000001887</v>
      </c>
      <c r="M64" s="297"/>
      <c r="N64" s="297"/>
      <c r="O64" s="297"/>
      <c r="P64" s="297"/>
      <c r="Q64" s="298"/>
      <c r="R64" s="296">
        <f t="shared" ref="R64:R92" si="6">ABS(P16-Z16)</f>
        <v>0.40700000000001069</v>
      </c>
      <c r="S64" s="297"/>
      <c r="T64" s="297"/>
      <c r="U64" s="297"/>
      <c r="V64" s="297"/>
      <c r="W64" s="298"/>
      <c r="X64" s="297">
        <f t="shared" si="3"/>
        <v>0.18199999999998795</v>
      </c>
      <c r="Y64" s="297"/>
      <c r="Z64" s="297"/>
      <c r="AA64" s="297"/>
      <c r="AB64" s="297"/>
      <c r="AC64" s="298"/>
    </row>
    <row r="65" spans="1:29" ht="18.75" customHeight="1">
      <c r="A65" s="292">
        <v>3</v>
      </c>
      <c r="B65" s="293"/>
      <c r="C65" s="294">
        <f t="shared" ref="C65:C92" si="7">C17</f>
        <v>150</v>
      </c>
      <c r="D65" s="295"/>
      <c r="E65" s="295"/>
      <c r="F65" s="296">
        <f t="shared" si="4"/>
        <v>0.35599999999999454</v>
      </c>
      <c r="G65" s="297"/>
      <c r="H65" s="297"/>
      <c r="I65" s="297"/>
      <c r="J65" s="297"/>
      <c r="K65" s="298"/>
      <c r="L65" s="296">
        <f t="shared" si="5"/>
        <v>0.52699999999998681</v>
      </c>
      <c r="M65" s="297"/>
      <c r="N65" s="297"/>
      <c r="O65" s="297"/>
      <c r="P65" s="297"/>
      <c r="Q65" s="298"/>
      <c r="R65" s="296">
        <f t="shared" si="6"/>
        <v>0.84999999999999432</v>
      </c>
      <c r="S65" s="297"/>
      <c r="T65" s="297"/>
      <c r="U65" s="297"/>
      <c r="V65" s="297"/>
      <c r="W65" s="298"/>
      <c r="X65" s="297">
        <f t="shared" si="3"/>
        <v>0.86299999999999955</v>
      </c>
      <c r="Y65" s="297"/>
      <c r="Z65" s="297"/>
      <c r="AA65" s="297"/>
      <c r="AB65" s="297"/>
      <c r="AC65" s="298"/>
    </row>
    <row r="66" spans="1:29" ht="18.75" customHeight="1">
      <c r="A66" s="292">
        <v>4</v>
      </c>
      <c r="B66" s="293"/>
      <c r="C66" s="294">
        <f t="shared" si="7"/>
        <v>150</v>
      </c>
      <c r="D66" s="295"/>
      <c r="E66" s="295"/>
      <c r="F66" s="296">
        <f t="shared" si="4"/>
        <v>2.8999999999996362E-2</v>
      </c>
      <c r="G66" s="297"/>
      <c r="H66" s="297"/>
      <c r="I66" s="297"/>
      <c r="J66" s="297"/>
      <c r="K66" s="298"/>
      <c r="L66" s="296">
        <f t="shared" si="5"/>
        <v>0.28100000000000591</v>
      </c>
      <c r="M66" s="297"/>
      <c r="N66" s="297"/>
      <c r="O66" s="297"/>
      <c r="P66" s="297"/>
      <c r="Q66" s="298"/>
      <c r="R66" s="296">
        <f t="shared" si="6"/>
        <v>0.60499999999998977</v>
      </c>
      <c r="S66" s="297"/>
      <c r="T66" s="297"/>
      <c r="U66" s="297"/>
      <c r="V66" s="297"/>
      <c r="W66" s="298"/>
      <c r="X66" s="297">
        <f t="shared" si="3"/>
        <v>0.16800000000000637</v>
      </c>
      <c r="Y66" s="297"/>
      <c r="Z66" s="297"/>
      <c r="AA66" s="297"/>
      <c r="AB66" s="297"/>
      <c r="AC66" s="298"/>
    </row>
    <row r="67" spans="1:29" ht="18.75" customHeight="1">
      <c r="A67" s="292">
        <v>5</v>
      </c>
      <c r="B67" s="293"/>
      <c r="C67" s="294">
        <f t="shared" si="7"/>
        <v>150</v>
      </c>
      <c r="D67" s="295"/>
      <c r="E67" s="295"/>
      <c r="F67" s="296">
        <f t="shared" si="4"/>
        <v>8.5000000000007958E-2</v>
      </c>
      <c r="G67" s="297"/>
      <c r="H67" s="297"/>
      <c r="I67" s="297"/>
      <c r="J67" s="297"/>
      <c r="K67" s="298"/>
      <c r="L67" s="296">
        <f t="shared" si="5"/>
        <v>6.0000000000002274E-2</v>
      </c>
      <c r="M67" s="297"/>
      <c r="N67" s="297"/>
      <c r="O67" s="297"/>
      <c r="P67" s="297"/>
      <c r="Q67" s="298"/>
      <c r="R67" s="296">
        <f t="shared" si="6"/>
        <v>0.38800000000000523</v>
      </c>
      <c r="S67" s="297"/>
      <c r="T67" s="297"/>
      <c r="U67" s="297"/>
      <c r="V67" s="297"/>
      <c r="W67" s="298"/>
      <c r="X67" s="297">
        <f t="shared" si="3"/>
        <v>0.4480000000000075</v>
      </c>
      <c r="Y67" s="297"/>
      <c r="Z67" s="297"/>
      <c r="AA67" s="297"/>
      <c r="AB67" s="297"/>
      <c r="AC67" s="298"/>
    </row>
    <row r="68" spans="1:29" ht="18.75" customHeight="1">
      <c r="A68" s="292">
        <v>6</v>
      </c>
      <c r="B68" s="293"/>
      <c r="C68" s="294">
        <f t="shared" si="7"/>
        <v>150</v>
      </c>
      <c r="D68" s="295"/>
      <c r="E68" s="295"/>
      <c r="F68" s="296">
        <f t="shared" si="4"/>
        <v>0.95900000000000318</v>
      </c>
      <c r="G68" s="297"/>
      <c r="H68" s="297"/>
      <c r="I68" s="297"/>
      <c r="J68" s="297"/>
      <c r="K68" s="298"/>
      <c r="L68" s="296">
        <f t="shared" si="5"/>
        <v>0.10999999999998522</v>
      </c>
      <c r="M68" s="297"/>
      <c r="N68" s="297"/>
      <c r="O68" s="297"/>
      <c r="P68" s="297"/>
      <c r="Q68" s="298"/>
      <c r="R68" s="296">
        <f t="shared" si="6"/>
        <v>0.79699999999999704</v>
      </c>
      <c r="S68" s="297"/>
      <c r="T68" s="297"/>
      <c r="U68" s="297"/>
      <c r="V68" s="297"/>
      <c r="W68" s="298"/>
      <c r="X68" s="297">
        <f t="shared" si="3"/>
        <v>0.52799999999999159</v>
      </c>
      <c r="Y68" s="297"/>
      <c r="Z68" s="297"/>
      <c r="AA68" s="297"/>
      <c r="AB68" s="297"/>
      <c r="AC68" s="298"/>
    </row>
    <row r="69" spans="1:29" ht="18.75" customHeight="1">
      <c r="A69" s="292">
        <v>7</v>
      </c>
      <c r="B69" s="293"/>
      <c r="C69" s="294">
        <f t="shared" si="7"/>
        <v>150</v>
      </c>
      <c r="D69" s="295"/>
      <c r="E69" s="295"/>
      <c r="F69" s="296">
        <f t="shared" si="4"/>
        <v>7.6000000000021828E-2</v>
      </c>
      <c r="G69" s="297"/>
      <c r="H69" s="297"/>
      <c r="I69" s="297"/>
      <c r="J69" s="297"/>
      <c r="K69" s="298"/>
      <c r="L69" s="296">
        <f t="shared" si="5"/>
        <v>0.52000000000001023</v>
      </c>
      <c r="M69" s="297"/>
      <c r="N69" s="297"/>
      <c r="O69" s="297"/>
      <c r="P69" s="297"/>
      <c r="Q69" s="298"/>
      <c r="R69" s="296">
        <f t="shared" si="6"/>
        <v>0.24699999999998568</v>
      </c>
      <c r="S69" s="297"/>
      <c r="T69" s="297"/>
      <c r="U69" s="297"/>
      <c r="V69" s="297"/>
      <c r="W69" s="298"/>
      <c r="X69" s="297">
        <f t="shared" si="3"/>
        <v>0.1939999999999884</v>
      </c>
      <c r="Y69" s="297"/>
      <c r="Z69" s="297"/>
      <c r="AA69" s="297"/>
      <c r="AB69" s="297"/>
      <c r="AC69" s="298"/>
    </row>
    <row r="70" spans="1:29" ht="18.75" customHeight="1">
      <c r="A70" s="292">
        <v>8</v>
      </c>
      <c r="B70" s="293"/>
      <c r="C70" s="294">
        <f t="shared" si="7"/>
        <v>150</v>
      </c>
      <c r="D70" s="295"/>
      <c r="E70" s="295"/>
      <c r="F70" s="296">
        <f t="shared" si="4"/>
        <v>0.37600000000000477</v>
      </c>
      <c r="G70" s="297"/>
      <c r="H70" s="297"/>
      <c r="I70" s="297"/>
      <c r="J70" s="297"/>
      <c r="K70" s="298"/>
      <c r="L70" s="296">
        <f t="shared" si="5"/>
        <v>0.33099999999998886</v>
      </c>
      <c r="M70" s="297"/>
      <c r="N70" s="297"/>
      <c r="O70" s="297"/>
      <c r="P70" s="297"/>
      <c r="Q70" s="298"/>
      <c r="R70" s="296">
        <f t="shared" si="6"/>
        <v>0.35499999999998977</v>
      </c>
      <c r="S70" s="297"/>
      <c r="T70" s="297"/>
      <c r="U70" s="297"/>
      <c r="V70" s="297"/>
      <c r="W70" s="298"/>
      <c r="X70" s="297">
        <f t="shared" si="3"/>
        <v>7.8000000000002956E-2</v>
      </c>
      <c r="Y70" s="297"/>
      <c r="Z70" s="297"/>
      <c r="AA70" s="297"/>
      <c r="AB70" s="297"/>
      <c r="AC70" s="298"/>
    </row>
    <row r="71" spans="1:29" ht="18.75" customHeight="1">
      <c r="A71" s="292">
        <v>9</v>
      </c>
      <c r="B71" s="293"/>
      <c r="C71" s="294">
        <f t="shared" si="7"/>
        <v>150</v>
      </c>
      <c r="D71" s="295"/>
      <c r="E71" s="295"/>
      <c r="F71" s="296">
        <f t="shared" si="4"/>
        <v>0.8119999999999834</v>
      </c>
      <c r="G71" s="297"/>
      <c r="H71" s="297"/>
      <c r="I71" s="297"/>
      <c r="J71" s="297"/>
      <c r="K71" s="298"/>
      <c r="L71" s="296">
        <f t="shared" si="5"/>
        <v>0.39300000000000068</v>
      </c>
      <c r="M71" s="297"/>
      <c r="N71" s="297"/>
      <c r="O71" s="297"/>
      <c r="P71" s="297"/>
      <c r="Q71" s="298"/>
      <c r="R71" s="296">
        <f t="shared" si="6"/>
        <v>0.81399999999999295</v>
      </c>
      <c r="S71" s="297"/>
      <c r="T71" s="297"/>
      <c r="U71" s="297"/>
      <c r="V71" s="297"/>
      <c r="W71" s="298"/>
      <c r="X71" s="297">
        <f t="shared" si="3"/>
        <v>8.0000000000012506E-2</v>
      </c>
      <c r="Y71" s="297"/>
      <c r="Z71" s="297"/>
      <c r="AA71" s="297"/>
      <c r="AB71" s="297"/>
      <c r="AC71" s="298"/>
    </row>
    <row r="72" spans="1:29" ht="18.75" customHeight="1">
      <c r="A72" s="292">
        <v>10</v>
      </c>
      <c r="B72" s="293"/>
      <c r="C72" s="294">
        <f t="shared" si="7"/>
        <v>150</v>
      </c>
      <c r="D72" s="295"/>
      <c r="E72" s="295"/>
      <c r="F72" s="296">
        <f t="shared" si="4"/>
        <v>0.8119999999999834</v>
      </c>
      <c r="G72" s="297"/>
      <c r="H72" s="297"/>
      <c r="I72" s="297"/>
      <c r="J72" s="297"/>
      <c r="K72" s="298"/>
      <c r="L72" s="296">
        <f t="shared" si="5"/>
        <v>0.39300000000000068</v>
      </c>
      <c r="M72" s="297"/>
      <c r="N72" s="297"/>
      <c r="O72" s="297"/>
      <c r="P72" s="297"/>
      <c r="Q72" s="298"/>
      <c r="R72" s="296">
        <f t="shared" si="6"/>
        <v>0.81399999999999295</v>
      </c>
      <c r="S72" s="297"/>
      <c r="T72" s="297"/>
      <c r="U72" s="297"/>
      <c r="V72" s="297"/>
      <c r="W72" s="298"/>
      <c r="X72" s="297">
        <f t="shared" si="3"/>
        <v>8.0000000000012506E-2</v>
      </c>
      <c r="Y72" s="297"/>
      <c r="Z72" s="297"/>
      <c r="AA72" s="297"/>
      <c r="AB72" s="297"/>
      <c r="AC72" s="298"/>
    </row>
    <row r="73" spans="1:29" ht="18.75" customHeight="1">
      <c r="A73" s="292">
        <v>11</v>
      </c>
      <c r="B73" s="293"/>
      <c r="C73" s="294">
        <f t="shared" si="7"/>
        <v>150</v>
      </c>
      <c r="D73" s="295"/>
      <c r="E73" s="295"/>
      <c r="F73" s="296">
        <f t="shared" si="4"/>
        <v>0.8119999999999834</v>
      </c>
      <c r="G73" s="297"/>
      <c r="H73" s="297"/>
      <c r="I73" s="297"/>
      <c r="J73" s="297"/>
      <c r="K73" s="298"/>
      <c r="L73" s="296">
        <f t="shared" si="5"/>
        <v>0.39300000000000068</v>
      </c>
      <c r="M73" s="297"/>
      <c r="N73" s="297"/>
      <c r="O73" s="297"/>
      <c r="P73" s="297"/>
      <c r="Q73" s="298"/>
      <c r="R73" s="296">
        <f t="shared" si="6"/>
        <v>0.81399999999999295</v>
      </c>
      <c r="S73" s="297"/>
      <c r="T73" s="297"/>
      <c r="U73" s="297"/>
      <c r="V73" s="297"/>
      <c r="W73" s="298"/>
      <c r="X73" s="297">
        <f t="shared" si="3"/>
        <v>8.0000000000012506E-2</v>
      </c>
      <c r="Y73" s="297"/>
      <c r="Z73" s="297"/>
      <c r="AA73" s="297"/>
      <c r="AB73" s="297"/>
      <c r="AC73" s="298"/>
    </row>
    <row r="74" spans="1:29" ht="18.75" customHeight="1">
      <c r="A74" s="292">
        <v>12</v>
      </c>
      <c r="B74" s="293"/>
      <c r="C74" s="294">
        <f t="shared" si="7"/>
        <v>150</v>
      </c>
      <c r="D74" s="295"/>
      <c r="E74" s="295"/>
      <c r="F74" s="296">
        <f t="shared" si="4"/>
        <v>0.31900000000001683</v>
      </c>
      <c r="G74" s="297"/>
      <c r="H74" s="297"/>
      <c r="I74" s="297"/>
      <c r="J74" s="297"/>
      <c r="K74" s="298"/>
      <c r="L74" s="296">
        <f t="shared" si="5"/>
        <v>0.37300000000001887</v>
      </c>
      <c r="M74" s="297"/>
      <c r="N74" s="297"/>
      <c r="O74" s="297"/>
      <c r="P74" s="297"/>
      <c r="Q74" s="298"/>
      <c r="R74" s="296">
        <f t="shared" si="6"/>
        <v>0.40700000000001069</v>
      </c>
      <c r="S74" s="297"/>
      <c r="T74" s="297"/>
      <c r="U74" s="297"/>
      <c r="V74" s="297"/>
      <c r="W74" s="298"/>
      <c r="X74" s="297">
        <f t="shared" si="3"/>
        <v>0.18199999999998795</v>
      </c>
      <c r="Y74" s="297"/>
      <c r="Z74" s="297"/>
      <c r="AA74" s="297"/>
      <c r="AB74" s="297"/>
      <c r="AC74" s="298"/>
    </row>
    <row r="75" spans="1:29" ht="18.75" customHeight="1">
      <c r="A75" s="292">
        <v>13</v>
      </c>
      <c r="B75" s="293"/>
      <c r="C75" s="294">
        <f t="shared" si="7"/>
        <v>150</v>
      </c>
      <c r="D75" s="295"/>
      <c r="E75" s="295"/>
      <c r="F75" s="296">
        <f t="shared" si="4"/>
        <v>0.35599999999999454</v>
      </c>
      <c r="G75" s="297"/>
      <c r="H75" s="297"/>
      <c r="I75" s="297"/>
      <c r="J75" s="297"/>
      <c r="K75" s="298"/>
      <c r="L75" s="296">
        <f t="shared" si="5"/>
        <v>0.52699999999998681</v>
      </c>
      <c r="M75" s="297"/>
      <c r="N75" s="297"/>
      <c r="O75" s="297"/>
      <c r="P75" s="297"/>
      <c r="Q75" s="298"/>
      <c r="R75" s="296">
        <f t="shared" si="6"/>
        <v>0.84999999999999432</v>
      </c>
      <c r="S75" s="297"/>
      <c r="T75" s="297"/>
      <c r="U75" s="297"/>
      <c r="V75" s="297"/>
      <c r="W75" s="298"/>
      <c r="X75" s="297">
        <f t="shared" si="3"/>
        <v>0.86299999999999955</v>
      </c>
      <c r="Y75" s="297"/>
      <c r="Z75" s="297"/>
      <c r="AA75" s="297"/>
      <c r="AB75" s="297"/>
      <c r="AC75" s="298"/>
    </row>
    <row r="76" spans="1:29" ht="18.75" customHeight="1">
      <c r="A76" s="292">
        <v>14</v>
      </c>
      <c r="B76" s="293"/>
      <c r="C76" s="294">
        <f t="shared" si="7"/>
        <v>150</v>
      </c>
      <c r="D76" s="295"/>
      <c r="E76" s="295"/>
      <c r="F76" s="296">
        <f t="shared" si="4"/>
        <v>2.8999999999996362E-2</v>
      </c>
      <c r="G76" s="297"/>
      <c r="H76" s="297"/>
      <c r="I76" s="297"/>
      <c r="J76" s="297"/>
      <c r="K76" s="298"/>
      <c r="L76" s="296">
        <f t="shared" si="5"/>
        <v>0.28100000000000591</v>
      </c>
      <c r="M76" s="297"/>
      <c r="N76" s="297"/>
      <c r="O76" s="297"/>
      <c r="P76" s="297"/>
      <c r="Q76" s="298"/>
      <c r="R76" s="296">
        <f t="shared" si="6"/>
        <v>0.60499999999998977</v>
      </c>
      <c r="S76" s="297"/>
      <c r="T76" s="297"/>
      <c r="U76" s="297"/>
      <c r="V76" s="297"/>
      <c r="W76" s="298"/>
      <c r="X76" s="297">
        <f t="shared" si="3"/>
        <v>0.16800000000000637</v>
      </c>
      <c r="Y76" s="297"/>
      <c r="Z76" s="297"/>
      <c r="AA76" s="297"/>
      <c r="AB76" s="297"/>
      <c r="AC76" s="298"/>
    </row>
    <row r="77" spans="1:29" ht="18.75" customHeight="1">
      <c r="A77" s="292">
        <v>15</v>
      </c>
      <c r="B77" s="293"/>
      <c r="C77" s="294">
        <f t="shared" si="7"/>
        <v>150</v>
      </c>
      <c r="D77" s="295"/>
      <c r="E77" s="295"/>
      <c r="F77" s="296">
        <f t="shared" si="4"/>
        <v>8.5000000000007958E-2</v>
      </c>
      <c r="G77" s="297"/>
      <c r="H77" s="297"/>
      <c r="I77" s="297"/>
      <c r="J77" s="297"/>
      <c r="K77" s="298"/>
      <c r="L77" s="296">
        <f t="shared" si="5"/>
        <v>6.0000000000002274E-2</v>
      </c>
      <c r="M77" s="297"/>
      <c r="N77" s="297"/>
      <c r="O77" s="297"/>
      <c r="P77" s="297"/>
      <c r="Q77" s="298"/>
      <c r="R77" s="296">
        <f t="shared" si="6"/>
        <v>0.38800000000000523</v>
      </c>
      <c r="S77" s="297"/>
      <c r="T77" s="297"/>
      <c r="U77" s="297"/>
      <c r="V77" s="297"/>
      <c r="W77" s="298"/>
      <c r="X77" s="297">
        <f t="shared" si="3"/>
        <v>0.4480000000000075</v>
      </c>
      <c r="Y77" s="297"/>
      <c r="Z77" s="297"/>
      <c r="AA77" s="297"/>
      <c r="AB77" s="297"/>
      <c r="AC77" s="298"/>
    </row>
    <row r="78" spans="1:29" ht="18.75" customHeight="1">
      <c r="A78" s="292">
        <v>16</v>
      </c>
      <c r="B78" s="293"/>
      <c r="C78" s="294">
        <f t="shared" si="7"/>
        <v>150</v>
      </c>
      <c r="D78" s="295"/>
      <c r="E78" s="295"/>
      <c r="F78" s="296">
        <f t="shared" si="4"/>
        <v>0.95900000000000318</v>
      </c>
      <c r="G78" s="297"/>
      <c r="H78" s="297"/>
      <c r="I78" s="297"/>
      <c r="J78" s="297"/>
      <c r="K78" s="298"/>
      <c r="L78" s="296">
        <f t="shared" si="5"/>
        <v>0.10999999999998522</v>
      </c>
      <c r="M78" s="297"/>
      <c r="N78" s="297"/>
      <c r="O78" s="297"/>
      <c r="P78" s="297"/>
      <c r="Q78" s="298"/>
      <c r="R78" s="296">
        <f t="shared" si="6"/>
        <v>0.79699999999999704</v>
      </c>
      <c r="S78" s="297"/>
      <c r="T78" s="297"/>
      <c r="U78" s="297"/>
      <c r="V78" s="297"/>
      <c r="W78" s="298"/>
      <c r="X78" s="297">
        <f t="shared" si="3"/>
        <v>0.52799999999999159</v>
      </c>
      <c r="Y78" s="297"/>
      <c r="Z78" s="297"/>
      <c r="AA78" s="297"/>
      <c r="AB78" s="297"/>
      <c r="AC78" s="298"/>
    </row>
    <row r="79" spans="1:29" ht="18.75" customHeight="1">
      <c r="A79" s="292">
        <v>17</v>
      </c>
      <c r="B79" s="293"/>
      <c r="C79" s="294">
        <f t="shared" si="7"/>
        <v>150</v>
      </c>
      <c r="D79" s="295"/>
      <c r="E79" s="295"/>
      <c r="F79" s="296">
        <f t="shared" si="4"/>
        <v>7.6000000000021828E-2</v>
      </c>
      <c r="G79" s="297"/>
      <c r="H79" s="297"/>
      <c r="I79" s="297"/>
      <c r="J79" s="297"/>
      <c r="K79" s="298"/>
      <c r="L79" s="296">
        <f t="shared" si="5"/>
        <v>0.52000000000001023</v>
      </c>
      <c r="M79" s="297"/>
      <c r="N79" s="297"/>
      <c r="O79" s="297"/>
      <c r="P79" s="297"/>
      <c r="Q79" s="298"/>
      <c r="R79" s="296">
        <f t="shared" si="6"/>
        <v>0.24699999999998568</v>
      </c>
      <c r="S79" s="297"/>
      <c r="T79" s="297"/>
      <c r="U79" s="297"/>
      <c r="V79" s="297"/>
      <c r="W79" s="298"/>
      <c r="X79" s="297">
        <f t="shared" si="3"/>
        <v>0.1939999999999884</v>
      </c>
      <c r="Y79" s="297"/>
      <c r="Z79" s="297"/>
      <c r="AA79" s="297"/>
      <c r="AB79" s="297"/>
      <c r="AC79" s="298"/>
    </row>
    <row r="80" spans="1:29" ht="18.75" customHeight="1">
      <c r="A80" s="292">
        <v>18</v>
      </c>
      <c r="B80" s="293"/>
      <c r="C80" s="294">
        <f t="shared" si="7"/>
        <v>150</v>
      </c>
      <c r="D80" s="295"/>
      <c r="E80" s="295"/>
      <c r="F80" s="296">
        <f t="shared" si="4"/>
        <v>0.37600000000000477</v>
      </c>
      <c r="G80" s="297"/>
      <c r="H80" s="297"/>
      <c r="I80" s="297"/>
      <c r="J80" s="297"/>
      <c r="K80" s="298"/>
      <c r="L80" s="296">
        <f t="shared" si="5"/>
        <v>0.33099999999998886</v>
      </c>
      <c r="M80" s="297"/>
      <c r="N80" s="297"/>
      <c r="O80" s="297"/>
      <c r="P80" s="297"/>
      <c r="Q80" s="298"/>
      <c r="R80" s="296">
        <f t="shared" si="6"/>
        <v>0.35499999999998977</v>
      </c>
      <c r="S80" s="297"/>
      <c r="T80" s="297"/>
      <c r="U80" s="297"/>
      <c r="V80" s="297"/>
      <c r="W80" s="298"/>
      <c r="X80" s="297">
        <f t="shared" si="3"/>
        <v>7.8000000000002956E-2</v>
      </c>
      <c r="Y80" s="297"/>
      <c r="Z80" s="297"/>
      <c r="AA80" s="297"/>
      <c r="AB80" s="297"/>
      <c r="AC80" s="298"/>
    </row>
    <row r="81" spans="1:29" ht="18.75" customHeight="1">
      <c r="A81" s="292">
        <v>19</v>
      </c>
      <c r="B81" s="293"/>
      <c r="C81" s="294">
        <f t="shared" si="7"/>
        <v>150</v>
      </c>
      <c r="D81" s="295"/>
      <c r="E81" s="295"/>
      <c r="F81" s="296">
        <f t="shared" si="4"/>
        <v>0.8119999999999834</v>
      </c>
      <c r="G81" s="297"/>
      <c r="H81" s="297"/>
      <c r="I81" s="297"/>
      <c r="J81" s="297"/>
      <c r="K81" s="298"/>
      <c r="L81" s="296">
        <f t="shared" si="5"/>
        <v>0.39300000000000068</v>
      </c>
      <c r="M81" s="297"/>
      <c r="N81" s="297"/>
      <c r="O81" s="297"/>
      <c r="P81" s="297"/>
      <c r="Q81" s="298"/>
      <c r="R81" s="296">
        <f t="shared" si="6"/>
        <v>0.81399999999999295</v>
      </c>
      <c r="S81" s="297"/>
      <c r="T81" s="297"/>
      <c r="U81" s="297"/>
      <c r="V81" s="297"/>
      <c r="W81" s="298"/>
      <c r="X81" s="297">
        <f t="shared" si="3"/>
        <v>8.0000000000012506E-2</v>
      </c>
      <c r="Y81" s="297"/>
      <c r="Z81" s="297"/>
      <c r="AA81" s="297"/>
      <c r="AB81" s="297"/>
      <c r="AC81" s="298"/>
    </row>
    <row r="82" spans="1:29" ht="18.75" customHeight="1">
      <c r="A82" s="292">
        <v>20</v>
      </c>
      <c r="B82" s="293"/>
      <c r="C82" s="294">
        <f t="shared" si="7"/>
        <v>150</v>
      </c>
      <c r="D82" s="295"/>
      <c r="E82" s="295"/>
      <c r="F82" s="296">
        <f t="shared" si="4"/>
        <v>0.8119999999999834</v>
      </c>
      <c r="G82" s="297"/>
      <c r="H82" s="297"/>
      <c r="I82" s="297"/>
      <c r="J82" s="297"/>
      <c r="K82" s="298"/>
      <c r="L82" s="296">
        <f t="shared" si="5"/>
        <v>0.39300000000000068</v>
      </c>
      <c r="M82" s="297"/>
      <c r="N82" s="297"/>
      <c r="O82" s="297"/>
      <c r="P82" s="297"/>
      <c r="Q82" s="298"/>
      <c r="R82" s="296">
        <f t="shared" si="6"/>
        <v>0.81399999999999295</v>
      </c>
      <c r="S82" s="297"/>
      <c r="T82" s="297"/>
      <c r="U82" s="297"/>
      <c r="V82" s="297"/>
      <c r="W82" s="298"/>
      <c r="X82" s="297">
        <f t="shared" si="3"/>
        <v>8.0000000000012506E-2</v>
      </c>
      <c r="Y82" s="297"/>
      <c r="Z82" s="297"/>
      <c r="AA82" s="297"/>
      <c r="AB82" s="297"/>
      <c r="AC82" s="298"/>
    </row>
    <row r="83" spans="1:29" ht="18.75" customHeight="1">
      <c r="A83" s="292">
        <v>21</v>
      </c>
      <c r="B83" s="293"/>
      <c r="C83" s="294">
        <f t="shared" si="7"/>
        <v>150</v>
      </c>
      <c r="D83" s="295"/>
      <c r="E83" s="295"/>
      <c r="F83" s="296">
        <f t="shared" si="4"/>
        <v>0.8119999999999834</v>
      </c>
      <c r="G83" s="297"/>
      <c r="H83" s="297"/>
      <c r="I83" s="297"/>
      <c r="J83" s="297"/>
      <c r="K83" s="298"/>
      <c r="L83" s="296">
        <f t="shared" si="5"/>
        <v>0.39300000000000068</v>
      </c>
      <c r="M83" s="297"/>
      <c r="N83" s="297"/>
      <c r="O83" s="297"/>
      <c r="P83" s="297"/>
      <c r="Q83" s="298"/>
      <c r="R83" s="296">
        <f t="shared" si="6"/>
        <v>0.81399999999999295</v>
      </c>
      <c r="S83" s="297"/>
      <c r="T83" s="297"/>
      <c r="U83" s="297"/>
      <c r="V83" s="297"/>
      <c r="W83" s="298"/>
      <c r="X83" s="297">
        <f t="shared" si="3"/>
        <v>8.0000000000012506E-2</v>
      </c>
      <c r="Y83" s="297"/>
      <c r="Z83" s="297"/>
      <c r="AA83" s="297"/>
      <c r="AB83" s="297"/>
      <c r="AC83" s="298"/>
    </row>
    <row r="84" spans="1:29" ht="18.75" customHeight="1">
      <c r="A84" s="292">
        <v>22</v>
      </c>
      <c r="B84" s="293"/>
      <c r="C84" s="294">
        <f>C36</f>
        <v>150</v>
      </c>
      <c r="D84" s="295"/>
      <c r="E84" s="295"/>
      <c r="F84" s="296">
        <f t="shared" si="4"/>
        <v>0.31900000000001683</v>
      </c>
      <c r="G84" s="297"/>
      <c r="H84" s="297"/>
      <c r="I84" s="297"/>
      <c r="J84" s="297"/>
      <c r="K84" s="298"/>
      <c r="L84" s="296">
        <f t="shared" si="5"/>
        <v>0.37300000000001887</v>
      </c>
      <c r="M84" s="297"/>
      <c r="N84" s="297"/>
      <c r="O84" s="297"/>
      <c r="P84" s="297"/>
      <c r="Q84" s="298"/>
      <c r="R84" s="296">
        <f t="shared" si="6"/>
        <v>0.40700000000001069</v>
      </c>
      <c r="S84" s="297"/>
      <c r="T84" s="297"/>
      <c r="U84" s="297"/>
      <c r="V84" s="297"/>
      <c r="W84" s="298"/>
      <c r="X84" s="297">
        <f t="shared" si="3"/>
        <v>0.18199999999998795</v>
      </c>
      <c r="Y84" s="297"/>
      <c r="Z84" s="297"/>
      <c r="AA84" s="297"/>
      <c r="AB84" s="297"/>
      <c r="AC84" s="298"/>
    </row>
    <row r="85" spans="1:29" ht="18.75" customHeight="1">
      <c r="A85" s="292">
        <v>23</v>
      </c>
      <c r="B85" s="293"/>
      <c r="C85" s="294">
        <f t="shared" si="7"/>
        <v>150</v>
      </c>
      <c r="D85" s="295"/>
      <c r="E85" s="295"/>
      <c r="F85" s="296">
        <f t="shared" si="4"/>
        <v>0.35599999999999454</v>
      </c>
      <c r="G85" s="297"/>
      <c r="H85" s="297"/>
      <c r="I85" s="297"/>
      <c r="J85" s="297"/>
      <c r="K85" s="298"/>
      <c r="L85" s="296">
        <f t="shared" si="5"/>
        <v>0.52699999999998681</v>
      </c>
      <c r="M85" s="297"/>
      <c r="N85" s="297"/>
      <c r="O85" s="297"/>
      <c r="P85" s="297"/>
      <c r="Q85" s="298"/>
      <c r="R85" s="296">
        <f t="shared" si="6"/>
        <v>0.84999999999999432</v>
      </c>
      <c r="S85" s="297"/>
      <c r="T85" s="297"/>
      <c r="U85" s="297"/>
      <c r="V85" s="297"/>
      <c r="W85" s="298"/>
      <c r="X85" s="297">
        <f t="shared" si="3"/>
        <v>0.86299999999999955</v>
      </c>
      <c r="Y85" s="297"/>
      <c r="Z85" s="297"/>
      <c r="AA85" s="297"/>
      <c r="AB85" s="297"/>
      <c r="AC85" s="298"/>
    </row>
    <row r="86" spans="1:29" ht="18.75" customHeight="1">
      <c r="A86" s="292">
        <v>24</v>
      </c>
      <c r="B86" s="293"/>
      <c r="C86" s="294">
        <f t="shared" si="7"/>
        <v>150</v>
      </c>
      <c r="D86" s="295"/>
      <c r="E86" s="295"/>
      <c r="F86" s="296">
        <f t="shared" si="4"/>
        <v>2.8999999999996362E-2</v>
      </c>
      <c r="G86" s="297"/>
      <c r="H86" s="297"/>
      <c r="I86" s="297"/>
      <c r="J86" s="297"/>
      <c r="K86" s="298"/>
      <c r="L86" s="296">
        <f t="shared" si="5"/>
        <v>0.28100000000000591</v>
      </c>
      <c r="M86" s="297"/>
      <c r="N86" s="297"/>
      <c r="O86" s="297"/>
      <c r="P86" s="297"/>
      <c r="Q86" s="298"/>
      <c r="R86" s="296">
        <f t="shared" si="6"/>
        <v>0.60499999999998977</v>
      </c>
      <c r="S86" s="297"/>
      <c r="T86" s="297"/>
      <c r="U86" s="297"/>
      <c r="V86" s="297"/>
      <c r="W86" s="298"/>
      <c r="X86" s="297">
        <f t="shared" si="3"/>
        <v>0.16800000000000637</v>
      </c>
      <c r="Y86" s="297"/>
      <c r="Z86" s="297"/>
      <c r="AA86" s="297"/>
      <c r="AB86" s="297"/>
      <c r="AC86" s="298"/>
    </row>
    <row r="87" spans="1:29" ht="18.75" customHeight="1">
      <c r="A87" s="292">
        <v>25</v>
      </c>
      <c r="B87" s="293"/>
      <c r="C87" s="294">
        <f t="shared" si="7"/>
        <v>150</v>
      </c>
      <c r="D87" s="295"/>
      <c r="E87" s="295"/>
      <c r="F87" s="296">
        <f t="shared" si="4"/>
        <v>8.5000000000007958E-2</v>
      </c>
      <c r="G87" s="297"/>
      <c r="H87" s="297"/>
      <c r="I87" s="297"/>
      <c r="J87" s="297"/>
      <c r="K87" s="298"/>
      <c r="L87" s="296">
        <f t="shared" si="5"/>
        <v>6.0000000000002274E-2</v>
      </c>
      <c r="M87" s="297"/>
      <c r="N87" s="297"/>
      <c r="O87" s="297"/>
      <c r="P87" s="297"/>
      <c r="Q87" s="298"/>
      <c r="R87" s="296">
        <f t="shared" si="6"/>
        <v>0.38800000000000523</v>
      </c>
      <c r="S87" s="297"/>
      <c r="T87" s="297"/>
      <c r="U87" s="297"/>
      <c r="V87" s="297"/>
      <c r="W87" s="298"/>
      <c r="X87" s="297">
        <f t="shared" si="3"/>
        <v>0.4480000000000075</v>
      </c>
      <c r="Y87" s="297"/>
      <c r="Z87" s="297"/>
      <c r="AA87" s="297"/>
      <c r="AB87" s="297"/>
      <c r="AC87" s="298"/>
    </row>
    <row r="88" spans="1:29" ht="18.75" customHeight="1">
      <c r="A88" s="292">
        <v>26</v>
      </c>
      <c r="B88" s="293"/>
      <c r="C88" s="294">
        <f t="shared" si="7"/>
        <v>150</v>
      </c>
      <c r="D88" s="295"/>
      <c r="E88" s="295"/>
      <c r="F88" s="296">
        <f t="shared" si="4"/>
        <v>0.95900000000000318</v>
      </c>
      <c r="G88" s="297"/>
      <c r="H88" s="297"/>
      <c r="I88" s="297"/>
      <c r="J88" s="297"/>
      <c r="K88" s="298"/>
      <c r="L88" s="296">
        <f t="shared" si="5"/>
        <v>0.10999999999998522</v>
      </c>
      <c r="M88" s="297"/>
      <c r="N88" s="297"/>
      <c r="O88" s="297"/>
      <c r="P88" s="297"/>
      <c r="Q88" s="298"/>
      <c r="R88" s="296">
        <f t="shared" si="6"/>
        <v>0.79699999999999704</v>
      </c>
      <c r="S88" s="297"/>
      <c r="T88" s="297"/>
      <c r="U88" s="297"/>
      <c r="V88" s="297"/>
      <c r="W88" s="298"/>
      <c r="X88" s="297">
        <f t="shared" si="3"/>
        <v>0.52799999999999159</v>
      </c>
      <c r="Y88" s="297"/>
      <c r="Z88" s="297"/>
      <c r="AA88" s="297"/>
      <c r="AB88" s="297"/>
      <c r="AC88" s="298"/>
    </row>
    <row r="89" spans="1:29" ht="18.75" customHeight="1">
      <c r="A89" s="292">
        <v>27</v>
      </c>
      <c r="B89" s="293"/>
      <c r="C89" s="294">
        <f t="shared" si="7"/>
        <v>150</v>
      </c>
      <c r="D89" s="295"/>
      <c r="E89" s="295"/>
      <c r="F89" s="296">
        <f t="shared" si="4"/>
        <v>7.6000000000021828E-2</v>
      </c>
      <c r="G89" s="297"/>
      <c r="H89" s="297"/>
      <c r="I89" s="297"/>
      <c r="J89" s="297"/>
      <c r="K89" s="298"/>
      <c r="L89" s="296">
        <f t="shared" si="5"/>
        <v>0.52000000000001023</v>
      </c>
      <c r="M89" s="297"/>
      <c r="N89" s="297"/>
      <c r="O89" s="297"/>
      <c r="P89" s="297"/>
      <c r="Q89" s="298"/>
      <c r="R89" s="296">
        <f t="shared" si="6"/>
        <v>0.24699999999998568</v>
      </c>
      <c r="S89" s="297"/>
      <c r="T89" s="297"/>
      <c r="U89" s="297"/>
      <c r="V89" s="297"/>
      <c r="W89" s="298"/>
      <c r="X89" s="297">
        <f t="shared" si="3"/>
        <v>0.1939999999999884</v>
      </c>
      <c r="Y89" s="297"/>
      <c r="Z89" s="297"/>
      <c r="AA89" s="297"/>
      <c r="AB89" s="297"/>
      <c r="AC89" s="298"/>
    </row>
    <row r="90" spans="1:29" ht="18.75" customHeight="1">
      <c r="A90" s="292">
        <v>28</v>
      </c>
      <c r="B90" s="293"/>
      <c r="C90" s="294">
        <f t="shared" si="7"/>
        <v>150</v>
      </c>
      <c r="D90" s="295"/>
      <c r="E90" s="295"/>
      <c r="F90" s="296">
        <f t="shared" si="4"/>
        <v>0.37600000000000477</v>
      </c>
      <c r="G90" s="297"/>
      <c r="H90" s="297"/>
      <c r="I90" s="297"/>
      <c r="J90" s="297"/>
      <c r="K90" s="298"/>
      <c r="L90" s="296">
        <f t="shared" si="5"/>
        <v>0.33099999999998886</v>
      </c>
      <c r="M90" s="297"/>
      <c r="N90" s="297"/>
      <c r="O90" s="297"/>
      <c r="P90" s="297"/>
      <c r="Q90" s="298"/>
      <c r="R90" s="296">
        <f t="shared" si="6"/>
        <v>0.35499999999998977</v>
      </c>
      <c r="S90" s="297"/>
      <c r="T90" s="297"/>
      <c r="U90" s="297"/>
      <c r="V90" s="297"/>
      <c r="W90" s="298"/>
      <c r="X90" s="297">
        <f t="shared" si="3"/>
        <v>7.8000000000002956E-2</v>
      </c>
      <c r="Y90" s="297"/>
      <c r="Z90" s="297"/>
      <c r="AA90" s="297"/>
      <c r="AB90" s="297"/>
      <c r="AC90" s="298"/>
    </row>
    <row r="91" spans="1:29" ht="18.75" customHeight="1">
      <c r="A91" s="292">
        <v>29</v>
      </c>
      <c r="B91" s="293"/>
      <c r="C91" s="294">
        <f t="shared" si="7"/>
        <v>150</v>
      </c>
      <c r="D91" s="295"/>
      <c r="E91" s="295"/>
      <c r="F91" s="296">
        <f t="shared" si="4"/>
        <v>0.8119999999999834</v>
      </c>
      <c r="G91" s="297"/>
      <c r="H91" s="297"/>
      <c r="I91" s="297"/>
      <c r="J91" s="297"/>
      <c r="K91" s="298"/>
      <c r="L91" s="296">
        <f t="shared" si="5"/>
        <v>0.39300000000000068</v>
      </c>
      <c r="M91" s="297"/>
      <c r="N91" s="297"/>
      <c r="O91" s="297"/>
      <c r="P91" s="297"/>
      <c r="Q91" s="298"/>
      <c r="R91" s="296">
        <f t="shared" si="6"/>
        <v>0.81399999999999295</v>
      </c>
      <c r="S91" s="297"/>
      <c r="T91" s="297"/>
      <c r="U91" s="297"/>
      <c r="V91" s="297"/>
      <c r="W91" s="298"/>
      <c r="X91" s="297">
        <f t="shared" si="3"/>
        <v>8.0000000000012506E-2</v>
      </c>
      <c r="Y91" s="297"/>
      <c r="Z91" s="297"/>
      <c r="AA91" s="297"/>
      <c r="AB91" s="297"/>
      <c r="AC91" s="298"/>
    </row>
    <row r="92" spans="1:29" ht="18.75" customHeight="1">
      <c r="A92" s="285">
        <v>30</v>
      </c>
      <c r="B92" s="286"/>
      <c r="C92" s="287">
        <f t="shared" si="7"/>
        <v>150</v>
      </c>
      <c r="D92" s="288"/>
      <c r="E92" s="288"/>
      <c r="F92" s="289">
        <f t="shared" si="4"/>
        <v>0.8119999999999834</v>
      </c>
      <c r="G92" s="290"/>
      <c r="H92" s="290"/>
      <c r="I92" s="290"/>
      <c r="J92" s="290"/>
      <c r="K92" s="291"/>
      <c r="L92" s="289">
        <f t="shared" si="5"/>
        <v>0.39300000000000068</v>
      </c>
      <c r="M92" s="290"/>
      <c r="N92" s="290"/>
      <c r="O92" s="290"/>
      <c r="P92" s="290"/>
      <c r="Q92" s="291"/>
      <c r="R92" s="289">
        <f t="shared" si="6"/>
        <v>0.81399999999999295</v>
      </c>
      <c r="S92" s="290"/>
      <c r="T92" s="290"/>
      <c r="U92" s="290"/>
      <c r="V92" s="290"/>
      <c r="W92" s="291"/>
      <c r="X92" s="290">
        <f t="shared" si="3"/>
        <v>8.0000000000012506E-2</v>
      </c>
      <c r="Y92" s="290"/>
      <c r="Z92" s="290"/>
      <c r="AA92" s="290"/>
      <c r="AB92" s="290"/>
      <c r="AC92" s="291"/>
    </row>
    <row r="94" spans="1:29" ht="18.75" customHeight="1">
      <c r="A94" s="64" t="s">
        <v>51</v>
      </c>
      <c r="E94" s="64" t="s">
        <v>52</v>
      </c>
      <c r="F94" s="65" t="str">
        <f>'Data Record(50)'!G94</f>
        <v>Mr.Natthaphol Boonmee</v>
      </c>
      <c r="G94" s="66"/>
      <c r="H94" s="66"/>
      <c r="I94" s="66"/>
      <c r="J94" s="66"/>
      <c r="K94" s="66"/>
    </row>
    <row r="97" spans="4:8" ht="18.75" customHeight="1">
      <c r="D97" s="67">
        <v>10</v>
      </c>
      <c r="E97" s="67"/>
      <c r="F97" s="68" t="s">
        <v>53</v>
      </c>
      <c r="G97" s="69"/>
      <c r="H97" s="33"/>
    </row>
    <row r="98" spans="4:8" ht="18.75" customHeight="1">
      <c r="D98" s="70">
        <v>11</v>
      </c>
      <c r="E98" s="70"/>
      <c r="F98" s="68" t="s">
        <v>54</v>
      </c>
      <c r="G98" s="69"/>
      <c r="H98" s="33"/>
    </row>
  </sheetData>
  <mergeCells count="468">
    <mergeCell ref="A92:B92"/>
    <mergeCell ref="C92:E92"/>
    <mergeCell ref="F92:K92"/>
    <mergeCell ref="L92:Q92"/>
    <mergeCell ref="R92:W92"/>
    <mergeCell ref="X92:AC92"/>
    <mergeCell ref="A91:B91"/>
    <mergeCell ref="C91:E91"/>
    <mergeCell ref="F91:K91"/>
    <mergeCell ref="L91:Q91"/>
    <mergeCell ref="R91:W91"/>
    <mergeCell ref="X91:AC91"/>
    <mergeCell ref="A90:B90"/>
    <mergeCell ref="C90:E90"/>
    <mergeCell ref="F90:K90"/>
    <mergeCell ref="L90:Q90"/>
    <mergeCell ref="R90:W90"/>
    <mergeCell ref="X90:AC90"/>
    <mergeCell ref="A89:B89"/>
    <mergeCell ref="C89:E89"/>
    <mergeCell ref="F89:K89"/>
    <mergeCell ref="L89:Q89"/>
    <mergeCell ref="R89:W89"/>
    <mergeCell ref="X89:AC89"/>
    <mergeCell ref="A88:B88"/>
    <mergeCell ref="C88:E88"/>
    <mergeCell ref="F88:K88"/>
    <mergeCell ref="L88:Q88"/>
    <mergeCell ref="R88:W88"/>
    <mergeCell ref="X88:AC88"/>
    <mergeCell ref="A87:B87"/>
    <mergeCell ref="C87:E87"/>
    <mergeCell ref="F87:K87"/>
    <mergeCell ref="L87:Q87"/>
    <mergeCell ref="R87:W87"/>
    <mergeCell ref="X87:AC87"/>
    <mergeCell ref="A86:B86"/>
    <mergeCell ref="C86:E86"/>
    <mergeCell ref="F86:K86"/>
    <mergeCell ref="L86:Q86"/>
    <mergeCell ref="R86:W86"/>
    <mergeCell ref="X86:AC86"/>
    <mergeCell ref="A85:B85"/>
    <mergeCell ref="C85:E85"/>
    <mergeCell ref="F85:K85"/>
    <mergeCell ref="L85:Q85"/>
    <mergeCell ref="R85:W85"/>
    <mergeCell ref="X85:AC85"/>
    <mergeCell ref="A84:B84"/>
    <mergeCell ref="C84:E84"/>
    <mergeCell ref="F84:K84"/>
    <mergeCell ref="L84:Q84"/>
    <mergeCell ref="R84:W84"/>
    <mergeCell ref="X84:AC84"/>
    <mergeCell ref="A83:B83"/>
    <mergeCell ref="C83:E83"/>
    <mergeCell ref="F83:K83"/>
    <mergeCell ref="L83:Q83"/>
    <mergeCell ref="R83:W83"/>
    <mergeCell ref="X83:AC83"/>
    <mergeCell ref="A82:B82"/>
    <mergeCell ref="C82:E82"/>
    <mergeCell ref="F82:K82"/>
    <mergeCell ref="L82:Q82"/>
    <mergeCell ref="R82:W82"/>
    <mergeCell ref="X82:AC82"/>
    <mergeCell ref="A81:B81"/>
    <mergeCell ref="C81:E81"/>
    <mergeCell ref="F81:K81"/>
    <mergeCell ref="L81:Q81"/>
    <mergeCell ref="R81:W81"/>
    <mergeCell ref="X81:AC81"/>
    <mergeCell ref="A80:B80"/>
    <mergeCell ref="C80:E80"/>
    <mergeCell ref="F80:K80"/>
    <mergeCell ref="L80:Q80"/>
    <mergeCell ref="R80:W80"/>
    <mergeCell ref="X80:AC80"/>
    <mergeCell ref="A79:B79"/>
    <mergeCell ref="C79:E79"/>
    <mergeCell ref="F79:K79"/>
    <mergeCell ref="L79:Q79"/>
    <mergeCell ref="R79:W79"/>
    <mergeCell ref="X79:AC79"/>
    <mergeCell ref="A78:B78"/>
    <mergeCell ref="C78:E78"/>
    <mergeCell ref="F78:K78"/>
    <mergeCell ref="L78:Q78"/>
    <mergeCell ref="R78:W78"/>
    <mergeCell ref="X78:AC78"/>
    <mergeCell ref="A77:B77"/>
    <mergeCell ref="C77:E77"/>
    <mergeCell ref="F77:K77"/>
    <mergeCell ref="L77:Q77"/>
    <mergeCell ref="R77:W77"/>
    <mergeCell ref="X77:AC77"/>
    <mergeCell ref="A76:B76"/>
    <mergeCell ref="C76:E76"/>
    <mergeCell ref="F76:K76"/>
    <mergeCell ref="L76:Q76"/>
    <mergeCell ref="R76:W76"/>
    <mergeCell ref="X76:AC76"/>
    <mergeCell ref="A75:B75"/>
    <mergeCell ref="C75:E75"/>
    <mergeCell ref="F75:K75"/>
    <mergeCell ref="L75:Q75"/>
    <mergeCell ref="R75:W75"/>
    <mergeCell ref="X75:AC75"/>
    <mergeCell ref="A74:B74"/>
    <mergeCell ref="C74:E74"/>
    <mergeCell ref="F74:K74"/>
    <mergeCell ref="L74:Q74"/>
    <mergeCell ref="R74:W74"/>
    <mergeCell ref="X74:AC74"/>
    <mergeCell ref="A73:B73"/>
    <mergeCell ref="C73:E73"/>
    <mergeCell ref="F73:K73"/>
    <mergeCell ref="L73:Q73"/>
    <mergeCell ref="R73:W73"/>
    <mergeCell ref="X73:AC73"/>
    <mergeCell ref="A72:B72"/>
    <mergeCell ref="C72:E72"/>
    <mergeCell ref="F72:K72"/>
    <mergeCell ref="L72:Q72"/>
    <mergeCell ref="R72:W72"/>
    <mergeCell ref="X72:AC72"/>
    <mergeCell ref="A71:B71"/>
    <mergeCell ref="C71:E71"/>
    <mergeCell ref="F71:K71"/>
    <mergeCell ref="L71:Q71"/>
    <mergeCell ref="R71:W71"/>
    <mergeCell ref="X71:AC71"/>
    <mergeCell ref="A70:B70"/>
    <mergeCell ref="C70:E70"/>
    <mergeCell ref="F70:K70"/>
    <mergeCell ref="L70:Q70"/>
    <mergeCell ref="R70:W70"/>
    <mergeCell ref="X70:AC70"/>
    <mergeCell ref="A69:B69"/>
    <mergeCell ref="C69:E69"/>
    <mergeCell ref="F69:K69"/>
    <mergeCell ref="L69:Q69"/>
    <mergeCell ref="R69:W69"/>
    <mergeCell ref="X69:AC69"/>
    <mergeCell ref="A68:B68"/>
    <mergeCell ref="C68:E68"/>
    <mergeCell ref="F68:K68"/>
    <mergeCell ref="L68:Q68"/>
    <mergeCell ref="R68:W68"/>
    <mergeCell ref="X68:AC68"/>
    <mergeCell ref="A67:B67"/>
    <mergeCell ref="C67:E67"/>
    <mergeCell ref="F67:K67"/>
    <mergeCell ref="L67:Q67"/>
    <mergeCell ref="R67:W67"/>
    <mergeCell ref="X67:AC67"/>
    <mergeCell ref="A66:B66"/>
    <mergeCell ref="C66:E66"/>
    <mergeCell ref="F66:K66"/>
    <mergeCell ref="L66:Q66"/>
    <mergeCell ref="R66:W66"/>
    <mergeCell ref="X66:AC66"/>
    <mergeCell ref="A65:B65"/>
    <mergeCell ref="C65:E65"/>
    <mergeCell ref="F65:K65"/>
    <mergeCell ref="L65:Q65"/>
    <mergeCell ref="R65:W65"/>
    <mergeCell ref="X65:AC65"/>
    <mergeCell ref="A64:B64"/>
    <mergeCell ref="C64:E64"/>
    <mergeCell ref="F64:K64"/>
    <mergeCell ref="L64:Q64"/>
    <mergeCell ref="R64:W64"/>
    <mergeCell ref="X64:AC64"/>
    <mergeCell ref="A63:B63"/>
    <mergeCell ref="C63:E63"/>
    <mergeCell ref="F63:K63"/>
    <mergeCell ref="L63:Q63"/>
    <mergeCell ref="R63:W63"/>
    <mergeCell ref="X63:AC63"/>
    <mergeCell ref="A62:B62"/>
    <mergeCell ref="C62:E62"/>
    <mergeCell ref="F62:K62"/>
    <mergeCell ref="L62:Q62"/>
    <mergeCell ref="R62:W62"/>
    <mergeCell ref="X62:AC62"/>
    <mergeCell ref="D58:H58"/>
    <mergeCell ref="I58:M58"/>
    <mergeCell ref="N58:R58"/>
    <mergeCell ref="S58:W58"/>
    <mergeCell ref="X58:AB58"/>
    <mergeCell ref="A61:B61"/>
    <mergeCell ref="C61:E61"/>
    <mergeCell ref="F61:AC61"/>
    <mergeCell ref="D56:H56"/>
    <mergeCell ref="I56:M56"/>
    <mergeCell ref="N56:R56"/>
    <mergeCell ref="S56:W56"/>
    <mergeCell ref="X56:AB56"/>
    <mergeCell ref="D57:H57"/>
    <mergeCell ref="I57:M57"/>
    <mergeCell ref="N57:R57"/>
    <mergeCell ref="S57:W57"/>
    <mergeCell ref="X57:AB57"/>
    <mergeCell ref="D54:H54"/>
    <mergeCell ref="I54:M54"/>
    <mergeCell ref="N54:R54"/>
    <mergeCell ref="S54:W54"/>
    <mergeCell ref="X54:AB54"/>
    <mergeCell ref="D55:H55"/>
    <mergeCell ref="I55:M55"/>
    <mergeCell ref="N55:R55"/>
    <mergeCell ref="S55:W55"/>
    <mergeCell ref="X55:AB55"/>
    <mergeCell ref="F46:J46"/>
    <mergeCell ref="X49:Z49"/>
    <mergeCell ref="X50:Z50"/>
    <mergeCell ref="X51:Z51"/>
    <mergeCell ref="D53:AB53"/>
    <mergeCell ref="Z44:AD44"/>
    <mergeCell ref="A45:B45"/>
    <mergeCell ref="F45:J45"/>
    <mergeCell ref="K45:O45"/>
    <mergeCell ref="P45:T45"/>
    <mergeCell ref="U45:Y45"/>
    <mergeCell ref="Z45:AD45"/>
    <mergeCell ref="A44:B44"/>
    <mergeCell ref="F44:J44"/>
    <mergeCell ref="K44:O44"/>
    <mergeCell ref="P44:T44"/>
    <mergeCell ref="U44:Y44"/>
    <mergeCell ref="C45:E45"/>
    <mergeCell ref="C44:E44"/>
    <mergeCell ref="A46:E46"/>
    <mergeCell ref="Z42:AD42"/>
    <mergeCell ref="A43:B43"/>
    <mergeCell ref="F43:J43"/>
    <mergeCell ref="K43:O43"/>
    <mergeCell ref="P43:T43"/>
    <mergeCell ref="U43:Y43"/>
    <mergeCell ref="Z43:AD43"/>
    <mergeCell ref="A42:B42"/>
    <mergeCell ref="F42:J42"/>
    <mergeCell ref="K42:O42"/>
    <mergeCell ref="P42:T42"/>
    <mergeCell ref="U42:Y42"/>
    <mergeCell ref="C43:E43"/>
    <mergeCell ref="C42:E42"/>
    <mergeCell ref="Z40:AD40"/>
    <mergeCell ref="A41:B41"/>
    <mergeCell ref="F41:J41"/>
    <mergeCell ref="K41:O41"/>
    <mergeCell ref="P41:T41"/>
    <mergeCell ref="U41:Y41"/>
    <mergeCell ref="Z41:AD41"/>
    <mergeCell ref="A40:B40"/>
    <mergeCell ref="F40:J40"/>
    <mergeCell ref="K40:O40"/>
    <mergeCell ref="P40:T40"/>
    <mergeCell ref="U40:Y40"/>
    <mergeCell ref="C41:E41"/>
    <mergeCell ref="C40:E40"/>
    <mergeCell ref="Z38:AD38"/>
    <mergeCell ref="A39:B39"/>
    <mergeCell ref="F39:J39"/>
    <mergeCell ref="K39:O39"/>
    <mergeCell ref="P39:T39"/>
    <mergeCell ref="U39:Y39"/>
    <mergeCell ref="Z39:AD39"/>
    <mergeCell ref="A38:B38"/>
    <mergeCell ref="F38:J38"/>
    <mergeCell ref="K38:O38"/>
    <mergeCell ref="P38:T38"/>
    <mergeCell ref="U38:Y38"/>
    <mergeCell ref="C39:E39"/>
    <mergeCell ref="C38:E38"/>
    <mergeCell ref="Z36:AD36"/>
    <mergeCell ref="A37:B37"/>
    <mergeCell ref="F37:J37"/>
    <mergeCell ref="K37:O37"/>
    <mergeCell ref="P37:T37"/>
    <mergeCell ref="U37:Y37"/>
    <mergeCell ref="Z37:AD37"/>
    <mergeCell ref="A36:B36"/>
    <mergeCell ref="F36:J36"/>
    <mergeCell ref="K36:O36"/>
    <mergeCell ref="P36:T36"/>
    <mergeCell ref="U36:Y36"/>
    <mergeCell ref="C37:E37"/>
    <mergeCell ref="C36:E36"/>
    <mergeCell ref="Z34:AD34"/>
    <mergeCell ref="A35:B35"/>
    <mergeCell ref="F35:J35"/>
    <mergeCell ref="K35:O35"/>
    <mergeCell ref="P35:T35"/>
    <mergeCell ref="U35:Y35"/>
    <mergeCell ref="Z35:AD35"/>
    <mergeCell ref="A34:B34"/>
    <mergeCell ref="F34:J34"/>
    <mergeCell ref="K34:O34"/>
    <mergeCell ref="P34:T34"/>
    <mergeCell ref="U34:Y34"/>
    <mergeCell ref="C35:E35"/>
    <mergeCell ref="C34:E34"/>
    <mergeCell ref="Z32:AD32"/>
    <mergeCell ref="A33:B33"/>
    <mergeCell ref="F33:J33"/>
    <mergeCell ref="K33:O33"/>
    <mergeCell ref="P33:T33"/>
    <mergeCell ref="U33:Y33"/>
    <mergeCell ref="Z33:AD33"/>
    <mergeCell ref="A32:B32"/>
    <mergeCell ref="F32:J32"/>
    <mergeCell ref="K32:O32"/>
    <mergeCell ref="P32:T32"/>
    <mergeCell ref="U32:Y32"/>
    <mergeCell ref="C32:E32"/>
    <mergeCell ref="C33:E33"/>
    <mergeCell ref="Z30:AD30"/>
    <mergeCell ref="A31:B31"/>
    <mergeCell ref="F31:J31"/>
    <mergeCell ref="K31:O31"/>
    <mergeCell ref="P31:T31"/>
    <mergeCell ref="U31:Y31"/>
    <mergeCell ref="Z31:AD31"/>
    <mergeCell ref="A30:B30"/>
    <mergeCell ref="F30:J30"/>
    <mergeCell ref="K30:O30"/>
    <mergeCell ref="P30:T30"/>
    <mergeCell ref="U30:Y30"/>
    <mergeCell ref="C30:E30"/>
    <mergeCell ref="C31:E31"/>
    <mergeCell ref="Z28:AD28"/>
    <mergeCell ref="A29:B29"/>
    <mergeCell ref="F29:J29"/>
    <mergeCell ref="K29:O29"/>
    <mergeCell ref="P29:T29"/>
    <mergeCell ref="U29:Y29"/>
    <mergeCell ref="Z29:AD29"/>
    <mergeCell ref="A28:B28"/>
    <mergeCell ref="F28:J28"/>
    <mergeCell ref="K28:O28"/>
    <mergeCell ref="P28:T28"/>
    <mergeCell ref="U28:Y28"/>
    <mergeCell ref="C28:E28"/>
    <mergeCell ref="C29:E29"/>
    <mergeCell ref="Z26:AD26"/>
    <mergeCell ref="A27:B27"/>
    <mergeCell ref="F27:J27"/>
    <mergeCell ref="K27:O27"/>
    <mergeCell ref="P27:T27"/>
    <mergeCell ref="U27:Y27"/>
    <mergeCell ref="Z27:AD27"/>
    <mergeCell ref="A26:B26"/>
    <mergeCell ref="F26:J26"/>
    <mergeCell ref="K26:O26"/>
    <mergeCell ref="P26:T26"/>
    <mergeCell ref="U26:Y26"/>
    <mergeCell ref="C26:E26"/>
    <mergeCell ref="C27:E27"/>
    <mergeCell ref="Z24:AD24"/>
    <mergeCell ref="A25:B25"/>
    <mergeCell ref="F25:J25"/>
    <mergeCell ref="K25:O25"/>
    <mergeCell ref="P25:T25"/>
    <mergeCell ref="U25:Y25"/>
    <mergeCell ref="Z25:AD25"/>
    <mergeCell ref="A24:B24"/>
    <mergeCell ref="F24:J24"/>
    <mergeCell ref="K24:O24"/>
    <mergeCell ref="P24:T24"/>
    <mergeCell ref="U24:Y24"/>
    <mergeCell ref="C24:E24"/>
    <mergeCell ref="C25:E25"/>
    <mergeCell ref="Z22:AD22"/>
    <mergeCell ref="A23:B23"/>
    <mergeCell ref="F23:J23"/>
    <mergeCell ref="K23:O23"/>
    <mergeCell ref="P23:T23"/>
    <mergeCell ref="U23:Y23"/>
    <mergeCell ref="Z23:AD23"/>
    <mergeCell ref="A22:B22"/>
    <mergeCell ref="F22:J22"/>
    <mergeCell ref="K22:O22"/>
    <mergeCell ref="P22:T22"/>
    <mergeCell ref="U22:Y22"/>
    <mergeCell ref="C22:E22"/>
    <mergeCell ref="C23:E23"/>
    <mergeCell ref="Z20:AD20"/>
    <mergeCell ref="A21:B21"/>
    <mergeCell ref="F21:J21"/>
    <mergeCell ref="K21:O21"/>
    <mergeCell ref="P21:T21"/>
    <mergeCell ref="U21:Y21"/>
    <mergeCell ref="Z21:AD21"/>
    <mergeCell ref="A20:B20"/>
    <mergeCell ref="F20:J20"/>
    <mergeCell ref="K20:O20"/>
    <mergeCell ref="P20:T20"/>
    <mergeCell ref="U20:Y20"/>
    <mergeCell ref="C20:E20"/>
    <mergeCell ref="C21:E21"/>
    <mergeCell ref="Z18:AD18"/>
    <mergeCell ref="A19:B19"/>
    <mergeCell ref="F19:J19"/>
    <mergeCell ref="K19:O19"/>
    <mergeCell ref="P19:T19"/>
    <mergeCell ref="U19:Y19"/>
    <mergeCell ref="Z19:AD19"/>
    <mergeCell ref="A18:B18"/>
    <mergeCell ref="F18:J18"/>
    <mergeCell ref="K18:O18"/>
    <mergeCell ref="P18:T18"/>
    <mergeCell ref="U18:Y18"/>
    <mergeCell ref="C18:E18"/>
    <mergeCell ref="C19:E19"/>
    <mergeCell ref="Z16:AD16"/>
    <mergeCell ref="A17:B17"/>
    <mergeCell ref="F17:J17"/>
    <mergeCell ref="K17:O17"/>
    <mergeCell ref="P17:T17"/>
    <mergeCell ref="U17:Y17"/>
    <mergeCell ref="Z17:AD17"/>
    <mergeCell ref="A16:B16"/>
    <mergeCell ref="F16:J16"/>
    <mergeCell ref="K16:O16"/>
    <mergeCell ref="P16:T16"/>
    <mergeCell ref="U16:Y16"/>
    <mergeCell ref="C16:E16"/>
    <mergeCell ref="C17:E17"/>
    <mergeCell ref="Z14:AD14"/>
    <mergeCell ref="A15:B15"/>
    <mergeCell ref="F15:J15"/>
    <mergeCell ref="K15:O15"/>
    <mergeCell ref="P15:T15"/>
    <mergeCell ref="U15:Y15"/>
    <mergeCell ref="Z15:AD15"/>
    <mergeCell ref="O8:AC8"/>
    <mergeCell ref="A13:B13"/>
    <mergeCell ref="F13:AD13"/>
    <mergeCell ref="A14:B14"/>
    <mergeCell ref="F14:J14"/>
    <mergeCell ref="K14:O14"/>
    <mergeCell ref="P14:T14"/>
    <mergeCell ref="U14:Y14"/>
    <mergeCell ref="C13:E13"/>
    <mergeCell ref="C14:E14"/>
    <mergeCell ref="C15:E15"/>
    <mergeCell ref="A7:C7"/>
    <mergeCell ref="M7:Q7"/>
    <mergeCell ref="U7:V7"/>
    <mergeCell ref="X7:Y7"/>
    <mergeCell ref="AD7:AE7"/>
    <mergeCell ref="Q3:R3"/>
    <mergeCell ref="T3:U3"/>
    <mergeCell ref="D7:J7"/>
    <mergeCell ref="P1:U1"/>
    <mergeCell ref="Z1:AA1"/>
    <mergeCell ref="AC1:AD1"/>
    <mergeCell ref="P2:T2"/>
    <mergeCell ref="Z2:AD2"/>
    <mergeCell ref="G5:AC5"/>
    <mergeCell ref="G6:M6"/>
    <mergeCell ref="S6:W6"/>
    <mergeCell ref="AA6:AE6"/>
    <mergeCell ref="A1:K2"/>
    <mergeCell ref="A3:K3"/>
    <mergeCell ref="A4:K4"/>
  </mergeCells>
  <pageMargins left="0.19685039370078741" right="0.19685039370078741" top="0.74803149606299213" bottom="0.15748031496062992" header="0.31496062992125984" footer="0.31496062992125984"/>
  <pageSetup paperSize="9" orientation="portrait" horizontalDpi="360" verticalDpi="360" r:id="rId1"/>
  <headerFooter>
    <oddFooter>&amp;LPage &amp;P of &amp;N&amp;R&amp;"Gulim,Regular"&amp;10SP-FMT-04-01 Rev.0
Effective date 10-Nov-2015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114300</xdr:rowOff>
                  </from>
                  <to>
                    <xdr:col>23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95250</xdr:rowOff>
                  </from>
                  <to>
                    <xdr:col>15</xdr:col>
                    <xdr:colOff>190500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7</xdr:row>
                    <xdr:rowOff>104775</xdr:rowOff>
                  </from>
                  <to>
                    <xdr:col>6</xdr:col>
                    <xdr:colOff>190500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7</xdr:row>
                    <xdr:rowOff>104775</xdr:rowOff>
                  </from>
                  <to>
                    <xdr:col>10</xdr:col>
                    <xdr:colOff>190500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Check Box 5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114300</xdr:rowOff>
                  </from>
                  <to>
                    <xdr:col>23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Check Box 6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95250</xdr:rowOff>
                  </from>
                  <to>
                    <xdr:col>15</xdr:col>
                    <xdr:colOff>190500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7" r:id="rId10" name="Check Box 7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114300</xdr:rowOff>
                  </from>
                  <to>
                    <xdr:col>23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8" r:id="rId11" name="Check Box 8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95250</xdr:rowOff>
                  </from>
                  <to>
                    <xdr:col>15</xdr:col>
                    <xdr:colOff>190500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F98"/>
  <sheetViews>
    <sheetView view="pageBreakPreview" topLeftCell="A36" zoomScaleNormal="100" zoomScaleSheetLayoutView="100" workbookViewId="0">
      <selection activeCell="R63" sqref="R63:W63"/>
    </sheetView>
  </sheetViews>
  <sheetFormatPr defaultColWidth="7.5703125" defaultRowHeight="18.75" customHeight="1"/>
  <cols>
    <col min="1" max="31" width="3.140625" style="1" customWidth="1"/>
    <col min="32" max="32" width="3.140625" style="225" customWidth="1"/>
    <col min="33" max="64" width="3.140625" style="1" customWidth="1"/>
    <col min="65" max="176" width="7.5703125" style="1"/>
    <col min="177" max="177" width="1.5703125" style="1" customWidth="1"/>
    <col min="178" max="181" width="3.5703125" style="1" customWidth="1"/>
    <col min="182" max="185" width="5.42578125" style="1" customWidth="1"/>
    <col min="186" max="201" width="4" style="1" customWidth="1"/>
    <col min="202" max="203" width="3.42578125" style="1" customWidth="1"/>
    <col min="204" max="241" width="3.5703125" style="1" customWidth="1"/>
    <col min="242" max="432" width="7.5703125" style="1"/>
    <col min="433" max="433" width="1.5703125" style="1" customWidth="1"/>
    <col min="434" max="437" width="3.5703125" style="1" customWidth="1"/>
    <col min="438" max="441" width="5.42578125" style="1" customWidth="1"/>
    <col min="442" max="457" width="4" style="1" customWidth="1"/>
    <col min="458" max="459" width="3.42578125" style="1" customWidth="1"/>
    <col min="460" max="497" width="3.5703125" style="1" customWidth="1"/>
    <col min="498" max="688" width="7.5703125" style="1"/>
    <col min="689" max="689" width="1.5703125" style="1" customWidth="1"/>
    <col min="690" max="693" width="3.5703125" style="1" customWidth="1"/>
    <col min="694" max="697" width="5.42578125" style="1" customWidth="1"/>
    <col min="698" max="713" width="4" style="1" customWidth="1"/>
    <col min="714" max="715" width="3.42578125" style="1" customWidth="1"/>
    <col min="716" max="753" width="3.5703125" style="1" customWidth="1"/>
    <col min="754" max="944" width="7.5703125" style="1"/>
    <col min="945" max="945" width="1.5703125" style="1" customWidth="1"/>
    <col min="946" max="949" width="3.5703125" style="1" customWidth="1"/>
    <col min="950" max="953" width="5.42578125" style="1" customWidth="1"/>
    <col min="954" max="969" width="4" style="1" customWidth="1"/>
    <col min="970" max="971" width="3.42578125" style="1" customWidth="1"/>
    <col min="972" max="1009" width="3.5703125" style="1" customWidth="1"/>
    <col min="1010" max="1200" width="7.5703125" style="1"/>
    <col min="1201" max="1201" width="1.5703125" style="1" customWidth="1"/>
    <col min="1202" max="1205" width="3.5703125" style="1" customWidth="1"/>
    <col min="1206" max="1209" width="5.42578125" style="1" customWidth="1"/>
    <col min="1210" max="1225" width="4" style="1" customWidth="1"/>
    <col min="1226" max="1227" width="3.42578125" style="1" customWidth="1"/>
    <col min="1228" max="1265" width="3.5703125" style="1" customWidth="1"/>
    <col min="1266" max="1456" width="7.5703125" style="1"/>
    <col min="1457" max="1457" width="1.5703125" style="1" customWidth="1"/>
    <col min="1458" max="1461" width="3.5703125" style="1" customWidth="1"/>
    <col min="1462" max="1465" width="5.42578125" style="1" customWidth="1"/>
    <col min="1466" max="1481" width="4" style="1" customWidth="1"/>
    <col min="1482" max="1483" width="3.42578125" style="1" customWidth="1"/>
    <col min="1484" max="1521" width="3.5703125" style="1" customWidth="1"/>
    <col min="1522" max="1712" width="7.5703125" style="1"/>
    <col min="1713" max="1713" width="1.5703125" style="1" customWidth="1"/>
    <col min="1714" max="1717" width="3.5703125" style="1" customWidth="1"/>
    <col min="1718" max="1721" width="5.42578125" style="1" customWidth="1"/>
    <col min="1722" max="1737" width="4" style="1" customWidth="1"/>
    <col min="1738" max="1739" width="3.42578125" style="1" customWidth="1"/>
    <col min="1740" max="1777" width="3.5703125" style="1" customWidth="1"/>
    <col min="1778" max="1968" width="7.5703125" style="1"/>
    <col min="1969" max="1969" width="1.5703125" style="1" customWidth="1"/>
    <col min="1970" max="1973" width="3.5703125" style="1" customWidth="1"/>
    <col min="1974" max="1977" width="5.42578125" style="1" customWidth="1"/>
    <col min="1978" max="1993" width="4" style="1" customWidth="1"/>
    <col min="1994" max="1995" width="3.42578125" style="1" customWidth="1"/>
    <col min="1996" max="2033" width="3.5703125" style="1" customWidth="1"/>
    <col min="2034" max="2224" width="7.5703125" style="1"/>
    <col min="2225" max="2225" width="1.5703125" style="1" customWidth="1"/>
    <col min="2226" max="2229" width="3.5703125" style="1" customWidth="1"/>
    <col min="2230" max="2233" width="5.42578125" style="1" customWidth="1"/>
    <col min="2234" max="2249" width="4" style="1" customWidth="1"/>
    <col min="2250" max="2251" width="3.42578125" style="1" customWidth="1"/>
    <col min="2252" max="2289" width="3.5703125" style="1" customWidth="1"/>
    <col min="2290" max="2480" width="7.5703125" style="1"/>
    <col min="2481" max="2481" width="1.5703125" style="1" customWidth="1"/>
    <col min="2482" max="2485" width="3.5703125" style="1" customWidth="1"/>
    <col min="2486" max="2489" width="5.42578125" style="1" customWidth="1"/>
    <col min="2490" max="2505" width="4" style="1" customWidth="1"/>
    <col min="2506" max="2507" width="3.42578125" style="1" customWidth="1"/>
    <col min="2508" max="2545" width="3.5703125" style="1" customWidth="1"/>
    <col min="2546" max="2736" width="7.5703125" style="1"/>
    <col min="2737" max="2737" width="1.5703125" style="1" customWidth="1"/>
    <col min="2738" max="2741" width="3.5703125" style="1" customWidth="1"/>
    <col min="2742" max="2745" width="5.42578125" style="1" customWidth="1"/>
    <col min="2746" max="2761" width="4" style="1" customWidth="1"/>
    <col min="2762" max="2763" width="3.42578125" style="1" customWidth="1"/>
    <col min="2764" max="2801" width="3.5703125" style="1" customWidth="1"/>
    <col min="2802" max="2992" width="7.5703125" style="1"/>
    <col min="2993" max="2993" width="1.5703125" style="1" customWidth="1"/>
    <col min="2994" max="2997" width="3.5703125" style="1" customWidth="1"/>
    <col min="2998" max="3001" width="5.42578125" style="1" customWidth="1"/>
    <col min="3002" max="3017" width="4" style="1" customWidth="1"/>
    <col min="3018" max="3019" width="3.42578125" style="1" customWidth="1"/>
    <col min="3020" max="3057" width="3.5703125" style="1" customWidth="1"/>
    <col min="3058" max="3248" width="7.5703125" style="1"/>
    <col min="3249" max="3249" width="1.5703125" style="1" customWidth="1"/>
    <col min="3250" max="3253" width="3.5703125" style="1" customWidth="1"/>
    <col min="3254" max="3257" width="5.42578125" style="1" customWidth="1"/>
    <col min="3258" max="3273" width="4" style="1" customWidth="1"/>
    <col min="3274" max="3275" width="3.42578125" style="1" customWidth="1"/>
    <col min="3276" max="3313" width="3.5703125" style="1" customWidth="1"/>
    <col min="3314" max="3504" width="7.5703125" style="1"/>
    <col min="3505" max="3505" width="1.5703125" style="1" customWidth="1"/>
    <col min="3506" max="3509" width="3.5703125" style="1" customWidth="1"/>
    <col min="3510" max="3513" width="5.42578125" style="1" customWidth="1"/>
    <col min="3514" max="3529" width="4" style="1" customWidth="1"/>
    <col min="3530" max="3531" width="3.42578125" style="1" customWidth="1"/>
    <col min="3532" max="3569" width="3.5703125" style="1" customWidth="1"/>
    <col min="3570" max="3760" width="7.5703125" style="1"/>
    <col min="3761" max="3761" width="1.5703125" style="1" customWidth="1"/>
    <col min="3762" max="3765" width="3.5703125" style="1" customWidth="1"/>
    <col min="3766" max="3769" width="5.42578125" style="1" customWidth="1"/>
    <col min="3770" max="3785" width="4" style="1" customWidth="1"/>
    <col min="3786" max="3787" width="3.42578125" style="1" customWidth="1"/>
    <col min="3788" max="3825" width="3.5703125" style="1" customWidth="1"/>
    <col min="3826" max="4016" width="7.5703125" style="1"/>
    <col min="4017" max="4017" width="1.5703125" style="1" customWidth="1"/>
    <col min="4018" max="4021" width="3.5703125" style="1" customWidth="1"/>
    <col min="4022" max="4025" width="5.42578125" style="1" customWidth="1"/>
    <col min="4026" max="4041" width="4" style="1" customWidth="1"/>
    <col min="4042" max="4043" width="3.42578125" style="1" customWidth="1"/>
    <col min="4044" max="4081" width="3.5703125" style="1" customWidth="1"/>
    <col min="4082" max="4272" width="7.5703125" style="1"/>
    <col min="4273" max="4273" width="1.5703125" style="1" customWidth="1"/>
    <col min="4274" max="4277" width="3.5703125" style="1" customWidth="1"/>
    <col min="4278" max="4281" width="5.42578125" style="1" customWidth="1"/>
    <col min="4282" max="4297" width="4" style="1" customWidth="1"/>
    <col min="4298" max="4299" width="3.42578125" style="1" customWidth="1"/>
    <col min="4300" max="4337" width="3.5703125" style="1" customWidth="1"/>
    <col min="4338" max="4528" width="7.5703125" style="1"/>
    <col min="4529" max="4529" width="1.5703125" style="1" customWidth="1"/>
    <col min="4530" max="4533" width="3.5703125" style="1" customWidth="1"/>
    <col min="4534" max="4537" width="5.42578125" style="1" customWidth="1"/>
    <col min="4538" max="4553" width="4" style="1" customWidth="1"/>
    <col min="4554" max="4555" width="3.42578125" style="1" customWidth="1"/>
    <col min="4556" max="4593" width="3.5703125" style="1" customWidth="1"/>
    <col min="4594" max="4784" width="7.5703125" style="1"/>
    <col min="4785" max="4785" width="1.5703125" style="1" customWidth="1"/>
    <col min="4786" max="4789" width="3.5703125" style="1" customWidth="1"/>
    <col min="4790" max="4793" width="5.42578125" style="1" customWidth="1"/>
    <col min="4794" max="4809" width="4" style="1" customWidth="1"/>
    <col min="4810" max="4811" width="3.42578125" style="1" customWidth="1"/>
    <col min="4812" max="4849" width="3.5703125" style="1" customWidth="1"/>
    <col min="4850" max="5040" width="7.5703125" style="1"/>
    <col min="5041" max="5041" width="1.5703125" style="1" customWidth="1"/>
    <col min="5042" max="5045" width="3.5703125" style="1" customWidth="1"/>
    <col min="5046" max="5049" width="5.42578125" style="1" customWidth="1"/>
    <col min="5050" max="5065" width="4" style="1" customWidth="1"/>
    <col min="5066" max="5067" width="3.42578125" style="1" customWidth="1"/>
    <col min="5068" max="5105" width="3.5703125" style="1" customWidth="1"/>
    <col min="5106" max="5296" width="7.5703125" style="1"/>
    <col min="5297" max="5297" width="1.5703125" style="1" customWidth="1"/>
    <col min="5298" max="5301" width="3.5703125" style="1" customWidth="1"/>
    <col min="5302" max="5305" width="5.42578125" style="1" customWidth="1"/>
    <col min="5306" max="5321" width="4" style="1" customWidth="1"/>
    <col min="5322" max="5323" width="3.42578125" style="1" customWidth="1"/>
    <col min="5324" max="5361" width="3.5703125" style="1" customWidth="1"/>
    <col min="5362" max="5552" width="7.5703125" style="1"/>
    <col min="5553" max="5553" width="1.5703125" style="1" customWidth="1"/>
    <col min="5554" max="5557" width="3.5703125" style="1" customWidth="1"/>
    <col min="5558" max="5561" width="5.42578125" style="1" customWidth="1"/>
    <col min="5562" max="5577" width="4" style="1" customWidth="1"/>
    <col min="5578" max="5579" width="3.42578125" style="1" customWidth="1"/>
    <col min="5580" max="5617" width="3.5703125" style="1" customWidth="1"/>
    <col min="5618" max="5808" width="7.5703125" style="1"/>
    <col min="5809" max="5809" width="1.5703125" style="1" customWidth="1"/>
    <col min="5810" max="5813" width="3.5703125" style="1" customWidth="1"/>
    <col min="5814" max="5817" width="5.42578125" style="1" customWidth="1"/>
    <col min="5818" max="5833" width="4" style="1" customWidth="1"/>
    <col min="5834" max="5835" width="3.42578125" style="1" customWidth="1"/>
    <col min="5836" max="5873" width="3.5703125" style="1" customWidth="1"/>
    <col min="5874" max="6064" width="7.5703125" style="1"/>
    <col min="6065" max="6065" width="1.5703125" style="1" customWidth="1"/>
    <col min="6066" max="6069" width="3.5703125" style="1" customWidth="1"/>
    <col min="6070" max="6073" width="5.42578125" style="1" customWidth="1"/>
    <col min="6074" max="6089" width="4" style="1" customWidth="1"/>
    <col min="6090" max="6091" width="3.42578125" style="1" customWidth="1"/>
    <col min="6092" max="6129" width="3.5703125" style="1" customWidth="1"/>
    <col min="6130" max="6320" width="7.5703125" style="1"/>
    <col min="6321" max="6321" width="1.5703125" style="1" customWidth="1"/>
    <col min="6322" max="6325" width="3.5703125" style="1" customWidth="1"/>
    <col min="6326" max="6329" width="5.42578125" style="1" customWidth="1"/>
    <col min="6330" max="6345" width="4" style="1" customWidth="1"/>
    <col min="6346" max="6347" width="3.42578125" style="1" customWidth="1"/>
    <col min="6348" max="6385" width="3.5703125" style="1" customWidth="1"/>
    <col min="6386" max="6576" width="7.5703125" style="1"/>
    <col min="6577" max="6577" width="1.5703125" style="1" customWidth="1"/>
    <col min="6578" max="6581" width="3.5703125" style="1" customWidth="1"/>
    <col min="6582" max="6585" width="5.42578125" style="1" customWidth="1"/>
    <col min="6586" max="6601" width="4" style="1" customWidth="1"/>
    <col min="6602" max="6603" width="3.42578125" style="1" customWidth="1"/>
    <col min="6604" max="6641" width="3.5703125" style="1" customWidth="1"/>
    <col min="6642" max="6832" width="7.5703125" style="1"/>
    <col min="6833" max="6833" width="1.5703125" style="1" customWidth="1"/>
    <col min="6834" max="6837" width="3.5703125" style="1" customWidth="1"/>
    <col min="6838" max="6841" width="5.42578125" style="1" customWidth="1"/>
    <col min="6842" max="6857" width="4" style="1" customWidth="1"/>
    <col min="6858" max="6859" width="3.42578125" style="1" customWidth="1"/>
    <col min="6860" max="6897" width="3.5703125" style="1" customWidth="1"/>
    <col min="6898" max="7088" width="7.5703125" style="1"/>
    <col min="7089" max="7089" width="1.5703125" style="1" customWidth="1"/>
    <col min="7090" max="7093" width="3.5703125" style="1" customWidth="1"/>
    <col min="7094" max="7097" width="5.42578125" style="1" customWidth="1"/>
    <col min="7098" max="7113" width="4" style="1" customWidth="1"/>
    <col min="7114" max="7115" width="3.42578125" style="1" customWidth="1"/>
    <col min="7116" max="7153" width="3.5703125" style="1" customWidth="1"/>
    <col min="7154" max="7344" width="7.5703125" style="1"/>
    <col min="7345" max="7345" width="1.5703125" style="1" customWidth="1"/>
    <col min="7346" max="7349" width="3.5703125" style="1" customWidth="1"/>
    <col min="7350" max="7353" width="5.42578125" style="1" customWidth="1"/>
    <col min="7354" max="7369" width="4" style="1" customWidth="1"/>
    <col min="7370" max="7371" width="3.42578125" style="1" customWidth="1"/>
    <col min="7372" max="7409" width="3.5703125" style="1" customWidth="1"/>
    <col min="7410" max="7600" width="7.5703125" style="1"/>
    <col min="7601" max="7601" width="1.5703125" style="1" customWidth="1"/>
    <col min="7602" max="7605" width="3.5703125" style="1" customWidth="1"/>
    <col min="7606" max="7609" width="5.42578125" style="1" customWidth="1"/>
    <col min="7610" max="7625" width="4" style="1" customWidth="1"/>
    <col min="7626" max="7627" width="3.42578125" style="1" customWidth="1"/>
    <col min="7628" max="7665" width="3.5703125" style="1" customWidth="1"/>
    <col min="7666" max="7856" width="7.5703125" style="1"/>
    <col min="7857" max="7857" width="1.5703125" style="1" customWidth="1"/>
    <col min="7858" max="7861" width="3.5703125" style="1" customWidth="1"/>
    <col min="7862" max="7865" width="5.42578125" style="1" customWidth="1"/>
    <col min="7866" max="7881" width="4" style="1" customWidth="1"/>
    <col min="7882" max="7883" width="3.42578125" style="1" customWidth="1"/>
    <col min="7884" max="7921" width="3.5703125" style="1" customWidth="1"/>
    <col min="7922" max="8112" width="7.5703125" style="1"/>
    <col min="8113" max="8113" width="1.5703125" style="1" customWidth="1"/>
    <col min="8114" max="8117" width="3.5703125" style="1" customWidth="1"/>
    <col min="8118" max="8121" width="5.42578125" style="1" customWidth="1"/>
    <col min="8122" max="8137" width="4" style="1" customWidth="1"/>
    <col min="8138" max="8139" width="3.42578125" style="1" customWidth="1"/>
    <col min="8140" max="8177" width="3.5703125" style="1" customWidth="1"/>
    <col min="8178" max="8368" width="7.5703125" style="1"/>
    <col min="8369" max="8369" width="1.5703125" style="1" customWidth="1"/>
    <col min="8370" max="8373" width="3.5703125" style="1" customWidth="1"/>
    <col min="8374" max="8377" width="5.42578125" style="1" customWidth="1"/>
    <col min="8378" max="8393" width="4" style="1" customWidth="1"/>
    <col min="8394" max="8395" width="3.42578125" style="1" customWidth="1"/>
    <col min="8396" max="8433" width="3.5703125" style="1" customWidth="1"/>
    <col min="8434" max="8624" width="7.5703125" style="1"/>
    <col min="8625" max="8625" width="1.5703125" style="1" customWidth="1"/>
    <col min="8626" max="8629" width="3.5703125" style="1" customWidth="1"/>
    <col min="8630" max="8633" width="5.42578125" style="1" customWidth="1"/>
    <col min="8634" max="8649" width="4" style="1" customWidth="1"/>
    <col min="8650" max="8651" width="3.42578125" style="1" customWidth="1"/>
    <col min="8652" max="8689" width="3.5703125" style="1" customWidth="1"/>
    <col min="8690" max="8880" width="7.5703125" style="1"/>
    <col min="8881" max="8881" width="1.5703125" style="1" customWidth="1"/>
    <col min="8882" max="8885" width="3.5703125" style="1" customWidth="1"/>
    <col min="8886" max="8889" width="5.42578125" style="1" customWidth="1"/>
    <col min="8890" max="8905" width="4" style="1" customWidth="1"/>
    <col min="8906" max="8907" width="3.42578125" style="1" customWidth="1"/>
    <col min="8908" max="8945" width="3.5703125" style="1" customWidth="1"/>
    <col min="8946" max="9136" width="7.5703125" style="1"/>
    <col min="9137" max="9137" width="1.5703125" style="1" customWidth="1"/>
    <col min="9138" max="9141" width="3.5703125" style="1" customWidth="1"/>
    <col min="9142" max="9145" width="5.42578125" style="1" customWidth="1"/>
    <col min="9146" max="9161" width="4" style="1" customWidth="1"/>
    <col min="9162" max="9163" width="3.42578125" style="1" customWidth="1"/>
    <col min="9164" max="9201" width="3.5703125" style="1" customWidth="1"/>
    <col min="9202" max="9392" width="7.5703125" style="1"/>
    <col min="9393" max="9393" width="1.5703125" style="1" customWidth="1"/>
    <col min="9394" max="9397" width="3.5703125" style="1" customWidth="1"/>
    <col min="9398" max="9401" width="5.42578125" style="1" customWidth="1"/>
    <col min="9402" max="9417" width="4" style="1" customWidth="1"/>
    <col min="9418" max="9419" width="3.42578125" style="1" customWidth="1"/>
    <col min="9420" max="9457" width="3.5703125" style="1" customWidth="1"/>
    <col min="9458" max="9648" width="7.5703125" style="1"/>
    <col min="9649" max="9649" width="1.5703125" style="1" customWidth="1"/>
    <col min="9650" max="9653" width="3.5703125" style="1" customWidth="1"/>
    <col min="9654" max="9657" width="5.42578125" style="1" customWidth="1"/>
    <col min="9658" max="9673" width="4" style="1" customWidth="1"/>
    <col min="9674" max="9675" width="3.42578125" style="1" customWidth="1"/>
    <col min="9676" max="9713" width="3.5703125" style="1" customWidth="1"/>
    <col min="9714" max="9904" width="7.5703125" style="1"/>
    <col min="9905" max="9905" width="1.5703125" style="1" customWidth="1"/>
    <col min="9906" max="9909" width="3.5703125" style="1" customWidth="1"/>
    <col min="9910" max="9913" width="5.42578125" style="1" customWidth="1"/>
    <col min="9914" max="9929" width="4" style="1" customWidth="1"/>
    <col min="9930" max="9931" width="3.42578125" style="1" customWidth="1"/>
    <col min="9932" max="9969" width="3.5703125" style="1" customWidth="1"/>
    <col min="9970" max="10160" width="7.5703125" style="1"/>
    <col min="10161" max="10161" width="1.5703125" style="1" customWidth="1"/>
    <col min="10162" max="10165" width="3.5703125" style="1" customWidth="1"/>
    <col min="10166" max="10169" width="5.42578125" style="1" customWidth="1"/>
    <col min="10170" max="10185" width="4" style="1" customWidth="1"/>
    <col min="10186" max="10187" width="3.42578125" style="1" customWidth="1"/>
    <col min="10188" max="10225" width="3.5703125" style="1" customWidth="1"/>
    <col min="10226" max="10416" width="7.5703125" style="1"/>
    <col min="10417" max="10417" width="1.5703125" style="1" customWidth="1"/>
    <col min="10418" max="10421" width="3.5703125" style="1" customWidth="1"/>
    <col min="10422" max="10425" width="5.42578125" style="1" customWidth="1"/>
    <col min="10426" max="10441" width="4" style="1" customWidth="1"/>
    <col min="10442" max="10443" width="3.42578125" style="1" customWidth="1"/>
    <col min="10444" max="10481" width="3.5703125" style="1" customWidth="1"/>
    <col min="10482" max="10672" width="7.5703125" style="1"/>
    <col min="10673" max="10673" width="1.5703125" style="1" customWidth="1"/>
    <col min="10674" max="10677" width="3.5703125" style="1" customWidth="1"/>
    <col min="10678" max="10681" width="5.42578125" style="1" customWidth="1"/>
    <col min="10682" max="10697" width="4" style="1" customWidth="1"/>
    <col min="10698" max="10699" width="3.42578125" style="1" customWidth="1"/>
    <col min="10700" max="10737" width="3.5703125" style="1" customWidth="1"/>
    <col min="10738" max="10928" width="7.5703125" style="1"/>
    <col min="10929" max="10929" width="1.5703125" style="1" customWidth="1"/>
    <col min="10930" max="10933" width="3.5703125" style="1" customWidth="1"/>
    <col min="10934" max="10937" width="5.42578125" style="1" customWidth="1"/>
    <col min="10938" max="10953" width="4" style="1" customWidth="1"/>
    <col min="10954" max="10955" width="3.42578125" style="1" customWidth="1"/>
    <col min="10956" max="10993" width="3.5703125" style="1" customWidth="1"/>
    <col min="10994" max="11184" width="7.5703125" style="1"/>
    <col min="11185" max="11185" width="1.5703125" style="1" customWidth="1"/>
    <col min="11186" max="11189" width="3.5703125" style="1" customWidth="1"/>
    <col min="11190" max="11193" width="5.42578125" style="1" customWidth="1"/>
    <col min="11194" max="11209" width="4" style="1" customWidth="1"/>
    <col min="11210" max="11211" width="3.42578125" style="1" customWidth="1"/>
    <col min="11212" max="11249" width="3.5703125" style="1" customWidth="1"/>
    <col min="11250" max="11440" width="7.5703125" style="1"/>
    <col min="11441" max="11441" width="1.5703125" style="1" customWidth="1"/>
    <col min="11442" max="11445" width="3.5703125" style="1" customWidth="1"/>
    <col min="11446" max="11449" width="5.42578125" style="1" customWidth="1"/>
    <col min="11450" max="11465" width="4" style="1" customWidth="1"/>
    <col min="11466" max="11467" width="3.42578125" style="1" customWidth="1"/>
    <col min="11468" max="11505" width="3.5703125" style="1" customWidth="1"/>
    <col min="11506" max="11696" width="7.5703125" style="1"/>
    <col min="11697" max="11697" width="1.5703125" style="1" customWidth="1"/>
    <col min="11698" max="11701" width="3.5703125" style="1" customWidth="1"/>
    <col min="11702" max="11705" width="5.42578125" style="1" customWidth="1"/>
    <col min="11706" max="11721" width="4" style="1" customWidth="1"/>
    <col min="11722" max="11723" width="3.42578125" style="1" customWidth="1"/>
    <col min="11724" max="11761" width="3.5703125" style="1" customWidth="1"/>
    <col min="11762" max="11952" width="7.5703125" style="1"/>
    <col min="11953" max="11953" width="1.5703125" style="1" customWidth="1"/>
    <col min="11954" max="11957" width="3.5703125" style="1" customWidth="1"/>
    <col min="11958" max="11961" width="5.42578125" style="1" customWidth="1"/>
    <col min="11962" max="11977" width="4" style="1" customWidth="1"/>
    <col min="11978" max="11979" width="3.42578125" style="1" customWidth="1"/>
    <col min="11980" max="12017" width="3.5703125" style="1" customWidth="1"/>
    <col min="12018" max="12208" width="7.5703125" style="1"/>
    <col min="12209" max="12209" width="1.5703125" style="1" customWidth="1"/>
    <col min="12210" max="12213" width="3.5703125" style="1" customWidth="1"/>
    <col min="12214" max="12217" width="5.42578125" style="1" customWidth="1"/>
    <col min="12218" max="12233" width="4" style="1" customWidth="1"/>
    <col min="12234" max="12235" width="3.42578125" style="1" customWidth="1"/>
    <col min="12236" max="12273" width="3.5703125" style="1" customWidth="1"/>
    <col min="12274" max="12464" width="7.5703125" style="1"/>
    <col min="12465" max="12465" width="1.5703125" style="1" customWidth="1"/>
    <col min="12466" max="12469" width="3.5703125" style="1" customWidth="1"/>
    <col min="12470" max="12473" width="5.42578125" style="1" customWidth="1"/>
    <col min="12474" max="12489" width="4" style="1" customWidth="1"/>
    <col min="12490" max="12491" width="3.42578125" style="1" customWidth="1"/>
    <col min="12492" max="12529" width="3.5703125" style="1" customWidth="1"/>
    <col min="12530" max="12720" width="7.5703125" style="1"/>
    <col min="12721" max="12721" width="1.5703125" style="1" customWidth="1"/>
    <col min="12722" max="12725" width="3.5703125" style="1" customWidth="1"/>
    <col min="12726" max="12729" width="5.42578125" style="1" customWidth="1"/>
    <col min="12730" max="12745" width="4" style="1" customWidth="1"/>
    <col min="12746" max="12747" width="3.42578125" style="1" customWidth="1"/>
    <col min="12748" max="12785" width="3.5703125" style="1" customWidth="1"/>
    <col min="12786" max="12976" width="7.5703125" style="1"/>
    <col min="12977" max="12977" width="1.5703125" style="1" customWidth="1"/>
    <col min="12978" max="12981" width="3.5703125" style="1" customWidth="1"/>
    <col min="12982" max="12985" width="5.42578125" style="1" customWidth="1"/>
    <col min="12986" max="13001" width="4" style="1" customWidth="1"/>
    <col min="13002" max="13003" width="3.42578125" style="1" customWidth="1"/>
    <col min="13004" max="13041" width="3.5703125" style="1" customWidth="1"/>
    <col min="13042" max="13232" width="7.5703125" style="1"/>
    <col min="13233" max="13233" width="1.5703125" style="1" customWidth="1"/>
    <col min="13234" max="13237" width="3.5703125" style="1" customWidth="1"/>
    <col min="13238" max="13241" width="5.42578125" style="1" customWidth="1"/>
    <col min="13242" max="13257" width="4" style="1" customWidth="1"/>
    <col min="13258" max="13259" width="3.42578125" style="1" customWidth="1"/>
    <col min="13260" max="13297" width="3.5703125" style="1" customWidth="1"/>
    <col min="13298" max="13488" width="7.5703125" style="1"/>
    <col min="13489" max="13489" width="1.5703125" style="1" customWidth="1"/>
    <col min="13490" max="13493" width="3.5703125" style="1" customWidth="1"/>
    <col min="13494" max="13497" width="5.42578125" style="1" customWidth="1"/>
    <col min="13498" max="13513" width="4" style="1" customWidth="1"/>
    <col min="13514" max="13515" width="3.42578125" style="1" customWidth="1"/>
    <col min="13516" max="13553" width="3.5703125" style="1" customWidth="1"/>
    <col min="13554" max="13744" width="7.5703125" style="1"/>
    <col min="13745" max="13745" width="1.5703125" style="1" customWidth="1"/>
    <col min="13746" max="13749" width="3.5703125" style="1" customWidth="1"/>
    <col min="13750" max="13753" width="5.42578125" style="1" customWidth="1"/>
    <col min="13754" max="13769" width="4" style="1" customWidth="1"/>
    <col min="13770" max="13771" width="3.42578125" style="1" customWidth="1"/>
    <col min="13772" max="13809" width="3.5703125" style="1" customWidth="1"/>
    <col min="13810" max="14000" width="7.5703125" style="1"/>
    <col min="14001" max="14001" width="1.5703125" style="1" customWidth="1"/>
    <col min="14002" max="14005" width="3.5703125" style="1" customWidth="1"/>
    <col min="14006" max="14009" width="5.42578125" style="1" customWidth="1"/>
    <col min="14010" max="14025" width="4" style="1" customWidth="1"/>
    <col min="14026" max="14027" width="3.42578125" style="1" customWidth="1"/>
    <col min="14028" max="14065" width="3.5703125" style="1" customWidth="1"/>
    <col min="14066" max="14256" width="7.5703125" style="1"/>
    <col min="14257" max="14257" width="1.5703125" style="1" customWidth="1"/>
    <col min="14258" max="14261" width="3.5703125" style="1" customWidth="1"/>
    <col min="14262" max="14265" width="5.42578125" style="1" customWidth="1"/>
    <col min="14266" max="14281" width="4" style="1" customWidth="1"/>
    <col min="14282" max="14283" width="3.42578125" style="1" customWidth="1"/>
    <col min="14284" max="14321" width="3.5703125" style="1" customWidth="1"/>
    <col min="14322" max="14512" width="7.5703125" style="1"/>
    <col min="14513" max="14513" width="1.5703125" style="1" customWidth="1"/>
    <col min="14514" max="14517" width="3.5703125" style="1" customWidth="1"/>
    <col min="14518" max="14521" width="5.42578125" style="1" customWidth="1"/>
    <col min="14522" max="14537" width="4" style="1" customWidth="1"/>
    <col min="14538" max="14539" width="3.42578125" style="1" customWidth="1"/>
    <col min="14540" max="14577" width="3.5703125" style="1" customWidth="1"/>
    <col min="14578" max="14768" width="7.5703125" style="1"/>
    <col min="14769" max="14769" width="1.5703125" style="1" customWidth="1"/>
    <col min="14770" max="14773" width="3.5703125" style="1" customWidth="1"/>
    <col min="14774" max="14777" width="5.42578125" style="1" customWidth="1"/>
    <col min="14778" max="14793" width="4" style="1" customWidth="1"/>
    <col min="14794" max="14795" width="3.42578125" style="1" customWidth="1"/>
    <col min="14796" max="14833" width="3.5703125" style="1" customWidth="1"/>
    <col min="14834" max="15024" width="7.5703125" style="1"/>
    <col min="15025" max="15025" width="1.5703125" style="1" customWidth="1"/>
    <col min="15026" max="15029" width="3.5703125" style="1" customWidth="1"/>
    <col min="15030" max="15033" width="5.42578125" style="1" customWidth="1"/>
    <col min="15034" max="15049" width="4" style="1" customWidth="1"/>
    <col min="15050" max="15051" width="3.42578125" style="1" customWidth="1"/>
    <col min="15052" max="15089" width="3.5703125" style="1" customWidth="1"/>
    <col min="15090" max="15280" width="7.5703125" style="1"/>
    <col min="15281" max="15281" width="1.5703125" style="1" customWidth="1"/>
    <col min="15282" max="15285" width="3.5703125" style="1" customWidth="1"/>
    <col min="15286" max="15289" width="5.42578125" style="1" customWidth="1"/>
    <col min="15290" max="15305" width="4" style="1" customWidth="1"/>
    <col min="15306" max="15307" width="3.42578125" style="1" customWidth="1"/>
    <col min="15308" max="15345" width="3.5703125" style="1" customWidth="1"/>
    <col min="15346" max="15536" width="7.5703125" style="1"/>
    <col min="15537" max="15537" width="1.5703125" style="1" customWidth="1"/>
    <col min="15538" max="15541" width="3.5703125" style="1" customWidth="1"/>
    <col min="15542" max="15545" width="5.42578125" style="1" customWidth="1"/>
    <col min="15546" max="15561" width="4" style="1" customWidth="1"/>
    <col min="15562" max="15563" width="3.42578125" style="1" customWidth="1"/>
    <col min="15564" max="15601" width="3.5703125" style="1" customWidth="1"/>
    <col min="15602" max="15792" width="7.5703125" style="1"/>
    <col min="15793" max="15793" width="1.5703125" style="1" customWidth="1"/>
    <col min="15794" max="15797" width="3.5703125" style="1" customWidth="1"/>
    <col min="15798" max="15801" width="5.42578125" style="1" customWidth="1"/>
    <col min="15802" max="15817" width="4" style="1" customWidth="1"/>
    <col min="15818" max="15819" width="3.42578125" style="1" customWidth="1"/>
    <col min="15820" max="15857" width="3.5703125" style="1" customWidth="1"/>
    <col min="15858" max="16048" width="7.5703125" style="1"/>
    <col min="16049" max="16049" width="1.5703125" style="1" customWidth="1"/>
    <col min="16050" max="16053" width="3.5703125" style="1" customWidth="1"/>
    <col min="16054" max="16057" width="5.42578125" style="1" customWidth="1"/>
    <col min="16058" max="16073" width="4" style="1" customWidth="1"/>
    <col min="16074" max="16075" width="3.42578125" style="1" customWidth="1"/>
    <col min="16076" max="16113" width="3.5703125" style="1" customWidth="1"/>
    <col min="16114" max="16384" width="7.5703125" style="1"/>
  </cols>
  <sheetData>
    <row r="1" spans="1:32" ht="21.75">
      <c r="A1" s="279" t="s">
        <v>0</v>
      </c>
      <c r="B1" s="279"/>
      <c r="C1" s="279"/>
      <c r="D1" s="279"/>
      <c r="E1" s="279"/>
      <c r="F1" s="279"/>
      <c r="G1" s="279"/>
      <c r="H1" s="279"/>
      <c r="I1" s="279"/>
      <c r="J1" s="279"/>
      <c r="K1" s="279"/>
      <c r="L1" s="2" t="s">
        <v>1</v>
      </c>
      <c r="M1" s="2"/>
      <c r="N1" s="2"/>
      <c r="O1" s="2"/>
      <c r="P1" s="272" t="str">
        <f>'Data Record(50)'!Q1</f>
        <v>SPR16010009</v>
      </c>
      <c r="Q1" s="272"/>
      <c r="R1" s="272"/>
      <c r="S1" s="272"/>
      <c r="T1" s="272"/>
      <c r="U1" s="272"/>
      <c r="V1" s="2"/>
      <c r="W1" s="2"/>
      <c r="X1" s="3"/>
      <c r="Y1" s="3"/>
      <c r="Z1" s="278"/>
      <c r="AA1" s="278"/>
      <c r="AB1" s="3"/>
      <c r="AC1" s="278"/>
      <c r="AD1" s="278"/>
      <c r="AE1" s="4"/>
    </row>
    <row r="2" spans="1:32" ht="21.75">
      <c r="A2" s="279"/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3" t="s">
        <v>2</v>
      </c>
      <c r="M2" s="2"/>
      <c r="N2" s="3"/>
      <c r="O2" s="2"/>
      <c r="P2" s="282">
        <f>'Data Record(50)'!Q2</f>
        <v>42370</v>
      </c>
      <c r="Q2" s="282"/>
      <c r="R2" s="282"/>
      <c r="S2" s="282"/>
      <c r="T2" s="282"/>
      <c r="U2" s="3" t="s">
        <v>3</v>
      </c>
      <c r="V2" s="2"/>
      <c r="W2" s="6"/>
      <c r="X2" s="6"/>
      <c r="Y2" s="6"/>
      <c r="Z2" s="365">
        <f>'Data Record(50)'!Z2</f>
        <v>42370</v>
      </c>
      <c r="AA2" s="365"/>
      <c r="AB2" s="365"/>
      <c r="AC2" s="365"/>
      <c r="AD2" s="365"/>
      <c r="AE2" s="4"/>
    </row>
    <row r="3" spans="1:32" ht="21.75">
      <c r="A3" s="280" t="s">
        <v>4</v>
      </c>
      <c r="B3" s="280"/>
      <c r="C3" s="280"/>
      <c r="D3" s="280"/>
      <c r="E3" s="280"/>
      <c r="F3" s="280"/>
      <c r="G3" s="280"/>
      <c r="H3" s="280"/>
      <c r="I3" s="280"/>
      <c r="J3" s="280"/>
      <c r="K3" s="280"/>
      <c r="L3" s="2" t="s">
        <v>5</v>
      </c>
      <c r="M3" s="2"/>
      <c r="N3" s="2"/>
      <c r="O3" s="2"/>
      <c r="P3" s="2"/>
      <c r="Q3" s="277">
        <f>'Data Record(50)'!Q3</f>
        <v>23</v>
      </c>
      <c r="R3" s="277"/>
      <c r="S3" s="7" t="s">
        <v>6</v>
      </c>
      <c r="T3" s="277">
        <f>'Data Record(50)'!T3</f>
        <v>50</v>
      </c>
      <c r="U3" s="277"/>
      <c r="V3" s="8" t="s">
        <v>7</v>
      </c>
      <c r="W3" s="2"/>
      <c r="X3" s="2"/>
      <c r="Y3" s="2"/>
      <c r="Z3" s="2"/>
      <c r="AA3" s="2"/>
      <c r="AB3" s="2"/>
      <c r="AC3" s="2"/>
      <c r="AD3" s="2"/>
      <c r="AE3" s="5"/>
    </row>
    <row r="4" spans="1:32" ht="21.75">
      <c r="A4" s="281" t="s">
        <v>56</v>
      </c>
      <c r="B4" s="281"/>
      <c r="C4" s="281"/>
      <c r="D4" s="281"/>
      <c r="E4" s="281"/>
      <c r="F4" s="281"/>
      <c r="G4" s="281"/>
      <c r="H4" s="281"/>
      <c r="I4" s="281"/>
      <c r="J4" s="281"/>
      <c r="K4" s="281"/>
      <c r="L4" s="2" t="s">
        <v>8</v>
      </c>
      <c r="M4" s="2"/>
      <c r="N4" s="2"/>
      <c r="O4" s="2"/>
      <c r="P4" s="2"/>
      <c r="Q4" s="2" t="s">
        <v>9</v>
      </c>
      <c r="R4" s="2"/>
      <c r="S4" s="2"/>
      <c r="T4" s="2"/>
      <c r="U4" s="2"/>
      <c r="V4" s="2"/>
      <c r="W4" s="2"/>
      <c r="X4" s="2"/>
      <c r="Y4" s="2" t="s">
        <v>10</v>
      </c>
      <c r="Z4" s="2"/>
      <c r="AA4" s="2"/>
      <c r="AB4" s="2"/>
      <c r="AC4" s="2"/>
      <c r="AD4" s="2"/>
      <c r="AE4" s="5"/>
    </row>
    <row r="5" spans="1:32" s="12" customFormat="1" ht="23.1" customHeight="1">
      <c r="A5" s="9" t="s">
        <v>11</v>
      </c>
      <c r="B5" s="10"/>
      <c r="C5" s="10"/>
      <c r="D5" s="10"/>
      <c r="E5" s="10"/>
      <c r="G5" s="271" t="s">
        <v>57</v>
      </c>
      <c r="H5" s="271"/>
      <c r="I5" s="271"/>
      <c r="J5" s="271"/>
      <c r="K5" s="271"/>
      <c r="L5" s="271"/>
      <c r="M5" s="271"/>
      <c r="N5" s="271"/>
      <c r="O5" s="271"/>
      <c r="P5" s="271"/>
      <c r="Q5" s="271"/>
      <c r="R5" s="271"/>
      <c r="S5" s="271"/>
      <c r="T5" s="271"/>
      <c r="U5" s="271"/>
      <c r="V5" s="271"/>
      <c r="W5" s="271"/>
      <c r="X5" s="271"/>
      <c r="Y5" s="271"/>
      <c r="Z5" s="271"/>
      <c r="AA5" s="271"/>
      <c r="AB5" s="271"/>
      <c r="AC5" s="271"/>
      <c r="AD5" s="11"/>
      <c r="AF5" s="226"/>
    </row>
    <row r="6" spans="1:32" s="12" customFormat="1" ht="23.1" customHeight="1">
      <c r="A6" s="9" t="s">
        <v>12</v>
      </c>
      <c r="B6" s="10"/>
      <c r="C6" s="10"/>
      <c r="D6" s="10"/>
      <c r="E6" s="10"/>
      <c r="G6" s="273" t="s">
        <v>58</v>
      </c>
      <c r="H6" s="273"/>
      <c r="I6" s="273"/>
      <c r="J6" s="273"/>
      <c r="K6" s="273"/>
      <c r="L6" s="273"/>
      <c r="M6" s="273"/>
      <c r="N6" s="13" t="s">
        <v>13</v>
      </c>
      <c r="O6" s="270"/>
      <c r="Q6" s="14"/>
      <c r="S6" s="274" t="s">
        <v>59</v>
      </c>
      <c r="T6" s="274"/>
      <c r="U6" s="274"/>
      <c r="V6" s="274"/>
      <c r="W6" s="274"/>
      <c r="X6" s="13" t="s">
        <v>14</v>
      </c>
      <c r="Y6" s="13"/>
      <c r="Z6" s="13"/>
      <c r="AA6" s="275" t="s">
        <v>60</v>
      </c>
      <c r="AB6" s="275"/>
      <c r="AC6" s="275"/>
      <c r="AD6" s="275"/>
      <c r="AE6" s="275"/>
      <c r="AF6" s="226"/>
    </row>
    <row r="7" spans="1:32" s="12" customFormat="1" ht="23.1" customHeight="1">
      <c r="A7" s="284" t="s">
        <v>15</v>
      </c>
      <c r="B7" s="284"/>
      <c r="C7" s="284"/>
      <c r="D7" s="372">
        <v>987654</v>
      </c>
      <c r="E7" s="372"/>
      <c r="F7" s="372"/>
      <c r="G7" s="372"/>
      <c r="H7" s="372"/>
      <c r="I7" s="372"/>
      <c r="J7" s="372"/>
      <c r="K7" s="13" t="s">
        <v>16</v>
      </c>
      <c r="L7" s="13"/>
      <c r="M7" s="271" t="s">
        <v>61</v>
      </c>
      <c r="N7" s="271"/>
      <c r="O7" s="271"/>
      <c r="P7" s="271"/>
      <c r="Q7" s="271"/>
      <c r="R7" s="16" t="s">
        <v>17</v>
      </c>
      <c r="T7" s="11"/>
      <c r="U7" s="274">
        <v>0</v>
      </c>
      <c r="V7" s="274"/>
      <c r="W7" s="13" t="s">
        <v>18</v>
      </c>
      <c r="X7" s="276">
        <v>200</v>
      </c>
      <c r="Y7" s="276"/>
      <c r="Z7" s="17" t="s">
        <v>19</v>
      </c>
      <c r="AD7" s="366"/>
      <c r="AE7" s="366"/>
      <c r="AF7" s="226"/>
    </row>
    <row r="8" spans="1:32" s="12" customFormat="1" ht="23.1" customHeight="1">
      <c r="A8" s="17" t="s">
        <v>20</v>
      </c>
      <c r="B8" s="17"/>
      <c r="C8" s="17"/>
      <c r="D8" s="17"/>
      <c r="E8" s="17"/>
      <c r="F8" s="16"/>
      <c r="G8" s="16"/>
      <c r="H8" s="16" t="s">
        <v>21</v>
      </c>
      <c r="J8" s="18"/>
      <c r="L8" s="16" t="s">
        <v>22</v>
      </c>
      <c r="N8" s="16"/>
      <c r="O8" s="271"/>
      <c r="P8" s="271"/>
      <c r="Q8" s="271"/>
      <c r="R8" s="271"/>
      <c r="S8" s="271"/>
      <c r="T8" s="271"/>
      <c r="U8" s="271"/>
      <c r="V8" s="271"/>
      <c r="W8" s="271"/>
      <c r="X8" s="271"/>
      <c r="Y8" s="271"/>
      <c r="Z8" s="271"/>
      <c r="AA8" s="271"/>
      <c r="AB8" s="271"/>
      <c r="AC8" s="271"/>
      <c r="AD8" s="11"/>
      <c r="AE8" s="15"/>
      <c r="AF8" s="226"/>
    </row>
    <row r="9" spans="1:32" s="12" customFormat="1" ht="6.75" customHeight="1">
      <c r="A9" s="19"/>
      <c r="B9" s="19"/>
      <c r="C9" s="19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1"/>
      <c r="AB9" s="11"/>
      <c r="AC9" s="11"/>
      <c r="AD9" s="11"/>
      <c r="AE9" s="15"/>
      <c r="AF9" s="226"/>
    </row>
    <row r="10" spans="1:32" s="12" customFormat="1" ht="23.1" customHeight="1">
      <c r="A10" s="16" t="s">
        <v>23</v>
      </c>
      <c r="B10" s="16"/>
      <c r="C10" s="16"/>
      <c r="D10" s="16"/>
      <c r="E10" s="16"/>
      <c r="F10" s="16"/>
      <c r="G10" s="21"/>
      <c r="H10" s="22"/>
      <c r="I10" s="22"/>
      <c r="J10" s="22"/>
      <c r="K10" s="22"/>
      <c r="L10" s="22"/>
      <c r="M10" s="22"/>
      <c r="N10" s="22"/>
      <c r="O10" s="11"/>
      <c r="P10" s="11"/>
      <c r="Q10" s="9"/>
      <c r="R10" s="23" t="s">
        <v>24</v>
      </c>
      <c r="S10" s="23"/>
      <c r="T10" s="24"/>
      <c r="U10" s="22"/>
      <c r="V10" s="22"/>
      <c r="W10" s="22"/>
      <c r="X10" s="22"/>
      <c r="Y10" s="22"/>
      <c r="Z10" s="22"/>
      <c r="AA10" s="11"/>
      <c r="AB10" s="11"/>
      <c r="AC10" s="11"/>
      <c r="AD10" s="11"/>
      <c r="AE10" s="25"/>
      <c r="AF10" s="226"/>
    </row>
    <row r="11" spans="1:32" s="12" customFormat="1" ht="18" customHeight="1">
      <c r="W11" s="26"/>
      <c r="X11" s="26"/>
      <c r="Y11" s="26"/>
      <c r="AD11" s="27"/>
      <c r="AF11" s="226"/>
    </row>
    <row r="12" spans="1:32" ht="18.75" customHeight="1">
      <c r="A12" s="28" t="s">
        <v>25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30"/>
      <c r="M12" s="30"/>
      <c r="N12" s="30"/>
      <c r="O12" s="30"/>
      <c r="P12" s="30"/>
      <c r="Q12" s="30"/>
      <c r="R12" s="31"/>
      <c r="S12" s="31"/>
      <c r="T12" s="31"/>
      <c r="U12" s="31"/>
      <c r="V12" s="31"/>
      <c r="W12" s="31"/>
      <c r="X12" s="32"/>
      <c r="Y12" s="32"/>
      <c r="Z12" s="32"/>
      <c r="AA12" s="32"/>
      <c r="AB12" s="32"/>
      <c r="AC12" s="32"/>
      <c r="AD12" s="32"/>
      <c r="AE12" s="33"/>
    </row>
    <row r="13" spans="1:32" ht="18.75" customHeight="1">
      <c r="A13" s="344" t="s">
        <v>26</v>
      </c>
      <c r="B13" s="345"/>
      <c r="C13" s="344" t="s">
        <v>27</v>
      </c>
      <c r="D13" s="351"/>
      <c r="E13" s="345"/>
      <c r="F13" s="356" t="s">
        <v>28</v>
      </c>
      <c r="G13" s="357"/>
      <c r="H13" s="357"/>
      <c r="I13" s="357"/>
      <c r="J13" s="357"/>
      <c r="K13" s="357"/>
      <c r="L13" s="357"/>
      <c r="M13" s="357"/>
      <c r="N13" s="357"/>
      <c r="O13" s="357"/>
      <c r="P13" s="357"/>
      <c r="Q13" s="357"/>
      <c r="R13" s="357"/>
      <c r="S13" s="357"/>
      <c r="T13" s="357"/>
      <c r="U13" s="357"/>
      <c r="V13" s="357"/>
      <c r="W13" s="357"/>
      <c r="X13" s="357"/>
      <c r="Y13" s="357"/>
      <c r="Z13" s="357"/>
      <c r="AA13" s="357"/>
      <c r="AB13" s="357"/>
      <c r="AC13" s="357"/>
      <c r="AD13" s="358"/>
    </row>
    <row r="14" spans="1:32" ht="18.75" customHeight="1">
      <c r="A14" s="346" t="s">
        <v>29</v>
      </c>
      <c r="B14" s="347"/>
      <c r="C14" s="346" t="s">
        <v>30</v>
      </c>
      <c r="D14" s="352"/>
      <c r="E14" s="347"/>
      <c r="F14" s="353" t="s">
        <v>31</v>
      </c>
      <c r="G14" s="354"/>
      <c r="H14" s="354"/>
      <c r="I14" s="354"/>
      <c r="J14" s="355"/>
      <c r="K14" s="353" t="s">
        <v>32</v>
      </c>
      <c r="L14" s="354"/>
      <c r="M14" s="354"/>
      <c r="N14" s="354"/>
      <c r="O14" s="355"/>
      <c r="P14" s="353" t="s">
        <v>33</v>
      </c>
      <c r="Q14" s="354"/>
      <c r="R14" s="354"/>
      <c r="S14" s="354"/>
      <c r="T14" s="355"/>
      <c r="U14" s="353" t="s">
        <v>34</v>
      </c>
      <c r="V14" s="354"/>
      <c r="W14" s="354"/>
      <c r="X14" s="354"/>
      <c r="Y14" s="355"/>
      <c r="Z14" s="353" t="s">
        <v>35</v>
      </c>
      <c r="AA14" s="354"/>
      <c r="AB14" s="354"/>
      <c r="AC14" s="354"/>
      <c r="AD14" s="355"/>
    </row>
    <row r="15" spans="1:32" ht="18.75" customHeight="1">
      <c r="A15" s="326">
        <v>1</v>
      </c>
      <c r="B15" s="327"/>
      <c r="C15" s="348">
        <v>200</v>
      </c>
      <c r="D15" s="349"/>
      <c r="E15" s="350"/>
      <c r="F15" s="335">
        <v>200.92099999999999</v>
      </c>
      <c r="G15" s="336"/>
      <c r="H15" s="336"/>
      <c r="I15" s="336"/>
      <c r="J15" s="336"/>
      <c r="K15" s="359">
        <v>200.50200000000001</v>
      </c>
      <c r="L15" s="360"/>
      <c r="M15" s="360"/>
      <c r="N15" s="360"/>
      <c r="O15" s="361"/>
      <c r="P15" s="359">
        <v>200.923</v>
      </c>
      <c r="Q15" s="360"/>
      <c r="R15" s="360"/>
      <c r="S15" s="360"/>
      <c r="T15" s="361"/>
      <c r="U15" s="359">
        <v>200.029</v>
      </c>
      <c r="V15" s="360"/>
      <c r="W15" s="360"/>
      <c r="X15" s="360"/>
      <c r="Y15" s="361"/>
      <c r="Z15" s="359">
        <v>200.10900000000001</v>
      </c>
      <c r="AA15" s="360"/>
      <c r="AB15" s="360"/>
      <c r="AC15" s="360"/>
      <c r="AD15" s="361"/>
    </row>
    <row r="16" spans="1:32" ht="18.75" customHeight="1">
      <c r="A16" s="326">
        <f t="shared" ref="A16:A44" si="0">A15+1</f>
        <v>2</v>
      </c>
      <c r="B16" s="327"/>
      <c r="C16" s="341">
        <f>C15</f>
        <v>200</v>
      </c>
      <c r="D16" s="342"/>
      <c r="E16" s="343"/>
      <c r="F16" s="335">
        <v>200.27199999999999</v>
      </c>
      <c r="G16" s="336"/>
      <c r="H16" s="336"/>
      <c r="I16" s="336"/>
      <c r="J16" s="336"/>
      <c r="K16" s="335">
        <v>200.21799999999999</v>
      </c>
      <c r="L16" s="336"/>
      <c r="M16" s="336"/>
      <c r="N16" s="336"/>
      <c r="O16" s="337"/>
      <c r="P16" s="335">
        <v>200.184</v>
      </c>
      <c r="Q16" s="336"/>
      <c r="R16" s="336"/>
      <c r="S16" s="336"/>
      <c r="T16" s="337"/>
      <c r="U16" s="335">
        <v>200.773</v>
      </c>
      <c r="V16" s="336"/>
      <c r="W16" s="336"/>
      <c r="X16" s="336"/>
      <c r="Y16" s="337"/>
      <c r="Z16" s="335">
        <v>200.59100000000001</v>
      </c>
      <c r="AA16" s="336"/>
      <c r="AB16" s="336"/>
      <c r="AC16" s="336"/>
      <c r="AD16" s="337"/>
    </row>
    <row r="17" spans="1:30" ht="18.75" customHeight="1">
      <c r="A17" s="326">
        <f t="shared" si="0"/>
        <v>3</v>
      </c>
      <c r="B17" s="327"/>
      <c r="C17" s="341">
        <f t="shared" ref="C17:C44" si="1">C16</f>
        <v>200</v>
      </c>
      <c r="D17" s="342"/>
      <c r="E17" s="343"/>
      <c r="F17" s="335">
        <v>200.465</v>
      </c>
      <c r="G17" s="336"/>
      <c r="H17" s="336"/>
      <c r="I17" s="336"/>
      <c r="J17" s="336"/>
      <c r="K17" s="335">
        <v>200.636</v>
      </c>
      <c r="L17" s="336"/>
      <c r="M17" s="336"/>
      <c r="N17" s="336"/>
      <c r="O17" s="337"/>
      <c r="P17" s="335">
        <v>200.959</v>
      </c>
      <c r="Q17" s="336"/>
      <c r="R17" s="336"/>
      <c r="S17" s="336"/>
      <c r="T17" s="337"/>
      <c r="U17" s="335">
        <v>200.97200000000001</v>
      </c>
      <c r="V17" s="336"/>
      <c r="W17" s="336"/>
      <c r="X17" s="336"/>
      <c r="Y17" s="337"/>
      <c r="Z17" s="335">
        <v>200.10900000000001</v>
      </c>
      <c r="AA17" s="336"/>
      <c r="AB17" s="336"/>
      <c r="AC17" s="336"/>
      <c r="AD17" s="337"/>
    </row>
    <row r="18" spans="1:30" ht="18.75" customHeight="1">
      <c r="A18" s="326">
        <f t="shared" si="0"/>
        <v>4</v>
      </c>
      <c r="B18" s="327"/>
      <c r="C18" s="341">
        <f t="shared" si="1"/>
        <v>200</v>
      </c>
      <c r="D18" s="342"/>
      <c r="E18" s="343"/>
      <c r="F18" s="335">
        <v>200.35599999999999</v>
      </c>
      <c r="G18" s="336"/>
      <c r="H18" s="336"/>
      <c r="I18" s="336"/>
      <c r="J18" s="336"/>
      <c r="K18" s="335">
        <v>200.608</v>
      </c>
      <c r="L18" s="336"/>
      <c r="M18" s="336"/>
      <c r="N18" s="336"/>
      <c r="O18" s="337"/>
      <c r="P18" s="335">
        <v>200.93199999999999</v>
      </c>
      <c r="Q18" s="336"/>
      <c r="R18" s="336"/>
      <c r="S18" s="336"/>
      <c r="T18" s="337"/>
      <c r="U18" s="335">
        <v>200.495</v>
      </c>
      <c r="V18" s="336"/>
      <c r="W18" s="336"/>
      <c r="X18" s="336"/>
      <c r="Y18" s="337"/>
      <c r="Z18" s="335">
        <v>200.327</v>
      </c>
      <c r="AA18" s="336"/>
      <c r="AB18" s="336"/>
      <c r="AC18" s="336"/>
      <c r="AD18" s="337"/>
    </row>
    <row r="19" spans="1:30" ht="18.75" customHeight="1">
      <c r="A19" s="326">
        <f t="shared" si="0"/>
        <v>5</v>
      </c>
      <c r="B19" s="327"/>
      <c r="C19" s="341">
        <f t="shared" si="1"/>
        <v>200</v>
      </c>
      <c r="D19" s="342"/>
      <c r="E19" s="343"/>
      <c r="F19" s="335">
        <v>200.54900000000001</v>
      </c>
      <c r="G19" s="336"/>
      <c r="H19" s="336"/>
      <c r="I19" s="336"/>
      <c r="J19" s="336"/>
      <c r="K19" s="335">
        <v>200.524</v>
      </c>
      <c r="L19" s="336"/>
      <c r="M19" s="336"/>
      <c r="N19" s="336"/>
      <c r="O19" s="337"/>
      <c r="P19" s="335">
        <v>200.852</v>
      </c>
      <c r="Q19" s="336"/>
      <c r="R19" s="336"/>
      <c r="S19" s="336"/>
      <c r="T19" s="337"/>
      <c r="U19" s="335">
        <v>200.01599999999999</v>
      </c>
      <c r="V19" s="336"/>
      <c r="W19" s="336"/>
      <c r="X19" s="336"/>
      <c r="Y19" s="337"/>
      <c r="Z19" s="335">
        <v>200.464</v>
      </c>
      <c r="AA19" s="336"/>
      <c r="AB19" s="336"/>
      <c r="AC19" s="336"/>
      <c r="AD19" s="337"/>
    </row>
    <row r="20" spans="1:30" ht="18.75" customHeight="1">
      <c r="A20" s="326">
        <f t="shared" si="0"/>
        <v>6</v>
      </c>
      <c r="B20" s="327"/>
      <c r="C20" s="341">
        <f t="shared" si="1"/>
        <v>200</v>
      </c>
      <c r="D20" s="342"/>
      <c r="E20" s="343"/>
      <c r="F20" s="335">
        <v>200.995</v>
      </c>
      <c r="G20" s="336"/>
      <c r="H20" s="336"/>
      <c r="I20" s="336"/>
      <c r="J20" s="336"/>
      <c r="K20" s="335">
        <v>200.14599999999999</v>
      </c>
      <c r="L20" s="336"/>
      <c r="M20" s="336"/>
      <c r="N20" s="336"/>
      <c r="O20" s="337"/>
      <c r="P20" s="335">
        <v>200.833</v>
      </c>
      <c r="Q20" s="336"/>
      <c r="R20" s="336"/>
      <c r="S20" s="336"/>
      <c r="T20" s="337"/>
      <c r="U20" s="335">
        <v>200.56399999999999</v>
      </c>
      <c r="V20" s="336"/>
      <c r="W20" s="336"/>
      <c r="X20" s="336"/>
      <c r="Y20" s="337"/>
      <c r="Z20" s="335">
        <v>200.036</v>
      </c>
      <c r="AA20" s="336"/>
      <c r="AB20" s="336"/>
      <c r="AC20" s="336"/>
      <c r="AD20" s="337"/>
    </row>
    <row r="21" spans="1:30" ht="18.75" customHeight="1">
      <c r="A21" s="326">
        <f t="shared" si="0"/>
        <v>7</v>
      </c>
      <c r="B21" s="327"/>
      <c r="C21" s="341">
        <f t="shared" si="1"/>
        <v>200</v>
      </c>
      <c r="D21" s="342"/>
      <c r="E21" s="343"/>
      <c r="F21" s="335">
        <v>200.54499999999999</v>
      </c>
      <c r="G21" s="336"/>
      <c r="H21" s="336"/>
      <c r="I21" s="336"/>
      <c r="J21" s="336"/>
      <c r="K21" s="335">
        <v>200.101</v>
      </c>
      <c r="L21" s="336"/>
      <c r="M21" s="336"/>
      <c r="N21" s="336"/>
      <c r="O21" s="337"/>
      <c r="P21" s="335">
        <v>200.86799999999999</v>
      </c>
      <c r="Q21" s="336"/>
      <c r="R21" s="336"/>
      <c r="S21" s="336"/>
      <c r="T21" s="337"/>
      <c r="U21" s="335">
        <v>200.815</v>
      </c>
      <c r="V21" s="336"/>
      <c r="W21" s="336"/>
      <c r="X21" s="336"/>
      <c r="Y21" s="337"/>
      <c r="Z21" s="335">
        <v>200.62100000000001</v>
      </c>
      <c r="AA21" s="336"/>
      <c r="AB21" s="336"/>
      <c r="AC21" s="336"/>
      <c r="AD21" s="337"/>
    </row>
    <row r="22" spans="1:30" ht="18.75" customHeight="1">
      <c r="A22" s="326">
        <f t="shared" si="0"/>
        <v>8</v>
      </c>
      <c r="B22" s="327"/>
      <c r="C22" s="341">
        <f t="shared" si="1"/>
        <v>200</v>
      </c>
      <c r="D22" s="342"/>
      <c r="E22" s="343"/>
      <c r="F22" s="335">
        <v>200.44499999999999</v>
      </c>
      <c r="G22" s="336"/>
      <c r="H22" s="336"/>
      <c r="I22" s="336"/>
      <c r="J22" s="336"/>
      <c r="K22" s="335">
        <v>200.49</v>
      </c>
      <c r="L22" s="336"/>
      <c r="M22" s="336"/>
      <c r="N22" s="336"/>
      <c r="O22" s="337"/>
      <c r="P22" s="335">
        <v>200.46600000000001</v>
      </c>
      <c r="Q22" s="336"/>
      <c r="R22" s="336"/>
      <c r="S22" s="336"/>
      <c r="T22" s="337"/>
      <c r="U22" s="335">
        <v>200.74299999999999</v>
      </c>
      <c r="V22" s="336"/>
      <c r="W22" s="336"/>
      <c r="X22" s="336"/>
      <c r="Y22" s="337"/>
      <c r="Z22" s="335">
        <v>200.821</v>
      </c>
      <c r="AA22" s="336"/>
      <c r="AB22" s="336"/>
      <c r="AC22" s="336"/>
      <c r="AD22" s="337"/>
    </row>
    <row r="23" spans="1:30" ht="18.75" customHeight="1">
      <c r="A23" s="326">
        <f t="shared" si="0"/>
        <v>9</v>
      </c>
      <c r="B23" s="327"/>
      <c r="C23" s="341">
        <f t="shared" si="1"/>
        <v>200</v>
      </c>
      <c r="D23" s="342"/>
      <c r="E23" s="343"/>
      <c r="F23" s="335">
        <v>200.92099999999999</v>
      </c>
      <c r="G23" s="336"/>
      <c r="H23" s="336"/>
      <c r="I23" s="336"/>
      <c r="J23" s="336"/>
      <c r="K23" s="335">
        <v>200.50200000000001</v>
      </c>
      <c r="L23" s="336"/>
      <c r="M23" s="336"/>
      <c r="N23" s="336"/>
      <c r="O23" s="337"/>
      <c r="P23" s="335">
        <v>200.923</v>
      </c>
      <c r="Q23" s="336"/>
      <c r="R23" s="336"/>
      <c r="S23" s="336"/>
      <c r="T23" s="337"/>
      <c r="U23" s="335">
        <v>200.029</v>
      </c>
      <c r="V23" s="336"/>
      <c r="W23" s="336"/>
      <c r="X23" s="336"/>
      <c r="Y23" s="337"/>
      <c r="Z23" s="335">
        <v>200.10900000000001</v>
      </c>
      <c r="AA23" s="336"/>
      <c r="AB23" s="336"/>
      <c r="AC23" s="336"/>
      <c r="AD23" s="337"/>
    </row>
    <row r="24" spans="1:30" ht="18.75" customHeight="1">
      <c r="A24" s="326">
        <f t="shared" si="0"/>
        <v>10</v>
      </c>
      <c r="B24" s="327"/>
      <c r="C24" s="341">
        <f t="shared" si="1"/>
        <v>200</v>
      </c>
      <c r="D24" s="342"/>
      <c r="E24" s="343"/>
      <c r="F24" s="335">
        <v>200.92099999999999</v>
      </c>
      <c r="G24" s="336"/>
      <c r="H24" s="336"/>
      <c r="I24" s="336"/>
      <c r="J24" s="336"/>
      <c r="K24" s="335">
        <v>200.50200000000001</v>
      </c>
      <c r="L24" s="336"/>
      <c r="M24" s="336"/>
      <c r="N24" s="336"/>
      <c r="O24" s="337"/>
      <c r="P24" s="335">
        <v>200.923</v>
      </c>
      <c r="Q24" s="336"/>
      <c r="R24" s="336"/>
      <c r="S24" s="336"/>
      <c r="T24" s="337"/>
      <c r="U24" s="335">
        <v>200.029</v>
      </c>
      <c r="V24" s="336"/>
      <c r="W24" s="336"/>
      <c r="X24" s="336"/>
      <c r="Y24" s="337"/>
      <c r="Z24" s="335">
        <v>200.10900000000001</v>
      </c>
      <c r="AA24" s="336"/>
      <c r="AB24" s="336"/>
      <c r="AC24" s="336"/>
      <c r="AD24" s="337"/>
    </row>
    <row r="25" spans="1:30" ht="18.75" customHeight="1">
      <c r="A25" s="326">
        <f t="shared" si="0"/>
        <v>11</v>
      </c>
      <c r="B25" s="327"/>
      <c r="C25" s="341">
        <f t="shared" si="1"/>
        <v>200</v>
      </c>
      <c r="D25" s="342"/>
      <c r="E25" s="343"/>
      <c r="F25" s="335">
        <v>200.92099999999999</v>
      </c>
      <c r="G25" s="336"/>
      <c r="H25" s="336"/>
      <c r="I25" s="336"/>
      <c r="J25" s="336"/>
      <c r="K25" s="335">
        <v>200.50200000000001</v>
      </c>
      <c r="L25" s="336"/>
      <c r="M25" s="336"/>
      <c r="N25" s="336"/>
      <c r="O25" s="337"/>
      <c r="P25" s="335">
        <v>200.923</v>
      </c>
      <c r="Q25" s="336"/>
      <c r="R25" s="336"/>
      <c r="S25" s="336"/>
      <c r="T25" s="337"/>
      <c r="U25" s="335">
        <v>200.029</v>
      </c>
      <c r="V25" s="336"/>
      <c r="W25" s="336"/>
      <c r="X25" s="336"/>
      <c r="Y25" s="337"/>
      <c r="Z25" s="335">
        <v>200.10900000000001</v>
      </c>
      <c r="AA25" s="336"/>
      <c r="AB25" s="336"/>
      <c r="AC25" s="336"/>
      <c r="AD25" s="337"/>
    </row>
    <row r="26" spans="1:30" ht="18.75" customHeight="1">
      <c r="A26" s="326">
        <f t="shared" si="0"/>
        <v>12</v>
      </c>
      <c r="B26" s="327"/>
      <c r="C26" s="341">
        <f t="shared" si="1"/>
        <v>200</v>
      </c>
      <c r="D26" s="342"/>
      <c r="E26" s="343"/>
      <c r="F26" s="335">
        <v>200.27199999999999</v>
      </c>
      <c r="G26" s="336"/>
      <c r="H26" s="336"/>
      <c r="I26" s="336"/>
      <c r="J26" s="336"/>
      <c r="K26" s="335">
        <v>200.21799999999999</v>
      </c>
      <c r="L26" s="336"/>
      <c r="M26" s="336"/>
      <c r="N26" s="336"/>
      <c r="O26" s="337"/>
      <c r="P26" s="335">
        <v>200.184</v>
      </c>
      <c r="Q26" s="336"/>
      <c r="R26" s="336"/>
      <c r="S26" s="336"/>
      <c r="T26" s="337"/>
      <c r="U26" s="335">
        <v>200.773</v>
      </c>
      <c r="V26" s="336"/>
      <c r="W26" s="336"/>
      <c r="X26" s="336"/>
      <c r="Y26" s="337"/>
      <c r="Z26" s="335">
        <v>200.59100000000001</v>
      </c>
      <c r="AA26" s="336"/>
      <c r="AB26" s="336"/>
      <c r="AC26" s="336"/>
      <c r="AD26" s="337"/>
    </row>
    <row r="27" spans="1:30" ht="18.75" customHeight="1">
      <c r="A27" s="326">
        <f t="shared" si="0"/>
        <v>13</v>
      </c>
      <c r="B27" s="327"/>
      <c r="C27" s="341">
        <f t="shared" si="1"/>
        <v>200</v>
      </c>
      <c r="D27" s="342"/>
      <c r="E27" s="343"/>
      <c r="F27" s="335">
        <v>200.465</v>
      </c>
      <c r="G27" s="336"/>
      <c r="H27" s="336"/>
      <c r="I27" s="336"/>
      <c r="J27" s="336"/>
      <c r="K27" s="335">
        <v>200.636</v>
      </c>
      <c r="L27" s="336"/>
      <c r="M27" s="336"/>
      <c r="N27" s="336"/>
      <c r="O27" s="337"/>
      <c r="P27" s="335">
        <v>200.959</v>
      </c>
      <c r="Q27" s="336"/>
      <c r="R27" s="336"/>
      <c r="S27" s="336"/>
      <c r="T27" s="337"/>
      <c r="U27" s="335">
        <v>200.97200000000001</v>
      </c>
      <c r="V27" s="336"/>
      <c r="W27" s="336"/>
      <c r="X27" s="336"/>
      <c r="Y27" s="337"/>
      <c r="Z27" s="335">
        <v>200.10900000000001</v>
      </c>
      <c r="AA27" s="336"/>
      <c r="AB27" s="336"/>
      <c r="AC27" s="336"/>
      <c r="AD27" s="337"/>
    </row>
    <row r="28" spans="1:30" ht="18.75" customHeight="1">
      <c r="A28" s="326">
        <f t="shared" si="0"/>
        <v>14</v>
      </c>
      <c r="B28" s="327"/>
      <c r="C28" s="341">
        <f t="shared" si="1"/>
        <v>200</v>
      </c>
      <c r="D28" s="342"/>
      <c r="E28" s="343"/>
      <c r="F28" s="335">
        <v>200.35599999999999</v>
      </c>
      <c r="G28" s="336"/>
      <c r="H28" s="336"/>
      <c r="I28" s="336"/>
      <c r="J28" s="336"/>
      <c r="K28" s="335">
        <v>200.608</v>
      </c>
      <c r="L28" s="336"/>
      <c r="M28" s="336"/>
      <c r="N28" s="336"/>
      <c r="O28" s="337"/>
      <c r="P28" s="335">
        <v>200.93199999999999</v>
      </c>
      <c r="Q28" s="336"/>
      <c r="R28" s="336"/>
      <c r="S28" s="336"/>
      <c r="T28" s="337"/>
      <c r="U28" s="335">
        <v>200.495</v>
      </c>
      <c r="V28" s="336"/>
      <c r="W28" s="336"/>
      <c r="X28" s="336"/>
      <c r="Y28" s="337"/>
      <c r="Z28" s="335">
        <v>200.327</v>
      </c>
      <c r="AA28" s="336"/>
      <c r="AB28" s="336"/>
      <c r="AC28" s="336"/>
      <c r="AD28" s="337"/>
    </row>
    <row r="29" spans="1:30" ht="18.75" customHeight="1">
      <c r="A29" s="326">
        <f t="shared" si="0"/>
        <v>15</v>
      </c>
      <c r="B29" s="327"/>
      <c r="C29" s="341">
        <f t="shared" si="1"/>
        <v>200</v>
      </c>
      <c r="D29" s="342"/>
      <c r="E29" s="343"/>
      <c r="F29" s="335">
        <v>200.54900000000001</v>
      </c>
      <c r="G29" s="336"/>
      <c r="H29" s="336"/>
      <c r="I29" s="336"/>
      <c r="J29" s="336"/>
      <c r="K29" s="335">
        <v>200.524</v>
      </c>
      <c r="L29" s="336"/>
      <c r="M29" s="336"/>
      <c r="N29" s="336"/>
      <c r="O29" s="337"/>
      <c r="P29" s="335">
        <v>200.852</v>
      </c>
      <c r="Q29" s="336"/>
      <c r="R29" s="336"/>
      <c r="S29" s="336"/>
      <c r="T29" s="337"/>
      <c r="U29" s="335">
        <v>200.01599999999999</v>
      </c>
      <c r="V29" s="336"/>
      <c r="W29" s="336"/>
      <c r="X29" s="336"/>
      <c r="Y29" s="337"/>
      <c r="Z29" s="335">
        <v>200.464</v>
      </c>
      <c r="AA29" s="336"/>
      <c r="AB29" s="336"/>
      <c r="AC29" s="336"/>
      <c r="AD29" s="337"/>
    </row>
    <row r="30" spans="1:30" ht="18.75" customHeight="1">
      <c r="A30" s="326">
        <f t="shared" si="0"/>
        <v>16</v>
      </c>
      <c r="B30" s="327"/>
      <c r="C30" s="341">
        <f t="shared" si="1"/>
        <v>200</v>
      </c>
      <c r="D30" s="342"/>
      <c r="E30" s="343"/>
      <c r="F30" s="335">
        <v>200.995</v>
      </c>
      <c r="G30" s="336"/>
      <c r="H30" s="336"/>
      <c r="I30" s="336"/>
      <c r="J30" s="336"/>
      <c r="K30" s="335">
        <v>200.14599999999999</v>
      </c>
      <c r="L30" s="336"/>
      <c r="M30" s="336"/>
      <c r="N30" s="336"/>
      <c r="O30" s="337"/>
      <c r="P30" s="335">
        <v>200.833</v>
      </c>
      <c r="Q30" s="336"/>
      <c r="R30" s="336"/>
      <c r="S30" s="336"/>
      <c r="T30" s="337"/>
      <c r="U30" s="335">
        <v>200.56399999999999</v>
      </c>
      <c r="V30" s="336"/>
      <c r="W30" s="336"/>
      <c r="X30" s="336"/>
      <c r="Y30" s="337"/>
      <c r="Z30" s="335">
        <v>200.036</v>
      </c>
      <c r="AA30" s="336"/>
      <c r="AB30" s="336"/>
      <c r="AC30" s="336"/>
      <c r="AD30" s="337"/>
    </row>
    <row r="31" spans="1:30" ht="18.75" customHeight="1">
      <c r="A31" s="326">
        <f t="shared" si="0"/>
        <v>17</v>
      </c>
      <c r="B31" s="327"/>
      <c r="C31" s="341">
        <f t="shared" si="1"/>
        <v>200</v>
      </c>
      <c r="D31" s="342"/>
      <c r="E31" s="343"/>
      <c r="F31" s="335">
        <v>200.54499999999999</v>
      </c>
      <c r="G31" s="336"/>
      <c r="H31" s="336"/>
      <c r="I31" s="336"/>
      <c r="J31" s="336"/>
      <c r="K31" s="335">
        <v>200.101</v>
      </c>
      <c r="L31" s="336"/>
      <c r="M31" s="336"/>
      <c r="N31" s="336"/>
      <c r="O31" s="337"/>
      <c r="P31" s="335">
        <v>200.86799999999999</v>
      </c>
      <c r="Q31" s="336"/>
      <c r="R31" s="336"/>
      <c r="S31" s="336"/>
      <c r="T31" s="337"/>
      <c r="U31" s="335">
        <v>200.815</v>
      </c>
      <c r="V31" s="336"/>
      <c r="W31" s="336"/>
      <c r="X31" s="336"/>
      <c r="Y31" s="337"/>
      <c r="Z31" s="335">
        <v>200.62100000000001</v>
      </c>
      <c r="AA31" s="336"/>
      <c r="AB31" s="336"/>
      <c r="AC31" s="336"/>
      <c r="AD31" s="337"/>
    </row>
    <row r="32" spans="1:30" ht="18.75" customHeight="1">
      <c r="A32" s="326">
        <f t="shared" si="0"/>
        <v>18</v>
      </c>
      <c r="B32" s="327"/>
      <c r="C32" s="341">
        <f t="shared" si="1"/>
        <v>200</v>
      </c>
      <c r="D32" s="342"/>
      <c r="E32" s="343"/>
      <c r="F32" s="335">
        <v>200.44499999999999</v>
      </c>
      <c r="G32" s="336"/>
      <c r="H32" s="336"/>
      <c r="I32" s="336"/>
      <c r="J32" s="336"/>
      <c r="K32" s="335">
        <v>200.49</v>
      </c>
      <c r="L32" s="336"/>
      <c r="M32" s="336"/>
      <c r="N32" s="336"/>
      <c r="O32" s="337"/>
      <c r="P32" s="335">
        <v>200.46600000000001</v>
      </c>
      <c r="Q32" s="336"/>
      <c r="R32" s="336"/>
      <c r="S32" s="336"/>
      <c r="T32" s="337"/>
      <c r="U32" s="335">
        <v>200.74299999999999</v>
      </c>
      <c r="V32" s="336"/>
      <c r="W32" s="336"/>
      <c r="X32" s="336"/>
      <c r="Y32" s="337"/>
      <c r="Z32" s="335">
        <v>200.821</v>
      </c>
      <c r="AA32" s="336"/>
      <c r="AB32" s="336"/>
      <c r="AC32" s="336"/>
      <c r="AD32" s="337"/>
    </row>
    <row r="33" spans="1:31" ht="18.75" customHeight="1">
      <c r="A33" s="326">
        <f t="shared" si="0"/>
        <v>19</v>
      </c>
      <c r="B33" s="327"/>
      <c r="C33" s="341">
        <f t="shared" si="1"/>
        <v>200</v>
      </c>
      <c r="D33" s="342"/>
      <c r="E33" s="343"/>
      <c r="F33" s="335">
        <v>200.92099999999999</v>
      </c>
      <c r="G33" s="336"/>
      <c r="H33" s="336"/>
      <c r="I33" s="336"/>
      <c r="J33" s="336"/>
      <c r="K33" s="335">
        <v>200.50200000000001</v>
      </c>
      <c r="L33" s="336"/>
      <c r="M33" s="336"/>
      <c r="N33" s="336"/>
      <c r="O33" s="337"/>
      <c r="P33" s="335">
        <v>200.923</v>
      </c>
      <c r="Q33" s="336"/>
      <c r="R33" s="336"/>
      <c r="S33" s="336"/>
      <c r="T33" s="337"/>
      <c r="U33" s="335">
        <v>200.029</v>
      </c>
      <c r="V33" s="336"/>
      <c r="W33" s="336"/>
      <c r="X33" s="336"/>
      <c r="Y33" s="337"/>
      <c r="Z33" s="335">
        <v>200.10900000000001</v>
      </c>
      <c r="AA33" s="336"/>
      <c r="AB33" s="336"/>
      <c r="AC33" s="336"/>
      <c r="AD33" s="337"/>
    </row>
    <row r="34" spans="1:31" ht="18.75" customHeight="1">
      <c r="A34" s="326">
        <f t="shared" si="0"/>
        <v>20</v>
      </c>
      <c r="B34" s="327"/>
      <c r="C34" s="341">
        <f t="shared" si="1"/>
        <v>200</v>
      </c>
      <c r="D34" s="342"/>
      <c r="E34" s="343"/>
      <c r="F34" s="335">
        <v>200.92099999999999</v>
      </c>
      <c r="G34" s="336"/>
      <c r="H34" s="336"/>
      <c r="I34" s="336"/>
      <c r="J34" s="336"/>
      <c r="K34" s="335">
        <v>200.50200000000001</v>
      </c>
      <c r="L34" s="336"/>
      <c r="M34" s="336"/>
      <c r="N34" s="336"/>
      <c r="O34" s="337"/>
      <c r="P34" s="335">
        <v>200.923</v>
      </c>
      <c r="Q34" s="336"/>
      <c r="R34" s="336"/>
      <c r="S34" s="336"/>
      <c r="T34" s="337"/>
      <c r="U34" s="335">
        <v>200.029</v>
      </c>
      <c r="V34" s="336"/>
      <c r="W34" s="336"/>
      <c r="X34" s="336"/>
      <c r="Y34" s="337"/>
      <c r="Z34" s="335">
        <v>200.10900000000001</v>
      </c>
      <c r="AA34" s="336"/>
      <c r="AB34" s="336"/>
      <c r="AC34" s="336"/>
      <c r="AD34" s="337"/>
    </row>
    <row r="35" spans="1:31" ht="22.5" customHeight="1">
      <c r="A35" s="326">
        <f t="shared" si="0"/>
        <v>21</v>
      </c>
      <c r="B35" s="327"/>
      <c r="C35" s="341">
        <f t="shared" si="1"/>
        <v>200</v>
      </c>
      <c r="D35" s="342"/>
      <c r="E35" s="343"/>
      <c r="F35" s="335">
        <v>200.92099999999999</v>
      </c>
      <c r="G35" s="336"/>
      <c r="H35" s="336"/>
      <c r="I35" s="336"/>
      <c r="J35" s="336"/>
      <c r="K35" s="335">
        <v>200.50200000000001</v>
      </c>
      <c r="L35" s="336"/>
      <c r="M35" s="336"/>
      <c r="N35" s="336"/>
      <c r="O35" s="337"/>
      <c r="P35" s="335">
        <v>200.923</v>
      </c>
      <c r="Q35" s="336"/>
      <c r="R35" s="336"/>
      <c r="S35" s="336"/>
      <c r="T35" s="337"/>
      <c r="U35" s="335">
        <v>200.029</v>
      </c>
      <c r="V35" s="336"/>
      <c r="W35" s="336"/>
      <c r="X35" s="336"/>
      <c r="Y35" s="337"/>
      <c r="Z35" s="335">
        <v>200.10900000000001</v>
      </c>
      <c r="AA35" s="336"/>
      <c r="AB35" s="336"/>
      <c r="AC35" s="336"/>
      <c r="AD35" s="337"/>
    </row>
    <row r="36" spans="1:31" ht="22.5" customHeight="1">
      <c r="A36" s="326">
        <f t="shared" si="0"/>
        <v>22</v>
      </c>
      <c r="B36" s="327"/>
      <c r="C36" s="341">
        <f t="shared" si="1"/>
        <v>200</v>
      </c>
      <c r="D36" s="342"/>
      <c r="E36" s="343"/>
      <c r="F36" s="335">
        <v>200.27199999999999</v>
      </c>
      <c r="G36" s="336"/>
      <c r="H36" s="336"/>
      <c r="I36" s="336"/>
      <c r="J36" s="336"/>
      <c r="K36" s="335">
        <v>200.21799999999999</v>
      </c>
      <c r="L36" s="336"/>
      <c r="M36" s="336"/>
      <c r="N36" s="336"/>
      <c r="O36" s="337"/>
      <c r="P36" s="335">
        <v>200.184</v>
      </c>
      <c r="Q36" s="336"/>
      <c r="R36" s="336"/>
      <c r="S36" s="336"/>
      <c r="T36" s="337"/>
      <c r="U36" s="335">
        <v>200.773</v>
      </c>
      <c r="V36" s="336"/>
      <c r="W36" s="336"/>
      <c r="X36" s="336"/>
      <c r="Y36" s="337"/>
      <c r="Z36" s="335">
        <v>200.59100000000001</v>
      </c>
      <c r="AA36" s="336"/>
      <c r="AB36" s="336"/>
      <c r="AC36" s="336"/>
      <c r="AD36" s="337"/>
    </row>
    <row r="37" spans="1:31" ht="22.5" customHeight="1">
      <c r="A37" s="326">
        <f t="shared" si="0"/>
        <v>23</v>
      </c>
      <c r="B37" s="327"/>
      <c r="C37" s="341">
        <f t="shared" si="1"/>
        <v>200</v>
      </c>
      <c r="D37" s="342"/>
      <c r="E37" s="343"/>
      <c r="F37" s="335">
        <v>200.465</v>
      </c>
      <c r="G37" s="336"/>
      <c r="H37" s="336"/>
      <c r="I37" s="336"/>
      <c r="J37" s="336"/>
      <c r="K37" s="335">
        <v>200.636</v>
      </c>
      <c r="L37" s="336"/>
      <c r="M37" s="336"/>
      <c r="N37" s="336"/>
      <c r="O37" s="337"/>
      <c r="P37" s="335">
        <v>200.959</v>
      </c>
      <c r="Q37" s="336"/>
      <c r="R37" s="336"/>
      <c r="S37" s="336"/>
      <c r="T37" s="337"/>
      <c r="U37" s="335">
        <v>200.97200000000001</v>
      </c>
      <c r="V37" s="336"/>
      <c r="W37" s="336"/>
      <c r="X37" s="336"/>
      <c r="Y37" s="337"/>
      <c r="Z37" s="335">
        <v>200.10900000000001</v>
      </c>
      <c r="AA37" s="336"/>
      <c r="AB37" s="336"/>
      <c r="AC37" s="336"/>
      <c r="AD37" s="337"/>
    </row>
    <row r="38" spans="1:31" ht="22.5" customHeight="1">
      <c r="A38" s="326">
        <f t="shared" si="0"/>
        <v>24</v>
      </c>
      <c r="B38" s="327"/>
      <c r="C38" s="341">
        <f t="shared" si="1"/>
        <v>200</v>
      </c>
      <c r="D38" s="342"/>
      <c r="E38" s="343"/>
      <c r="F38" s="335">
        <v>200.35599999999999</v>
      </c>
      <c r="G38" s="336"/>
      <c r="H38" s="336"/>
      <c r="I38" s="336"/>
      <c r="J38" s="336"/>
      <c r="K38" s="335">
        <v>200.608</v>
      </c>
      <c r="L38" s="336"/>
      <c r="M38" s="336"/>
      <c r="N38" s="336"/>
      <c r="O38" s="337"/>
      <c r="P38" s="335">
        <v>200.93199999999999</v>
      </c>
      <c r="Q38" s="336"/>
      <c r="R38" s="336"/>
      <c r="S38" s="336"/>
      <c r="T38" s="337"/>
      <c r="U38" s="335">
        <v>200.495</v>
      </c>
      <c r="V38" s="336"/>
      <c r="W38" s="336"/>
      <c r="X38" s="336"/>
      <c r="Y38" s="337"/>
      <c r="Z38" s="335">
        <v>200.327</v>
      </c>
      <c r="AA38" s="336"/>
      <c r="AB38" s="336"/>
      <c r="AC38" s="336"/>
      <c r="AD38" s="337"/>
    </row>
    <row r="39" spans="1:31" ht="22.5" customHeight="1">
      <c r="A39" s="326">
        <f t="shared" si="0"/>
        <v>25</v>
      </c>
      <c r="B39" s="327"/>
      <c r="C39" s="341">
        <f t="shared" si="1"/>
        <v>200</v>
      </c>
      <c r="D39" s="342"/>
      <c r="E39" s="343"/>
      <c r="F39" s="335">
        <v>200.54900000000001</v>
      </c>
      <c r="G39" s="336"/>
      <c r="H39" s="336"/>
      <c r="I39" s="336"/>
      <c r="J39" s="336"/>
      <c r="K39" s="335">
        <v>200.524</v>
      </c>
      <c r="L39" s="336"/>
      <c r="M39" s="336"/>
      <c r="N39" s="336"/>
      <c r="O39" s="337"/>
      <c r="P39" s="335">
        <v>200.852</v>
      </c>
      <c r="Q39" s="336"/>
      <c r="R39" s="336"/>
      <c r="S39" s="336"/>
      <c r="T39" s="337"/>
      <c r="U39" s="335">
        <v>200.01599999999999</v>
      </c>
      <c r="V39" s="336"/>
      <c r="W39" s="336"/>
      <c r="X39" s="336"/>
      <c r="Y39" s="337"/>
      <c r="Z39" s="335">
        <v>200.464</v>
      </c>
      <c r="AA39" s="336"/>
      <c r="AB39" s="336"/>
      <c r="AC39" s="336"/>
      <c r="AD39" s="337"/>
    </row>
    <row r="40" spans="1:31" ht="22.5" customHeight="1">
      <c r="A40" s="326">
        <f t="shared" si="0"/>
        <v>26</v>
      </c>
      <c r="B40" s="327"/>
      <c r="C40" s="341">
        <f t="shared" si="1"/>
        <v>200</v>
      </c>
      <c r="D40" s="342"/>
      <c r="E40" s="343"/>
      <c r="F40" s="335">
        <v>200.995</v>
      </c>
      <c r="G40" s="336"/>
      <c r="H40" s="336"/>
      <c r="I40" s="336"/>
      <c r="J40" s="336"/>
      <c r="K40" s="335">
        <v>200.14599999999999</v>
      </c>
      <c r="L40" s="336"/>
      <c r="M40" s="336"/>
      <c r="N40" s="336"/>
      <c r="O40" s="337"/>
      <c r="P40" s="335">
        <v>200.833</v>
      </c>
      <c r="Q40" s="336"/>
      <c r="R40" s="336"/>
      <c r="S40" s="336"/>
      <c r="T40" s="337"/>
      <c r="U40" s="335">
        <v>200.56399999999999</v>
      </c>
      <c r="V40" s="336"/>
      <c r="W40" s="336"/>
      <c r="X40" s="336"/>
      <c r="Y40" s="337"/>
      <c r="Z40" s="335">
        <v>200.036</v>
      </c>
      <c r="AA40" s="336"/>
      <c r="AB40" s="336"/>
      <c r="AC40" s="336"/>
      <c r="AD40" s="337"/>
    </row>
    <row r="41" spans="1:31" ht="22.5" customHeight="1">
      <c r="A41" s="326">
        <f t="shared" si="0"/>
        <v>27</v>
      </c>
      <c r="B41" s="327"/>
      <c r="C41" s="341">
        <f t="shared" si="1"/>
        <v>200</v>
      </c>
      <c r="D41" s="342"/>
      <c r="E41" s="343"/>
      <c r="F41" s="335">
        <v>200.54499999999999</v>
      </c>
      <c r="G41" s="336"/>
      <c r="H41" s="336"/>
      <c r="I41" s="336"/>
      <c r="J41" s="336"/>
      <c r="K41" s="335">
        <v>200.101</v>
      </c>
      <c r="L41" s="336"/>
      <c r="M41" s="336"/>
      <c r="N41" s="336"/>
      <c r="O41" s="337"/>
      <c r="P41" s="335">
        <v>200.86799999999999</v>
      </c>
      <c r="Q41" s="336"/>
      <c r="R41" s="336"/>
      <c r="S41" s="336"/>
      <c r="T41" s="337"/>
      <c r="U41" s="335">
        <v>200.815</v>
      </c>
      <c r="V41" s="336"/>
      <c r="W41" s="336"/>
      <c r="X41" s="336"/>
      <c r="Y41" s="337"/>
      <c r="Z41" s="335">
        <v>200.62100000000001</v>
      </c>
      <c r="AA41" s="336"/>
      <c r="AB41" s="336"/>
      <c r="AC41" s="336"/>
      <c r="AD41" s="337"/>
    </row>
    <row r="42" spans="1:31" ht="22.5" customHeight="1">
      <c r="A42" s="326">
        <f t="shared" si="0"/>
        <v>28</v>
      </c>
      <c r="B42" s="327"/>
      <c r="C42" s="341">
        <f t="shared" si="1"/>
        <v>200</v>
      </c>
      <c r="D42" s="342"/>
      <c r="E42" s="343"/>
      <c r="F42" s="335">
        <v>200.44499999999999</v>
      </c>
      <c r="G42" s="336"/>
      <c r="H42" s="336"/>
      <c r="I42" s="336"/>
      <c r="J42" s="336"/>
      <c r="K42" s="335">
        <v>200.49</v>
      </c>
      <c r="L42" s="336"/>
      <c r="M42" s="336"/>
      <c r="N42" s="336"/>
      <c r="O42" s="337"/>
      <c r="P42" s="335">
        <v>200.46600000000001</v>
      </c>
      <c r="Q42" s="336"/>
      <c r="R42" s="336"/>
      <c r="S42" s="336"/>
      <c r="T42" s="337"/>
      <c r="U42" s="335">
        <v>200.74299999999999</v>
      </c>
      <c r="V42" s="336"/>
      <c r="W42" s="336"/>
      <c r="X42" s="336"/>
      <c r="Y42" s="337"/>
      <c r="Z42" s="335">
        <v>200.821</v>
      </c>
      <c r="AA42" s="336"/>
      <c r="AB42" s="336"/>
      <c r="AC42" s="336"/>
      <c r="AD42" s="337"/>
    </row>
    <row r="43" spans="1:31" ht="18.75" customHeight="1">
      <c r="A43" s="326">
        <f t="shared" si="0"/>
        <v>29</v>
      </c>
      <c r="B43" s="327"/>
      <c r="C43" s="341">
        <f t="shared" si="1"/>
        <v>200</v>
      </c>
      <c r="D43" s="342"/>
      <c r="E43" s="343"/>
      <c r="F43" s="335">
        <v>200.92099999999999</v>
      </c>
      <c r="G43" s="336"/>
      <c r="H43" s="336"/>
      <c r="I43" s="336"/>
      <c r="J43" s="336"/>
      <c r="K43" s="335">
        <v>200.50200000000001</v>
      </c>
      <c r="L43" s="336"/>
      <c r="M43" s="336"/>
      <c r="N43" s="336"/>
      <c r="O43" s="337"/>
      <c r="P43" s="335">
        <v>200.923</v>
      </c>
      <c r="Q43" s="336"/>
      <c r="R43" s="336"/>
      <c r="S43" s="336"/>
      <c r="T43" s="337"/>
      <c r="U43" s="335">
        <v>200.029</v>
      </c>
      <c r="V43" s="336"/>
      <c r="W43" s="336"/>
      <c r="X43" s="336"/>
      <c r="Y43" s="337"/>
      <c r="Z43" s="335">
        <v>200.10900000000001</v>
      </c>
      <c r="AA43" s="336"/>
      <c r="AB43" s="336"/>
      <c r="AC43" s="336"/>
      <c r="AD43" s="337"/>
    </row>
    <row r="44" spans="1:31" ht="18.75" customHeight="1">
      <c r="A44" s="326">
        <f t="shared" si="0"/>
        <v>30</v>
      </c>
      <c r="B44" s="327"/>
      <c r="C44" s="341">
        <f t="shared" si="1"/>
        <v>200</v>
      </c>
      <c r="D44" s="342"/>
      <c r="E44" s="343"/>
      <c r="F44" s="335">
        <v>200.92099999999999</v>
      </c>
      <c r="G44" s="336"/>
      <c r="H44" s="336"/>
      <c r="I44" s="336"/>
      <c r="J44" s="336"/>
      <c r="K44" s="335">
        <v>200.50200000000001</v>
      </c>
      <c r="L44" s="336"/>
      <c r="M44" s="336"/>
      <c r="N44" s="336"/>
      <c r="O44" s="337"/>
      <c r="P44" s="335">
        <v>200.923</v>
      </c>
      <c r="Q44" s="336"/>
      <c r="R44" s="336"/>
      <c r="S44" s="336"/>
      <c r="T44" s="337"/>
      <c r="U44" s="335">
        <v>200.029</v>
      </c>
      <c r="V44" s="336"/>
      <c r="W44" s="336"/>
      <c r="X44" s="336"/>
      <c r="Y44" s="337"/>
      <c r="Z44" s="335">
        <v>200.10900000000001</v>
      </c>
      <c r="AA44" s="336"/>
      <c r="AB44" s="336"/>
      <c r="AC44" s="336"/>
      <c r="AD44" s="337"/>
    </row>
    <row r="45" spans="1:31" ht="18.75" customHeight="1">
      <c r="A45" s="370" t="s">
        <v>36</v>
      </c>
      <c r="B45" s="371"/>
      <c r="C45" s="362">
        <f>AVERAGE(C15:E44)</f>
        <v>200</v>
      </c>
      <c r="D45" s="363"/>
      <c r="E45" s="364"/>
      <c r="F45" s="338">
        <f>AVERAGE(F15:J44)</f>
        <v>200.63900000000001</v>
      </c>
      <c r="G45" s="339"/>
      <c r="H45" s="339"/>
      <c r="I45" s="339"/>
      <c r="J45" s="339"/>
      <c r="K45" s="338">
        <f>AVERAGE(K15:O44)</f>
        <v>200.42290000000006</v>
      </c>
      <c r="L45" s="339"/>
      <c r="M45" s="339"/>
      <c r="N45" s="339"/>
      <c r="O45" s="340"/>
      <c r="P45" s="338">
        <f>AVERAGE(P15:T44)</f>
        <v>200.78629999999995</v>
      </c>
      <c r="Q45" s="339"/>
      <c r="R45" s="339"/>
      <c r="S45" s="339"/>
      <c r="T45" s="340"/>
      <c r="U45" s="338">
        <f>AVERAGE(U15:Y44)</f>
        <v>200.44650000000001</v>
      </c>
      <c r="V45" s="339"/>
      <c r="W45" s="339"/>
      <c r="X45" s="339"/>
      <c r="Y45" s="340"/>
      <c r="Z45" s="338">
        <f>AVERAGE(Z15:AD44)</f>
        <v>200.32960000000006</v>
      </c>
      <c r="AA45" s="339"/>
      <c r="AB45" s="339"/>
      <c r="AC45" s="339"/>
      <c r="AD45" s="340"/>
    </row>
    <row r="46" spans="1:31" ht="18.75" customHeight="1">
      <c r="A46" s="324" t="s">
        <v>37</v>
      </c>
      <c r="B46" s="325"/>
      <c r="C46" s="325"/>
      <c r="D46" s="325"/>
      <c r="E46" s="334"/>
      <c r="F46" s="318">
        <f>STDEV(F15:AD44)</f>
        <v>0.31636403358309617</v>
      </c>
      <c r="G46" s="319"/>
      <c r="H46" s="319"/>
      <c r="I46" s="319"/>
      <c r="J46" s="320"/>
      <c r="K46" s="34"/>
      <c r="L46" s="35"/>
      <c r="M46" s="36"/>
      <c r="N46" s="34"/>
      <c r="O46" s="36"/>
      <c r="P46" s="35"/>
      <c r="Q46" s="34"/>
      <c r="R46" s="35"/>
      <c r="S46" s="37"/>
      <c r="T46" s="35"/>
      <c r="U46" s="37"/>
      <c r="V46" s="35"/>
      <c r="W46" s="34"/>
      <c r="X46" s="35"/>
      <c r="Y46" s="38"/>
      <c r="Z46" s="34"/>
      <c r="AA46" s="38"/>
      <c r="AB46" s="34"/>
      <c r="AC46" s="39"/>
      <c r="AD46" s="34"/>
    </row>
    <row r="47" spans="1:31" ht="18.75" customHeight="1">
      <c r="A47" s="42"/>
      <c r="B47" s="43"/>
      <c r="C47" s="43"/>
      <c r="D47" s="43"/>
      <c r="E47" s="43"/>
      <c r="F47" s="43"/>
      <c r="G47" s="43"/>
      <c r="H47" s="43"/>
      <c r="I47" s="43"/>
      <c r="J47" s="44"/>
      <c r="K47" s="44"/>
      <c r="L47" s="36"/>
      <c r="M47" s="36"/>
      <c r="N47" s="36"/>
      <c r="O47" s="36"/>
      <c r="P47" s="36"/>
      <c r="Q47" s="36"/>
      <c r="R47" s="37"/>
      <c r="S47" s="37"/>
      <c r="T47" s="37"/>
      <c r="U47" s="45"/>
      <c r="V47" s="45"/>
      <c r="W47" s="45"/>
      <c r="X47" s="38"/>
      <c r="Y47" s="38"/>
      <c r="Z47" s="38"/>
      <c r="AA47" s="39"/>
      <c r="AB47" s="39"/>
      <c r="AC47" s="39"/>
      <c r="AD47" s="40"/>
      <c r="AE47" s="41"/>
    </row>
    <row r="48" spans="1:31" ht="18.75" customHeight="1">
      <c r="A48" s="28" t="s">
        <v>38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46"/>
      <c r="M48" s="46"/>
      <c r="N48" s="46"/>
      <c r="O48" s="46"/>
      <c r="P48" s="46"/>
      <c r="Q48" s="46"/>
      <c r="R48" s="47"/>
      <c r="S48" s="47"/>
      <c r="T48" s="47"/>
      <c r="U48" s="48"/>
      <c r="V48" s="48"/>
      <c r="W48" s="48"/>
      <c r="X48" s="49"/>
      <c r="Y48" s="49"/>
      <c r="Z48" s="49"/>
      <c r="AA48" s="40"/>
      <c r="AB48" s="40"/>
      <c r="AC48" s="40"/>
      <c r="AD48" s="40"/>
      <c r="AE48" s="41"/>
    </row>
    <row r="49" spans="1:31" ht="18.75" customHeight="1">
      <c r="A49" s="28" t="s">
        <v>39</v>
      </c>
      <c r="B49" s="29"/>
      <c r="C49" s="29"/>
      <c r="D49" s="29"/>
      <c r="E49" s="29"/>
      <c r="F49" s="29"/>
      <c r="G49" s="29"/>
      <c r="H49" s="29"/>
      <c r="N49" s="46"/>
      <c r="O49" s="46"/>
      <c r="P49" s="46"/>
      <c r="Q49" s="46"/>
      <c r="R49" s="47"/>
      <c r="S49" s="47"/>
      <c r="T49" s="47"/>
      <c r="U49" s="48"/>
      <c r="W49" s="50" t="s">
        <v>40</v>
      </c>
      <c r="X49" s="321">
        <f>MAX(F63:AC92)</f>
        <v>0.95900000000000318</v>
      </c>
      <c r="Y49" s="321"/>
      <c r="Z49" s="321"/>
      <c r="AA49" s="51" t="s">
        <v>41</v>
      </c>
      <c r="AE49" s="41"/>
    </row>
    <row r="50" spans="1:31" ht="18.75" customHeight="1">
      <c r="A50" s="28" t="s">
        <v>42</v>
      </c>
      <c r="B50" s="29"/>
      <c r="C50" s="29"/>
      <c r="D50" s="29"/>
      <c r="E50" s="29"/>
      <c r="F50" s="29"/>
      <c r="G50" s="29"/>
      <c r="H50" s="29"/>
      <c r="N50" s="46"/>
      <c r="O50" s="46"/>
      <c r="P50" s="46"/>
      <c r="Q50" s="46"/>
      <c r="R50" s="47"/>
      <c r="S50" s="47"/>
      <c r="T50" s="47"/>
      <c r="U50" s="48"/>
      <c r="W50" s="50" t="s">
        <v>40</v>
      </c>
      <c r="X50" s="322">
        <f>MAX(D58:AB58)</f>
        <v>0.47800000000000864</v>
      </c>
      <c r="Y50" s="322"/>
      <c r="Z50" s="322"/>
      <c r="AA50" s="51" t="s">
        <v>41</v>
      </c>
      <c r="AE50" s="41"/>
    </row>
    <row r="51" spans="1:31" ht="18.75" customHeight="1">
      <c r="A51" s="28" t="s">
        <v>43</v>
      </c>
      <c r="B51" s="29"/>
      <c r="C51" s="29"/>
      <c r="D51" s="29"/>
      <c r="E51" s="29"/>
      <c r="F51" s="29"/>
      <c r="G51" s="29"/>
      <c r="H51" s="29"/>
      <c r="N51" s="46"/>
      <c r="O51" s="46"/>
      <c r="P51" s="46"/>
      <c r="Q51" s="46"/>
      <c r="R51" s="47"/>
      <c r="S51" s="47"/>
      <c r="T51" s="47"/>
      <c r="U51" s="48"/>
      <c r="W51" s="50" t="s">
        <v>40</v>
      </c>
      <c r="X51" s="323">
        <f>MAX(D56:AB56)-MIN(D55:AB55)</f>
        <v>0.97900000000001342</v>
      </c>
      <c r="Y51" s="323"/>
      <c r="Z51" s="323"/>
      <c r="AA51" s="51" t="s">
        <v>41</v>
      </c>
      <c r="AE51" s="41"/>
    </row>
    <row r="52" spans="1:31" ht="18.75" customHeight="1">
      <c r="A52" s="28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46"/>
      <c r="M52" s="46"/>
      <c r="N52" s="46"/>
      <c r="O52" s="46"/>
      <c r="P52" s="46"/>
      <c r="Q52" s="46"/>
      <c r="R52" s="47"/>
      <c r="S52" s="47"/>
      <c r="T52" s="47"/>
      <c r="U52" s="48"/>
      <c r="V52" s="48"/>
      <c r="W52" s="48"/>
      <c r="X52" s="49"/>
      <c r="Y52" s="49"/>
      <c r="Z52" s="49"/>
      <c r="AA52" s="40"/>
      <c r="AB52" s="40"/>
      <c r="AC52" s="40"/>
      <c r="AD52" s="40"/>
      <c r="AE52" s="41"/>
    </row>
    <row r="53" spans="1:31" ht="18.75" customHeight="1">
      <c r="A53" s="52"/>
      <c r="B53" s="52"/>
      <c r="C53" s="52"/>
      <c r="D53" s="303" t="s">
        <v>44</v>
      </c>
      <c r="E53" s="304"/>
      <c r="F53" s="304"/>
      <c r="G53" s="304"/>
      <c r="H53" s="304"/>
      <c r="I53" s="304"/>
      <c r="J53" s="304"/>
      <c r="K53" s="304"/>
      <c r="L53" s="304"/>
      <c r="M53" s="304"/>
      <c r="N53" s="304"/>
      <c r="O53" s="304"/>
      <c r="P53" s="304"/>
      <c r="Q53" s="304"/>
      <c r="R53" s="304"/>
      <c r="S53" s="304"/>
      <c r="T53" s="304"/>
      <c r="U53" s="304"/>
      <c r="V53" s="304"/>
      <c r="W53" s="304"/>
      <c r="X53" s="304"/>
      <c r="Y53" s="304"/>
      <c r="Z53" s="304"/>
      <c r="AA53" s="304"/>
      <c r="AB53" s="305"/>
      <c r="AC53" s="53"/>
      <c r="AD53" s="54"/>
      <c r="AE53" s="41"/>
    </row>
    <row r="54" spans="1:31" ht="18.75" customHeight="1">
      <c r="A54" s="55"/>
      <c r="B54" s="55"/>
      <c r="C54" s="55"/>
      <c r="D54" s="303" t="s">
        <v>31</v>
      </c>
      <c r="E54" s="304"/>
      <c r="F54" s="304"/>
      <c r="G54" s="304"/>
      <c r="H54" s="305"/>
      <c r="I54" s="303" t="s">
        <v>32</v>
      </c>
      <c r="J54" s="304"/>
      <c r="K54" s="304"/>
      <c r="L54" s="304"/>
      <c r="M54" s="305"/>
      <c r="N54" s="303" t="s">
        <v>33</v>
      </c>
      <c r="O54" s="304"/>
      <c r="P54" s="304"/>
      <c r="Q54" s="304"/>
      <c r="R54" s="305"/>
      <c r="S54" s="303" t="s">
        <v>34</v>
      </c>
      <c r="T54" s="304"/>
      <c r="U54" s="304"/>
      <c r="V54" s="304"/>
      <c r="W54" s="305"/>
      <c r="X54" s="303" t="s">
        <v>35</v>
      </c>
      <c r="Y54" s="304"/>
      <c r="Z54" s="304"/>
      <c r="AA54" s="304"/>
      <c r="AB54" s="305"/>
      <c r="AC54" s="53"/>
      <c r="AD54" s="54"/>
      <c r="AE54" s="41"/>
    </row>
    <row r="55" spans="1:31" ht="18.75" customHeight="1">
      <c r="A55" s="56" t="s">
        <v>45</v>
      </c>
      <c r="B55" s="57"/>
      <c r="C55" s="57"/>
      <c r="D55" s="315">
        <f>MIN(F15:J44)</f>
        <v>200.27199999999999</v>
      </c>
      <c r="E55" s="316"/>
      <c r="F55" s="316"/>
      <c r="G55" s="316"/>
      <c r="H55" s="317"/>
      <c r="I55" s="315">
        <f>MIN(K15:O44)</f>
        <v>200.101</v>
      </c>
      <c r="J55" s="316"/>
      <c r="K55" s="316"/>
      <c r="L55" s="316"/>
      <c r="M55" s="317"/>
      <c r="N55" s="315">
        <f>MIN(P15:T44)</f>
        <v>200.184</v>
      </c>
      <c r="O55" s="316"/>
      <c r="P55" s="316"/>
      <c r="Q55" s="316"/>
      <c r="R55" s="317"/>
      <c r="S55" s="315">
        <f>MIN(U15:Y44)</f>
        <v>200.01599999999999</v>
      </c>
      <c r="T55" s="316"/>
      <c r="U55" s="316"/>
      <c r="V55" s="316"/>
      <c r="W55" s="317"/>
      <c r="X55" s="315">
        <f>MIN(Z15:AD44)</f>
        <v>200.036</v>
      </c>
      <c r="Y55" s="316"/>
      <c r="Z55" s="316"/>
      <c r="AA55" s="316"/>
      <c r="AB55" s="317"/>
      <c r="AC55" s="58"/>
      <c r="AD55" s="59"/>
      <c r="AE55" s="41"/>
    </row>
    <row r="56" spans="1:31" ht="18.75" customHeight="1">
      <c r="A56" s="53" t="s">
        <v>46</v>
      </c>
      <c r="B56" s="54"/>
      <c r="C56" s="54"/>
      <c r="D56" s="312">
        <f>MAX(F15:J44)</f>
        <v>200.995</v>
      </c>
      <c r="E56" s="313"/>
      <c r="F56" s="313"/>
      <c r="G56" s="313"/>
      <c r="H56" s="314"/>
      <c r="I56" s="312">
        <f>MAX(K15:O44)</f>
        <v>200.636</v>
      </c>
      <c r="J56" s="313"/>
      <c r="K56" s="313"/>
      <c r="L56" s="313"/>
      <c r="M56" s="314"/>
      <c r="N56" s="312">
        <f>MAX(P15:T44)</f>
        <v>200.959</v>
      </c>
      <c r="O56" s="313"/>
      <c r="P56" s="313"/>
      <c r="Q56" s="313"/>
      <c r="R56" s="314"/>
      <c r="S56" s="312">
        <f>MAX(U15:Y44)</f>
        <v>200.97200000000001</v>
      </c>
      <c r="T56" s="313"/>
      <c r="U56" s="313"/>
      <c r="V56" s="313"/>
      <c r="W56" s="314"/>
      <c r="X56" s="312">
        <f>MAX(Z15:AD44)</f>
        <v>200.821</v>
      </c>
      <c r="Y56" s="313"/>
      <c r="Z56" s="313"/>
      <c r="AA56" s="313"/>
      <c r="AB56" s="314"/>
      <c r="AC56" s="58"/>
      <c r="AD56" s="59"/>
      <c r="AE56" s="41"/>
    </row>
    <row r="57" spans="1:31" ht="18.75" customHeight="1">
      <c r="A57" s="53" t="s">
        <v>47</v>
      </c>
      <c r="B57" s="54"/>
      <c r="C57" s="54"/>
      <c r="D57" s="312">
        <f>ABS(D55-D56)</f>
        <v>0.72300000000001319</v>
      </c>
      <c r="E57" s="313"/>
      <c r="F57" s="313"/>
      <c r="G57" s="313"/>
      <c r="H57" s="314"/>
      <c r="I57" s="312">
        <f>ABS(I55-I56)</f>
        <v>0.53499999999999659</v>
      </c>
      <c r="J57" s="313"/>
      <c r="K57" s="313"/>
      <c r="L57" s="313"/>
      <c r="M57" s="314"/>
      <c r="N57" s="312">
        <f>ABS(N55-N56)</f>
        <v>0.77500000000000568</v>
      </c>
      <c r="O57" s="313"/>
      <c r="P57" s="313"/>
      <c r="Q57" s="313"/>
      <c r="R57" s="314"/>
      <c r="S57" s="312">
        <f>ABS(S55-S56)</f>
        <v>0.95600000000001728</v>
      </c>
      <c r="T57" s="313"/>
      <c r="U57" s="313"/>
      <c r="V57" s="313"/>
      <c r="W57" s="314"/>
      <c r="X57" s="312">
        <f>ABS(X55-X56)</f>
        <v>0.78499999999999659</v>
      </c>
      <c r="Y57" s="313"/>
      <c r="Z57" s="313"/>
      <c r="AA57" s="313"/>
      <c r="AB57" s="314"/>
      <c r="AC57" s="58"/>
      <c r="AD57" s="59"/>
      <c r="AE57" s="41"/>
    </row>
    <row r="58" spans="1:31" ht="18.75" customHeight="1">
      <c r="A58" s="60" t="s">
        <v>48</v>
      </c>
      <c r="B58" s="61"/>
      <c r="C58" s="61"/>
      <c r="D58" s="306">
        <f>D57/2</f>
        <v>0.36150000000000659</v>
      </c>
      <c r="E58" s="307"/>
      <c r="F58" s="307"/>
      <c r="G58" s="307"/>
      <c r="H58" s="308"/>
      <c r="I58" s="306">
        <f>I57/2</f>
        <v>0.26749999999999829</v>
      </c>
      <c r="J58" s="307"/>
      <c r="K58" s="307"/>
      <c r="L58" s="307"/>
      <c r="M58" s="308"/>
      <c r="N58" s="306">
        <f>N57/2</f>
        <v>0.38750000000000284</v>
      </c>
      <c r="O58" s="307"/>
      <c r="P58" s="307"/>
      <c r="Q58" s="307"/>
      <c r="R58" s="308"/>
      <c r="S58" s="306">
        <f>S57/2</f>
        <v>0.47800000000000864</v>
      </c>
      <c r="T58" s="307"/>
      <c r="U58" s="307"/>
      <c r="V58" s="307"/>
      <c r="W58" s="308"/>
      <c r="X58" s="306">
        <f>X57/2</f>
        <v>0.39249999999999829</v>
      </c>
      <c r="Y58" s="307"/>
      <c r="Z58" s="307"/>
      <c r="AA58" s="307"/>
      <c r="AB58" s="308"/>
      <c r="AC58" s="58"/>
      <c r="AD58" s="59"/>
      <c r="AE58" s="41"/>
    </row>
    <row r="59" spans="1:31" ht="18.75" customHeight="1">
      <c r="A59" s="62"/>
      <c r="B59" s="62"/>
      <c r="C59" s="62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41"/>
    </row>
    <row r="60" spans="1:31" ht="18.75" customHeight="1">
      <c r="A60" s="28" t="s">
        <v>49</v>
      </c>
      <c r="B60" s="29"/>
      <c r="C60" s="29"/>
      <c r="D60" s="29"/>
      <c r="E60" s="29"/>
      <c r="F60" s="29"/>
      <c r="G60" s="29"/>
      <c r="H60" s="29"/>
      <c r="I60" s="29"/>
      <c r="J60" s="29"/>
      <c r="K60" s="29"/>
    </row>
    <row r="61" spans="1:31" ht="18.75" customHeight="1">
      <c r="A61" s="309" t="s">
        <v>26</v>
      </c>
      <c r="B61" s="310"/>
      <c r="C61" s="309" t="s">
        <v>27</v>
      </c>
      <c r="D61" s="311"/>
      <c r="E61" s="310"/>
      <c r="F61" s="303" t="s">
        <v>50</v>
      </c>
      <c r="G61" s="304"/>
      <c r="H61" s="304"/>
      <c r="I61" s="304"/>
      <c r="J61" s="304"/>
      <c r="K61" s="304"/>
      <c r="L61" s="304"/>
      <c r="M61" s="304"/>
      <c r="N61" s="304"/>
      <c r="O61" s="304"/>
      <c r="P61" s="304"/>
      <c r="Q61" s="304"/>
      <c r="R61" s="304"/>
      <c r="S61" s="304"/>
      <c r="T61" s="304"/>
      <c r="U61" s="304"/>
      <c r="V61" s="304"/>
      <c r="W61" s="304"/>
      <c r="X61" s="304"/>
      <c r="Y61" s="304"/>
      <c r="Z61" s="304"/>
      <c r="AA61" s="304"/>
      <c r="AB61" s="304"/>
      <c r="AC61" s="305"/>
    </row>
    <row r="62" spans="1:31" ht="18.75" customHeight="1">
      <c r="A62" s="285" t="s">
        <v>29</v>
      </c>
      <c r="B62" s="286"/>
      <c r="C62" s="285" t="s">
        <v>30</v>
      </c>
      <c r="D62" s="302"/>
      <c r="E62" s="302"/>
      <c r="F62" s="303" t="s">
        <v>165</v>
      </c>
      <c r="G62" s="304"/>
      <c r="H62" s="304"/>
      <c r="I62" s="304"/>
      <c r="J62" s="304"/>
      <c r="K62" s="305"/>
      <c r="L62" s="303" t="s">
        <v>164</v>
      </c>
      <c r="M62" s="304"/>
      <c r="N62" s="304"/>
      <c r="O62" s="304"/>
      <c r="P62" s="304"/>
      <c r="Q62" s="305"/>
      <c r="R62" s="303" t="s">
        <v>163</v>
      </c>
      <c r="S62" s="304"/>
      <c r="T62" s="304"/>
      <c r="U62" s="304"/>
      <c r="V62" s="304"/>
      <c r="W62" s="305"/>
      <c r="X62" s="303" t="s">
        <v>166</v>
      </c>
      <c r="Y62" s="304"/>
      <c r="Z62" s="304"/>
      <c r="AA62" s="304"/>
      <c r="AB62" s="304"/>
      <c r="AC62" s="305"/>
    </row>
    <row r="63" spans="1:31" ht="18.75" customHeight="1">
      <c r="A63" s="292">
        <v>1</v>
      </c>
      <c r="B63" s="293"/>
      <c r="C63" s="294">
        <f>C15</f>
        <v>200</v>
      </c>
      <c r="D63" s="295"/>
      <c r="E63" s="295"/>
      <c r="F63" s="299">
        <f>ABS(F15-Z15)</f>
        <v>0.8119999999999834</v>
      </c>
      <c r="G63" s="300"/>
      <c r="H63" s="300"/>
      <c r="I63" s="300"/>
      <c r="J63" s="300"/>
      <c r="K63" s="301"/>
      <c r="L63" s="299">
        <f>ABS(K15-Z15)</f>
        <v>0.39300000000000068</v>
      </c>
      <c r="M63" s="300"/>
      <c r="N63" s="300"/>
      <c r="O63" s="300"/>
      <c r="P63" s="300"/>
      <c r="Q63" s="301"/>
      <c r="R63" s="299">
        <f>ABS(P15-Z15)</f>
        <v>0.81399999999999295</v>
      </c>
      <c r="S63" s="300"/>
      <c r="T63" s="300"/>
      <c r="U63" s="300"/>
      <c r="V63" s="300"/>
      <c r="W63" s="301"/>
      <c r="X63" s="300">
        <f t="shared" ref="X63:X92" si="2">ABS(U15-Z15)</f>
        <v>8.0000000000012506E-2</v>
      </c>
      <c r="Y63" s="300"/>
      <c r="Z63" s="300"/>
      <c r="AA63" s="300"/>
      <c r="AB63" s="300"/>
      <c r="AC63" s="301"/>
    </row>
    <row r="64" spans="1:31" ht="18.75" customHeight="1">
      <c r="A64" s="292">
        <v>2</v>
      </c>
      <c r="B64" s="293"/>
      <c r="C64" s="294">
        <f>C16</f>
        <v>200</v>
      </c>
      <c r="D64" s="295"/>
      <c r="E64" s="295"/>
      <c r="F64" s="296">
        <f t="shared" ref="F64:F92" si="3">ABS(F16-Z16)</f>
        <v>0.31900000000001683</v>
      </c>
      <c r="G64" s="297"/>
      <c r="H64" s="297"/>
      <c r="I64" s="297"/>
      <c r="J64" s="297"/>
      <c r="K64" s="298"/>
      <c r="L64" s="296">
        <f t="shared" ref="L64:L92" si="4">ABS(K16-Z16)</f>
        <v>0.37300000000001887</v>
      </c>
      <c r="M64" s="297"/>
      <c r="N64" s="297"/>
      <c r="O64" s="297"/>
      <c r="P64" s="297"/>
      <c r="Q64" s="298"/>
      <c r="R64" s="296">
        <f t="shared" ref="R64:R92" si="5">ABS(P16-Z16)</f>
        <v>0.40700000000001069</v>
      </c>
      <c r="S64" s="297"/>
      <c r="T64" s="297"/>
      <c r="U64" s="297"/>
      <c r="V64" s="297"/>
      <c r="W64" s="298"/>
      <c r="X64" s="297">
        <f t="shared" si="2"/>
        <v>0.18199999999998795</v>
      </c>
      <c r="Y64" s="297"/>
      <c r="Z64" s="297"/>
      <c r="AA64" s="297"/>
      <c r="AB64" s="297"/>
      <c r="AC64" s="298"/>
    </row>
    <row r="65" spans="1:29" ht="18.75" customHeight="1">
      <c r="A65" s="292">
        <v>3</v>
      </c>
      <c r="B65" s="293"/>
      <c r="C65" s="294">
        <f t="shared" ref="C65:C92" si="6">C17</f>
        <v>200</v>
      </c>
      <c r="D65" s="295"/>
      <c r="E65" s="295"/>
      <c r="F65" s="296">
        <f t="shared" si="3"/>
        <v>0.35599999999999454</v>
      </c>
      <c r="G65" s="297"/>
      <c r="H65" s="297"/>
      <c r="I65" s="297"/>
      <c r="J65" s="297"/>
      <c r="K65" s="298"/>
      <c r="L65" s="296">
        <f t="shared" si="4"/>
        <v>0.52699999999998681</v>
      </c>
      <c r="M65" s="297"/>
      <c r="N65" s="297"/>
      <c r="O65" s="297"/>
      <c r="P65" s="297"/>
      <c r="Q65" s="298"/>
      <c r="R65" s="296">
        <f t="shared" si="5"/>
        <v>0.84999999999999432</v>
      </c>
      <c r="S65" s="297"/>
      <c r="T65" s="297"/>
      <c r="U65" s="297"/>
      <c r="V65" s="297"/>
      <c r="W65" s="298"/>
      <c r="X65" s="297">
        <f t="shared" si="2"/>
        <v>0.86299999999999955</v>
      </c>
      <c r="Y65" s="297"/>
      <c r="Z65" s="297"/>
      <c r="AA65" s="297"/>
      <c r="AB65" s="297"/>
      <c r="AC65" s="298"/>
    </row>
    <row r="66" spans="1:29" ht="18.75" customHeight="1">
      <c r="A66" s="292">
        <v>4</v>
      </c>
      <c r="B66" s="293"/>
      <c r="C66" s="294">
        <f t="shared" si="6"/>
        <v>200</v>
      </c>
      <c r="D66" s="295"/>
      <c r="E66" s="295"/>
      <c r="F66" s="296">
        <f t="shared" si="3"/>
        <v>2.8999999999996362E-2</v>
      </c>
      <c r="G66" s="297"/>
      <c r="H66" s="297"/>
      <c r="I66" s="297"/>
      <c r="J66" s="297"/>
      <c r="K66" s="298"/>
      <c r="L66" s="296">
        <f t="shared" si="4"/>
        <v>0.28100000000000591</v>
      </c>
      <c r="M66" s="297"/>
      <c r="N66" s="297"/>
      <c r="O66" s="297"/>
      <c r="P66" s="297"/>
      <c r="Q66" s="298"/>
      <c r="R66" s="296">
        <f t="shared" si="5"/>
        <v>0.60499999999998977</v>
      </c>
      <c r="S66" s="297"/>
      <c r="T66" s="297"/>
      <c r="U66" s="297"/>
      <c r="V66" s="297"/>
      <c r="W66" s="298"/>
      <c r="X66" s="297">
        <f t="shared" si="2"/>
        <v>0.16800000000000637</v>
      </c>
      <c r="Y66" s="297"/>
      <c r="Z66" s="297"/>
      <c r="AA66" s="297"/>
      <c r="AB66" s="297"/>
      <c r="AC66" s="298"/>
    </row>
    <row r="67" spans="1:29" ht="18.75" customHeight="1">
      <c r="A67" s="292">
        <v>5</v>
      </c>
      <c r="B67" s="293"/>
      <c r="C67" s="294">
        <f t="shared" si="6"/>
        <v>200</v>
      </c>
      <c r="D67" s="295"/>
      <c r="E67" s="295"/>
      <c r="F67" s="296">
        <f t="shared" si="3"/>
        <v>8.5000000000007958E-2</v>
      </c>
      <c r="G67" s="297"/>
      <c r="H67" s="297"/>
      <c r="I67" s="297"/>
      <c r="J67" s="297"/>
      <c r="K67" s="298"/>
      <c r="L67" s="296">
        <f t="shared" si="4"/>
        <v>6.0000000000002274E-2</v>
      </c>
      <c r="M67" s="297"/>
      <c r="N67" s="297"/>
      <c r="O67" s="297"/>
      <c r="P67" s="297"/>
      <c r="Q67" s="298"/>
      <c r="R67" s="296">
        <f t="shared" si="5"/>
        <v>0.38800000000000523</v>
      </c>
      <c r="S67" s="297"/>
      <c r="T67" s="297"/>
      <c r="U67" s="297"/>
      <c r="V67" s="297"/>
      <c r="W67" s="298"/>
      <c r="X67" s="297">
        <f t="shared" si="2"/>
        <v>0.4480000000000075</v>
      </c>
      <c r="Y67" s="297"/>
      <c r="Z67" s="297"/>
      <c r="AA67" s="297"/>
      <c r="AB67" s="297"/>
      <c r="AC67" s="298"/>
    </row>
    <row r="68" spans="1:29" ht="18.75" customHeight="1">
      <c r="A68" s="292">
        <v>6</v>
      </c>
      <c r="B68" s="293"/>
      <c r="C68" s="294">
        <f t="shared" si="6"/>
        <v>200</v>
      </c>
      <c r="D68" s="295"/>
      <c r="E68" s="295"/>
      <c r="F68" s="296">
        <f t="shared" si="3"/>
        <v>0.95900000000000318</v>
      </c>
      <c r="G68" s="297"/>
      <c r="H68" s="297"/>
      <c r="I68" s="297"/>
      <c r="J68" s="297"/>
      <c r="K68" s="298"/>
      <c r="L68" s="296">
        <f t="shared" si="4"/>
        <v>0.10999999999998522</v>
      </c>
      <c r="M68" s="297"/>
      <c r="N68" s="297"/>
      <c r="O68" s="297"/>
      <c r="P68" s="297"/>
      <c r="Q68" s="298"/>
      <c r="R68" s="296">
        <f t="shared" si="5"/>
        <v>0.79699999999999704</v>
      </c>
      <c r="S68" s="297"/>
      <c r="T68" s="297"/>
      <c r="U68" s="297"/>
      <c r="V68" s="297"/>
      <c r="W68" s="298"/>
      <c r="X68" s="297">
        <f t="shared" si="2"/>
        <v>0.52799999999999159</v>
      </c>
      <c r="Y68" s="297"/>
      <c r="Z68" s="297"/>
      <c r="AA68" s="297"/>
      <c r="AB68" s="297"/>
      <c r="AC68" s="298"/>
    </row>
    <row r="69" spans="1:29" ht="18.75" customHeight="1">
      <c r="A69" s="292">
        <v>7</v>
      </c>
      <c r="B69" s="293"/>
      <c r="C69" s="294">
        <f t="shared" si="6"/>
        <v>200</v>
      </c>
      <c r="D69" s="295"/>
      <c r="E69" s="295"/>
      <c r="F69" s="296">
        <f t="shared" si="3"/>
        <v>7.6000000000021828E-2</v>
      </c>
      <c r="G69" s="297"/>
      <c r="H69" s="297"/>
      <c r="I69" s="297"/>
      <c r="J69" s="297"/>
      <c r="K69" s="298"/>
      <c r="L69" s="296">
        <f t="shared" si="4"/>
        <v>0.52000000000001023</v>
      </c>
      <c r="M69" s="297"/>
      <c r="N69" s="297"/>
      <c r="O69" s="297"/>
      <c r="P69" s="297"/>
      <c r="Q69" s="298"/>
      <c r="R69" s="296">
        <f t="shared" si="5"/>
        <v>0.24699999999998568</v>
      </c>
      <c r="S69" s="297"/>
      <c r="T69" s="297"/>
      <c r="U69" s="297"/>
      <c r="V69" s="297"/>
      <c r="W69" s="298"/>
      <c r="X69" s="297">
        <f t="shared" si="2"/>
        <v>0.1939999999999884</v>
      </c>
      <c r="Y69" s="297"/>
      <c r="Z69" s="297"/>
      <c r="AA69" s="297"/>
      <c r="AB69" s="297"/>
      <c r="AC69" s="298"/>
    </row>
    <row r="70" spans="1:29" ht="18.75" customHeight="1">
      <c r="A70" s="292">
        <v>8</v>
      </c>
      <c r="B70" s="293"/>
      <c r="C70" s="294">
        <f t="shared" si="6"/>
        <v>200</v>
      </c>
      <c r="D70" s="295"/>
      <c r="E70" s="295"/>
      <c r="F70" s="296">
        <f t="shared" si="3"/>
        <v>0.37600000000000477</v>
      </c>
      <c r="G70" s="297"/>
      <c r="H70" s="297"/>
      <c r="I70" s="297"/>
      <c r="J70" s="297"/>
      <c r="K70" s="298"/>
      <c r="L70" s="296">
        <f t="shared" si="4"/>
        <v>0.33099999999998886</v>
      </c>
      <c r="M70" s="297"/>
      <c r="N70" s="297"/>
      <c r="O70" s="297"/>
      <c r="P70" s="297"/>
      <c r="Q70" s="298"/>
      <c r="R70" s="296">
        <f t="shared" si="5"/>
        <v>0.35499999999998977</v>
      </c>
      <c r="S70" s="297"/>
      <c r="T70" s="297"/>
      <c r="U70" s="297"/>
      <c r="V70" s="297"/>
      <c r="W70" s="298"/>
      <c r="X70" s="297">
        <f t="shared" si="2"/>
        <v>7.8000000000002956E-2</v>
      </c>
      <c r="Y70" s="297"/>
      <c r="Z70" s="297"/>
      <c r="AA70" s="297"/>
      <c r="AB70" s="297"/>
      <c r="AC70" s="298"/>
    </row>
    <row r="71" spans="1:29" ht="18.75" customHeight="1">
      <c r="A71" s="292">
        <v>9</v>
      </c>
      <c r="B71" s="293"/>
      <c r="C71" s="294">
        <f t="shared" si="6"/>
        <v>200</v>
      </c>
      <c r="D71" s="295"/>
      <c r="E71" s="295"/>
      <c r="F71" s="296">
        <f t="shared" si="3"/>
        <v>0.8119999999999834</v>
      </c>
      <c r="G71" s="297"/>
      <c r="H71" s="297"/>
      <c r="I71" s="297"/>
      <c r="J71" s="297"/>
      <c r="K71" s="298"/>
      <c r="L71" s="296">
        <f t="shared" si="4"/>
        <v>0.39300000000000068</v>
      </c>
      <c r="M71" s="297"/>
      <c r="N71" s="297"/>
      <c r="O71" s="297"/>
      <c r="P71" s="297"/>
      <c r="Q71" s="298"/>
      <c r="R71" s="296">
        <f t="shared" si="5"/>
        <v>0.81399999999999295</v>
      </c>
      <c r="S71" s="297"/>
      <c r="T71" s="297"/>
      <c r="U71" s="297"/>
      <c r="V71" s="297"/>
      <c r="W71" s="298"/>
      <c r="X71" s="297">
        <f t="shared" si="2"/>
        <v>8.0000000000012506E-2</v>
      </c>
      <c r="Y71" s="297"/>
      <c r="Z71" s="297"/>
      <c r="AA71" s="297"/>
      <c r="AB71" s="297"/>
      <c r="AC71" s="298"/>
    </row>
    <row r="72" spans="1:29" ht="18.75" customHeight="1">
      <c r="A72" s="292">
        <v>10</v>
      </c>
      <c r="B72" s="293"/>
      <c r="C72" s="294">
        <f t="shared" si="6"/>
        <v>200</v>
      </c>
      <c r="D72" s="295"/>
      <c r="E72" s="295"/>
      <c r="F72" s="296">
        <f t="shared" si="3"/>
        <v>0.8119999999999834</v>
      </c>
      <c r="G72" s="297"/>
      <c r="H72" s="297"/>
      <c r="I72" s="297"/>
      <c r="J72" s="297"/>
      <c r="K72" s="298"/>
      <c r="L72" s="296">
        <f t="shared" si="4"/>
        <v>0.39300000000000068</v>
      </c>
      <c r="M72" s="297"/>
      <c r="N72" s="297"/>
      <c r="O72" s="297"/>
      <c r="P72" s="297"/>
      <c r="Q72" s="298"/>
      <c r="R72" s="296">
        <f t="shared" si="5"/>
        <v>0.81399999999999295</v>
      </c>
      <c r="S72" s="297"/>
      <c r="T72" s="297"/>
      <c r="U72" s="297"/>
      <c r="V72" s="297"/>
      <c r="W72" s="298"/>
      <c r="X72" s="297">
        <f t="shared" si="2"/>
        <v>8.0000000000012506E-2</v>
      </c>
      <c r="Y72" s="297"/>
      <c r="Z72" s="297"/>
      <c r="AA72" s="297"/>
      <c r="AB72" s="297"/>
      <c r="AC72" s="298"/>
    </row>
    <row r="73" spans="1:29" ht="18.75" customHeight="1">
      <c r="A73" s="292">
        <v>11</v>
      </c>
      <c r="B73" s="293"/>
      <c r="C73" s="294">
        <f t="shared" si="6"/>
        <v>200</v>
      </c>
      <c r="D73" s="295"/>
      <c r="E73" s="295"/>
      <c r="F73" s="296">
        <f t="shared" si="3"/>
        <v>0.8119999999999834</v>
      </c>
      <c r="G73" s="297"/>
      <c r="H73" s="297"/>
      <c r="I73" s="297"/>
      <c r="J73" s="297"/>
      <c r="K73" s="298"/>
      <c r="L73" s="296">
        <f t="shared" si="4"/>
        <v>0.39300000000000068</v>
      </c>
      <c r="M73" s="297"/>
      <c r="N73" s="297"/>
      <c r="O73" s="297"/>
      <c r="P73" s="297"/>
      <c r="Q73" s="298"/>
      <c r="R73" s="296">
        <f t="shared" si="5"/>
        <v>0.81399999999999295</v>
      </c>
      <c r="S73" s="297"/>
      <c r="T73" s="297"/>
      <c r="U73" s="297"/>
      <c r="V73" s="297"/>
      <c r="W73" s="298"/>
      <c r="X73" s="297">
        <f t="shared" si="2"/>
        <v>8.0000000000012506E-2</v>
      </c>
      <c r="Y73" s="297"/>
      <c r="Z73" s="297"/>
      <c r="AA73" s="297"/>
      <c r="AB73" s="297"/>
      <c r="AC73" s="298"/>
    </row>
    <row r="74" spans="1:29" ht="18.75" customHeight="1">
      <c r="A74" s="292">
        <v>12</v>
      </c>
      <c r="B74" s="293"/>
      <c r="C74" s="294">
        <f t="shared" si="6"/>
        <v>200</v>
      </c>
      <c r="D74" s="295"/>
      <c r="E74" s="295"/>
      <c r="F74" s="296">
        <f t="shared" si="3"/>
        <v>0.31900000000001683</v>
      </c>
      <c r="G74" s="297"/>
      <c r="H74" s="297"/>
      <c r="I74" s="297"/>
      <c r="J74" s="297"/>
      <c r="K74" s="298"/>
      <c r="L74" s="296">
        <f t="shared" si="4"/>
        <v>0.37300000000001887</v>
      </c>
      <c r="M74" s="297"/>
      <c r="N74" s="297"/>
      <c r="O74" s="297"/>
      <c r="P74" s="297"/>
      <c r="Q74" s="298"/>
      <c r="R74" s="296">
        <f t="shared" si="5"/>
        <v>0.40700000000001069</v>
      </c>
      <c r="S74" s="297"/>
      <c r="T74" s="297"/>
      <c r="U74" s="297"/>
      <c r="V74" s="297"/>
      <c r="W74" s="298"/>
      <c r="X74" s="297">
        <f t="shared" si="2"/>
        <v>0.18199999999998795</v>
      </c>
      <c r="Y74" s="297"/>
      <c r="Z74" s="297"/>
      <c r="AA74" s="297"/>
      <c r="AB74" s="297"/>
      <c r="AC74" s="298"/>
    </row>
    <row r="75" spans="1:29" ht="18.75" customHeight="1">
      <c r="A75" s="292">
        <v>13</v>
      </c>
      <c r="B75" s="293"/>
      <c r="C75" s="294">
        <f t="shared" si="6"/>
        <v>200</v>
      </c>
      <c r="D75" s="295"/>
      <c r="E75" s="295"/>
      <c r="F75" s="296">
        <f t="shared" si="3"/>
        <v>0.35599999999999454</v>
      </c>
      <c r="G75" s="297"/>
      <c r="H75" s="297"/>
      <c r="I75" s="297"/>
      <c r="J75" s="297"/>
      <c r="K75" s="298"/>
      <c r="L75" s="296">
        <f t="shared" si="4"/>
        <v>0.52699999999998681</v>
      </c>
      <c r="M75" s="297"/>
      <c r="N75" s="297"/>
      <c r="O75" s="297"/>
      <c r="P75" s="297"/>
      <c r="Q75" s="298"/>
      <c r="R75" s="296">
        <f t="shared" si="5"/>
        <v>0.84999999999999432</v>
      </c>
      <c r="S75" s="297"/>
      <c r="T75" s="297"/>
      <c r="U75" s="297"/>
      <c r="V75" s="297"/>
      <c r="W75" s="298"/>
      <c r="X75" s="297">
        <f t="shared" si="2"/>
        <v>0.86299999999999955</v>
      </c>
      <c r="Y75" s="297"/>
      <c r="Z75" s="297"/>
      <c r="AA75" s="297"/>
      <c r="AB75" s="297"/>
      <c r="AC75" s="298"/>
    </row>
    <row r="76" spans="1:29" ht="18.75" customHeight="1">
      <c r="A76" s="292">
        <v>14</v>
      </c>
      <c r="B76" s="293"/>
      <c r="C76" s="294">
        <f t="shared" si="6"/>
        <v>200</v>
      </c>
      <c r="D76" s="295"/>
      <c r="E76" s="295"/>
      <c r="F76" s="296">
        <f t="shared" si="3"/>
        <v>2.8999999999996362E-2</v>
      </c>
      <c r="G76" s="297"/>
      <c r="H76" s="297"/>
      <c r="I76" s="297"/>
      <c r="J76" s="297"/>
      <c r="K76" s="298"/>
      <c r="L76" s="296">
        <f t="shared" si="4"/>
        <v>0.28100000000000591</v>
      </c>
      <c r="M76" s="297"/>
      <c r="N76" s="297"/>
      <c r="O76" s="297"/>
      <c r="P76" s="297"/>
      <c r="Q76" s="298"/>
      <c r="R76" s="296">
        <f t="shared" si="5"/>
        <v>0.60499999999998977</v>
      </c>
      <c r="S76" s="297"/>
      <c r="T76" s="297"/>
      <c r="U76" s="297"/>
      <c r="V76" s="297"/>
      <c r="W76" s="298"/>
      <c r="X76" s="297">
        <f t="shared" si="2"/>
        <v>0.16800000000000637</v>
      </c>
      <c r="Y76" s="297"/>
      <c r="Z76" s="297"/>
      <c r="AA76" s="297"/>
      <c r="AB76" s="297"/>
      <c r="AC76" s="298"/>
    </row>
    <row r="77" spans="1:29" ht="18.75" customHeight="1">
      <c r="A77" s="292">
        <v>15</v>
      </c>
      <c r="B77" s="293"/>
      <c r="C77" s="294">
        <f t="shared" si="6"/>
        <v>200</v>
      </c>
      <c r="D77" s="295"/>
      <c r="E77" s="295"/>
      <c r="F77" s="296">
        <f t="shared" si="3"/>
        <v>8.5000000000007958E-2</v>
      </c>
      <c r="G77" s="297"/>
      <c r="H77" s="297"/>
      <c r="I77" s="297"/>
      <c r="J77" s="297"/>
      <c r="K77" s="298"/>
      <c r="L77" s="296">
        <f t="shared" si="4"/>
        <v>6.0000000000002274E-2</v>
      </c>
      <c r="M77" s="297"/>
      <c r="N77" s="297"/>
      <c r="O77" s="297"/>
      <c r="P77" s="297"/>
      <c r="Q77" s="298"/>
      <c r="R77" s="296">
        <f t="shared" si="5"/>
        <v>0.38800000000000523</v>
      </c>
      <c r="S77" s="297"/>
      <c r="T77" s="297"/>
      <c r="U77" s="297"/>
      <c r="V77" s="297"/>
      <c r="W77" s="298"/>
      <c r="X77" s="297">
        <f t="shared" si="2"/>
        <v>0.4480000000000075</v>
      </c>
      <c r="Y77" s="297"/>
      <c r="Z77" s="297"/>
      <c r="AA77" s="297"/>
      <c r="AB77" s="297"/>
      <c r="AC77" s="298"/>
    </row>
    <row r="78" spans="1:29" ht="18.75" customHeight="1">
      <c r="A78" s="292">
        <v>16</v>
      </c>
      <c r="B78" s="293"/>
      <c r="C78" s="294">
        <f t="shared" si="6"/>
        <v>200</v>
      </c>
      <c r="D78" s="295"/>
      <c r="E78" s="295"/>
      <c r="F78" s="296">
        <f t="shared" si="3"/>
        <v>0.95900000000000318</v>
      </c>
      <c r="G78" s="297"/>
      <c r="H78" s="297"/>
      <c r="I78" s="297"/>
      <c r="J78" s="297"/>
      <c r="K78" s="298"/>
      <c r="L78" s="296">
        <f t="shared" si="4"/>
        <v>0.10999999999998522</v>
      </c>
      <c r="M78" s="297"/>
      <c r="N78" s="297"/>
      <c r="O78" s="297"/>
      <c r="P78" s="297"/>
      <c r="Q78" s="298"/>
      <c r="R78" s="296">
        <f t="shared" si="5"/>
        <v>0.79699999999999704</v>
      </c>
      <c r="S78" s="297"/>
      <c r="T78" s="297"/>
      <c r="U78" s="297"/>
      <c r="V78" s="297"/>
      <c r="W78" s="298"/>
      <c r="X78" s="297">
        <f t="shared" si="2"/>
        <v>0.52799999999999159</v>
      </c>
      <c r="Y78" s="297"/>
      <c r="Z78" s="297"/>
      <c r="AA78" s="297"/>
      <c r="AB78" s="297"/>
      <c r="AC78" s="298"/>
    </row>
    <row r="79" spans="1:29" ht="18.75" customHeight="1">
      <c r="A79" s="292">
        <v>17</v>
      </c>
      <c r="B79" s="293"/>
      <c r="C79" s="294">
        <f t="shared" si="6"/>
        <v>200</v>
      </c>
      <c r="D79" s="295"/>
      <c r="E79" s="295"/>
      <c r="F79" s="296">
        <f t="shared" si="3"/>
        <v>7.6000000000021828E-2</v>
      </c>
      <c r="G79" s="297"/>
      <c r="H79" s="297"/>
      <c r="I79" s="297"/>
      <c r="J79" s="297"/>
      <c r="K79" s="298"/>
      <c r="L79" s="296">
        <f t="shared" si="4"/>
        <v>0.52000000000001023</v>
      </c>
      <c r="M79" s="297"/>
      <c r="N79" s="297"/>
      <c r="O79" s="297"/>
      <c r="P79" s="297"/>
      <c r="Q79" s="298"/>
      <c r="R79" s="296">
        <f t="shared" si="5"/>
        <v>0.24699999999998568</v>
      </c>
      <c r="S79" s="297"/>
      <c r="T79" s="297"/>
      <c r="U79" s="297"/>
      <c r="V79" s="297"/>
      <c r="W79" s="298"/>
      <c r="X79" s="297">
        <f t="shared" si="2"/>
        <v>0.1939999999999884</v>
      </c>
      <c r="Y79" s="297"/>
      <c r="Z79" s="297"/>
      <c r="AA79" s="297"/>
      <c r="AB79" s="297"/>
      <c r="AC79" s="298"/>
    </row>
    <row r="80" spans="1:29" ht="18.75" customHeight="1">
      <c r="A80" s="292">
        <v>18</v>
      </c>
      <c r="B80" s="293"/>
      <c r="C80" s="294">
        <f t="shared" si="6"/>
        <v>200</v>
      </c>
      <c r="D80" s="295"/>
      <c r="E80" s="295"/>
      <c r="F80" s="296">
        <f t="shared" si="3"/>
        <v>0.37600000000000477</v>
      </c>
      <c r="G80" s="297"/>
      <c r="H80" s="297"/>
      <c r="I80" s="297"/>
      <c r="J80" s="297"/>
      <c r="K80" s="298"/>
      <c r="L80" s="296">
        <f t="shared" si="4"/>
        <v>0.33099999999998886</v>
      </c>
      <c r="M80" s="297"/>
      <c r="N80" s="297"/>
      <c r="O80" s="297"/>
      <c r="P80" s="297"/>
      <c r="Q80" s="298"/>
      <c r="R80" s="296">
        <f t="shared" si="5"/>
        <v>0.35499999999998977</v>
      </c>
      <c r="S80" s="297"/>
      <c r="T80" s="297"/>
      <c r="U80" s="297"/>
      <c r="V80" s="297"/>
      <c r="W80" s="298"/>
      <c r="X80" s="297">
        <f t="shared" si="2"/>
        <v>7.8000000000002956E-2</v>
      </c>
      <c r="Y80" s="297"/>
      <c r="Z80" s="297"/>
      <c r="AA80" s="297"/>
      <c r="AB80" s="297"/>
      <c r="AC80" s="298"/>
    </row>
    <row r="81" spans="1:29" ht="18.75" customHeight="1">
      <c r="A81" s="292">
        <v>19</v>
      </c>
      <c r="B81" s="293"/>
      <c r="C81" s="294">
        <f t="shared" si="6"/>
        <v>200</v>
      </c>
      <c r="D81" s="295"/>
      <c r="E81" s="295"/>
      <c r="F81" s="296">
        <f t="shared" si="3"/>
        <v>0.8119999999999834</v>
      </c>
      <c r="G81" s="297"/>
      <c r="H81" s="297"/>
      <c r="I81" s="297"/>
      <c r="J81" s="297"/>
      <c r="K81" s="298"/>
      <c r="L81" s="296">
        <f t="shared" si="4"/>
        <v>0.39300000000000068</v>
      </c>
      <c r="M81" s="297"/>
      <c r="N81" s="297"/>
      <c r="O81" s="297"/>
      <c r="P81" s="297"/>
      <c r="Q81" s="298"/>
      <c r="R81" s="296">
        <f t="shared" si="5"/>
        <v>0.81399999999999295</v>
      </c>
      <c r="S81" s="297"/>
      <c r="T81" s="297"/>
      <c r="U81" s="297"/>
      <c r="V81" s="297"/>
      <c r="W81" s="298"/>
      <c r="X81" s="297">
        <f t="shared" si="2"/>
        <v>8.0000000000012506E-2</v>
      </c>
      <c r="Y81" s="297"/>
      <c r="Z81" s="297"/>
      <c r="AA81" s="297"/>
      <c r="AB81" s="297"/>
      <c r="AC81" s="298"/>
    </row>
    <row r="82" spans="1:29" ht="18.75" customHeight="1">
      <c r="A82" s="292">
        <v>20</v>
      </c>
      <c r="B82" s="293"/>
      <c r="C82" s="294">
        <f t="shared" si="6"/>
        <v>200</v>
      </c>
      <c r="D82" s="295"/>
      <c r="E82" s="295"/>
      <c r="F82" s="296">
        <f t="shared" si="3"/>
        <v>0.8119999999999834</v>
      </c>
      <c r="G82" s="297"/>
      <c r="H82" s="297"/>
      <c r="I82" s="297"/>
      <c r="J82" s="297"/>
      <c r="K82" s="298"/>
      <c r="L82" s="296">
        <f t="shared" si="4"/>
        <v>0.39300000000000068</v>
      </c>
      <c r="M82" s="297"/>
      <c r="N82" s="297"/>
      <c r="O82" s="297"/>
      <c r="P82" s="297"/>
      <c r="Q82" s="298"/>
      <c r="R82" s="296">
        <f t="shared" si="5"/>
        <v>0.81399999999999295</v>
      </c>
      <c r="S82" s="297"/>
      <c r="T82" s="297"/>
      <c r="U82" s="297"/>
      <c r="V82" s="297"/>
      <c r="W82" s="298"/>
      <c r="X82" s="297">
        <f t="shared" si="2"/>
        <v>8.0000000000012506E-2</v>
      </c>
      <c r="Y82" s="297"/>
      <c r="Z82" s="297"/>
      <c r="AA82" s="297"/>
      <c r="AB82" s="297"/>
      <c r="AC82" s="298"/>
    </row>
    <row r="83" spans="1:29" ht="18.75" customHeight="1">
      <c r="A83" s="292">
        <v>21</v>
      </c>
      <c r="B83" s="293"/>
      <c r="C83" s="294">
        <f t="shared" si="6"/>
        <v>200</v>
      </c>
      <c r="D83" s="295"/>
      <c r="E83" s="295"/>
      <c r="F83" s="296">
        <f t="shared" si="3"/>
        <v>0.8119999999999834</v>
      </c>
      <c r="G83" s="297"/>
      <c r="H83" s="297"/>
      <c r="I83" s="297"/>
      <c r="J83" s="297"/>
      <c r="K83" s="298"/>
      <c r="L83" s="296">
        <f t="shared" si="4"/>
        <v>0.39300000000000068</v>
      </c>
      <c r="M83" s="297"/>
      <c r="N83" s="297"/>
      <c r="O83" s="297"/>
      <c r="P83" s="297"/>
      <c r="Q83" s="298"/>
      <c r="R83" s="296">
        <f t="shared" si="5"/>
        <v>0.81399999999999295</v>
      </c>
      <c r="S83" s="297"/>
      <c r="T83" s="297"/>
      <c r="U83" s="297"/>
      <c r="V83" s="297"/>
      <c r="W83" s="298"/>
      <c r="X83" s="297">
        <f t="shared" si="2"/>
        <v>8.0000000000012506E-2</v>
      </c>
      <c r="Y83" s="297"/>
      <c r="Z83" s="297"/>
      <c r="AA83" s="297"/>
      <c r="AB83" s="297"/>
      <c r="AC83" s="298"/>
    </row>
    <row r="84" spans="1:29" ht="18.75" customHeight="1">
      <c r="A84" s="292">
        <v>22</v>
      </c>
      <c r="B84" s="293"/>
      <c r="C84" s="294">
        <f>C36</f>
        <v>200</v>
      </c>
      <c r="D84" s="295"/>
      <c r="E84" s="295"/>
      <c r="F84" s="296">
        <f t="shared" si="3"/>
        <v>0.31900000000001683</v>
      </c>
      <c r="G84" s="297"/>
      <c r="H84" s="297"/>
      <c r="I84" s="297"/>
      <c r="J84" s="297"/>
      <c r="K84" s="298"/>
      <c r="L84" s="296">
        <f t="shared" si="4"/>
        <v>0.37300000000001887</v>
      </c>
      <c r="M84" s="297"/>
      <c r="N84" s="297"/>
      <c r="O84" s="297"/>
      <c r="P84" s="297"/>
      <c r="Q84" s="298"/>
      <c r="R84" s="296">
        <f t="shared" si="5"/>
        <v>0.40700000000001069</v>
      </c>
      <c r="S84" s="297"/>
      <c r="T84" s="297"/>
      <c r="U84" s="297"/>
      <c r="V84" s="297"/>
      <c r="W84" s="298"/>
      <c r="X84" s="297">
        <f t="shared" si="2"/>
        <v>0.18199999999998795</v>
      </c>
      <c r="Y84" s="297"/>
      <c r="Z84" s="297"/>
      <c r="AA84" s="297"/>
      <c r="AB84" s="297"/>
      <c r="AC84" s="298"/>
    </row>
    <row r="85" spans="1:29" ht="18.75" customHeight="1">
      <c r="A85" s="292">
        <v>23</v>
      </c>
      <c r="B85" s="293"/>
      <c r="C85" s="294">
        <f t="shared" si="6"/>
        <v>200</v>
      </c>
      <c r="D85" s="295"/>
      <c r="E85" s="295"/>
      <c r="F85" s="296">
        <f t="shared" si="3"/>
        <v>0.35599999999999454</v>
      </c>
      <c r="G85" s="297"/>
      <c r="H85" s="297"/>
      <c r="I85" s="297"/>
      <c r="J85" s="297"/>
      <c r="K85" s="298"/>
      <c r="L85" s="296">
        <f t="shared" si="4"/>
        <v>0.52699999999998681</v>
      </c>
      <c r="M85" s="297"/>
      <c r="N85" s="297"/>
      <c r="O85" s="297"/>
      <c r="P85" s="297"/>
      <c r="Q85" s="298"/>
      <c r="R85" s="296">
        <f t="shared" si="5"/>
        <v>0.84999999999999432</v>
      </c>
      <c r="S85" s="297"/>
      <c r="T85" s="297"/>
      <c r="U85" s="297"/>
      <c r="V85" s="297"/>
      <c r="W85" s="298"/>
      <c r="X85" s="297">
        <f t="shared" si="2"/>
        <v>0.86299999999999955</v>
      </c>
      <c r="Y85" s="297"/>
      <c r="Z85" s="297"/>
      <c r="AA85" s="297"/>
      <c r="AB85" s="297"/>
      <c r="AC85" s="298"/>
    </row>
    <row r="86" spans="1:29" ht="18.75" customHeight="1">
      <c r="A86" s="292">
        <v>24</v>
      </c>
      <c r="B86" s="293"/>
      <c r="C86" s="294">
        <f t="shared" si="6"/>
        <v>200</v>
      </c>
      <c r="D86" s="295"/>
      <c r="E86" s="295"/>
      <c r="F86" s="296">
        <f t="shared" si="3"/>
        <v>2.8999999999996362E-2</v>
      </c>
      <c r="G86" s="297"/>
      <c r="H86" s="297"/>
      <c r="I86" s="297"/>
      <c r="J86" s="297"/>
      <c r="K86" s="298"/>
      <c r="L86" s="296">
        <f t="shared" si="4"/>
        <v>0.28100000000000591</v>
      </c>
      <c r="M86" s="297"/>
      <c r="N86" s="297"/>
      <c r="O86" s="297"/>
      <c r="P86" s="297"/>
      <c r="Q86" s="298"/>
      <c r="R86" s="296">
        <f t="shared" si="5"/>
        <v>0.60499999999998977</v>
      </c>
      <c r="S86" s="297"/>
      <c r="T86" s="297"/>
      <c r="U86" s="297"/>
      <c r="V86" s="297"/>
      <c r="W86" s="298"/>
      <c r="X86" s="297">
        <f t="shared" si="2"/>
        <v>0.16800000000000637</v>
      </c>
      <c r="Y86" s="297"/>
      <c r="Z86" s="297"/>
      <c r="AA86" s="297"/>
      <c r="AB86" s="297"/>
      <c r="AC86" s="298"/>
    </row>
    <row r="87" spans="1:29" ht="18.75" customHeight="1">
      <c r="A87" s="292">
        <v>25</v>
      </c>
      <c r="B87" s="293"/>
      <c r="C87" s="294">
        <f t="shared" si="6"/>
        <v>200</v>
      </c>
      <c r="D87" s="295"/>
      <c r="E87" s="295"/>
      <c r="F87" s="296">
        <f t="shared" si="3"/>
        <v>8.5000000000007958E-2</v>
      </c>
      <c r="G87" s="297"/>
      <c r="H87" s="297"/>
      <c r="I87" s="297"/>
      <c r="J87" s="297"/>
      <c r="K87" s="298"/>
      <c r="L87" s="296">
        <f t="shared" si="4"/>
        <v>6.0000000000002274E-2</v>
      </c>
      <c r="M87" s="297"/>
      <c r="N87" s="297"/>
      <c r="O87" s="297"/>
      <c r="P87" s="297"/>
      <c r="Q87" s="298"/>
      <c r="R87" s="296">
        <f t="shared" si="5"/>
        <v>0.38800000000000523</v>
      </c>
      <c r="S87" s="297"/>
      <c r="T87" s="297"/>
      <c r="U87" s="297"/>
      <c r="V87" s="297"/>
      <c r="W87" s="298"/>
      <c r="X87" s="297">
        <f t="shared" si="2"/>
        <v>0.4480000000000075</v>
      </c>
      <c r="Y87" s="297"/>
      <c r="Z87" s="297"/>
      <c r="AA87" s="297"/>
      <c r="AB87" s="297"/>
      <c r="AC87" s="298"/>
    </row>
    <row r="88" spans="1:29" ht="18.75" customHeight="1">
      <c r="A88" s="292">
        <v>26</v>
      </c>
      <c r="B88" s="293"/>
      <c r="C88" s="294">
        <f t="shared" si="6"/>
        <v>200</v>
      </c>
      <c r="D88" s="295"/>
      <c r="E88" s="295"/>
      <c r="F88" s="296">
        <f t="shared" si="3"/>
        <v>0.95900000000000318</v>
      </c>
      <c r="G88" s="297"/>
      <c r="H88" s="297"/>
      <c r="I88" s="297"/>
      <c r="J88" s="297"/>
      <c r="K88" s="298"/>
      <c r="L88" s="296">
        <f t="shared" si="4"/>
        <v>0.10999999999998522</v>
      </c>
      <c r="M88" s="297"/>
      <c r="N88" s="297"/>
      <c r="O88" s="297"/>
      <c r="P88" s="297"/>
      <c r="Q88" s="298"/>
      <c r="R88" s="296">
        <f t="shared" si="5"/>
        <v>0.79699999999999704</v>
      </c>
      <c r="S88" s="297"/>
      <c r="T88" s="297"/>
      <c r="U88" s="297"/>
      <c r="V88" s="297"/>
      <c r="W88" s="298"/>
      <c r="X88" s="297">
        <f t="shared" si="2"/>
        <v>0.52799999999999159</v>
      </c>
      <c r="Y88" s="297"/>
      <c r="Z88" s="297"/>
      <c r="AA88" s="297"/>
      <c r="AB88" s="297"/>
      <c r="AC88" s="298"/>
    </row>
    <row r="89" spans="1:29" ht="18.75" customHeight="1">
      <c r="A89" s="292">
        <v>27</v>
      </c>
      <c r="B89" s="293"/>
      <c r="C89" s="294">
        <f t="shared" si="6"/>
        <v>200</v>
      </c>
      <c r="D89" s="295"/>
      <c r="E89" s="295"/>
      <c r="F89" s="296">
        <f t="shared" si="3"/>
        <v>7.6000000000021828E-2</v>
      </c>
      <c r="G89" s="297"/>
      <c r="H89" s="297"/>
      <c r="I89" s="297"/>
      <c r="J89" s="297"/>
      <c r="K89" s="298"/>
      <c r="L89" s="296">
        <f t="shared" si="4"/>
        <v>0.52000000000001023</v>
      </c>
      <c r="M89" s="297"/>
      <c r="N89" s="297"/>
      <c r="O89" s="297"/>
      <c r="P89" s="297"/>
      <c r="Q89" s="298"/>
      <c r="R89" s="296">
        <f t="shared" si="5"/>
        <v>0.24699999999998568</v>
      </c>
      <c r="S89" s="297"/>
      <c r="T89" s="297"/>
      <c r="U89" s="297"/>
      <c r="V89" s="297"/>
      <c r="W89" s="298"/>
      <c r="X89" s="297">
        <f t="shared" si="2"/>
        <v>0.1939999999999884</v>
      </c>
      <c r="Y89" s="297"/>
      <c r="Z89" s="297"/>
      <c r="AA89" s="297"/>
      <c r="AB89" s="297"/>
      <c r="AC89" s="298"/>
    </row>
    <row r="90" spans="1:29" ht="18.75" customHeight="1">
      <c r="A90" s="292">
        <v>28</v>
      </c>
      <c r="B90" s="293"/>
      <c r="C90" s="294">
        <f t="shared" si="6"/>
        <v>200</v>
      </c>
      <c r="D90" s="295"/>
      <c r="E90" s="295"/>
      <c r="F90" s="296">
        <f t="shared" si="3"/>
        <v>0.37600000000000477</v>
      </c>
      <c r="G90" s="297"/>
      <c r="H90" s="297"/>
      <c r="I90" s="297"/>
      <c r="J90" s="297"/>
      <c r="K90" s="298"/>
      <c r="L90" s="296">
        <f t="shared" si="4"/>
        <v>0.33099999999998886</v>
      </c>
      <c r="M90" s="297"/>
      <c r="N90" s="297"/>
      <c r="O90" s="297"/>
      <c r="P90" s="297"/>
      <c r="Q90" s="298"/>
      <c r="R90" s="296">
        <f t="shared" si="5"/>
        <v>0.35499999999998977</v>
      </c>
      <c r="S90" s="297"/>
      <c r="T90" s="297"/>
      <c r="U90" s="297"/>
      <c r="V90" s="297"/>
      <c r="W90" s="298"/>
      <c r="X90" s="297">
        <f t="shared" si="2"/>
        <v>7.8000000000002956E-2</v>
      </c>
      <c r="Y90" s="297"/>
      <c r="Z90" s="297"/>
      <c r="AA90" s="297"/>
      <c r="AB90" s="297"/>
      <c r="AC90" s="298"/>
    </row>
    <row r="91" spans="1:29" ht="18.75" customHeight="1">
      <c r="A91" s="292">
        <v>29</v>
      </c>
      <c r="B91" s="293"/>
      <c r="C91" s="294">
        <f t="shared" si="6"/>
        <v>200</v>
      </c>
      <c r="D91" s="295"/>
      <c r="E91" s="295"/>
      <c r="F91" s="296">
        <f t="shared" si="3"/>
        <v>0.8119999999999834</v>
      </c>
      <c r="G91" s="297"/>
      <c r="H91" s="297"/>
      <c r="I91" s="297"/>
      <c r="J91" s="297"/>
      <c r="K91" s="298"/>
      <c r="L91" s="296">
        <f t="shared" si="4"/>
        <v>0.39300000000000068</v>
      </c>
      <c r="M91" s="297"/>
      <c r="N91" s="297"/>
      <c r="O91" s="297"/>
      <c r="P91" s="297"/>
      <c r="Q91" s="298"/>
      <c r="R91" s="296">
        <f t="shared" si="5"/>
        <v>0.81399999999999295</v>
      </c>
      <c r="S91" s="297"/>
      <c r="T91" s="297"/>
      <c r="U91" s="297"/>
      <c r="V91" s="297"/>
      <c r="W91" s="298"/>
      <c r="X91" s="297">
        <f t="shared" si="2"/>
        <v>8.0000000000012506E-2</v>
      </c>
      <c r="Y91" s="297"/>
      <c r="Z91" s="297"/>
      <c r="AA91" s="297"/>
      <c r="AB91" s="297"/>
      <c r="AC91" s="298"/>
    </row>
    <row r="92" spans="1:29" ht="18.75" customHeight="1">
      <c r="A92" s="285">
        <v>30</v>
      </c>
      <c r="B92" s="286"/>
      <c r="C92" s="287">
        <f t="shared" si="6"/>
        <v>200</v>
      </c>
      <c r="D92" s="288"/>
      <c r="E92" s="288"/>
      <c r="F92" s="289">
        <f t="shared" si="3"/>
        <v>0.8119999999999834</v>
      </c>
      <c r="G92" s="290"/>
      <c r="H92" s="290"/>
      <c r="I92" s="290"/>
      <c r="J92" s="290"/>
      <c r="K92" s="291"/>
      <c r="L92" s="289">
        <f t="shared" si="4"/>
        <v>0.39300000000000068</v>
      </c>
      <c r="M92" s="290"/>
      <c r="N92" s="290"/>
      <c r="O92" s="290"/>
      <c r="P92" s="290"/>
      <c r="Q92" s="291"/>
      <c r="R92" s="289">
        <f t="shared" si="5"/>
        <v>0.81399999999999295</v>
      </c>
      <c r="S92" s="290"/>
      <c r="T92" s="290"/>
      <c r="U92" s="290"/>
      <c r="V92" s="290"/>
      <c r="W92" s="291"/>
      <c r="X92" s="290">
        <f t="shared" si="2"/>
        <v>8.0000000000012506E-2</v>
      </c>
      <c r="Y92" s="290"/>
      <c r="Z92" s="290"/>
      <c r="AA92" s="290"/>
      <c r="AB92" s="290"/>
      <c r="AC92" s="291"/>
    </row>
    <row r="94" spans="1:29" ht="18.75" customHeight="1">
      <c r="A94" s="64" t="s">
        <v>51</v>
      </c>
      <c r="E94" s="64" t="s">
        <v>52</v>
      </c>
      <c r="F94" s="65" t="str">
        <f>'Data Record(50)'!G94</f>
        <v>Mr.Natthaphol Boonmee</v>
      </c>
      <c r="G94" s="66"/>
      <c r="H94" s="66"/>
      <c r="I94" s="66"/>
      <c r="J94" s="66"/>
      <c r="K94" s="66"/>
    </row>
    <row r="97" spans="4:8" ht="18.75" customHeight="1">
      <c r="D97" s="67">
        <v>10</v>
      </c>
      <c r="E97" s="67"/>
      <c r="F97" s="68" t="s">
        <v>53</v>
      </c>
      <c r="G97" s="69"/>
      <c r="H97" s="33"/>
    </row>
    <row r="98" spans="4:8" ht="18.75" customHeight="1">
      <c r="D98" s="70">
        <v>11</v>
      </c>
      <c r="E98" s="70"/>
      <c r="F98" s="68" t="s">
        <v>54</v>
      </c>
      <c r="G98" s="69"/>
      <c r="H98" s="33"/>
    </row>
  </sheetData>
  <mergeCells count="468">
    <mergeCell ref="D7:J7"/>
    <mergeCell ref="Q3:R3"/>
    <mergeCell ref="T3:U3"/>
    <mergeCell ref="P1:U1"/>
    <mergeCell ref="Z1:AA1"/>
    <mergeCell ref="AC1:AD1"/>
    <mergeCell ref="P2:T2"/>
    <mergeCell ref="Z2:AD2"/>
    <mergeCell ref="G5:AC5"/>
    <mergeCell ref="G6:M6"/>
    <mergeCell ref="S6:W6"/>
    <mergeCell ref="AA6:AE6"/>
    <mergeCell ref="A1:K2"/>
    <mergeCell ref="A3:K3"/>
    <mergeCell ref="A4:K4"/>
    <mergeCell ref="A7:C7"/>
    <mergeCell ref="M7:Q7"/>
    <mergeCell ref="U7:V7"/>
    <mergeCell ref="X7:Y7"/>
    <mergeCell ref="AD7:AE7"/>
    <mergeCell ref="Z14:AD14"/>
    <mergeCell ref="A15:B15"/>
    <mergeCell ref="F15:J15"/>
    <mergeCell ref="K15:O15"/>
    <mergeCell ref="P15:T15"/>
    <mergeCell ref="U15:Y15"/>
    <mergeCell ref="Z15:AD15"/>
    <mergeCell ref="O8:AC8"/>
    <mergeCell ref="A13:B13"/>
    <mergeCell ref="F13:AD13"/>
    <mergeCell ref="A14:B14"/>
    <mergeCell ref="F14:J14"/>
    <mergeCell ref="K14:O14"/>
    <mergeCell ref="P14:T14"/>
    <mergeCell ref="U14:Y14"/>
    <mergeCell ref="C13:E13"/>
    <mergeCell ref="C14:E14"/>
    <mergeCell ref="C15:E15"/>
    <mergeCell ref="Z16:AD16"/>
    <mergeCell ref="A17:B17"/>
    <mergeCell ref="F17:J17"/>
    <mergeCell ref="K17:O17"/>
    <mergeCell ref="P17:T17"/>
    <mergeCell ref="U17:Y17"/>
    <mergeCell ref="Z17:AD17"/>
    <mergeCell ref="A16:B16"/>
    <mergeCell ref="F16:J16"/>
    <mergeCell ref="K16:O16"/>
    <mergeCell ref="P16:T16"/>
    <mergeCell ref="U16:Y16"/>
    <mergeCell ref="C16:E16"/>
    <mergeCell ref="C17:E17"/>
    <mergeCell ref="Z18:AD18"/>
    <mergeCell ref="A19:B19"/>
    <mergeCell ref="F19:J19"/>
    <mergeCell ref="K19:O19"/>
    <mergeCell ref="P19:T19"/>
    <mergeCell ref="U19:Y19"/>
    <mergeCell ref="Z19:AD19"/>
    <mergeCell ref="A18:B18"/>
    <mergeCell ref="F18:J18"/>
    <mergeCell ref="K18:O18"/>
    <mergeCell ref="P18:T18"/>
    <mergeCell ref="U18:Y18"/>
    <mergeCell ref="C18:E18"/>
    <mergeCell ref="C19:E19"/>
    <mergeCell ref="Z20:AD20"/>
    <mergeCell ref="A21:B21"/>
    <mergeCell ref="F21:J21"/>
    <mergeCell ref="K21:O21"/>
    <mergeCell ref="P21:T21"/>
    <mergeCell ref="U21:Y21"/>
    <mergeCell ref="Z21:AD21"/>
    <mergeCell ref="A20:B20"/>
    <mergeCell ref="F20:J20"/>
    <mergeCell ref="K20:O20"/>
    <mergeCell ref="P20:T20"/>
    <mergeCell ref="U20:Y20"/>
    <mergeCell ref="C20:E20"/>
    <mergeCell ref="C21:E21"/>
    <mergeCell ref="Z22:AD22"/>
    <mergeCell ref="A23:B23"/>
    <mergeCell ref="F23:J23"/>
    <mergeCell ref="K23:O23"/>
    <mergeCell ref="P23:T23"/>
    <mergeCell ref="U23:Y23"/>
    <mergeCell ref="Z23:AD23"/>
    <mergeCell ref="A22:B22"/>
    <mergeCell ref="F22:J22"/>
    <mergeCell ref="K22:O22"/>
    <mergeCell ref="P22:T22"/>
    <mergeCell ref="U22:Y22"/>
    <mergeCell ref="C22:E22"/>
    <mergeCell ref="C23:E23"/>
    <mergeCell ref="Z24:AD24"/>
    <mergeCell ref="A25:B25"/>
    <mergeCell ref="F25:J25"/>
    <mergeCell ref="K25:O25"/>
    <mergeCell ref="P25:T25"/>
    <mergeCell ref="U25:Y25"/>
    <mergeCell ref="Z25:AD25"/>
    <mergeCell ref="A24:B24"/>
    <mergeCell ref="F24:J24"/>
    <mergeCell ref="K24:O24"/>
    <mergeCell ref="P24:T24"/>
    <mergeCell ref="U24:Y24"/>
    <mergeCell ref="C24:E24"/>
    <mergeCell ref="C25:E25"/>
    <mergeCell ref="Z26:AD26"/>
    <mergeCell ref="A27:B27"/>
    <mergeCell ref="F27:J27"/>
    <mergeCell ref="K27:O27"/>
    <mergeCell ref="P27:T27"/>
    <mergeCell ref="U27:Y27"/>
    <mergeCell ref="Z27:AD27"/>
    <mergeCell ref="A26:B26"/>
    <mergeCell ref="F26:J26"/>
    <mergeCell ref="K26:O26"/>
    <mergeCell ref="P26:T26"/>
    <mergeCell ref="U26:Y26"/>
    <mergeCell ref="C26:E26"/>
    <mergeCell ref="C27:E27"/>
    <mergeCell ref="Z28:AD28"/>
    <mergeCell ref="A29:B29"/>
    <mergeCell ref="F29:J29"/>
    <mergeCell ref="K29:O29"/>
    <mergeCell ref="P29:T29"/>
    <mergeCell ref="U29:Y29"/>
    <mergeCell ref="Z29:AD29"/>
    <mergeCell ref="A28:B28"/>
    <mergeCell ref="F28:J28"/>
    <mergeCell ref="K28:O28"/>
    <mergeCell ref="P28:T28"/>
    <mergeCell ref="U28:Y28"/>
    <mergeCell ref="C28:E28"/>
    <mergeCell ref="C29:E29"/>
    <mergeCell ref="Z30:AD30"/>
    <mergeCell ref="A31:B31"/>
    <mergeCell ref="F31:J31"/>
    <mergeCell ref="K31:O31"/>
    <mergeCell ref="P31:T31"/>
    <mergeCell ref="U31:Y31"/>
    <mergeCell ref="Z31:AD31"/>
    <mergeCell ref="A30:B30"/>
    <mergeCell ref="F30:J30"/>
    <mergeCell ref="K30:O30"/>
    <mergeCell ref="P30:T30"/>
    <mergeCell ref="U30:Y30"/>
    <mergeCell ref="C30:E30"/>
    <mergeCell ref="C31:E31"/>
    <mergeCell ref="Z32:AD32"/>
    <mergeCell ref="A33:B33"/>
    <mergeCell ref="F33:J33"/>
    <mergeCell ref="K33:O33"/>
    <mergeCell ref="P33:T33"/>
    <mergeCell ref="U33:Y33"/>
    <mergeCell ref="Z33:AD33"/>
    <mergeCell ref="A32:B32"/>
    <mergeCell ref="F32:J32"/>
    <mergeCell ref="K32:O32"/>
    <mergeCell ref="P32:T32"/>
    <mergeCell ref="U32:Y32"/>
    <mergeCell ref="C32:E32"/>
    <mergeCell ref="C33:E33"/>
    <mergeCell ref="Z34:AD34"/>
    <mergeCell ref="A35:B35"/>
    <mergeCell ref="F35:J35"/>
    <mergeCell ref="K35:O35"/>
    <mergeCell ref="P35:T35"/>
    <mergeCell ref="U35:Y35"/>
    <mergeCell ref="Z35:AD35"/>
    <mergeCell ref="A34:B34"/>
    <mergeCell ref="F34:J34"/>
    <mergeCell ref="K34:O34"/>
    <mergeCell ref="P34:T34"/>
    <mergeCell ref="U34:Y34"/>
    <mergeCell ref="C34:E34"/>
    <mergeCell ref="C35:E35"/>
    <mergeCell ref="Z36:AD36"/>
    <mergeCell ref="A37:B37"/>
    <mergeCell ref="F37:J37"/>
    <mergeCell ref="K37:O37"/>
    <mergeCell ref="P37:T37"/>
    <mergeCell ref="U37:Y37"/>
    <mergeCell ref="Z37:AD37"/>
    <mergeCell ref="A36:B36"/>
    <mergeCell ref="F36:J36"/>
    <mergeCell ref="K36:O36"/>
    <mergeCell ref="P36:T36"/>
    <mergeCell ref="U36:Y36"/>
    <mergeCell ref="C36:E36"/>
    <mergeCell ref="C37:E37"/>
    <mergeCell ref="Z38:AD38"/>
    <mergeCell ref="A39:B39"/>
    <mergeCell ref="F39:J39"/>
    <mergeCell ref="K39:O39"/>
    <mergeCell ref="P39:T39"/>
    <mergeCell ref="U39:Y39"/>
    <mergeCell ref="Z39:AD39"/>
    <mergeCell ref="A38:B38"/>
    <mergeCell ref="F38:J38"/>
    <mergeCell ref="K38:O38"/>
    <mergeCell ref="P38:T38"/>
    <mergeCell ref="U38:Y38"/>
    <mergeCell ref="C38:E38"/>
    <mergeCell ref="C39:E39"/>
    <mergeCell ref="Z40:AD40"/>
    <mergeCell ref="A41:B41"/>
    <mergeCell ref="F41:J41"/>
    <mergeCell ref="K41:O41"/>
    <mergeCell ref="P41:T41"/>
    <mergeCell ref="U41:Y41"/>
    <mergeCell ref="Z41:AD41"/>
    <mergeCell ref="A40:B40"/>
    <mergeCell ref="F40:J40"/>
    <mergeCell ref="K40:O40"/>
    <mergeCell ref="P40:T40"/>
    <mergeCell ref="U40:Y40"/>
    <mergeCell ref="C40:E40"/>
    <mergeCell ref="C41:E41"/>
    <mergeCell ref="Z42:AD42"/>
    <mergeCell ref="A43:B43"/>
    <mergeCell ref="F43:J43"/>
    <mergeCell ref="K43:O43"/>
    <mergeCell ref="P43:T43"/>
    <mergeCell ref="U43:Y43"/>
    <mergeCell ref="Z43:AD43"/>
    <mergeCell ref="A42:B42"/>
    <mergeCell ref="F42:J42"/>
    <mergeCell ref="K42:O42"/>
    <mergeCell ref="P42:T42"/>
    <mergeCell ref="U42:Y42"/>
    <mergeCell ref="C42:E42"/>
    <mergeCell ref="C43:E43"/>
    <mergeCell ref="F46:J46"/>
    <mergeCell ref="X49:Z49"/>
    <mergeCell ref="X50:Z50"/>
    <mergeCell ref="X51:Z51"/>
    <mergeCell ref="D53:AB53"/>
    <mergeCell ref="Z44:AD44"/>
    <mergeCell ref="A45:B45"/>
    <mergeCell ref="F45:J45"/>
    <mergeCell ref="K45:O45"/>
    <mergeCell ref="P45:T45"/>
    <mergeCell ref="U45:Y45"/>
    <mergeCell ref="Z45:AD45"/>
    <mergeCell ref="A44:B44"/>
    <mergeCell ref="F44:J44"/>
    <mergeCell ref="K44:O44"/>
    <mergeCell ref="P44:T44"/>
    <mergeCell ref="U44:Y44"/>
    <mergeCell ref="A46:E46"/>
    <mergeCell ref="C45:E45"/>
    <mergeCell ref="C44:E44"/>
    <mergeCell ref="D54:H54"/>
    <mergeCell ref="I54:M54"/>
    <mergeCell ref="N54:R54"/>
    <mergeCell ref="S54:W54"/>
    <mergeCell ref="X54:AB54"/>
    <mergeCell ref="D55:H55"/>
    <mergeCell ref="I55:M55"/>
    <mergeCell ref="N55:R55"/>
    <mergeCell ref="S55:W55"/>
    <mergeCell ref="X55:AB55"/>
    <mergeCell ref="D56:H56"/>
    <mergeCell ref="I56:M56"/>
    <mergeCell ref="N56:R56"/>
    <mergeCell ref="S56:W56"/>
    <mergeCell ref="X56:AB56"/>
    <mergeCell ref="D57:H57"/>
    <mergeCell ref="I57:M57"/>
    <mergeCell ref="N57:R57"/>
    <mergeCell ref="S57:W57"/>
    <mergeCell ref="X57:AB57"/>
    <mergeCell ref="A62:B62"/>
    <mergeCell ref="C62:E62"/>
    <mergeCell ref="F62:K62"/>
    <mergeCell ref="L62:Q62"/>
    <mergeCell ref="R62:W62"/>
    <mergeCell ref="X62:AC62"/>
    <mergeCell ref="D58:H58"/>
    <mergeCell ref="I58:M58"/>
    <mergeCell ref="N58:R58"/>
    <mergeCell ref="S58:W58"/>
    <mergeCell ref="X58:AB58"/>
    <mergeCell ref="A61:B61"/>
    <mergeCell ref="C61:E61"/>
    <mergeCell ref="F61:AC61"/>
    <mergeCell ref="A64:B64"/>
    <mergeCell ref="C64:E64"/>
    <mergeCell ref="F64:K64"/>
    <mergeCell ref="L64:Q64"/>
    <mergeCell ref="R64:W64"/>
    <mergeCell ref="X64:AC64"/>
    <mergeCell ref="A63:B63"/>
    <mergeCell ref="C63:E63"/>
    <mergeCell ref="F63:K63"/>
    <mergeCell ref="L63:Q63"/>
    <mergeCell ref="R63:W63"/>
    <mergeCell ref="X63:AC63"/>
    <mergeCell ref="A66:B66"/>
    <mergeCell ref="C66:E66"/>
    <mergeCell ref="F66:K66"/>
    <mergeCell ref="L66:Q66"/>
    <mergeCell ref="R66:W66"/>
    <mergeCell ref="X66:AC66"/>
    <mergeCell ref="A65:B65"/>
    <mergeCell ref="C65:E65"/>
    <mergeCell ref="F65:K65"/>
    <mergeCell ref="L65:Q65"/>
    <mergeCell ref="R65:W65"/>
    <mergeCell ref="X65:AC65"/>
    <mergeCell ref="A68:B68"/>
    <mergeCell ref="C68:E68"/>
    <mergeCell ref="F68:K68"/>
    <mergeCell ref="L68:Q68"/>
    <mergeCell ref="R68:W68"/>
    <mergeCell ref="X68:AC68"/>
    <mergeCell ref="A67:B67"/>
    <mergeCell ref="C67:E67"/>
    <mergeCell ref="F67:K67"/>
    <mergeCell ref="L67:Q67"/>
    <mergeCell ref="R67:W67"/>
    <mergeCell ref="X67:AC67"/>
    <mergeCell ref="A70:B70"/>
    <mergeCell ref="C70:E70"/>
    <mergeCell ref="F70:K70"/>
    <mergeCell ref="L70:Q70"/>
    <mergeCell ref="R70:W70"/>
    <mergeCell ref="X70:AC70"/>
    <mergeCell ref="A69:B69"/>
    <mergeCell ref="C69:E69"/>
    <mergeCell ref="F69:K69"/>
    <mergeCell ref="L69:Q69"/>
    <mergeCell ref="R69:W69"/>
    <mergeCell ref="X69:AC69"/>
    <mergeCell ref="A72:B72"/>
    <mergeCell ref="C72:E72"/>
    <mergeCell ref="F72:K72"/>
    <mergeCell ref="L72:Q72"/>
    <mergeCell ref="R72:W72"/>
    <mergeCell ref="X72:AC72"/>
    <mergeCell ref="A71:B71"/>
    <mergeCell ref="C71:E71"/>
    <mergeCell ref="F71:K71"/>
    <mergeCell ref="L71:Q71"/>
    <mergeCell ref="R71:W71"/>
    <mergeCell ref="X71:AC71"/>
    <mergeCell ref="A74:B74"/>
    <mergeCell ref="C74:E74"/>
    <mergeCell ref="F74:K74"/>
    <mergeCell ref="L74:Q74"/>
    <mergeCell ref="R74:W74"/>
    <mergeCell ref="X74:AC74"/>
    <mergeCell ref="A73:B73"/>
    <mergeCell ref="C73:E73"/>
    <mergeCell ref="F73:K73"/>
    <mergeCell ref="L73:Q73"/>
    <mergeCell ref="R73:W73"/>
    <mergeCell ref="X73:AC73"/>
    <mergeCell ref="A76:B76"/>
    <mergeCell ref="C76:E76"/>
    <mergeCell ref="F76:K76"/>
    <mergeCell ref="L76:Q76"/>
    <mergeCell ref="R76:W76"/>
    <mergeCell ref="X76:AC76"/>
    <mergeCell ref="A75:B75"/>
    <mergeCell ref="C75:E75"/>
    <mergeCell ref="F75:K75"/>
    <mergeCell ref="L75:Q75"/>
    <mergeCell ref="R75:W75"/>
    <mergeCell ref="X75:AC75"/>
    <mergeCell ref="A78:B78"/>
    <mergeCell ref="C78:E78"/>
    <mergeCell ref="F78:K78"/>
    <mergeCell ref="L78:Q78"/>
    <mergeCell ref="R78:W78"/>
    <mergeCell ref="X78:AC78"/>
    <mergeCell ref="A77:B77"/>
    <mergeCell ref="C77:E77"/>
    <mergeCell ref="F77:K77"/>
    <mergeCell ref="L77:Q77"/>
    <mergeCell ref="R77:W77"/>
    <mergeCell ref="X77:AC77"/>
    <mergeCell ref="A80:B80"/>
    <mergeCell ref="C80:E80"/>
    <mergeCell ref="F80:K80"/>
    <mergeCell ref="L80:Q80"/>
    <mergeCell ref="R80:W80"/>
    <mergeCell ref="X80:AC80"/>
    <mergeCell ref="A79:B79"/>
    <mergeCell ref="C79:E79"/>
    <mergeCell ref="F79:K79"/>
    <mergeCell ref="L79:Q79"/>
    <mergeCell ref="R79:W79"/>
    <mergeCell ref="X79:AC79"/>
    <mergeCell ref="A82:B82"/>
    <mergeCell ref="C82:E82"/>
    <mergeCell ref="F82:K82"/>
    <mergeCell ref="L82:Q82"/>
    <mergeCell ref="R82:W82"/>
    <mergeCell ref="X82:AC82"/>
    <mergeCell ref="A81:B81"/>
    <mergeCell ref="C81:E81"/>
    <mergeCell ref="F81:K81"/>
    <mergeCell ref="L81:Q81"/>
    <mergeCell ref="R81:W81"/>
    <mergeCell ref="X81:AC81"/>
    <mergeCell ref="A84:B84"/>
    <mergeCell ref="C84:E84"/>
    <mergeCell ref="F84:K84"/>
    <mergeCell ref="L84:Q84"/>
    <mergeCell ref="R84:W84"/>
    <mergeCell ref="X84:AC84"/>
    <mergeCell ref="A83:B83"/>
    <mergeCell ref="C83:E83"/>
    <mergeCell ref="F83:K83"/>
    <mergeCell ref="L83:Q83"/>
    <mergeCell ref="R83:W83"/>
    <mergeCell ref="X83:AC83"/>
    <mergeCell ref="A86:B86"/>
    <mergeCell ref="C86:E86"/>
    <mergeCell ref="F86:K86"/>
    <mergeCell ref="L86:Q86"/>
    <mergeCell ref="R86:W86"/>
    <mergeCell ref="X86:AC86"/>
    <mergeCell ref="A85:B85"/>
    <mergeCell ref="C85:E85"/>
    <mergeCell ref="F85:K85"/>
    <mergeCell ref="L85:Q85"/>
    <mergeCell ref="R85:W85"/>
    <mergeCell ref="X85:AC85"/>
    <mergeCell ref="A88:B88"/>
    <mergeCell ref="C88:E88"/>
    <mergeCell ref="F88:K88"/>
    <mergeCell ref="L88:Q88"/>
    <mergeCell ref="R88:W88"/>
    <mergeCell ref="X88:AC88"/>
    <mergeCell ref="A87:B87"/>
    <mergeCell ref="C87:E87"/>
    <mergeCell ref="F87:K87"/>
    <mergeCell ref="L87:Q87"/>
    <mergeCell ref="R87:W87"/>
    <mergeCell ref="X87:AC87"/>
    <mergeCell ref="A90:B90"/>
    <mergeCell ref="C90:E90"/>
    <mergeCell ref="F90:K90"/>
    <mergeCell ref="L90:Q90"/>
    <mergeCell ref="R90:W90"/>
    <mergeCell ref="X90:AC90"/>
    <mergeCell ref="A89:B89"/>
    <mergeCell ref="A92:B92"/>
    <mergeCell ref="C92:E92"/>
    <mergeCell ref="F92:K92"/>
    <mergeCell ref="L92:Q92"/>
    <mergeCell ref="R92:W92"/>
    <mergeCell ref="X92:AC92"/>
    <mergeCell ref="A91:B91"/>
    <mergeCell ref="C91:E91"/>
    <mergeCell ref="F91:K91"/>
    <mergeCell ref="L91:Q91"/>
    <mergeCell ref="R91:W91"/>
    <mergeCell ref="X91:AC91"/>
    <mergeCell ref="C89:E89"/>
    <mergeCell ref="F89:K89"/>
    <mergeCell ref="L89:Q89"/>
    <mergeCell ref="R89:W89"/>
    <mergeCell ref="X89:AC89"/>
  </mergeCells>
  <pageMargins left="0.19685039370078741" right="0.19685039370078741" top="0.74803149606299213" bottom="0.15748031496062992" header="0.31496062992125984" footer="0.31496062992125984"/>
  <pageSetup paperSize="9" orientation="portrait" horizontalDpi="360" verticalDpi="360" r:id="rId1"/>
  <headerFooter>
    <oddFooter>&amp;LPage &amp;P of &amp;N&amp;R&amp;"Gulim,Regular"&amp;10SP-FMT-04-01 Rev.0
Effective date 10-Nov-2015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114300</xdr:rowOff>
                  </from>
                  <to>
                    <xdr:col>23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95250</xdr:rowOff>
                  </from>
                  <to>
                    <xdr:col>15</xdr:col>
                    <xdr:colOff>190500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6</xdr:col>
                    <xdr:colOff>9525</xdr:colOff>
                    <xdr:row>7</xdr:row>
                    <xdr:rowOff>104775</xdr:rowOff>
                  </from>
                  <to>
                    <xdr:col>6</xdr:col>
                    <xdr:colOff>190500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10</xdr:col>
                    <xdr:colOff>9525</xdr:colOff>
                    <xdr:row>7</xdr:row>
                    <xdr:rowOff>104775</xdr:rowOff>
                  </from>
                  <to>
                    <xdr:col>10</xdr:col>
                    <xdr:colOff>190500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114300</xdr:rowOff>
                  </from>
                  <to>
                    <xdr:col>23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95250</xdr:rowOff>
                  </from>
                  <to>
                    <xdr:col>15</xdr:col>
                    <xdr:colOff>190500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23</xdr:col>
                    <xdr:colOff>19050</xdr:colOff>
                    <xdr:row>3</xdr:row>
                    <xdr:rowOff>114300</xdr:rowOff>
                  </from>
                  <to>
                    <xdr:col>23</xdr:col>
                    <xdr:colOff>190500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15</xdr:col>
                    <xdr:colOff>9525</xdr:colOff>
                    <xdr:row>3</xdr:row>
                    <xdr:rowOff>95250</xdr:rowOff>
                  </from>
                  <to>
                    <xdr:col>15</xdr:col>
                    <xdr:colOff>190500</xdr:colOff>
                    <xdr:row>4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3399"/>
  </sheetPr>
  <dimension ref="A1:AJ59"/>
  <sheetViews>
    <sheetView view="pageBreakPreview" zoomScaleNormal="100" zoomScaleSheetLayoutView="100" workbookViewId="0">
      <selection activeCell="J12" sqref="J12"/>
    </sheetView>
  </sheetViews>
  <sheetFormatPr defaultColWidth="9.140625" defaultRowHeight="20.25"/>
  <cols>
    <col min="1" max="9" width="3.7109375" style="71" customWidth="1"/>
    <col min="10" max="13" width="3.42578125" style="71" customWidth="1"/>
    <col min="14" max="14" width="3.7109375" style="71" customWidth="1"/>
    <col min="15" max="21" width="3.42578125" style="71" customWidth="1"/>
    <col min="22" max="22" width="3.7109375" style="71" customWidth="1"/>
    <col min="23" max="28" width="3.42578125" style="71" customWidth="1"/>
    <col min="29" max="31" width="3.7109375" style="71" customWidth="1"/>
    <col min="32" max="256" width="9.140625" style="71"/>
    <col min="257" max="265" width="3.7109375" style="71" customWidth="1"/>
    <col min="266" max="269" width="3.42578125" style="71" customWidth="1"/>
    <col min="270" max="270" width="3.7109375" style="71" customWidth="1"/>
    <col min="271" max="277" width="3.42578125" style="71" customWidth="1"/>
    <col min="278" max="278" width="3.7109375" style="71" customWidth="1"/>
    <col min="279" max="284" width="3.42578125" style="71" customWidth="1"/>
    <col min="285" max="287" width="3.7109375" style="71" customWidth="1"/>
    <col min="288" max="512" width="9.140625" style="71"/>
    <col min="513" max="521" width="3.7109375" style="71" customWidth="1"/>
    <col min="522" max="525" width="3.42578125" style="71" customWidth="1"/>
    <col min="526" max="526" width="3.7109375" style="71" customWidth="1"/>
    <col min="527" max="533" width="3.42578125" style="71" customWidth="1"/>
    <col min="534" max="534" width="3.7109375" style="71" customWidth="1"/>
    <col min="535" max="540" width="3.42578125" style="71" customWidth="1"/>
    <col min="541" max="543" width="3.7109375" style="71" customWidth="1"/>
    <col min="544" max="768" width="9.140625" style="71"/>
    <col min="769" max="777" width="3.7109375" style="71" customWidth="1"/>
    <col min="778" max="781" width="3.42578125" style="71" customWidth="1"/>
    <col min="782" max="782" width="3.7109375" style="71" customWidth="1"/>
    <col min="783" max="789" width="3.42578125" style="71" customWidth="1"/>
    <col min="790" max="790" width="3.7109375" style="71" customWidth="1"/>
    <col min="791" max="796" width="3.42578125" style="71" customWidth="1"/>
    <col min="797" max="799" width="3.7109375" style="71" customWidth="1"/>
    <col min="800" max="1024" width="9.140625" style="71"/>
    <col min="1025" max="1033" width="3.7109375" style="71" customWidth="1"/>
    <col min="1034" max="1037" width="3.42578125" style="71" customWidth="1"/>
    <col min="1038" max="1038" width="3.7109375" style="71" customWidth="1"/>
    <col min="1039" max="1045" width="3.42578125" style="71" customWidth="1"/>
    <col min="1046" max="1046" width="3.7109375" style="71" customWidth="1"/>
    <col min="1047" max="1052" width="3.42578125" style="71" customWidth="1"/>
    <col min="1053" max="1055" width="3.7109375" style="71" customWidth="1"/>
    <col min="1056" max="1280" width="9.140625" style="71"/>
    <col min="1281" max="1289" width="3.7109375" style="71" customWidth="1"/>
    <col min="1290" max="1293" width="3.42578125" style="71" customWidth="1"/>
    <col min="1294" max="1294" width="3.7109375" style="71" customWidth="1"/>
    <col min="1295" max="1301" width="3.42578125" style="71" customWidth="1"/>
    <col min="1302" max="1302" width="3.7109375" style="71" customWidth="1"/>
    <col min="1303" max="1308" width="3.42578125" style="71" customWidth="1"/>
    <col min="1309" max="1311" width="3.7109375" style="71" customWidth="1"/>
    <col min="1312" max="1536" width="9.140625" style="71"/>
    <col min="1537" max="1545" width="3.7109375" style="71" customWidth="1"/>
    <col min="1546" max="1549" width="3.42578125" style="71" customWidth="1"/>
    <col min="1550" max="1550" width="3.7109375" style="71" customWidth="1"/>
    <col min="1551" max="1557" width="3.42578125" style="71" customWidth="1"/>
    <col min="1558" max="1558" width="3.7109375" style="71" customWidth="1"/>
    <col min="1559" max="1564" width="3.42578125" style="71" customWidth="1"/>
    <col min="1565" max="1567" width="3.7109375" style="71" customWidth="1"/>
    <col min="1568" max="1792" width="9.140625" style="71"/>
    <col min="1793" max="1801" width="3.7109375" style="71" customWidth="1"/>
    <col min="1802" max="1805" width="3.42578125" style="71" customWidth="1"/>
    <col min="1806" max="1806" width="3.7109375" style="71" customWidth="1"/>
    <col min="1807" max="1813" width="3.42578125" style="71" customWidth="1"/>
    <col min="1814" max="1814" width="3.7109375" style="71" customWidth="1"/>
    <col min="1815" max="1820" width="3.42578125" style="71" customWidth="1"/>
    <col min="1821" max="1823" width="3.7109375" style="71" customWidth="1"/>
    <col min="1824" max="2048" width="9.140625" style="71"/>
    <col min="2049" max="2057" width="3.7109375" style="71" customWidth="1"/>
    <col min="2058" max="2061" width="3.42578125" style="71" customWidth="1"/>
    <col min="2062" max="2062" width="3.7109375" style="71" customWidth="1"/>
    <col min="2063" max="2069" width="3.42578125" style="71" customWidth="1"/>
    <col min="2070" max="2070" width="3.7109375" style="71" customWidth="1"/>
    <col min="2071" max="2076" width="3.42578125" style="71" customWidth="1"/>
    <col min="2077" max="2079" width="3.7109375" style="71" customWidth="1"/>
    <col min="2080" max="2304" width="9.140625" style="71"/>
    <col min="2305" max="2313" width="3.7109375" style="71" customWidth="1"/>
    <col min="2314" max="2317" width="3.42578125" style="71" customWidth="1"/>
    <col min="2318" max="2318" width="3.7109375" style="71" customWidth="1"/>
    <col min="2319" max="2325" width="3.42578125" style="71" customWidth="1"/>
    <col min="2326" max="2326" width="3.7109375" style="71" customWidth="1"/>
    <col min="2327" max="2332" width="3.42578125" style="71" customWidth="1"/>
    <col min="2333" max="2335" width="3.7109375" style="71" customWidth="1"/>
    <col min="2336" max="2560" width="9.140625" style="71"/>
    <col min="2561" max="2569" width="3.7109375" style="71" customWidth="1"/>
    <col min="2570" max="2573" width="3.42578125" style="71" customWidth="1"/>
    <col min="2574" max="2574" width="3.7109375" style="71" customWidth="1"/>
    <col min="2575" max="2581" width="3.42578125" style="71" customWidth="1"/>
    <col min="2582" max="2582" width="3.7109375" style="71" customWidth="1"/>
    <col min="2583" max="2588" width="3.42578125" style="71" customWidth="1"/>
    <col min="2589" max="2591" width="3.7109375" style="71" customWidth="1"/>
    <col min="2592" max="2816" width="9.140625" style="71"/>
    <col min="2817" max="2825" width="3.7109375" style="71" customWidth="1"/>
    <col min="2826" max="2829" width="3.42578125" style="71" customWidth="1"/>
    <col min="2830" max="2830" width="3.7109375" style="71" customWidth="1"/>
    <col min="2831" max="2837" width="3.42578125" style="71" customWidth="1"/>
    <col min="2838" max="2838" width="3.7109375" style="71" customWidth="1"/>
    <col min="2839" max="2844" width="3.42578125" style="71" customWidth="1"/>
    <col min="2845" max="2847" width="3.7109375" style="71" customWidth="1"/>
    <col min="2848" max="3072" width="9.140625" style="71"/>
    <col min="3073" max="3081" width="3.7109375" style="71" customWidth="1"/>
    <col min="3082" max="3085" width="3.42578125" style="71" customWidth="1"/>
    <col min="3086" max="3086" width="3.7109375" style="71" customWidth="1"/>
    <col min="3087" max="3093" width="3.42578125" style="71" customWidth="1"/>
    <col min="3094" max="3094" width="3.7109375" style="71" customWidth="1"/>
    <col min="3095" max="3100" width="3.42578125" style="71" customWidth="1"/>
    <col min="3101" max="3103" width="3.7109375" style="71" customWidth="1"/>
    <col min="3104" max="3328" width="9.140625" style="71"/>
    <col min="3329" max="3337" width="3.7109375" style="71" customWidth="1"/>
    <col min="3338" max="3341" width="3.42578125" style="71" customWidth="1"/>
    <col min="3342" max="3342" width="3.7109375" style="71" customWidth="1"/>
    <col min="3343" max="3349" width="3.42578125" style="71" customWidth="1"/>
    <col min="3350" max="3350" width="3.7109375" style="71" customWidth="1"/>
    <col min="3351" max="3356" width="3.42578125" style="71" customWidth="1"/>
    <col min="3357" max="3359" width="3.7109375" style="71" customWidth="1"/>
    <col min="3360" max="3584" width="9.140625" style="71"/>
    <col min="3585" max="3593" width="3.7109375" style="71" customWidth="1"/>
    <col min="3594" max="3597" width="3.42578125" style="71" customWidth="1"/>
    <col min="3598" max="3598" width="3.7109375" style="71" customWidth="1"/>
    <col min="3599" max="3605" width="3.42578125" style="71" customWidth="1"/>
    <col min="3606" max="3606" width="3.7109375" style="71" customWidth="1"/>
    <col min="3607" max="3612" width="3.42578125" style="71" customWidth="1"/>
    <col min="3613" max="3615" width="3.7109375" style="71" customWidth="1"/>
    <col min="3616" max="3840" width="9.140625" style="71"/>
    <col min="3841" max="3849" width="3.7109375" style="71" customWidth="1"/>
    <col min="3850" max="3853" width="3.42578125" style="71" customWidth="1"/>
    <col min="3854" max="3854" width="3.7109375" style="71" customWidth="1"/>
    <col min="3855" max="3861" width="3.42578125" style="71" customWidth="1"/>
    <col min="3862" max="3862" width="3.7109375" style="71" customWidth="1"/>
    <col min="3863" max="3868" width="3.42578125" style="71" customWidth="1"/>
    <col min="3869" max="3871" width="3.7109375" style="71" customWidth="1"/>
    <col min="3872" max="4096" width="9.140625" style="71"/>
    <col min="4097" max="4105" width="3.7109375" style="71" customWidth="1"/>
    <col min="4106" max="4109" width="3.42578125" style="71" customWidth="1"/>
    <col min="4110" max="4110" width="3.7109375" style="71" customWidth="1"/>
    <col min="4111" max="4117" width="3.42578125" style="71" customWidth="1"/>
    <col min="4118" max="4118" width="3.7109375" style="71" customWidth="1"/>
    <col min="4119" max="4124" width="3.42578125" style="71" customWidth="1"/>
    <col min="4125" max="4127" width="3.7109375" style="71" customWidth="1"/>
    <col min="4128" max="4352" width="9.140625" style="71"/>
    <col min="4353" max="4361" width="3.7109375" style="71" customWidth="1"/>
    <col min="4362" max="4365" width="3.42578125" style="71" customWidth="1"/>
    <col min="4366" max="4366" width="3.7109375" style="71" customWidth="1"/>
    <col min="4367" max="4373" width="3.42578125" style="71" customWidth="1"/>
    <col min="4374" max="4374" width="3.7109375" style="71" customWidth="1"/>
    <col min="4375" max="4380" width="3.42578125" style="71" customWidth="1"/>
    <col min="4381" max="4383" width="3.7109375" style="71" customWidth="1"/>
    <col min="4384" max="4608" width="9.140625" style="71"/>
    <col min="4609" max="4617" width="3.7109375" style="71" customWidth="1"/>
    <col min="4618" max="4621" width="3.42578125" style="71" customWidth="1"/>
    <col min="4622" max="4622" width="3.7109375" style="71" customWidth="1"/>
    <col min="4623" max="4629" width="3.42578125" style="71" customWidth="1"/>
    <col min="4630" max="4630" width="3.7109375" style="71" customWidth="1"/>
    <col min="4631" max="4636" width="3.42578125" style="71" customWidth="1"/>
    <col min="4637" max="4639" width="3.7109375" style="71" customWidth="1"/>
    <col min="4640" max="4864" width="9.140625" style="71"/>
    <col min="4865" max="4873" width="3.7109375" style="71" customWidth="1"/>
    <col min="4874" max="4877" width="3.42578125" style="71" customWidth="1"/>
    <col min="4878" max="4878" width="3.7109375" style="71" customWidth="1"/>
    <col min="4879" max="4885" width="3.42578125" style="71" customWidth="1"/>
    <col min="4886" max="4886" width="3.7109375" style="71" customWidth="1"/>
    <col min="4887" max="4892" width="3.42578125" style="71" customWidth="1"/>
    <col min="4893" max="4895" width="3.7109375" style="71" customWidth="1"/>
    <col min="4896" max="5120" width="9.140625" style="71"/>
    <col min="5121" max="5129" width="3.7109375" style="71" customWidth="1"/>
    <col min="5130" max="5133" width="3.42578125" style="71" customWidth="1"/>
    <col min="5134" max="5134" width="3.7109375" style="71" customWidth="1"/>
    <col min="5135" max="5141" width="3.42578125" style="71" customWidth="1"/>
    <col min="5142" max="5142" width="3.7109375" style="71" customWidth="1"/>
    <col min="5143" max="5148" width="3.42578125" style="71" customWidth="1"/>
    <col min="5149" max="5151" width="3.7109375" style="71" customWidth="1"/>
    <col min="5152" max="5376" width="9.140625" style="71"/>
    <col min="5377" max="5385" width="3.7109375" style="71" customWidth="1"/>
    <col min="5386" max="5389" width="3.42578125" style="71" customWidth="1"/>
    <col min="5390" max="5390" width="3.7109375" style="71" customWidth="1"/>
    <col min="5391" max="5397" width="3.42578125" style="71" customWidth="1"/>
    <col min="5398" max="5398" width="3.7109375" style="71" customWidth="1"/>
    <col min="5399" max="5404" width="3.42578125" style="71" customWidth="1"/>
    <col min="5405" max="5407" width="3.7109375" style="71" customWidth="1"/>
    <col min="5408" max="5632" width="9.140625" style="71"/>
    <col min="5633" max="5641" width="3.7109375" style="71" customWidth="1"/>
    <col min="5642" max="5645" width="3.42578125" style="71" customWidth="1"/>
    <col min="5646" max="5646" width="3.7109375" style="71" customWidth="1"/>
    <col min="5647" max="5653" width="3.42578125" style="71" customWidth="1"/>
    <col min="5654" max="5654" width="3.7109375" style="71" customWidth="1"/>
    <col min="5655" max="5660" width="3.42578125" style="71" customWidth="1"/>
    <col min="5661" max="5663" width="3.7109375" style="71" customWidth="1"/>
    <col min="5664" max="5888" width="9.140625" style="71"/>
    <col min="5889" max="5897" width="3.7109375" style="71" customWidth="1"/>
    <col min="5898" max="5901" width="3.42578125" style="71" customWidth="1"/>
    <col min="5902" max="5902" width="3.7109375" style="71" customWidth="1"/>
    <col min="5903" max="5909" width="3.42578125" style="71" customWidth="1"/>
    <col min="5910" max="5910" width="3.7109375" style="71" customWidth="1"/>
    <col min="5911" max="5916" width="3.42578125" style="71" customWidth="1"/>
    <col min="5917" max="5919" width="3.7109375" style="71" customWidth="1"/>
    <col min="5920" max="6144" width="9.140625" style="71"/>
    <col min="6145" max="6153" width="3.7109375" style="71" customWidth="1"/>
    <col min="6154" max="6157" width="3.42578125" style="71" customWidth="1"/>
    <col min="6158" max="6158" width="3.7109375" style="71" customWidth="1"/>
    <col min="6159" max="6165" width="3.42578125" style="71" customWidth="1"/>
    <col min="6166" max="6166" width="3.7109375" style="71" customWidth="1"/>
    <col min="6167" max="6172" width="3.42578125" style="71" customWidth="1"/>
    <col min="6173" max="6175" width="3.7109375" style="71" customWidth="1"/>
    <col min="6176" max="6400" width="9.140625" style="71"/>
    <col min="6401" max="6409" width="3.7109375" style="71" customWidth="1"/>
    <col min="6410" max="6413" width="3.42578125" style="71" customWidth="1"/>
    <col min="6414" max="6414" width="3.7109375" style="71" customWidth="1"/>
    <col min="6415" max="6421" width="3.42578125" style="71" customWidth="1"/>
    <col min="6422" max="6422" width="3.7109375" style="71" customWidth="1"/>
    <col min="6423" max="6428" width="3.42578125" style="71" customWidth="1"/>
    <col min="6429" max="6431" width="3.7109375" style="71" customWidth="1"/>
    <col min="6432" max="6656" width="9.140625" style="71"/>
    <col min="6657" max="6665" width="3.7109375" style="71" customWidth="1"/>
    <col min="6666" max="6669" width="3.42578125" style="71" customWidth="1"/>
    <col min="6670" max="6670" width="3.7109375" style="71" customWidth="1"/>
    <col min="6671" max="6677" width="3.42578125" style="71" customWidth="1"/>
    <col min="6678" max="6678" width="3.7109375" style="71" customWidth="1"/>
    <col min="6679" max="6684" width="3.42578125" style="71" customWidth="1"/>
    <col min="6685" max="6687" width="3.7109375" style="71" customWidth="1"/>
    <col min="6688" max="6912" width="9.140625" style="71"/>
    <col min="6913" max="6921" width="3.7109375" style="71" customWidth="1"/>
    <col min="6922" max="6925" width="3.42578125" style="71" customWidth="1"/>
    <col min="6926" max="6926" width="3.7109375" style="71" customWidth="1"/>
    <col min="6927" max="6933" width="3.42578125" style="71" customWidth="1"/>
    <col min="6934" max="6934" width="3.7109375" style="71" customWidth="1"/>
    <col min="6935" max="6940" width="3.42578125" style="71" customWidth="1"/>
    <col min="6941" max="6943" width="3.7109375" style="71" customWidth="1"/>
    <col min="6944" max="7168" width="9.140625" style="71"/>
    <col min="7169" max="7177" width="3.7109375" style="71" customWidth="1"/>
    <col min="7178" max="7181" width="3.42578125" style="71" customWidth="1"/>
    <col min="7182" max="7182" width="3.7109375" style="71" customWidth="1"/>
    <col min="7183" max="7189" width="3.42578125" style="71" customWidth="1"/>
    <col min="7190" max="7190" width="3.7109375" style="71" customWidth="1"/>
    <col min="7191" max="7196" width="3.42578125" style="71" customWidth="1"/>
    <col min="7197" max="7199" width="3.7109375" style="71" customWidth="1"/>
    <col min="7200" max="7424" width="9.140625" style="71"/>
    <col min="7425" max="7433" width="3.7109375" style="71" customWidth="1"/>
    <col min="7434" max="7437" width="3.42578125" style="71" customWidth="1"/>
    <col min="7438" max="7438" width="3.7109375" style="71" customWidth="1"/>
    <col min="7439" max="7445" width="3.42578125" style="71" customWidth="1"/>
    <col min="7446" max="7446" width="3.7109375" style="71" customWidth="1"/>
    <col min="7447" max="7452" width="3.42578125" style="71" customWidth="1"/>
    <col min="7453" max="7455" width="3.7109375" style="71" customWidth="1"/>
    <col min="7456" max="7680" width="9.140625" style="71"/>
    <col min="7681" max="7689" width="3.7109375" style="71" customWidth="1"/>
    <col min="7690" max="7693" width="3.42578125" style="71" customWidth="1"/>
    <col min="7694" max="7694" width="3.7109375" style="71" customWidth="1"/>
    <col min="7695" max="7701" width="3.42578125" style="71" customWidth="1"/>
    <col min="7702" max="7702" width="3.7109375" style="71" customWidth="1"/>
    <col min="7703" max="7708" width="3.42578125" style="71" customWidth="1"/>
    <col min="7709" max="7711" width="3.7109375" style="71" customWidth="1"/>
    <col min="7712" max="7936" width="9.140625" style="71"/>
    <col min="7937" max="7945" width="3.7109375" style="71" customWidth="1"/>
    <col min="7946" max="7949" width="3.42578125" style="71" customWidth="1"/>
    <col min="7950" max="7950" width="3.7109375" style="71" customWidth="1"/>
    <col min="7951" max="7957" width="3.42578125" style="71" customWidth="1"/>
    <col min="7958" max="7958" width="3.7109375" style="71" customWidth="1"/>
    <col min="7959" max="7964" width="3.42578125" style="71" customWidth="1"/>
    <col min="7965" max="7967" width="3.7109375" style="71" customWidth="1"/>
    <col min="7968" max="8192" width="9.140625" style="71"/>
    <col min="8193" max="8201" width="3.7109375" style="71" customWidth="1"/>
    <col min="8202" max="8205" width="3.42578125" style="71" customWidth="1"/>
    <col min="8206" max="8206" width="3.7109375" style="71" customWidth="1"/>
    <col min="8207" max="8213" width="3.42578125" style="71" customWidth="1"/>
    <col min="8214" max="8214" width="3.7109375" style="71" customWidth="1"/>
    <col min="8215" max="8220" width="3.42578125" style="71" customWidth="1"/>
    <col min="8221" max="8223" width="3.7109375" style="71" customWidth="1"/>
    <col min="8224" max="8448" width="9.140625" style="71"/>
    <col min="8449" max="8457" width="3.7109375" style="71" customWidth="1"/>
    <col min="8458" max="8461" width="3.42578125" style="71" customWidth="1"/>
    <col min="8462" max="8462" width="3.7109375" style="71" customWidth="1"/>
    <col min="8463" max="8469" width="3.42578125" style="71" customWidth="1"/>
    <col min="8470" max="8470" width="3.7109375" style="71" customWidth="1"/>
    <col min="8471" max="8476" width="3.42578125" style="71" customWidth="1"/>
    <col min="8477" max="8479" width="3.7109375" style="71" customWidth="1"/>
    <col min="8480" max="8704" width="9.140625" style="71"/>
    <col min="8705" max="8713" width="3.7109375" style="71" customWidth="1"/>
    <col min="8714" max="8717" width="3.42578125" style="71" customWidth="1"/>
    <col min="8718" max="8718" width="3.7109375" style="71" customWidth="1"/>
    <col min="8719" max="8725" width="3.42578125" style="71" customWidth="1"/>
    <col min="8726" max="8726" width="3.7109375" style="71" customWidth="1"/>
    <col min="8727" max="8732" width="3.42578125" style="71" customWidth="1"/>
    <col min="8733" max="8735" width="3.7109375" style="71" customWidth="1"/>
    <col min="8736" max="8960" width="9.140625" style="71"/>
    <col min="8961" max="8969" width="3.7109375" style="71" customWidth="1"/>
    <col min="8970" max="8973" width="3.42578125" style="71" customWidth="1"/>
    <col min="8974" max="8974" width="3.7109375" style="71" customWidth="1"/>
    <col min="8975" max="8981" width="3.42578125" style="71" customWidth="1"/>
    <col min="8982" max="8982" width="3.7109375" style="71" customWidth="1"/>
    <col min="8983" max="8988" width="3.42578125" style="71" customWidth="1"/>
    <col min="8989" max="8991" width="3.7109375" style="71" customWidth="1"/>
    <col min="8992" max="9216" width="9.140625" style="71"/>
    <col min="9217" max="9225" width="3.7109375" style="71" customWidth="1"/>
    <col min="9226" max="9229" width="3.42578125" style="71" customWidth="1"/>
    <col min="9230" max="9230" width="3.7109375" style="71" customWidth="1"/>
    <col min="9231" max="9237" width="3.42578125" style="71" customWidth="1"/>
    <col min="9238" max="9238" width="3.7109375" style="71" customWidth="1"/>
    <col min="9239" max="9244" width="3.42578125" style="71" customWidth="1"/>
    <col min="9245" max="9247" width="3.7109375" style="71" customWidth="1"/>
    <col min="9248" max="9472" width="9.140625" style="71"/>
    <col min="9473" max="9481" width="3.7109375" style="71" customWidth="1"/>
    <col min="9482" max="9485" width="3.42578125" style="71" customWidth="1"/>
    <col min="9486" max="9486" width="3.7109375" style="71" customWidth="1"/>
    <col min="9487" max="9493" width="3.42578125" style="71" customWidth="1"/>
    <col min="9494" max="9494" width="3.7109375" style="71" customWidth="1"/>
    <col min="9495" max="9500" width="3.42578125" style="71" customWidth="1"/>
    <col min="9501" max="9503" width="3.7109375" style="71" customWidth="1"/>
    <col min="9504" max="9728" width="9.140625" style="71"/>
    <col min="9729" max="9737" width="3.7109375" style="71" customWidth="1"/>
    <col min="9738" max="9741" width="3.42578125" style="71" customWidth="1"/>
    <col min="9742" max="9742" width="3.7109375" style="71" customWidth="1"/>
    <col min="9743" max="9749" width="3.42578125" style="71" customWidth="1"/>
    <col min="9750" max="9750" width="3.7109375" style="71" customWidth="1"/>
    <col min="9751" max="9756" width="3.42578125" style="71" customWidth="1"/>
    <col min="9757" max="9759" width="3.7109375" style="71" customWidth="1"/>
    <col min="9760" max="9984" width="9.140625" style="71"/>
    <col min="9985" max="9993" width="3.7109375" style="71" customWidth="1"/>
    <col min="9994" max="9997" width="3.42578125" style="71" customWidth="1"/>
    <col min="9998" max="9998" width="3.7109375" style="71" customWidth="1"/>
    <col min="9999" max="10005" width="3.42578125" style="71" customWidth="1"/>
    <col min="10006" max="10006" width="3.7109375" style="71" customWidth="1"/>
    <col min="10007" max="10012" width="3.42578125" style="71" customWidth="1"/>
    <col min="10013" max="10015" width="3.7109375" style="71" customWidth="1"/>
    <col min="10016" max="10240" width="9.140625" style="71"/>
    <col min="10241" max="10249" width="3.7109375" style="71" customWidth="1"/>
    <col min="10250" max="10253" width="3.42578125" style="71" customWidth="1"/>
    <col min="10254" max="10254" width="3.7109375" style="71" customWidth="1"/>
    <col min="10255" max="10261" width="3.42578125" style="71" customWidth="1"/>
    <col min="10262" max="10262" width="3.7109375" style="71" customWidth="1"/>
    <col min="10263" max="10268" width="3.42578125" style="71" customWidth="1"/>
    <col min="10269" max="10271" width="3.7109375" style="71" customWidth="1"/>
    <col min="10272" max="10496" width="9.140625" style="71"/>
    <col min="10497" max="10505" width="3.7109375" style="71" customWidth="1"/>
    <col min="10506" max="10509" width="3.42578125" style="71" customWidth="1"/>
    <col min="10510" max="10510" width="3.7109375" style="71" customWidth="1"/>
    <col min="10511" max="10517" width="3.42578125" style="71" customWidth="1"/>
    <col min="10518" max="10518" width="3.7109375" style="71" customWidth="1"/>
    <col min="10519" max="10524" width="3.42578125" style="71" customWidth="1"/>
    <col min="10525" max="10527" width="3.7109375" style="71" customWidth="1"/>
    <col min="10528" max="10752" width="9.140625" style="71"/>
    <col min="10753" max="10761" width="3.7109375" style="71" customWidth="1"/>
    <col min="10762" max="10765" width="3.42578125" style="71" customWidth="1"/>
    <col min="10766" max="10766" width="3.7109375" style="71" customWidth="1"/>
    <col min="10767" max="10773" width="3.42578125" style="71" customWidth="1"/>
    <col min="10774" max="10774" width="3.7109375" style="71" customWidth="1"/>
    <col min="10775" max="10780" width="3.42578125" style="71" customWidth="1"/>
    <col min="10781" max="10783" width="3.7109375" style="71" customWidth="1"/>
    <col min="10784" max="11008" width="9.140625" style="71"/>
    <col min="11009" max="11017" width="3.7109375" style="71" customWidth="1"/>
    <col min="11018" max="11021" width="3.42578125" style="71" customWidth="1"/>
    <col min="11022" max="11022" width="3.7109375" style="71" customWidth="1"/>
    <col min="11023" max="11029" width="3.42578125" style="71" customWidth="1"/>
    <col min="11030" max="11030" width="3.7109375" style="71" customWidth="1"/>
    <col min="11031" max="11036" width="3.42578125" style="71" customWidth="1"/>
    <col min="11037" max="11039" width="3.7109375" style="71" customWidth="1"/>
    <col min="11040" max="11264" width="9.140625" style="71"/>
    <col min="11265" max="11273" width="3.7109375" style="71" customWidth="1"/>
    <col min="11274" max="11277" width="3.42578125" style="71" customWidth="1"/>
    <col min="11278" max="11278" width="3.7109375" style="71" customWidth="1"/>
    <col min="11279" max="11285" width="3.42578125" style="71" customWidth="1"/>
    <col min="11286" max="11286" width="3.7109375" style="71" customWidth="1"/>
    <col min="11287" max="11292" width="3.42578125" style="71" customWidth="1"/>
    <col min="11293" max="11295" width="3.7109375" style="71" customWidth="1"/>
    <col min="11296" max="11520" width="9.140625" style="71"/>
    <col min="11521" max="11529" width="3.7109375" style="71" customWidth="1"/>
    <col min="11530" max="11533" width="3.42578125" style="71" customWidth="1"/>
    <col min="11534" max="11534" width="3.7109375" style="71" customWidth="1"/>
    <col min="11535" max="11541" width="3.42578125" style="71" customWidth="1"/>
    <col min="11542" max="11542" width="3.7109375" style="71" customWidth="1"/>
    <col min="11543" max="11548" width="3.42578125" style="71" customWidth="1"/>
    <col min="11549" max="11551" width="3.7109375" style="71" customWidth="1"/>
    <col min="11552" max="11776" width="9.140625" style="71"/>
    <col min="11777" max="11785" width="3.7109375" style="71" customWidth="1"/>
    <col min="11786" max="11789" width="3.42578125" style="71" customWidth="1"/>
    <col min="11790" max="11790" width="3.7109375" style="71" customWidth="1"/>
    <col min="11791" max="11797" width="3.42578125" style="71" customWidth="1"/>
    <col min="11798" max="11798" width="3.7109375" style="71" customWidth="1"/>
    <col min="11799" max="11804" width="3.42578125" style="71" customWidth="1"/>
    <col min="11805" max="11807" width="3.7109375" style="71" customWidth="1"/>
    <col min="11808" max="12032" width="9.140625" style="71"/>
    <col min="12033" max="12041" width="3.7109375" style="71" customWidth="1"/>
    <col min="12042" max="12045" width="3.42578125" style="71" customWidth="1"/>
    <col min="12046" max="12046" width="3.7109375" style="71" customWidth="1"/>
    <col min="12047" max="12053" width="3.42578125" style="71" customWidth="1"/>
    <col min="12054" max="12054" width="3.7109375" style="71" customWidth="1"/>
    <col min="12055" max="12060" width="3.42578125" style="71" customWidth="1"/>
    <col min="12061" max="12063" width="3.7109375" style="71" customWidth="1"/>
    <col min="12064" max="12288" width="9.140625" style="71"/>
    <col min="12289" max="12297" width="3.7109375" style="71" customWidth="1"/>
    <col min="12298" max="12301" width="3.42578125" style="71" customWidth="1"/>
    <col min="12302" max="12302" width="3.7109375" style="71" customWidth="1"/>
    <col min="12303" max="12309" width="3.42578125" style="71" customWidth="1"/>
    <col min="12310" max="12310" width="3.7109375" style="71" customWidth="1"/>
    <col min="12311" max="12316" width="3.42578125" style="71" customWidth="1"/>
    <col min="12317" max="12319" width="3.7109375" style="71" customWidth="1"/>
    <col min="12320" max="12544" width="9.140625" style="71"/>
    <col min="12545" max="12553" width="3.7109375" style="71" customWidth="1"/>
    <col min="12554" max="12557" width="3.42578125" style="71" customWidth="1"/>
    <col min="12558" max="12558" width="3.7109375" style="71" customWidth="1"/>
    <col min="12559" max="12565" width="3.42578125" style="71" customWidth="1"/>
    <col min="12566" max="12566" width="3.7109375" style="71" customWidth="1"/>
    <col min="12567" max="12572" width="3.42578125" style="71" customWidth="1"/>
    <col min="12573" max="12575" width="3.7109375" style="71" customWidth="1"/>
    <col min="12576" max="12800" width="9.140625" style="71"/>
    <col min="12801" max="12809" width="3.7109375" style="71" customWidth="1"/>
    <col min="12810" max="12813" width="3.42578125" style="71" customWidth="1"/>
    <col min="12814" max="12814" width="3.7109375" style="71" customWidth="1"/>
    <col min="12815" max="12821" width="3.42578125" style="71" customWidth="1"/>
    <col min="12822" max="12822" width="3.7109375" style="71" customWidth="1"/>
    <col min="12823" max="12828" width="3.42578125" style="71" customWidth="1"/>
    <col min="12829" max="12831" width="3.7109375" style="71" customWidth="1"/>
    <col min="12832" max="13056" width="9.140625" style="71"/>
    <col min="13057" max="13065" width="3.7109375" style="71" customWidth="1"/>
    <col min="13066" max="13069" width="3.42578125" style="71" customWidth="1"/>
    <col min="13070" max="13070" width="3.7109375" style="71" customWidth="1"/>
    <col min="13071" max="13077" width="3.42578125" style="71" customWidth="1"/>
    <col min="13078" max="13078" width="3.7109375" style="71" customWidth="1"/>
    <col min="13079" max="13084" width="3.42578125" style="71" customWidth="1"/>
    <col min="13085" max="13087" width="3.7109375" style="71" customWidth="1"/>
    <col min="13088" max="13312" width="9.140625" style="71"/>
    <col min="13313" max="13321" width="3.7109375" style="71" customWidth="1"/>
    <col min="13322" max="13325" width="3.42578125" style="71" customWidth="1"/>
    <col min="13326" max="13326" width="3.7109375" style="71" customWidth="1"/>
    <col min="13327" max="13333" width="3.42578125" style="71" customWidth="1"/>
    <col min="13334" max="13334" width="3.7109375" style="71" customWidth="1"/>
    <col min="13335" max="13340" width="3.42578125" style="71" customWidth="1"/>
    <col min="13341" max="13343" width="3.7109375" style="71" customWidth="1"/>
    <col min="13344" max="13568" width="9.140625" style="71"/>
    <col min="13569" max="13577" width="3.7109375" style="71" customWidth="1"/>
    <col min="13578" max="13581" width="3.42578125" style="71" customWidth="1"/>
    <col min="13582" max="13582" width="3.7109375" style="71" customWidth="1"/>
    <col min="13583" max="13589" width="3.42578125" style="71" customWidth="1"/>
    <col min="13590" max="13590" width="3.7109375" style="71" customWidth="1"/>
    <col min="13591" max="13596" width="3.42578125" style="71" customWidth="1"/>
    <col min="13597" max="13599" width="3.7109375" style="71" customWidth="1"/>
    <col min="13600" max="13824" width="9.140625" style="71"/>
    <col min="13825" max="13833" width="3.7109375" style="71" customWidth="1"/>
    <col min="13834" max="13837" width="3.42578125" style="71" customWidth="1"/>
    <col min="13838" max="13838" width="3.7109375" style="71" customWidth="1"/>
    <col min="13839" max="13845" width="3.42578125" style="71" customWidth="1"/>
    <col min="13846" max="13846" width="3.7109375" style="71" customWidth="1"/>
    <col min="13847" max="13852" width="3.42578125" style="71" customWidth="1"/>
    <col min="13853" max="13855" width="3.7109375" style="71" customWidth="1"/>
    <col min="13856" max="14080" width="9.140625" style="71"/>
    <col min="14081" max="14089" width="3.7109375" style="71" customWidth="1"/>
    <col min="14090" max="14093" width="3.42578125" style="71" customWidth="1"/>
    <col min="14094" max="14094" width="3.7109375" style="71" customWidth="1"/>
    <col min="14095" max="14101" width="3.42578125" style="71" customWidth="1"/>
    <col min="14102" max="14102" width="3.7109375" style="71" customWidth="1"/>
    <col min="14103" max="14108" width="3.42578125" style="71" customWidth="1"/>
    <col min="14109" max="14111" width="3.7109375" style="71" customWidth="1"/>
    <col min="14112" max="14336" width="9.140625" style="71"/>
    <col min="14337" max="14345" width="3.7109375" style="71" customWidth="1"/>
    <col min="14346" max="14349" width="3.42578125" style="71" customWidth="1"/>
    <col min="14350" max="14350" width="3.7109375" style="71" customWidth="1"/>
    <col min="14351" max="14357" width="3.42578125" style="71" customWidth="1"/>
    <col min="14358" max="14358" width="3.7109375" style="71" customWidth="1"/>
    <col min="14359" max="14364" width="3.42578125" style="71" customWidth="1"/>
    <col min="14365" max="14367" width="3.7109375" style="71" customWidth="1"/>
    <col min="14368" max="14592" width="9.140625" style="71"/>
    <col min="14593" max="14601" width="3.7109375" style="71" customWidth="1"/>
    <col min="14602" max="14605" width="3.42578125" style="71" customWidth="1"/>
    <col min="14606" max="14606" width="3.7109375" style="71" customWidth="1"/>
    <col min="14607" max="14613" width="3.42578125" style="71" customWidth="1"/>
    <col min="14614" max="14614" width="3.7109375" style="71" customWidth="1"/>
    <col min="14615" max="14620" width="3.42578125" style="71" customWidth="1"/>
    <col min="14621" max="14623" width="3.7109375" style="71" customWidth="1"/>
    <col min="14624" max="14848" width="9.140625" style="71"/>
    <col min="14849" max="14857" width="3.7109375" style="71" customWidth="1"/>
    <col min="14858" max="14861" width="3.42578125" style="71" customWidth="1"/>
    <col min="14862" max="14862" width="3.7109375" style="71" customWidth="1"/>
    <col min="14863" max="14869" width="3.42578125" style="71" customWidth="1"/>
    <col min="14870" max="14870" width="3.7109375" style="71" customWidth="1"/>
    <col min="14871" max="14876" width="3.42578125" style="71" customWidth="1"/>
    <col min="14877" max="14879" width="3.7109375" style="71" customWidth="1"/>
    <col min="14880" max="15104" width="9.140625" style="71"/>
    <col min="15105" max="15113" width="3.7109375" style="71" customWidth="1"/>
    <col min="15114" max="15117" width="3.42578125" style="71" customWidth="1"/>
    <col min="15118" max="15118" width="3.7109375" style="71" customWidth="1"/>
    <col min="15119" max="15125" width="3.42578125" style="71" customWidth="1"/>
    <col min="15126" max="15126" width="3.7109375" style="71" customWidth="1"/>
    <col min="15127" max="15132" width="3.42578125" style="71" customWidth="1"/>
    <col min="15133" max="15135" width="3.7109375" style="71" customWidth="1"/>
    <col min="15136" max="15360" width="9.140625" style="71"/>
    <col min="15361" max="15369" width="3.7109375" style="71" customWidth="1"/>
    <col min="15370" max="15373" width="3.42578125" style="71" customWidth="1"/>
    <col min="15374" max="15374" width="3.7109375" style="71" customWidth="1"/>
    <col min="15375" max="15381" width="3.42578125" style="71" customWidth="1"/>
    <col min="15382" max="15382" width="3.7109375" style="71" customWidth="1"/>
    <col min="15383" max="15388" width="3.42578125" style="71" customWidth="1"/>
    <col min="15389" max="15391" width="3.7109375" style="71" customWidth="1"/>
    <col min="15392" max="15616" width="9.140625" style="71"/>
    <col min="15617" max="15625" width="3.7109375" style="71" customWidth="1"/>
    <col min="15626" max="15629" width="3.42578125" style="71" customWidth="1"/>
    <col min="15630" max="15630" width="3.7109375" style="71" customWidth="1"/>
    <col min="15631" max="15637" width="3.42578125" style="71" customWidth="1"/>
    <col min="15638" max="15638" width="3.7109375" style="71" customWidth="1"/>
    <col min="15639" max="15644" width="3.42578125" style="71" customWidth="1"/>
    <col min="15645" max="15647" width="3.7109375" style="71" customWidth="1"/>
    <col min="15648" max="15872" width="9.140625" style="71"/>
    <col min="15873" max="15881" width="3.7109375" style="71" customWidth="1"/>
    <col min="15882" max="15885" width="3.42578125" style="71" customWidth="1"/>
    <col min="15886" max="15886" width="3.7109375" style="71" customWidth="1"/>
    <col min="15887" max="15893" width="3.42578125" style="71" customWidth="1"/>
    <col min="15894" max="15894" width="3.7109375" style="71" customWidth="1"/>
    <col min="15895" max="15900" width="3.42578125" style="71" customWidth="1"/>
    <col min="15901" max="15903" width="3.7109375" style="71" customWidth="1"/>
    <col min="15904" max="16128" width="9.140625" style="71"/>
    <col min="16129" max="16137" width="3.7109375" style="71" customWidth="1"/>
    <col min="16138" max="16141" width="3.42578125" style="71" customWidth="1"/>
    <col min="16142" max="16142" width="3.7109375" style="71" customWidth="1"/>
    <col min="16143" max="16149" width="3.42578125" style="71" customWidth="1"/>
    <col min="16150" max="16150" width="3.7109375" style="71" customWidth="1"/>
    <col min="16151" max="16156" width="3.42578125" style="71" customWidth="1"/>
    <col min="16157" max="16159" width="3.7109375" style="71" customWidth="1"/>
    <col min="16160" max="16384" width="9.140625" style="71"/>
  </cols>
  <sheetData>
    <row r="1" spans="1:30" ht="13.5" customHeight="1"/>
    <row r="2" spans="1:30" ht="14.1" customHeight="1"/>
    <row r="3" spans="1:30" ht="35.450000000000003" customHeight="1">
      <c r="A3" s="373" t="s">
        <v>62</v>
      </c>
      <c r="B3" s="373"/>
      <c r="C3" s="373"/>
      <c r="D3" s="373"/>
      <c r="E3" s="373"/>
      <c r="F3" s="373"/>
      <c r="G3" s="373"/>
      <c r="H3" s="373"/>
      <c r="I3" s="373"/>
      <c r="J3" s="373"/>
      <c r="K3" s="373"/>
      <c r="L3" s="373"/>
      <c r="M3" s="373"/>
      <c r="N3" s="373"/>
      <c r="O3" s="373"/>
      <c r="P3" s="373"/>
      <c r="Q3" s="373"/>
      <c r="R3" s="373"/>
      <c r="S3" s="373"/>
      <c r="T3" s="373"/>
      <c r="U3" s="373"/>
      <c r="V3" s="373"/>
      <c r="W3" s="373"/>
      <c r="X3" s="373"/>
      <c r="Y3" s="373"/>
      <c r="Z3" s="373"/>
      <c r="AA3" s="373"/>
      <c r="AB3" s="373"/>
      <c r="AC3" s="373"/>
      <c r="AD3" s="373"/>
    </row>
    <row r="4" spans="1:30" s="73" customFormat="1" ht="20.100000000000001" customHeigh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</row>
    <row r="5" spans="1:30" s="73" customFormat="1" ht="24" customHeight="1">
      <c r="A5" s="74"/>
      <c r="B5" s="74"/>
      <c r="C5" s="231" t="s">
        <v>63</v>
      </c>
      <c r="D5" s="231"/>
      <c r="E5" s="232"/>
      <c r="F5" s="231"/>
      <c r="G5" s="232"/>
      <c r="H5" s="232"/>
      <c r="I5" s="233" t="s">
        <v>52</v>
      </c>
      <c r="J5" s="234" t="str">
        <f>'Data Record(50)'!Q1</f>
        <v>SPR16010009</v>
      </c>
      <c r="K5" s="235"/>
      <c r="L5" s="235"/>
      <c r="M5" s="234"/>
      <c r="N5" s="234"/>
      <c r="O5" s="234"/>
      <c r="P5" s="234"/>
      <c r="Q5" s="234"/>
      <c r="R5" s="235"/>
      <c r="S5" s="235"/>
      <c r="T5" s="235"/>
      <c r="U5" s="235"/>
      <c r="V5" s="235"/>
      <c r="W5" s="235"/>
      <c r="Z5" s="268" t="s">
        <v>146</v>
      </c>
    </row>
    <row r="6" spans="1:30" s="73" customFormat="1" ht="24" customHeight="1">
      <c r="A6" s="74"/>
      <c r="B6" s="74"/>
      <c r="C6" s="232"/>
      <c r="D6" s="232"/>
      <c r="E6" s="232"/>
      <c r="F6" s="231"/>
      <c r="G6" s="236"/>
      <c r="H6" s="236"/>
      <c r="I6" s="231"/>
      <c r="J6" s="234"/>
      <c r="K6" s="235"/>
      <c r="L6" s="235"/>
      <c r="M6" s="234"/>
      <c r="N6" s="234"/>
      <c r="O6" s="234"/>
      <c r="P6" s="234"/>
      <c r="Q6" s="234"/>
      <c r="R6" s="235"/>
      <c r="S6" s="235"/>
      <c r="T6" s="235"/>
      <c r="U6" s="235"/>
      <c r="V6" s="235"/>
      <c r="W6" s="235"/>
      <c r="X6" s="235"/>
    </row>
    <row r="7" spans="1:30" s="73" customFormat="1" ht="24" customHeight="1">
      <c r="A7" s="74"/>
      <c r="B7" s="74"/>
      <c r="C7" s="237" t="s">
        <v>64</v>
      </c>
      <c r="D7" s="237"/>
      <c r="E7" s="232"/>
      <c r="F7" s="232"/>
      <c r="G7" s="232"/>
      <c r="H7" s="232"/>
      <c r="I7" s="233" t="s">
        <v>52</v>
      </c>
      <c r="J7" s="238" t="str">
        <f>'Data Record(50)'!G5</f>
        <v>SP</v>
      </c>
      <c r="K7" s="235"/>
      <c r="L7" s="235"/>
      <c r="M7" s="239"/>
      <c r="N7" s="239"/>
      <c r="O7" s="239"/>
      <c r="P7" s="239"/>
      <c r="Q7" s="239"/>
      <c r="R7" s="239"/>
      <c r="S7" s="239"/>
      <c r="T7" s="239"/>
      <c r="U7" s="239"/>
      <c r="V7" s="240"/>
      <c r="W7" s="240"/>
      <c r="X7" s="240"/>
      <c r="Y7" s="86"/>
      <c r="Z7" s="86"/>
      <c r="AA7" s="86"/>
    </row>
    <row r="8" spans="1:30" s="73" customFormat="1" ht="24" customHeight="1">
      <c r="A8" s="74"/>
      <c r="B8" s="74"/>
      <c r="C8" s="232"/>
      <c r="D8" s="237"/>
      <c r="E8" s="237"/>
      <c r="F8" s="232"/>
      <c r="G8" s="232"/>
      <c r="H8" s="232"/>
      <c r="I8" s="233"/>
      <c r="J8" s="241"/>
      <c r="K8" s="235"/>
      <c r="L8" s="238"/>
      <c r="M8" s="242"/>
      <c r="N8" s="242"/>
      <c r="O8" s="239"/>
      <c r="P8" s="239"/>
      <c r="Q8" s="239"/>
      <c r="R8" s="239"/>
      <c r="S8" s="239"/>
      <c r="T8" s="239"/>
      <c r="U8" s="239"/>
      <c r="V8" s="239"/>
      <c r="W8" s="240"/>
      <c r="X8" s="240"/>
      <c r="Y8" s="85"/>
      <c r="Z8" s="85"/>
      <c r="AA8" s="85"/>
    </row>
    <row r="9" spans="1:30" s="73" customFormat="1" ht="24" customHeight="1">
      <c r="A9" s="74"/>
      <c r="B9" s="74"/>
      <c r="C9" s="76"/>
      <c r="D9" s="81"/>
      <c r="E9" s="81"/>
      <c r="F9" s="76"/>
      <c r="G9" s="76"/>
      <c r="H9" s="76"/>
      <c r="I9" s="76"/>
      <c r="J9" s="82"/>
      <c r="L9" s="82"/>
      <c r="M9" s="87"/>
      <c r="N9" s="87"/>
      <c r="O9" s="83"/>
      <c r="P9" s="83"/>
      <c r="Q9" s="83"/>
      <c r="R9" s="83"/>
      <c r="S9" s="83"/>
      <c r="T9" s="83"/>
      <c r="U9" s="83"/>
      <c r="V9" s="83"/>
      <c r="W9" s="84"/>
      <c r="X9" s="85"/>
      <c r="Y9" s="85"/>
      <c r="Z9" s="85"/>
      <c r="AA9" s="85"/>
    </row>
    <row r="10" spans="1:30" s="86" customFormat="1" ht="15" customHeight="1">
      <c r="A10" s="88"/>
      <c r="B10" s="88"/>
      <c r="C10" s="89"/>
      <c r="D10" s="89"/>
      <c r="E10" s="89"/>
      <c r="F10" s="89"/>
      <c r="G10" s="89"/>
      <c r="H10" s="90"/>
      <c r="I10" s="89"/>
      <c r="J10" s="91"/>
      <c r="K10" s="91"/>
      <c r="L10" s="91"/>
      <c r="M10" s="91"/>
      <c r="N10" s="91"/>
      <c r="O10" s="91"/>
      <c r="P10" s="91"/>
      <c r="Q10" s="91"/>
      <c r="R10" s="91"/>
      <c r="S10" s="91"/>
      <c r="T10" s="91"/>
      <c r="U10" s="92"/>
      <c r="V10" s="92"/>
      <c r="W10" s="91"/>
      <c r="X10" s="243"/>
      <c r="Y10" s="244"/>
      <c r="Z10" s="244"/>
      <c r="AA10" s="244"/>
      <c r="AB10" s="259"/>
      <c r="AC10" s="259"/>
    </row>
    <row r="11" spans="1:30" s="73" customFormat="1" ht="15" customHeight="1">
      <c r="A11" s="74"/>
      <c r="B11" s="74"/>
      <c r="C11" s="81"/>
      <c r="D11" s="81"/>
      <c r="E11" s="81"/>
      <c r="F11" s="81"/>
      <c r="G11" s="81"/>
      <c r="H11" s="94"/>
      <c r="I11" s="95"/>
      <c r="J11" s="84"/>
      <c r="K11" s="87"/>
      <c r="L11" s="83"/>
      <c r="M11" s="83"/>
      <c r="N11" s="83"/>
      <c r="O11" s="83"/>
      <c r="P11" s="83"/>
      <c r="Q11" s="83"/>
      <c r="R11" s="83"/>
      <c r="S11" s="83"/>
      <c r="T11" s="83"/>
      <c r="U11" s="84"/>
      <c r="V11" s="84"/>
      <c r="W11" s="78"/>
      <c r="Y11" s="96"/>
      <c r="Z11" s="96"/>
      <c r="AA11" s="96"/>
    </row>
    <row r="12" spans="1:30" s="73" customFormat="1" ht="24" customHeight="1">
      <c r="A12" s="74"/>
      <c r="B12" s="74"/>
      <c r="C12" s="237" t="s">
        <v>65</v>
      </c>
      <c r="D12" s="81"/>
      <c r="E12" s="81"/>
      <c r="F12" s="81"/>
      <c r="G12" s="76"/>
      <c r="H12" s="76"/>
      <c r="I12" s="94" t="s">
        <v>52</v>
      </c>
      <c r="J12" s="238" t="str">
        <f>'Data Record(50)'!G6</f>
        <v>Liquid Bath</v>
      </c>
      <c r="K12" s="235"/>
      <c r="L12" s="238"/>
      <c r="M12" s="79"/>
      <c r="N12" s="79"/>
      <c r="P12" s="79"/>
      <c r="Q12" s="82"/>
      <c r="R12" s="82"/>
      <c r="S12" s="82"/>
      <c r="T12" s="82"/>
      <c r="U12" s="82"/>
      <c r="V12" s="82"/>
      <c r="W12" s="82"/>
      <c r="X12" s="97"/>
      <c r="Y12" s="97"/>
      <c r="Z12" s="97"/>
      <c r="AA12" s="97"/>
    </row>
    <row r="13" spans="1:30" s="73" customFormat="1" ht="24" customHeight="1">
      <c r="A13" s="74"/>
      <c r="B13" s="74"/>
      <c r="C13" s="245" t="s">
        <v>66</v>
      </c>
      <c r="D13" s="81"/>
      <c r="E13" s="81"/>
      <c r="F13" s="81"/>
      <c r="G13" s="76"/>
      <c r="H13" s="76"/>
      <c r="I13" s="94" t="s">
        <v>52</v>
      </c>
      <c r="J13" s="238" t="str">
        <f>'Data Record(50)'!S6</f>
        <v>OKOKOK</v>
      </c>
      <c r="K13" s="235"/>
      <c r="L13" s="238"/>
      <c r="M13" s="79"/>
      <c r="N13" s="79"/>
      <c r="P13" s="79"/>
      <c r="Q13" s="82"/>
      <c r="R13" s="82"/>
      <c r="S13" s="79"/>
      <c r="T13" s="79"/>
      <c r="U13" s="79"/>
      <c r="V13" s="79"/>
      <c r="W13" s="79"/>
    </row>
    <row r="14" spans="1:30" s="73" customFormat="1" ht="24" customHeight="1">
      <c r="A14" s="74"/>
      <c r="B14" s="74"/>
      <c r="C14" s="237" t="s">
        <v>67</v>
      </c>
      <c r="D14" s="81"/>
      <c r="E14" s="81"/>
      <c r="F14" s="81"/>
      <c r="G14" s="76"/>
      <c r="H14" s="76"/>
      <c r="I14" s="94" t="s">
        <v>52</v>
      </c>
      <c r="J14" s="246" t="str">
        <f>'Data Record(50)'!AA6</f>
        <v>TE-01</v>
      </c>
      <c r="K14" s="238"/>
      <c r="L14" s="238"/>
      <c r="M14" s="79"/>
      <c r="N14" s="79"/>
      <c r="P14" s="79"/>
      <c r="Q14" s="82"/>
      <c r="R14" s="82"/>
      <c r="S14" s="82"/>
      <c r="T14" s="82"/>
      <c r="U14" s="82"/>
      <c r="V14" s="81"/>
      <c r="W14" s="79"/>
      <c r="X14" s="97"/>
    </row>
    <row r="15" spans="1:30" s="73" customFormat="1" ht="24" customHeight="1">
      <c r="A15" s="74"/>
      <c r="B15" s="74"/>
      <c r="C15" s="237" t="s">
        <v>68</v>
      </c>
      <c r="D15" s="81"/>
      <c r="E15" s="81"/>
      <c r="F15" s="81"/>
      <c r="G15" s="76"/>
      <c r="H15" s="76"/>
      <c r="I15" s="94" t="s">
        <v>52</v>
      </c>
      <c r="J15" s="375">
        <f>'Data Record(50)'!D7</f>
        <v>987654</v>
      </c>
      <c r="K15" s="375"/>
      <c r="L15" s="375"/>
      <c r="M15" s="247"/>
      <c r="N15" s="247"/>
      <c r="P15" s="79"/>
      <c r="Q15" s="79"/>
      <c r="R15" s="82"/>
      <c r="S15" s="79"/>
      <c r="T15" s="79"/>
      <c r="U15" s="79"/>
      <c r="V15" s="79"/>
      <c r="W15" s="79"/>
    </row>
    <row r="16" spans="1:30" s="73" customFormat="1" ht="24" customHeight="1">
      <c r="A16" s="74"/>
      <c r="B16" s="74"/>
      <c r="C16" s="237" t="s">
        <v>69</v>
      </c>
      <c r="D16" s="81"/>
      <c r="E16" s="81"/>
      <c r="F16" s="81"/>
      <c r="G16" s="76"/>
      <c r="H16" s="76"/>
      <c r="I16" s="94" t="s">
        <v>52</v>
      </c>
      <c r="J16" s="248" t="str">
        <f>'Data Record(50)'!M7</f>
        <v>TT-1</v>
      </c>
      <c r="K16" s="238"/>
      <c r="L16" s="249"/>
      <c r="M16" s="79"/>
      <c r="N16" s="79"/>
      <c r="P16" s="79"/>
      <c r="Q16" s="79"/>
      <c r="R16" s="82"/>
      <c r="S16" s="82"/>
      <c r="T16" s="82"/>
      <c r="U16" s="82"/>
      <c r="V16" s="98"/>
      <c r="W16" s="79"/>
      <c r="X16" s="97"/>
    </row>
    <row r="17" spans="1:36" s="73" customFormat="1" ht="18.95" customHeight="1">
      <c r="A17" s="74"/>
      <c r="B17" s="74"/>
      <c r="C17" s="81"/>
      <c r="D17" s="81"/>
      <c r="E17" s="81"/>
      <c r="F17" s="81"/>
      <c r="G17" s="76"/>
      <c r="H17" s="76"/>
      <c r="I17" s="98"/>
      <c r="J17" s="229"/>
      <c r="K17" s="79"/>
      <c r="L17" s="79"/>
      <c r="M17" s="82"/>
      <c r="N17" s="82"/>
      <c r="P17" s="79"/>
      <c r="Q17" s="82"/>
      <c r="R17" s="82"/>
      <c r="S17" s="82"/>
      <c r="T17" s="98"/>
      <c r="U17" s="79"/>
      <c r="V17" s="82"/>
      <c r="W17" s="79"/>
    </row>
    <row r="18" spans="1:36" s="73" customFormat="1" ht="24" customHeight="1">
      <c r="A18" s="74"/>
      <c r="B18" s="74"/>
      <c r="C18" s="237" t="s">
        <v>73</v>
      </c>
      <c r="D18" s="237"/>
      <c r="E18" s="81"/>
      <c r="F18" s="81"/>
      <c r="G18" s="81"/>
      <c r="H18" s="81"/>
      <c r="I18" s="227"/>
      <c r="J18" s="82"/>
      <c r="K18" s="82"/>
      <c r="L18" s="76"/>
      <c r="M18" s="250"/>
      <c r="N18" s="250"/>
      <c r="W18" s="79"/>
    </row>
    <row r="19" spans="1:36" s="73" customFormat="1" ht="24" customHeight="1">
      <c r="A19" s="74"/>
      <c r="B19" s="74"/>
      <c r="C19" s="237" t="s">
        <v>74</v>
      </c>
      <c r="D19" s="237"/>
      <c r="E19" s="81"/>
      <c r="F19" s="81"/>
      <c r="G19" s="76"/>
      <c r="H19" s="76"/>
      <c r="J19" s="77" t="s">
        <v>52</v>
      </c>
      <c r="K19" s="251" t="s">
        <v>147</v>
      </c>
      <c r="L19" s="235"/>
      <c r="M19" s="250"/>
      <c r="Q19" s="76"/>
      <c r="R19" s="245" t="s">
        <v>70</v>
      </c>
      <c r="S19" s="76"/>
      <c r="Z19" s="94" t="s">
        <v>52</v>
      </c>
      <c r="AA19" s="379">
        <f>'Data Record(50)'!Q2</f>
        <v>42370</v>
      </c>
      <c r="AB19" s="379"/>
      <c r="AC19" s="379"/>
      <c r="AD19" s="379"/>
    </row>
    <row r="20" spans="1:36" s="73" customFormat="1" ht="24" customHeight="1">
      <c r="A20" s="74"/>
      <c r="B20" s="74"/>
      <c r="C20" s="237" t="s">
        <v>75</v>
      </c>
      <c r="D20" s="231"/>
      <c r="E20" s="75"/>
      <c r="F20" s="75"/>
      <c r="G20" s="76"/>
      <c r="H20" s="76"/>
      <c r="J20" s="80" t="s">
        <v>52</v>
      </c>
      <c r="K20" s="252" t="s">
        <v>139</v>
      </c>
      <c r="L20" s="235"/>
      <c r="M20" s="253"/>
      <c r="Q20" s="76"/>
      <c r="R20" s="245" t="s">
        <v>71</v>
      </c>
      <c r="S20" s="76"/>
      <c r="Z20" s="94" t="s">
        <v>52</v>
      </c>
      <c r="AA20" s="379">
        <f>'Data Record(50)'!Z2</f>
        <v>42370</v>
      </c>
      <c r="AB20" s="379"/>
      <c r="AC20" s="379"/>
      <c r="AD20" s="379"/>
    </row>
    <row r="21" spans="1:36" s="73" customFormat="1" ht="24" customHeight="1">
      <c r="A21" s="74"/>
      <c r="B21" s="74"/>
      <c r="C21" s="237" t="s">
        <v>76</v>
      </c>
      <c r="D21" s="231"/>
      <c r="E21" s="75"/>
      <c r="F21" s="75"/>
      <c r="G21" s="76"/>
      <c r="H21" s="76"/>
      <c r="J21" s="80" t="s">
        <v>52</v>
      </c>
      <c r="K21" s="251" t="s">
        <v>77</v>
      </c>
      <c r="L21" s="235"/>
      <c r="M21" s="82"/>
      <c r="Q21" s="76"/>
      <c r="R21" s="231" t="s">
        <v>72</v>
      </c>
      <c r="S21" s="76"/>
      <c r="Z21" s="94" t="s">
        <v>52</v>
      </c>
      <c r="AA21" s="380">
        <f>AA20+365</f>
        <v>42735</v>
      </c>
      <c r="AB21" s="380"/>
      <c r="AC21" s="380"/>
      <c r="AD21" s="380"/>
    </row>
    <row r="22" spans="1:36" s="73" customFormat="1" ht="24" customHeight="1">
      <c r="A22" s="74"/>
      <c r="B22" s="74"/>
      <c r="C22" s="237" t="s">
        <v>148</v>
      </c>
      <c r="D22" s="235"/>
      <c r="J22" s="80" t="s">
        <v>52</v>
      </c>
      <c r="K22" s="235" t="s">
        <v>151</v>
      </c>
      <c r="L22" s="235"/>
      <c r="M22" s="79"/>
      <c r="N22" s="79"/>
      <c r="P22" s="79"/>
      <c r="Q22" s="101"/>
      <c r="R22" s="101"/>
      <c r="S22" s="79"/>
      <c r="T22" s="79"/>
      <c r="U22" s="79"/>
      <c r="V22" s="79"/>
      <c r="W22" s="79"/>
    </row>
    <row r="23" spans="1:36" s="73" customFormat="1" ht="18.95" customHeight="1">
      <c r="A23" s="74"/>
      <c r="B23" s="74"/>
      <c r="M23" s="79"/>
      <c r="N23" s="79"/>
      <c r="P23" s="79"/>
      <c r="Q23" s="79"/>
      <c r="R23" s="79"/>
      <c r="S23" s="79"/>
      <c r="T23" s="79"/>
      <c r="U23" s="79"/>
      <c r="V23" s="79"/>
      <c r="W23" s="79"/>
    </row>
    <row r="24" spans="1:36" s="73" customFormat="1" ht="24" customHeight="1">
      <c r="A24" s="74"/>
      <c r="B24" s="74"/>
      <c r="C24" s="76" t="s">
        <v>78</v>
      </c>
      <c r="D24" s="102"/>
      <c r="E24" s="227"/>
      <c r="F24" s="227"/>
      <c r="G24" s="227"/>
      <c r="H24" s="227"/>
      <c r="I24" s="227"/>
      <c r="J24" s="227"/>
      <c r="K24" s="227"/>
      <c r="L24" s="227"/>
      <c r="M24" s="227"/>
      <c r="N24" s="227"/>
      <c r="O24" s="227"/>
      <c r="P24" s="227"/>
      <c r="Q24" s="227"/>
      <c r="R24" s="227"/>
      <c r="S24" s="227"/>
      <c r="T24" s="227"/>
      <c r="U24" s="227"/>
      <c r="V24" s="227"/>
      <c r="W24" s="103"/>
      <c r="X24" s="104"/>
      <c r="Y24" s="105"/>
      <c r="Z24" s="105"/>
      <c r="AA24" s="105"/>
    </row>
    <row r="25" spans="1:36" s="73" customFormat="1" ht="24" customHeight="1">
      <c r="A25" s="74"/>
      <c r="B25" s="74"/>
      <c r="C25" s="254" t="s">
        <v>140</v>
      </c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4"/>
    </row>
    <row r="26" spans="1:36" s="73" customFormat="1" ht="24" customHeight="1">
      <c r="A26" s="74"/>
      <c r="B26" s="74"/>
      <c r="C26" s="254" t="s">
        <v>144</v>
      </c>
      <c r="D26" s="79"/>
      <c r="E26" s="74"/>
      <c r="F26" s="74"/>
      <c r="G26" s="74"/>
      <c r="H26" s="228"/>
      <c r="I26" s="228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4"/>
    </row>
    <row r="27" spans="1:36" s="73" customFormat="1" ht="24" customHeight="1">
      <c r="A27" s="74"/>
      <c r="B27" s="74"/>
      <c r="C27" s="254" t="s">
        <v>145</v>
      </c>
      <c r="D27" s="79"/>
      <c r="E27" s="228"/>
      <c r="F27" s="228"/>
      <c r="G27" s="228"/>
      <c r="H27" s="228"/>
      <c r="I27" s="228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4"/>
    </row>
    <row r="28" spans="1:36" s="73" customFormat="1" ht="24" customHeight="1">
      <c r="A28" s="74"/>
      <c r="B28" s="74"/>
      <c r="C28" s="254" t="s">
        <v>141</v>
      </c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4"/>
    </row>
    <row r="29" spans="1:36" s="73" customFormat="1" ht="24" customHeight="1">
      <c r="A29" s="74"/>
      <c r="B29" s="74"/>
      <c r="C29" s="254" t="s">
        <v>142</v>
      </c>
      <c r="D29" s="79"/>
    </row>
    <row r="30" spans="1:36" s="73" customFormat="1" ht="24" customHeight="1">
      <c r="A30" s="74"/>
      <c r="B30" s="74"/>
      <c r="C30" s="254" t="s">
        <v>143</v>
      </c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4"/>
    </row>
    <row r="31" spans="1:36" s="73" customFormat="1" ht="15.95" customHeight="1">
      <c r="A31" s="74"/>
      <c r="B31" s="74"/>
      <c r="C31" s="67"/>
      <c r="D31" s="67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4"/>
      <c r="V31" s="74"/>
      <c r="AE31" s="255"/>
      <c r="AF31" s="33"/>
      <c r="AG31" s="1"/>
      <c r="AH31" s="1"/>
      <c r="AI31" s="1"/>
      <c r="AJ31" s="1"/>
    </row>
    <row r="32" spans="1:36" s="73" customFormat="1" ht="15.95" customHeight="1">
      <c r="A32" s="74"/>
      <c r="B32" s="74"/>
      <c r="C32" s="67"/>
      <c r="D32" s="67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4"/>
      <c r="V32" s="74"/>
      <c r="AE32" s="255"/>
      <c r="AF32" s="33"/>
      <c r="AG32" s="1"/>
      <c r="AH32" s="1"/>
      <c r="AI32" s="1"/>
      <c r="AJ32" s="1"/>
    </row>
    <row r="33" spans="1:36" s="73" customFormat="1" ht="15.95" customHeight="1">
      <c r="A33" s="74"/>
      <c r="B33" s="74"/>
      <c r="C33" s="67"/>
      <c r="D33" s="67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4"/>
      <c r="V33" s="74"/>
      <c r="AE33" s="255"/>
      <c r="AF33" s="33"/>
      <c r="AG33" s="1"/>
      <c r="AH33" s="1"/>
      <c r="AI33" s="1"/>
      <c r="AJ33" s="1"/>
    </row>
    <row r="34" spans="1:36" s="73" customFormat="1" ht="15.95" customHeight="1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AE34" s="255"/>
      <c r="AF34" s="33"/>
      <c r="AG34" s="1"/>
      <c r="AH34" s="1"/>
      <c r="AI34" s="1"/>
      <c r="AJ34" s="1"/>
    </row>
    <row r="35" spans="1:36" s="73" customFormat="1" ht="24" customHeight="1">
      <c r="A35" s="74"/>
      <c r="B35" s="74"/>
      <c r="C35" s="231" t="s">
        <v>149</v>
      </c>
      <c r="D35" s="235"/>
      <c r="E35" s="235"/>
      <c r="F35" s="235"/>
      <c r="G35" s="94" t="s">
        <v>52</v>
      </c>
      <c r="H35" s="376">
        <f>AA20+1</f>
        <v>42371</v>
      </c>
      <c r="I35" s="376"/>
      <c r="J35" s="376"/>
      <c r="K35" s="257"/>
      <c r="L35" s="235"/>
      <c r="M35" s="235"/>
      <c r="N35" s="231"/>
      <c r="P35" s="231"/>
      <c r="Q35" s="231" t="s">
        <v>81</v>
      </c>
      <c r="R35" s="235"/>
      <c r="S35" s="234"/>
      <c r="V35" s="258"/>
      <c r="W35" s="258"/>
      <c r="X35" s="258"/>
      <c r="Y35" s="258"/>
      <c r="Z35" s="258"/>
      <c r="AA35" s="259"/>
      <c r="AB35" s="259"/>
      <c r="AC35" s="259"/>
      <c r="AE35" s="255"/>
      <c r="AF35" s="33"/>
      <c r="AG35" s="1"/>
      <c r="AH35" s="1"/>
      <c r="AI35" s="1"/>
      <c r="AJ35" s="1"/>
    </row>
    <row r="36" spans="1:36" s="73" customFormat="1" ht="9.9499999999999993" customHeight="1">
      <c r="A36" s="74"/>
      <c r="B36" s="74"/>
      <c r="C36" s="231"/>
      <c r="D36" s="235"/>
      <c r="E36" s="235"/>
      <c r="F36" s="235"/>
      <c r="G36" s="94"/>
      <c r="H36" s="256"/>
      <c r="I36" s="256"/>
      <c r="J36" s="256"/>
      <c r="K36" s="257"/>
      <c r="L36" s="235"/>
      <c r="M36" s="235"/>
      <c r="N36" s="231"/>
      <c r="O36" s="231"/>
      <c r="P36" s="231"/>
      <c r="Q36" s="231"/>
      <c r="R36" s="235"/>
      <c r="S36" s="234"/>
      <c r="T36" s="234"/>
      <c r="U36" s="234"/>
      <c r="V36" s="234"/>
      <c r="W36" s="234"/>
      <c r="X36" s="234"/>
      <c r="Y36" s="86"/>
      <c r="AE36" s="255"/>
      <c r="AF36" s="33"/>
      <c r="AG36" s="1"/>
      <c r="AH36" s="1"/>
      <c r="AI36" s="1"/>
      <c r="AJ36" s="1"/>
    </row>
    <row r="37" spans="1:36" s="73" customFormat="1" ht="24" customHeight="1">
      <c r="A37" s="111"/>
      <c r="B37" s="111"/>
      <c r="C37" s="231" t="s">
        <v>150</v>
      </c>
      <c r="D37" s="231"/>
      <c r="E37" s="231"/>
      <c r="F37" s="235"/>
      <c r="G37" s="94" t="s">
        <v>52</v>
      </c>
      <c r="H37" s="260" t="str">
        <f>'Data Record(50)'!G94</f>
        <v>Mr.Natthaphol Boonmee</v>
      </c>
      <c r="I37" s="235"/>
      <c r="J37" s="261"/>
      <c r="K37" s="235"/>
      <c r="L37" s="235"/>
      <c r="M37" s="235"/>
      <c r="N37" s="235"/>
      <c r="O37" s="235"/>
      <c r="P37" s="262"/>
      <c r="Q37" s="263">
        <v>3</v>
      </c>
      <c r="R37" s="235"/>
      <c r="V37" s="377" t="str">
        <f>IF(Q37=1,"( Mr.Sombut Srikampa )",IF(Q37=3,"( Mr. Natthaphol Boonmee )"))</f>
        <v>( Mr. Natthaphol Boonmee )</v>
      </c>
      <c r="W37" s="377"/>
      <c r="X37" s="377"/>
      <c r="Y37" s="377"/>
      <c r="Z37" s="377"/>
      <c r="AA37" s="377"/>
      <c r="AB37" s="377"/>
      <c r="AC37" s="377"/>
      <c r="AE37" s="255"/>
      <c r="AF37" s="33"/>
      <c r="AG37" s="1"/>
      <c r="AH37" s="1"/>
      <c r="AI37" s="1"/>
      <c r="AJ37" s="1"/>
    </row>
    <row r="38" spans="1:36" s="73" customFormat="1" ht="21" customHeight="1">
      <c r="A38" s="74"/>
      <c r="B38" s="74"/>
      <c r="C38" s="235"/>
      <c r="D38" s="235"/>
      <c r="E38" s="235"/>
      <c r="F38" s="235"/>
      <c r="G38" s="235"/>
      <c r="H38" s="257"/>
      <c r="I38" s="257"/>
      <c r="J38" s="257"/>
      <c r="K38" s="235"/>
      <c r="L38" s="235"/>
      <c r="M38" s="234"/>
      <c r="N38" s="234"/>
      <c r="O38" s="235"/>
      <c r="P38" s="235"/>
      <c r="Q38" s="235"/>
      <c r="R38" s="235"/>
      <c r="V38" s="378" t="s">
        <v>82</v>
      </c>
      <c r="W38" s="378"/>
      <c r="X38" s="378"/>
      <c r="Y38" s="378"/>
      <c r="Z38" s="378"/>
      <c r="AA38" s="378"/>
      <c r="AB38" s="378"/>
      <c r="AC38" s="378"/>
      <c r="AD38" s="265"/>
      <c r="AE38" s="266"/>
      <c r="AF38" s="266"/>
      <c r="AG38" s="266"/>
    </row>
    <row r="39" spans="1:36" s="73" customFormat="1" ht="20.100000000000001" customHeight="1">
      <c r="A39" s="74"/>
      <c r="B39" s="74"/>
      <c r="E39" s="78"/>
      <c r="F39" s="78"/>
      <c r="G39" s="78"/>
      <c r="H39" s="78"/>
      <c r="I39" s="78"/>
      <c r="L39" s="88"/>
      <c r="M39" s="74"/>
      <c r="N39" s="74"/>
      <c r="O39" s="74"/>
      <c r="P39" s="227"/>
      <c r="Q39" s="227"/>
      <c r="R39" s="227"/>
      <c r="S39" s="227"/>
      <c r="T39" s="227"/>
      <c r="U39" s="114"/>
      <c r="V39" s="113"/>
      <c r="W39" s="113"/>
      <c r="X39" s="113"/>
      <c r="Y39" s="113"/>
      <c r="Z39" s="113"/>
      <c r="AA39" s="113"/>
    </row>
    <row r="40" spans="1:36" s="73" customFormat="1" ht="16.5" customHeight="1">
      <c r="A40" s="374"/>
      <c r="B40" s="374"/>
      <c r="C40" s="374"/>
      <c r="D40" s="374"/>
      <c r="E40" s="374"/>
      <c r="F40" s="374"/>
      <c r="G40" s="374"/>
      <c r="H40" s="374"/>
      <c r="I40" s="374"/>
      <c r="J40" s="374"/>
      <c r="K40" s="374"/>
      <c r="L40" s="374"/>
      <c r="M40" s="374"/>
      <c r="N40" s="374"/>
      <c r="O40" s="374"/>
      <c r="P40" s="374"/>
      <c r="Q40" s="374"/>
      <c r="R40" s="374"/>
      <c r="S40" s="374"/>
      <c r="T40" s="374"/>
      <c r="U40" s="374"/>
      <c r="V40" s="374"/>
      <c r="W40" s="115"/>
    </row>
    <row r="41" spans="1:36" ht="18.75" customHeight="1">
      <c r="C41" s="109"/>
      <c r="D41" s="264"/>
      <c r="T41" s="107">
        <v>1</v>
      </c>
      <c r="U41" s="267" t="s">
        <v>79</v>
      </c>
    </row>
    <row r="42" spans="1:36" ht="18.75" customHeight="1">
      <c r="C42" s="230">
        <v>11</v>
      </c>
      <c r="D42" s="264" t="s">
        <v>54</v>
      </c>
      <c r="T42" s="109">
        <v>3</v>
      </c>
      <c r="U42" s="264" t="s">
        <v>80</v>
      </c>
    </row>
    <row r="43" spans="1:36" ht="18.75" customHeight="1">
      <c r="T43" s="109"/>
      <c r="U43" s="264"/>
    </row>
    <row r="44" spans="1:36" ht="18.75" customHeight="1">
      <c r="T44" s="230"/>
      <c r="U44" s="264"/>
    </row>
    <row r="45" spans="1:36" ht="18.75" customHeight="1"/>
    <row r="46" spans="1:36" ht="18.75" customHeight="1"/>
    <row r="47" spans="1:36" ht="18.75" customHeight="1"/>
    <row r="48" spans="1:36" ht="18.75" customHeight="1"/>
    <row r="49" ht="18.75" customHeight="1"/>
    <row r="50" ht="18.75" customHeight="1"/>
    <row r="51" ht="18.75" customHeight="1"/>
    <row r="52" ht="18.75" customHeight="1"/>
    <row r="53" ht="18.75" customHeight="1"/>
    <row r="54" ht="18.75" customHeight="1"/>
    <row r="55" ht="18.75" customHeight="1"/>
    <row r="56" ht="18.75" customHeight="1"/>
    <row r="57" ht="18.75" customHeight="1"/>
    <row r="58" ht="18.75" customHeight="1"/>
    <row r="59" ht="18.75" customHeight="1"/>
  </sheetData>
  <mergeCells count="9">
    <mergeCell ref="A3:AD3"/>
    <mergeCell ref="A40:V40"/>
    <mergeCell ref="J15:L15"/>
    <mergeCell ref="H35:J35"/>
    <mergeCell ref="V37:AC37"/>
    <mergeCell ref="V38:AC38"/>
    <mergeCell ref="AA19:AD19"/>
    <mergeCell ref="AA20:AD20"/>
    <mergeCell ref="AA21:AD21"/>
  </mergeCells>
  <pageMargins left="0.51181102362204722" right="0.31496062992125984" top="0.98425196850393704" bottom="0.19685039370078741" header="0.31496062992125984" footer="0.11811023622047245"/>
  <pageSetup paperSize="9" scale="88" orientation="portrait" horizontalDpi="360" verticalDpi="360" r:id="rId1"/>
  <headerFooter>
    <oddFooter>&amp;R&amp;"Gulim,Regular"&amp;10SP-FM-04-15 REV.0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V43"/>
  <sheetViews>
    <sheetView view="pageBreakPreview" zoomScaleNormal="100" zoomScaleSheetLayoutView="100" workbookViewId="0">
      <selection activeCell="F1" sqref="F1"/>
    </sheetView>
  </sheetViews>
  <sheetFormatPr defaultRowHeight="20.25"/>
  <cols>
    <col min="1" max="7" width="4.28515625" style="71" customWidth="1"/>
    <col min="8" max="8" width="3.42578125" style="71" customWidth="1"/>
    <col min="9" max="22" width="4.28515625" style="71" customWidth="1"/>
    <col min="257" max="263" width="4.28515625" customWidth="1"/>
    <col min="264" max="264" width="3.42578125" customWidth="1"/>
    <col min="265" max="278" width="4.28515625" customWidth="1"/>
    <col min="513" max="519" width="4.28515625" customWidth="1"/>
    <col min="520" max="520" width="3.42578125" customWidth="1"/>
    <col min="521" max="534" width="4.28515625" customWidth="1"/>
    <col min="769" max="775" width="4.28515625" customWidth="1"/>
    <col min="776" max="776" width="3.42578125" customWidth="1"/>
    <col min="777" max="790" width="4.28515625" customWidth="1"/>
    <col min="1025" max="1031" width="4.28515625" customWidth="1"/>
    <col min="1032" max="1032" width="3.42578125" customWidth="1"/>
    <col min="1033" max="1046" width="4.28515625" customWidth="1"/>
    <col min="1281" max="1287" width="4.28515625" customWidth="1"/>
    <col min="1288" max="1288" width="3.42578125" customWidth="1"/>
    <col min="1289" max="1302" width="4.28515625" customWidth="1"/>
    <col min="1537" max="1543" width="4.28515625" customWidth="1"/>
    <col min="1544" max="1544" width="3.42578125" customWidth="1"/>
    <col min="1545" max="1558" width="4.28515625" customWidth="1"/>
    <col min="1793" max="1799" width="4.28515625" customWidth="1"/>
    <col min="1800" max="1800" width="3.42578125" customWidth="1"/>
    <col min="1801" max="1814" width="4.28515625" customWidth="1"/>
    <col min="2049" max="2055" width="4.28515625" customWidth="1"/>
    <col min="2056" max="2056" width="3.42578125" customWidth="1"/>
    <col min="2057" max="2070" width="4.28515625" customWidth="1"/>
    <col min="2305" max="2311" width="4.28515625" customWidth="1"/>
    <col min="2312" max="2312" width="3.42578125" customWidth="1"/>
    <col min="2313" max="2326" width="4.28515625" customWidth="1"/>
    <col min="2561" max="2567" width="4.28515625" customWidth="1"/>
    <col min="2568" max="2568" width="3.42578125" customWidth="1"/>
    <col min="2569" max="2582" width="4.28515625" customWidth="1"/>
    <col min="2817" max="2823" width="4.28515625" customWidth="1"/>
    <col min="2824" max="2824" width="3.42578125" customWidth="1"/>
    <col min="2825" max="2838" width="4.28515625" customWidth="1"/>
    <col min="3073" max="3079" width="4.28515625" customWidth="1"/>
    <col min="3080" max="3080" width="3.42578125" customWidth="1"/>
    <col min="3081" max="3094" width="4.28515625" customWidth="1"/>
    <col min="3329" max="3335" width="4.28515625" customWidth="1"/>
    <col min="3336" max="3336" width="3.42578125" customWidth="1"/>
    <col min="3337" max="3350" width="4.28515625" customWidth="1"/>
    <col min="3585" max="3591" width="4.28515625" customWidth="1"/>
    <col min="3592" max="3592" width="3.42578125" customWidth="1"/>
    <col min="3593" max="3606" width="4.28515625" customWidth="1"/>
    <col min="3841" max="3847" width="4.28515625" customWidth="1"/>
    <col min="3848" max="3848" width="3.42578125" customWidth="1"/>
    <col min="3849" max="3862" width="4.28515625" customWidth="1"/>
    <col min="4097" max="4103" width="4.28515625" customWidth="1"/>
    <col min="4104" max="4104" width="3.42578125" customWidth="1"/>
    <col min="4105" max="4118" width="4.28515625" customWidth="1"/>
    <col min="4353" max="4359" width="4.28515625" customWidth="1"/>
    <col min="4360" max="4360" width="3.42578125" customWidth="1"/>
    <col min="4361" max="4374" width="4.28515625" customWidth="1"/>
    <col min="4609" max="4615" width="4.28515625" customWidth="1"/>
    <col min="4616" max="4616" width="3.42578125" customWidth="1"/>
    <col min="4617" max="4630" width="4.28515625" customWidth="1"/>
    <col min="4865" max="4871" width="4.28515625" customWidth="1"/>
    <col min="4872" max="4872" width="3.42578125" customWidth="1"/>
    <col min="4873" max="4886" width="4.28515625" customWidth="1"/>
    <col min="5121" max="5127" width="4.28515625" customWidth="1"/>
    <col min="5128" max="5128" width="3.42578125" customWidth="1"/>
    <col min="5129" max="5142" width="4.28515625" customWidth="1"/>
    <col min="5377" max="5383" width="4.28515625" customWidth="1"/>
    <col min="5384" max="5384" width="3.42578125" customWidth="1"/>
    <col min="5385" max="5398" width="4.28515625" customWidth="1"/>
    <col min="5633" max="5639" width="4.28515625" customWidth="1"/>
    <col min="5640" max="5640" width="3.42578125" customWidth="1"/>
    <col min="5641" max="5654" width="4.28515625" customWidth="1"/>
    <col min="5889" max="5895" width="4.28515625" customWidth="1"/>
    <col min="5896" max="5896" width="3.42578125" customWidth="1"/>
    <col min="5897" max="5910" width="4.28515625" customWidth="1"/>
    <col min="6145" max="6151" width="4.28515625" customWidth="1"/>
    <col min="6152" max="6152" width="3.42578125" customWidth="1"/>
    <col min="6153" max="6166" width="4.28515625" customWidth="1"/>
    <col min="6401" max="6407" width="4.28515625" customWidth="1"/>
    <col min="6408" max="6408" width="3.42578125" customWidth="1"/>
    <col min="6409" max="6422" width="4.28515625" customWidth="1"/>
    <col min="6657" max="6663" width="4.28515625" customWidth="1"/>
    <col min="6664" max="6664" width="3.42578125" customWidth="1"/>
    <col min="6665" max="6678" width="4.28515625" customWidth="1"/>
    <col min="6913" max="6919" width="4.28515625" customWidth="1"/>
    <col min="6920" max="6920" width="3.42578125" customWidth="1"/>
    <col min="6921" max="6934" width="4.28515625" customWidth="1"/>
    <col min="7169" max="7175" width="4.28515625" customWidth="1"/>
    <col min="7176" max="7176" width="3.42578125" customWidth="1"/>
    <col min="7177" max="7190" width="4.28515625" customWidth="1"/>
    <col min="7425" max="7431" width="4.28515625" customWidth="1"/>
    <col min="7432" max="7432" width="3.42578125" customWidth="1"/>
    <col min="7433" max="7446" width="4.28515625" customWidth="1"/>
    <col min="7681" max="7687" width="4.28515625" customWidth="1"/>
    <col min="7688" max="7688" width="3.42578125" customWidth="1"/>
    <col min="7689" max="7702" width="4.28515625" customWidth="1"/>
    <col min="7937" max="7943" width="4.28515625" customWidth="1"/>
    <col min="7944" max="7944" width="3.42578125" customWidth="1"/>
    <col min="7945" max="7958" width="4.28515625" customWidth="1"/>
    <col min="8193" max="8199" width="4.28515625" customWidth="1"/>
    <col min="8200" max="8200" width="3.42578125" customWidth="1"/>
    <col min="8201" max="8214" width="4.28515625" customWidth="1"/>
    <col min="8449" max="8455" width="4.28515625" customWidth="1"/>
    <col min="8456" max="8456" width="3.42578125" customWidth="1"/>
    <col min="8457" max="8470" width="4.28515625" customWidth="1"/>
    <col min="8705" max="8711" width="4.28515625" customWidth="1"/>
    <col min="8712" max="8712" width="3.42578125" customWidth="1"/>
    <col min="8713" max="8726" width="4.28515625" customWidth="1"/>
    <col min="8961" max="8967" width="4.28515625" customWidth="1"/>
    <col min="8968" max="8968" width="3.42578125" customWidth="1"/>
    <col min="8969" max="8982" width="4.28515625" customWidth="1"/>
    <col min="9217" max="9223" width="4.28515625" customWidth="1"/>
    <col min="9224" max="9224" width="3.42578125" customWidth="1"/>
    <col min="9225" max="9238" width="4.28515625" customWidth="1"/>
    <col min="9473" max="9479" width="4.28515625" customWidth="1"/>
    <col min="9480" max="9480" width="3.42578125" customWidth="1"/>
    <col min="9481" max="9494" width="4.28515625" customWidth="1"/>
    <col min="9729" max="9735" width="4.28515625" customWidth="1"/>
    <col min="9736" max="9736" width="3.42578125" customWidth="1"/>
    <col min="9737" max="9750" width="4.28515625" customWidth="1"/>
    <col min="9985" max="9991" width="4.28515625" customWidth="1"/>
    <col min="9992" max="9992" width="3.42578125" customWidth="1"/>
    <col min="9993" max="10006" width="4.28515625" customWidth="1"/>
    <col min="10241" max="10247" width="4.28515625" customWidth="1"/>
    <col min="10248" max="10248" width="3.42578125" customWidth="1"/>
    <col min="10249" max="10262" width="4.28515625" customWidth="1"/>
    <col min="10497" max="10503" width="4.28515625" customWidth="1"/>
    <col min="10504" max="10504" width="3.42578125" customWidth="1"/>
    <col min="10505" max="10518" width="4.28515625" customWidth="1"/>
    <col min="10753" max="10759" width="4.28515625" customWidth="1"/>
    <col min="10760" max="10760" width="3.42578125" customWidth="1"/>
    <col min="10761" max="10774" width="4.28515625" customWidth="1"/>
    <col min="11009" max="11015" width="4.28515625" customWidth="1"/>
    <col min="11016" max="11016" width="3.42578125" customWidth="1"/>
    <col min="11017" max="11030" width="4.28515625" customWidth="1"/>
    <col min="11265" max="11271" width="4.28515625" customWidth="1"/>
    <col min="11272" max="11272" width="3.42578125" customWidth="1"/>
    <col min="11273" max="11286" width="4.28515625" customWidth="1"/>
    <col min="11521" max="11527" width="4.28515625" customWidth="1"/>
    <col min="11528" max="11528" width="3.42578125" customWidth="1"/>
    <col min="11529" max="11542" width="4.28515625" customWidth="1"/>
    <col min="11777" max="11783" width="4.28515625" customWidth="1"/>
    <col min="11784" max="11784" width="3.42578125" customWidth="1"/>
    <col min="11785" max="11798" width="4.28515625" customWidth="1"/>
    <col min="12033" max="12039" width="4.28515625" customWidth="1"/>
    <col min="12040" max="12040" width="3.42578125" customWidth="1"/>
    <col min="12041" max="12054" width="4.28515625" customWidth="1"/>
    <col min="12289" max="12295" width="4.28515625" customWidth="1"/>
    <col min="12296" max="12296" width="3.42578125" customWidth="1"/>
    <col min="12297" max="12310" width="4.28515625" customWidth="1"/>
    <col min="12545" max="12551" width="4.28515625" customWidth="1"/>
    <col min="12552" max="12552" width="3.42578125" customWidth="1"/>
    <col min="12553" max="12566" width="4.28515625" customWidth="1"/>
    <col min="12801" max="12807" width="4.28515625" customWidth="1"/>
    <col min="12808" max="12808" width="3.42578125" customWidth="1"/>
    <col min="12809" max="12822" width="4.28515625" customWidth="1"/>
    <col min="13057" max="13063" width="4.28515625" customWidth="1"/>
    <col min="13064" max="13064" width="3.42578125" customWidth="1"/>
    <col min="13065" max="13078" width="4.28515625" customWidth="1"/>
    <col min="13313" max="13319" width="4.28515625" customWidth="1"/>
    <col min="13320" max="13320" width="3.42578125" customWidth="1"/>
    <col min="13321" max="13334" width="4.28515625" customWidth="1"/>
    <col min="13569" max="13575" width="4.28515625" customWidth="1"/>
    <col min="13576" max="13576" width="3.42578125" customWidth="1"/>
    <col min="13577" max="13590" width="4.28515625" customWidth="1"/>
    <col min="13825" max="13831" width="4.28515625" customWidth="1"/>
    <col min="13832" max="13832" width="3.42578125" customWidth="1"/>
    <col min="13833" max="13846" width="4.28515625" customWidth="1"/>
    <col min="14081" max="14087" width="4.28515625" customWidth="1"/>
    <col min="14088" max="14088" width="3.42578125" customWidth="1"/>
    <col min="14089" max="14102" width="4.28515625" customWidth="1"/>
    <col min="14337" max="14343" width="4.28515625" customWidth="1"/>
    <col min="14344" max="14344" width="3.42578125" customWidth="1"/>
    <col min="14345" max="14358" width="4.28515625" customWidth="1"/>
    <col min="14593" max="14599" width="4.28515625" customWidth="1"/>
    <col min="14600" max="14600" width="3.42578125" customWidth="1"/>
    <col min="14601" max="14614" width="4.28515625" customWidth="1"/>
    <col min="14849" max="14855" width="4.28515625" customWidth="1"/>
    <col min="14856" max="14856" width="3.42578125" customWidth="1"/>
    <col min="14857" max="14870" width="4.28515625" customWidth="1"/>
    <col min="15105" max="15111" width="4.28515625" customWidth="1"/>
    <col min="15112" max="15112" width="3.42578125" customWidth="1"/>
    <col min="15113" max="15126" width="4.28515625" customWidth="1"/>
    <col min="15361" max="15367" width="4.28515625" customWidth="1"/>
    <col min="15368" max="15368" width="3.42578125" customWidth="1"/>
    <col min="15369" max="15382" width="4.28515625" customWidth="1"/>
    <col min="15617" max="15623" width="4.28515625" customWidth="1"/>
    <col min="15624" max="15624" width="3.42578125" customWidth="1"/>
    <col min="15625" max="15638" width="4.28515625" customWidth="1"/>
    <col min="15873" max="15879" width="4.28515625" customWidth="1"/>
    <col min="15880" max="15880" width="3.42578125" customWidth="1"/>
    <col min="15881" max="15894" width="4.28515625" customWidth="1"/>
    <col min="16129" max="16135" width="4.28515625" customWidth="1"/>
    <col min="16136" max="16136" width="3.42578125" customWidth="1"/>
    <col min="16137" max="16150" width="4.28515625" customWidth="1"/>
  </cols>
  <sheetData>
    <row r="1" spans="1:22" ht="13.5" customHeight="1"/>
    <row r="2" spans="1:22" ht="13.5" customHeight="1"/>
    <row r="3" spans="1:22" ht="34.5" customHeight="1">
      <c r="A3" s="393" t="s">
        <v>83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  <c r="R3" s="393"/>
      <c r="S3" s="393"/>
      <c r="T3" s="393"/>
      <c r="U3" s="393"/>
      <c r="V3" s="393"/>
    </row>
    <row r="4" spans="1:22" ht="18.75" customHeight="1">
      <c r="A4" s="72"/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3"/>
      <c r="V4" s="73"/>
    </row>
    <row r="5" spans="1:22" ht="17.25" customHeight="1">
      <c r="A5" s="74"/>
      <c r="B5" s="75" t="s">
        <v>63</v>
      </c>
      <c r="C5" s="75"/>
      <c r="D5" s="76"/>
      <c r="E5" s="75"/>
      <c r="G5" s="77" t="s">
        <v>52</v>
      </c>
      <c r="H5" s="78" t="str">
        <f>Certificate!J5</f>
        <v>SPR16010009</v>
      </c>
      <c r="I5" s="79"/>
      <c r="J5" s="79"/>
      <c r="K5" s="79"/>
      <c r="L5" s="78"/>
      <c r="M5" s="78"/>
      <c r="N5" s="78"/>
      <c r="O5" s="78"/>
      <c r="P5" s="79"/>
      <c r="Q5" s="79"/>
      <c r="R5" s="79"/>
      <c r="S5" s="99" t="s">
        <v>84</v>
      </c>
      <c r="U5" s="73"/>
      <c r="V5" s="73"/>
    </row>
    <row r="6" spans="1:22" ht="18" customHeight="1">
      <c r="A6" s="74"/>
      <c r="B6" s="108"/>
      <c r="C6" s="116"/>
      <c r="D6" s="116"/>
      <c r="E6" s="114"/>
      <c r="F6" s="117"/>
      <c r="G6" s="117"/>
      <c r="H6" s="117"/>
      <c r="I6" s="118"/>
      <c r="J6" s="70"/>
      <c r="K6" s="67"/>
      <c r="L6" s="70"/>
      <c r="M6" s="70"/>
      <c r="N6" s="78"/>
      <c r="O6" s="78"/>
      <c r="P6" s="79"/>
      <c r="Q6" s="79"/>
      <c r="R6" s="79"/>
      <c r="S6" s="74"/>
      <c r="T6" s="74"/>
      <c r="U6" s="74"/>
      <c r="V6" s="73"/>
    </row>
    <row r="7" spans="1:22" ht="17.25" customHeight="1">
      <c r="A7" s="74"/>
      <c r="B7" s="119"/>
      <c r="C7" s="120"/>
      <c r="D7" s="116"/>
      <c r="E7" s="116"/>
      <c r="F7" s="116"/>
      <c r="G7" s="116"/>
      <c r="H7" s="116"/>
      <c r="I7" s="107"/>
      <c r="J7" s="121"/>
      <c r="K7" s="67"/>
      <c r="L7" s="122"/>
      <c r="M7" s="122"/>
      <c r="N7" s="83"/>
      <c r="O7" s="83"/>
      <c r="P7" s="83"/>
      <c r="Q7" s="83"/>
      <c r="R7" s="83"/>
      <c r="S7" s="83"/>
      <c r="T7" s="84"/>
      <c r="U7" s="84"/>
      <c r="V7" s="85"/>
    </row>
    <row r="8" spans="1:22" ht="13.5" customHeight="1">
      <c r="A8" s="74"/>
      <c r="B8" s="108"/>
      <c r="C8" s="120"/>
      <c r="D8" s="120"/>
      <c r="E8" s="116"/>
      <c r="F8" s="116"/>
      <c r="G8" s="397" t="s">
        <v>138</v>
      </c>
      <c r="H8" s="397"/>
      <c r="I8" s="397"/>
      <c r="J8" s="397"/>
      <c r="K8" s="397"/>
      <c r="L8" s="397"/>
      <c r="M8" s="397"/>
      <c r="N8" s="397"/>
      <c r="O8" s="397"/>
      <c r="P8" s="397"/>
      <c r="Q8" s="83"/>
      <c r="R8" s="83"/>
      <c r="S8" s="83"/>
      <c r="T8" s="83"/>
      <c r="U8" s="84"/>
      <c r="V8" s="85"/>
    </row>
    <row r="9" spans="1:22" ht="13.5" customHeight="1">
      <c r="A9" s="74"/>
      <c r="B9" s="108"/>
      <c r="C9" s="120"/>
      <c r="D9" s="120"/>
      <c r="E9" s="116"/>
      <c r="F9" s="116"/>
      <c r="G9" s="397"/>
      <c r="H9" s="397"/>
      <c r="I9" s="397"/>
      <c r="J9" s="397"/>
      <c r="K9" s="397"/>
      <c r="L9" s="397"/>
      <c r="M9" s="397"/>
      <c r="N9" s="397"/>
      <c r="O9" s="397"/>
      <c r="P9" s="397"/>
      <c r="Q9" s="83"/>
      <c r="R9" s="83"/>
      <c r="S9" s="83"/>
      <c r="T9" s="83"/>
      <c r="U9" s="84"/>
      <c r="V9" s="85"/>
    </row>
    <row r="10" spans="1:22" ht="18.75" customHeight="1">
      <c r="A10" s="88"/>
      <c r="B10" s="123"/>
      <c r="C10" s="124"/>
      <c r="D10" s="124"/>
      <c r="E10" s="124"/>
      <c r="F10" s="124"/>
      <c r="G10" s="125"/>
      <c r="H10" s="126"/>
      <c r="I10" s="127"/>
      <c r="J10" s="127"/>
      <c r="K10" s="127"/>
      <c r="L10" s="127"/>
      <c r="M10" s="127"/>
      <c r="N10" s="91"/>
      <c r="O10" s="91"/>
      <c r="P10" s="91"/>
      <c r="Q10" s="128"/>
      <c r="R10" s="88"/>
      <c r="S10" s="129"/>
      <c r="T10" s="85"/>
      <c r="U10" s="86"/>
      <c r="V10" s="93"/>
    </row>
    <row r="11" spans="1:22" ht="23.1" customHeight="1">
      <c r="A11" s="74"/>
      <c r="B11" s="394" t="s">
        <v>65</v>
      </c>
      <c r="C11" s="395"/>
      <c r="D11" s="395"/>
      <c r="E11" s="395"/>
      <c r="F11" s="395"/>
      <c r="G11" s="396"/>
      <c r="H11" s="394" t="s">
        <v>67</v>
      </c>
      <c r="I11" s="395"/>
      <c r="J11" s="396"/>
      <c r="K11" s="394" t="s">
        <v>85</v>
      </c>
      <c r="L11" s="395"/>
      <c r="M11" s="396"/>
      <c r="N11" s="394" t="s">
        <v>86</v>
      </c>
      <c r="O11" s="395"/>
      <c r="P11" s="395"/>
      <c r="Q11" s="396"/>
      <c r="R11" s="395" t="s">
        <v>87</v>
      </c>
      <c r="S11" s="395"/>
      <c r="T11" s="395"/>
      <c r="U11" s="396"/>
      <c r="V11" s="73"/>
    </row>
    <row r="12" spans="1:22" ht="21" customHeight="1">
      <c r="A12" s="74"/>
      <c r="B12" s="398" t="s">
        <v>152</v>
      </c>
      <c r="C12" s="399"/>
      <c r="D12" s="399"/>
      <c r="E12" s="399"/>
      <c r="F12" s="399"/>
      <c r="G12" s="400"/>
      <c r="H12" s="404" t="s">
        <v>88</v>
      </c>
      <c r="I12" s="405"/>
      <c r="J12" s="406"/>
      <c r="K12" s="404" t="s">
        <v>89</v>
      </c>
      <c r="L12" s="405"/>
      <c r="M12" s="406"/>
      <c r="N12" s="410" t="s">
        <v>90</v>
      </c>
      <c r="O12" s="411"/>
      <c r="P12" s="411"/>
      <c r="Q12" s="412"/>
      <c r="R12" s="387">
        <v>42676</v>
      </c>
      <c r="S12" s="388"/>
      <c r="T12" s="388"/>
      <c r="U12" s="389"/>
      <c r="V12" s="73"/>
    </row>
    <row r="13" spans="1:22" ht="21" customHeight="1">
      <c r="A13" s="74"/>
      <c r="B13" s="401"/>
      <c r="C13" s="402"/>
      <c r="D13" s="402"/>
      <c r="E13" s="402"/>
      <c r="F13" s="402"/>
      <c r="G13" s="403"/>
      <c r="H13" s="407"/>
      <c r="I13" s="408"/>
      <c r="J13" s="409"/>
      <c r="K13" s="407"/>
      <c r="L13" s="408"/>
      <c r="M13" s="409"/>
      <c r="N13" s="413"/>
      <c r="O13" s="414"/>
      <c r="P13" s="414"/>
      <c r="Q13" s="415"/>
      <c r="R13" s="390"/>
      <c r="S13" s="391"/>
      <c r="T13" s="391"/>
      <c r="U13" s="392"/>
      <c r="V13" s="97"/>
    </row>
    <row r="14" spans="1:22" ht="16.5" customHeight="1">
      <c r="A14" s="74"/>
      <c r="B14" s="112"/>
      <c r="C14" s="130"/>
      <c r="D14" s="130"/>
      <c r="E14" s="130"/>
      <c r="F14" s="130"/>
      <c r="G14" s="130"/>
      <c r="H14" s="131"/>
      <c r="I14" s="131"/>
      <c r="J14" s="131"/>
      <c r="K14" s="131"/>
      <c r="L14" s="131"/>
      <c r="M14" s="131"/>
      <c r="N14" s="132"/>
      <c r="O14" s="132"/>
      <c r="P14" s="132"/>
      <c r="Q14" s="132"/>
      <c r="R14" s="133"/>
      <c r="S14" s="133"/>
      <c r="T14" s="133"/>
      <c r="U14" s="133"/>
      <c r="V14" s="73"/>
    </row>
    <row r="15" spans="1:22" ht="16.5" customHeight="1">
      <c r="A15" s="74"/>
      <c r="B15" s="99" t="s">
        <v>91</v>
      </c>
      <c r="C15" s="100"/>
      <c r="D15" s="79"/>
      <c r="E15" s="134"/>
      <c r="F15" s="134"/>
      <c r="G15" s="134"/>
      <c r="H15" s="134"/>
      <c r="I15" s="134"/>
      <c r="J15" s="134"/>
      <c r="K15" s="134"/>
      <c r="L15" s="134"/>
      <c r="M15" s="134"/>
      <c r="N15" s="134"/>
      <c r="O15" s="134"/>
      <c r="P15" s="82"/>
      <c r="Q15" s="79"/>
      <c r="R15" s="79"/>
      <c r="S15" s="74"/>
      <c r="T15" s="74"/>
      <c r="U15" s="74"/>
      <c r="V15" s="73"/>
    </row>
    <row r="16" spans="1:22" ht="16.5" customHeight="1">
      <c r="A16" s="74"/>
      <c r="B16" s="79"/>
      <c r="C16" s="79" t="s">
        <v>92</v>
      </c>
      <c r="D16" s="106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82"/>
      <c r="Q16" s="82"/>
      <c r="R16" s="82"/>
      <c r="S16" s="135"/>
      <c r="T16" s="136"/>
      <c r="U16" s="74"/>
      <c r="V16" s="97"/>
    </row>
    <row r="17" spans="1:22" ht="16.5" customHeight="1">
      <c r="A17" s="74"/>
      <c r="B17" s="102" t="s">
        <v>93</v>
      </c>
      <c r="C17" s="106"/>
      <c r="D17" s="76"/>
      <c r="E17" s="106"/>
      <c r="F17" s="106"/>
      <c r="G17" s="106"/>
      <c r="H17" s="106"/>
      <c r="I17" s="79"/>
      <c r="J17" s="79"/>
      <c r="K17" s="79"/>
      <c r="L17" s="79"/>
      <c r="M17" s="79"/>
      <c r="N17" s="79"/>
      <c r="O17" s="79"/>
      <c r="P17" s="82"/>
      <c r="Q17" s="82"/>
      <c r="R17" s="98"/>
      <c r="S17" s="74"/>
      <c r="T17" s="135"/>
      <c r="U17" s="74"/>
      <c r="V17" s="73"/>
    </row>
    <row r="18" spans="1:22" ht="18.75" customHeight="1">
      <c r="A18" s="74"/>
      <c r="B18" s="102" t="s">
        <v>94</v>
      </c>
      <c r="E18" s="137"/>
      <c r="F18" s="116"/>
      <c r="G18" s="116"/>
      <c r="H18" s="116"/>
      <c r="I18" s="138"/>
      <c r="J18" s="139"/>
      <c r="K18" s="140"/>
      <c r="L18" s="140"/>
      <c r="M18" s="140"/>
      <c r="N18" s="73"/>
      <c r="O18" s="82"/>
      <c r="P18" s="82"/>
      <c r="Q18" s="82"/>
      <c r="R18" s="98"/>
      <c r="S18" s="74"/>
      <c r="T18" s="135"/>
      <c r="U18" s="74"/>
      <c r="V18" s="73"/>
    </row>
    <row r="19" spans="1:22" ht="16.5" customHeight="1">
      <c r="A19" s="74"/>
      <c r="B19" s="141"/>
      <c r="C19" s="142"/>
      <c r="D19" s="116"/>
      <c r="E19" s="143"/>
      <c r="F19" s="116"/>
      <c r="G19" s="116"/>
      <c r="H19" s="116"/>
      <c r="I19" s="138"/>
      <c r="J19" s="381"/>
      <c r="K19" s="382"/>
      <c r="L19" s="382"/>
      <c r="M19" s="382"/>
      <c r="N19" s="73"/>
      <c r="O19" s="82"/>
      <c r="P19" s="82"/>
      <c r="Q19" s="82"/>
      <c r="R19" s="98"/>
      <c r="S19" s="74"/>
      <c r="T19" s="135"/>
      <c r="U19" s="74"/>
      <c r="V19" s="73"/>
    </row>
    <row r="20" spans="1:22" ht="16.5" customHeight="1">
      <c r="A20" s="74"/>
      <c r="B20" s="144"/>
      <c r="C20" s="142"/>
      <c r="D20" s="116"/>
      <c r="E20" s="114"/>
      <c r="F20" s="116"/>
      <c r="G20" s="116"/>
      <c r="H20" s="116"/>
      <c r="I20" s="138"/>
      <c r="J20" s="382"/>
      <c r="K20" s="382"/>
      <c r="L20" s="382"/>
      <c r="M20" s="382"/>
      <c r="N20" s="73"/>
      <c r="O20" s="82"/>
      <c r="P20" s="82"/>
      <c r="Q20" s="82"/>
      <c r="R20" s="98"/>
      <c r="S20" s="74"/>
      <c r="T20" s="135"/>
      <c r="U20" s="74"/>
      <c r="V20" s="73"/>
    </row>
    <row r="21" spans="1:22" ht="16.5" customHeight="1">
      <c r="A21" s="74"/>
      <c r="B21" s="144"/>
      <c r="C21" s="142"/>
      <c r="D21" s="116"/>
      <c r="E21" s="114"/>
      <c r="F21" s="116"/>
      <c r="G21" s="142"/>
      <c r="H21" s="145"/>
      <c r="I21" s="146"/>
      <c r="J21" s="146"/>
      <c r="K21" s="146"/>
      <c r="L21" s="121"/>
      <c r="M21" s="121"/>
      <c r="N21" s="73"/>
      <c r="O21" s="82"/>
      <c r="P21" s="98"/>
      <c r="Q21" s="74"/>
      <c r="R21" s="135"/>
      <c r="S21" s="74"/>
      <c r="T21" s="73"/>
      <c r="U21" s="73"/>
      <c r="V21" s="73"/>
    </row>
    <row r="22" spans="1:22" ht="16.5" customHeight="1">
      <c r="A22" s="74"/>
      <c r="B22" s="119"/>
      <c r="C22" s="120"/>
      <c r="D22" s="120"/>
      <c r="E22" s="120"/>
      <c r="F22" s="120"/>
      <c r="G22" s="120"/>
      <c r="H22" s="147"/>
      <c r="I22" s="109"/>
      <c r="J22" s="121"/>
      <c r="K22" s="121"/>
      <c r="L22" s="148"/>
      <c r="M22" s="67"/>
      <c r="N22" s="73"/>
      <c r="O22" s="101"/>
      <c r="P22" s="101"/>
      <c r="Q22" s="74"/>
      <c r="R22" s="74"/>
      <c r="S22" s="74"/>
      <c r="T22" s="73"/>
      <c r="U22" s="73"/>
      <c r="V22" s="73"/>
    </row>
    <row r="23" spans="1:22" ht="16.5" customHeight="1">
      <c r="A23" s="74"/>
      <c r="B23" s="119"/>
      <c r="C23" s="120"/>
      <c r="D23" s="120"/>
      <c r="E23" s="120"/>
      <c r="F23" s="116"/>
      <c r="G23" s="116"/>
      <c r="H23" s="116"/>
      <c r="I23" s="107"/>
      <c r="J23" s="149"/>
      <c r="K23" s="67"/>
      <c r="L23" s="67"/>
      <c r="M23" s="67"/>
      <c r="N23" s="73"/>
      <c r="O23" s="79"/>
      <c r="P23" s="79"/>
      <c r="Q23" s="79"/>
      <c r="R23" s="79"/>
      <c r="S23" s="74"/>
      <c r="T23" s="74"/>
      <c r="U23" s="74"/>
      <c r="V23" s="73"/>
    </row>
    <row r="24" spans="1:22" ht="16.5" customHeight="1">
      <c r="A24" s="74"/>
      <c r="B24" s="119"/>
      <c r="C24" s="114"/>
      <c r="D24" s="114"/>
      <c r="E24" s="114"/>
      <c r="F24" s="116"/>
      <c r="G24" s="116"/>
      <c r="H24" s="116"/>
      <c r="I24" s="150"/>
      <c r="J24" s="149"/>
      <c r="K24" s="67"/>
      <c r="L24" s="67"/>
      <c r="M24" s="67"/>
      <c r="N24" s="73"/>
      <c r="O24" s="79"/>
      <c r="P24" s="79"/>
      <c r="Q24" s="79"/>
      <c r="R24" s="79"/>
      <c r="S24" s="74"/>
      <c r="T24" s="74"/>
      <c r="U24" s="74"/>
      <c r="V24" s="86"/>
    </row>
    <row r="25" spans="1:22" ht="16.5" customHeight="1">
      <c r="A25" s="74"/>
      <c r="B25" s="119"/>
      <c r="C25" s="114"/>
      <c r="D25" s="114"/>
      <c r="E25" s="114"/>
      <c r="F25" s="116"/>
      <c r="G25" s="116"/>
      <c r="H25" s="116"/>
      <c r="I25" s="150"/>
      <c r="J25" s="149"/>
      <c r="K25" s="67"/>
      <c r="L25" s="67"/>
      <c r="M25" s="67"/>
      <c r="N25" s="73"/>
      <c r="O25" s="79"/>
      <c r="P25" s="79"/>
      <c r="Q25" s="79"/>
      <c r="R25" s="79"/>
      <c r="S25" s="74"/>
      <c r="T25" s="74"/>
      <c r="U25" s="74"/>
      <c r="V25" s="86"/>
    </row>
    <row r="26" spans="1:22" ht="16.5" customHeight="1">
      <c r="A26" s="74"/>
      <c r="B26" s="108"/>
      <c r="C26" s="116"/>
      <c r="D26" s="114"/>
      <c r="E26" s="114"/>
      <c r="F26" s="114"/>
      <c r="G26" s="114"/>
      <c r="H26" s="117"/>
      <c r="I26" s="67"/>
      <c r="J26" s="67"/>
      <c r="K26" s="67"/>
      <c r="L26" s="67"/>
      <c r="M26" s="67"/>
      <c r="N26" s="135"/>
      <c r="O26" s="74"/>
      <c r="P26" s="74"/>
      <c r="Q26" s="74"/>
      <c r="R26" s="74"/>
      <c r="S26" s="74"/>
      <c r="T26" s="74"/>
      <c r="U26" s="86"/>
      <c r="V26" s="86"/>
    </row>
    <row r="27" spans="1:22" ht="16.5" customHeight="1">
      <c r="A27" s="88"/>
      <c r="B27" s="144"/>
      <c r="C27" s="116"/>
      <c r="D27" s="114"/>
      <c r="E27" s="114"/>
      <c r="F27" s="114"/>
      <c r="G27" s="114"/>
      <c r="H27" s="151"/>
      <c r="I27" s="152"/>
      <c r="J27" s="151"/>
      <c r="K27" s="151"/>
      <c r="L27" s="151"/>
      <c r="M27" s="152"/>
      <c r="N27" s="151"/>
      <c r="O27" s="151"/>
      <c r="P27" s="151"/>
      <c r="Q27" s="151"/>
      <c r="R27" s="151"/>
      <c r="S27" s="151"/>
      <c r="T27" s="152"/>
      <c r="U27" s="73"/>
      <c r="V27" s="73"/>
    </row>
    <row r="28" spans="1:22" ht="16.5" customHeight="1">
      <c r="A28" s="74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153"/>
    </row>
    <row r="29" spans="1:22" ht="16.5" customHeight="1">
      <c r="A29" s="74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153"/>
    </row>
    <row r="30" spans="1:22" ht="16.5" customHeight="1">
      <c r="A30" s="74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0"/>
      <c r="S30" s="100"/>
      <c r="T30" s="100"/>
      <c r="U30" s="100"/>
      <c r="V30" s="104"/>
    </row>
    <row r="31" spans="1:22" ht="16.5" customHeight="1">
      <c r="A31" s="74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134"/>
      <c r="Q31" s="134"/>
      <c r="R31" s="134"/>
      <c r="S31" s="134"/>
      <c r="T31" s="134"/>
      <c r="U31" s="104"/>
      <c r="V31" s="104"/>
    </row>
    <row r="32" spans="1:22" ht="16.5" customHeight="1">
      <c r="A32" s="74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9"/>
      <c r="Q32" s="79"/>
      <c r="R32" s="79"/>
      <c r="S32" s="79"/>
      <c r="T32" s="74"/>
      <c r="U32" s="73"/>
      <c r="V32" s="73"/>
    </row>
    <row r="33" spans="1:22" ht="16.5" customHeight="1">
      <c r="A33" s="74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9"/>
      <c r="Q33" s="79"/>
      <c r="R33" s="79"/>
      <c r="S33" s="79"/>
      <c r="T33" s="74"/>
      <c r="U33" s="73"/>
      <c r="V33" s="73"/>
    </row>
    <row r="34" spans="1:22" ht="16.5" customHeight="1">
      <c r="A34" s="74"/>
      <c r="B34" s="102"/>
      <c r="C34" s="106"/>
      <c r="D34" s="106"/>
      <c r="E34" s="106"/>
      <c r="F34" s="106"/>
      <c r="G34" s="106"/>
      <c r="H34" s="106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4"/>
      <c r="U34" s="73"/>
      <c r="V34" s="73"/>
    </row>
    <row r="35" spans="1:22" ht="16.5" customHeight="1">
      <c r="A35" s="74"/>
      <c r="B35" s="144"/>
      <c r="C35" s="154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88"/>
      <c r="U35" s="73"/>
      <c r="V35" s="73"/>
    </row>
    <row r="36" spans="1:22" ht="16.5" customHeight="1">
      <c r="A36" s="74"/>
      <c r="B36" s="70"/>
      <c r="C36" s="70"/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88"/>
      <c r="T36" s="88"/>
      <c r="U36" s="73"/>
      <c r="V36" s="73"/>
    </row>
    <row r="37" spans="1:22" ht="16.5" customHeight="1">
      <c r="A37" s="74"/>
      <c r="B37" s="155"/>
      <c r="C37" s="110"/>
      <c r="D37" s="106"/>
      <c r="E37" s="106"/>
      <c r="F37" s="106"/>
      <c r="G37" s="106"/>
      <c r="H37" s="106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88"/>
      <c r="T37" s="88"/>
      <c r="U37" s="73"/>
      <c r="V37" s="73"/>
    </row>
    <row r="38" spans="1:22" ht="16.5" customHeight="1">
      <c r="A38" s="74"/>
      <c r="B38" s="88"/>
      <c r="C38" s="88"/>
      <c r="D38" s="88"/>
      <c r="E38" s="88"/>
      <c r="F38" s="88"/>
      <c r="G38" s="88"/>
      <c r="H38" s="88"/>
      <c r="I38" s="88"/>
      <c r="J38" s="88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73"/>
      <c r="V38" s="73"/>
    </row>
    <row r="39" spans="1:22" ht="16.5" customHeight="1">
      <c r="A39" s="74"/>
      <c r="B39" s="144"/>
      <c r="C39" s="86"/>
      <c r="D39" s="86"/>
      <c r="E39" s="86"/>
      <c r="F39" s="383"/>
      <c r="G39" s="383"/>
      <c r="H39" s="383"/>
      <c r="I39" s="383"/>
      <c r="J39" s="156"/>
      <c r="K39" s="86"/>
      <c r="L39" s="384"/>
      <c r="M39" s="384"/>
      <c r="N39" s="384"/>
      <c r="O39" s="384"/>
      <c r="P39" s="78"/>
      <c r="Q39" s="78"/>
      <c r="R39" s="78"/>
      <c r="S39" s="78"/>
      <c r="T39" s="78"/>
      <c r="U39" s="73"/>
      <c r="V39" s="73"/>
    </row>
    <row r="40" spans="1:22" ht="16.5" customHeight="1">
      <c r="A40" s="111"/>
      <c r="B40" s="86"/>
      <c r="C40" s="86"/>
      <c r="D40" s="86"/>
      <c r="E40" s="86"/>
      <c r="F40" s="70"/>
      <c r="G40" s="70"/>
      <c r="H40" s="70"/>
      <c r="I40" s="110"/>
      <c r="J40" s="88"/>
      <c r="K40" s="86"/>
      <c r="L40" s="88"/>
      <c r="M40" s="88"/>
      <c r="N40" s="157"/>
      <c r="O40" s="158"/>
      <c r="P40" s="110"/>
      <c r="Q40" s="110"/>
      <c r="R40" s="110"/>
      <c r="S40" s="110"/>
      <c r="T40" s="110"/>
      <c r="U40" s="113"/>
      <c r="V40" s="113"/>
    </row>
    <row r="41" spans="1:22" ht="16.5" customHeight="1">
      <c r="A41" s="74"/>
      <c r="B41" s="144"/>
      <c r="C41" s="114"/>
      <c r="D41" s="114"/>
      <c r="E41" s="86"/>
      <c r="F41" s="70"/>
      <c r="G41" s="159"/>
      <c r="H41" s="159"/>
      <c r="I41" s="159"/>
      <c r="J41" s="86"/>
      <c r="K41" s="86"/>
      <c r="L41" s="88"/>
      <c r="M41" s="88"/>
      <c r="N41" s="88"/>
      <c r="O41" s="88"/>
      <c r="P41" s="385"/>
      <c r="Q41" s="385"/>
      <c r="R41" s="385"/>
      <c r="S41" s="385"/>
      <c r="T41" s="385"/>
      <c r="U41" s="113"/>
      <c r="V41" s="113"/>
    </row>
    <row r="42" spans="1:22" ht="16.5" customHeight="1">
      <c r="A42" s="74"/>
      <c r="B42" s="73"/>
      <c r="C42" s="73"/>
      <c r="D42" s="386"/>
      <c r="E42" s="386"/>
      <c r="F42" s="386"/>
      <c r="G42" s="386"/>
      <c r="H42" s="386"/>
      <c r="I42" s="73"/>
      <c r="J42" s="73"/>
      <c r="K42" s="88"/>
      <c r="L42" s="74"/>
      <c r="M42" s="74"/>
      <c r="N42" s="100"/>
      <c r="O42" s="100"/>
      <c r="P42" s="100"/>
      <c r="Q42" s="100"/>
      <c r="R42" s="100"/>
      <c r="S42" s="114"/>
      <c r="T42" s="113"/>
      <c r="U42" s="113"/>
      <c r="V42" s="113"/>
    </row>
    <row r="43" spans="1:22" ht="15">
      <c r="A43" s="374"/>
      <c r="B43" s="374"/>
      <c r="C43" s="374"/>
      <c r="D43" s="374"/>
      <c r="E43" s="374"/>
      <c r="F43" s="374"/>
      <c r="G43" s="374"/>
      <c r="H43" s="374"/>
      <c r="I43" s="374"/>
      <c r="J43" s="374"/>
      <c r="K43" s="374"/>
      <c r="L43" s="374"/>
      <c r="M43" s="374"/>
      <c r="N43" s="374"/>
      <c r="O43" s="374"/>
      <c r="P43" s="374"/>
      <c r="Q43" s="374"/>
      <c r="R43" s="374"/>
      <c r="S43" s="374"/>
      <c r="T43" s="374"/>
      <c r="U43" s="115"/>
      <c r="V43" s="73"/>
    </row>
  </sheetData>
  <mergeCells count="19">
    <mergeCell ref="R12:U13"/>
    <mergeCell ref="A3:V3"/>
    <mergeCell ref="B11:G11"/>
    <mergeCell ref="H11:J11"/>
    <mergeCell ref="K11:M11"/>
    <mergeCell ref="N11:Q11"/>
    <mergeCell ref="R11:U11"/>
    <mergeCell ref="G8:P9"/>
    <mergeCell ref="B12:G13"/>
    <mergeCell ref="H12:J13"/>
    <mergeCell ref="K12:M13"/>
    <mergeCell ref="N12:Q13"/>
    <mergeCell ref="A43:T43"/>
    <mergeCell ref="J19:M19"/>
    <mergeCell ref="J20:M20"/>
    <mergeCell ref="F39:I39"/>
    <mergeCell ref="L39:O39"/>
    <mergeCell ref="P41:T41"/>
    <mergeCell ref="D42:H42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O192"/>
  <sheetViews>
    <sheetView view="pageBreakPreview" zoomScaleNormal="100" zoomScaleSheetLayoutView="100" workbookViewId="0">
      <selection activeCell="U29" sqref="U29"/>
    </sheetView>
  </sheetViews>
  <sheetFormatPr defaultColWidth="9.140625" defaultRowHeight="12"/>
  <cols>
    <col min="1" max="25" width="3.85546875" style="435" customWidth="1"/>
    <col min="26" max="26" width="4.140625" style="435" customWidth="1"/>
    <col min="27" max="40" width="4.42578125" style="435" customWidth="1"/>
    <col min="41" max="16384" width="9.140625" style="435"/>
  </cols>
  <sheetData>
    <row r="1" spans="1:41" s="433" customFormat="1" ht="18" customHeight="1"/>
    <row r="2" spans="1:41" s="433" customFormat="1" ht="18" customHeight="1"/>
    <row r="3" spans="1:41" s="433" customFormat="1" ht="34.5" customHeight="1">
      <c r="A3" s="434" t="s">
        <v>95</v>
      </c>
      <c r="B3" s="434"/>
      <c r="C3" s="434"/>
      <c r="D3" s="434"/>
      <c r="E3" s="434"/>
      <c r="F3" s="434"/>
      <c r="G3" s="434"/>
      <c r="H3" s="434"/>
      <c r="I3" s="434"/>
      <c r="J3" s="434"/>
      <c r="K3" s="434"/>
      <c r="L3" s="434"/>
      <c r="M3" s="434"/>
      <c r="N3" s="434"/>
      <c r="O3" s="434"/>
      <c r="P3" s="434"/>
      <c r="Q3" s="434"/>
      <c r="R3" s="434"/>
      <c r="S3" s="434"/>
      <c r="T3" s="434"/>
      <c r="U3" s="434"/>
      <c r="V3" s="434"/>
      <c r="W3" s="434"/>
      <c r="X3" s="434"/>
    </row>
    <row r="4" spans="1:41" s="433" customFormat="1" ht="12" customHeight="1"/>
    <row r="5" spans="1:41" ht="18" customHeight="1">
      <c r="B5" s="436" t="s">
        <v>1</v>
      </c>
      <c r="D5" s="433"/>
      <c r="E5" s="433"/>
      <c r="G5" s="437" t="str">
        <f>Report!H5</f>
        <v>SPR16010009</v>
      </c>
      <c r="I5" s="433"/>
      <c r="J5" s="433"/>
      <c r="K5" s="433"/>
      <c r="L5" s="433"/>
      <c r="M5" s="433"/>
      <c r="N5" s="433"/>
      <c r="P5" s="438"/>
      <c r="Q5" s="438"/>
      <c r="R5" s="438"/>
      <c r="T5" s="439" t="s">
        <v>160</v>
      </c>
      <c r="U5" s="439"/>
      <c r="V5" s="439"/>
      <c r="W5" s="439"/>
      <c r="AA5" s="440"/>
    </row>
    <row r="6" spans="1:41" ht="12" customHeight="1">
      <c r="B6" s="441"/>
      <c r="C6" s="436"/>
      <c r="D6" s="433"/>
      <c r="E6" s="433"/>
      <c r="G6" s="437"/>
      <c r="H6" s="433"/>
      <c r="I6" s="433"/>
      <c r="J6" s="433"/>
      <c r="K6" s="433"/>
      <c r="L6" s="433"/>
      <c r="M6" s="433"/>
      <c r="N6" s="433"/>
      <c r="P6" s="438"/>
      <c r="Q6" s="438"/>
      <c r="R6" s="438"/>
      <c r="S6" s="442"/>
      <c r="T6" s="442"/>
      <c r="U6" s="442"/>
      <c r="V6" s="442"/>
      <c r="W6" s="443"/>
      <c r="AA6" s="444"/>
    </row>
    <row r="7" spans="1:41" s="445" customFormat="1" ht="12" customHeight="1">
      <c r="B7" s="446"/>
      <c r="C7" s="447"/>
      <c r="D7" s="447"/>
      <c r="E7" s="447"/>
      <c r="F7" s="447"/>
      <c r="G7" s="447"/>
      <c r="H7" s="447"/>
      <c r="I7" s="448"/>
      <c r="J7" s="449"/>
      <c r="K7" s="449"/>
      <c r="L7" s="449"/>
      <c r="M7" s="449"/>
      <c r="N7" s="449"/>
      <c r="O7" s="449"/>
      <c r="P7" s="449"/>
      <c r="Q7" s="449"/>
      <c r="R7" s="449"/>
      <c r="S7" s="449"/>
      <c r="T7" s="449"/>
      <c r="U7" s="449"/>
      <c r="V7" s="449"/>
      <c r="W7" s="446"/>
      <c r="Z7" s="444"/>
      <c r="AA7" s="433"/>
      <c r="AB7" s="444"/>
      <c r="AC7" s="444"/>
      <c r="AD7" s="444"/>
      <c r="AE7" s="444"/>
      <c r="AF7" s="444"/>
      <c r="AG7" s="444"/>
      <c r="AH7" s="444"/>
      <c r="AI7" s="444"/>
      <c r="AJ7" s="444"/>
      <c r="AK7" s="444"/>
      <c r="AL7" s="444"/>
      <c r="AM7" s="444"/>
      <c r="AN7" s="444"/>
      <c r="AO7" s="444"/>
    </row>
    <row r="8" spans="1:41" s="445" customFormat="1" ht="17.100000000000001" customHeight="1">
      <c r="B8" s="446"/>
      <c r="C8" s="447"/>
      <c r="D8" s="447"/>
      <c r="E8" s="450"/>
      <c r="F8" s="450"/>
      <c r="G8" s="451"/>
      <c r="H8" s="452"/>
      <c r="I8" s="453"/>
      <c r="J8" s="454"/>
      <c r="K8" s="454"/>
      <c r="L8" s="454"/>
      <c r="M8" s="454"/>
      <c r="N8" s="454"/>
      <c r="O8" s="454"/>
      <c r="P8" s="447"/>
      <c r="Q8" s="454"/>
      <c r="R8" s="455"/>
      <c r="S8" s="452"/>
      <c r="T8" s="452"/>
      <c r="U8" s="456"/>
      <c r="V8" s="456"/>
      <c r="W8" s="446"/>
      <c r="Z8" s="444"/>
      <c r="AA8" s="433"/>
      <c r="AB8" s="444"/>
      <c r="AC8" s="444"/>
      <c r="AD8" s="444"/>
      <c r="AE8" s="444"/>
      <c r="AF8" s="444"/>
      <c r="AG8" s="444"/>
      <c r="AH8" s="444"/>
      <c r="AI8" s="444"/>
      <c r="AJ8" s="444"/>
      <c r="AK8" s="444"/>
      <c r="AL8" s="444"/>
      <c r="AM8" s="444"/>
      <c r="AN8" s="444"/>
      <c r="AO8" s="444"/>
    </row>
    <row r="9" spans="1:41" ht="12" customHeight="1">
      <c r="B9" s="457"/>
      <c r="C9" s="433"/>
      <c r="D9" s="433"/>
      <c r="E9" s="433"/>
      <c r="F9" s="433"/>
      <c r="G9" s="433"/>
      <c r="H9" s="433"/>
      <c r="I9" s="433"/>
      <c r="J9" s="433"/>
      <c r="K9" s="433"/>
      <c r="L9" s="433"/>
      <c r="M9" s="433"/>
      <c r="N9" s="433"/>
      <c r="O9" s="433"/>
      <c r="P9" s="433"/>
      <c r="Q9" s="433"/>
      <c r="R9" s="433"/>
      <c r="S9" s="433"/>
      <c r="T9" s="433"/>
      <c r="U9" s="433"/>
      <c r="V9" s="433"/>
      <c r="W9" s="441"/>
    </row>
    <row r="10" spans="1:41" s="458" customFormat="1" ht="18" customHeight="1">
      <c r="B10" s="441"/>
      <c r="C10" s="433"/>
      <c r="D10" s="459"/>
      <c r="E10" s="459"/>
      <c r="F10" s="459"/>
      <c r="G10" s="459"/>
      <c r="H10" s="459"/>
      <c r="I10" s="459"/>
      <c r="J10" s="459"/>
      <c r="K10" s="459"/>
      <c r="L10" s="459"/>
      <c r="M10" s="459"/>
      <c r="N10" s="459"/>
      <c r="P10" s="449"/>
      <c r="Q10" s="459"/>
      <c r="R10" s="459"/>
      <c r="S10" s="459"/>
      <c r="T10" s="433"/>
      <c r="U10" s="433"/>
      <c r="V10" s="433"/>
      <c r="W10" s="441"/>
    </row>
    <row r="11" spans="1:41" s="458" customFormat="1" ht="18" customHeight="1">
      <c r="B11" s="441"/>
      <c r="C11" s="433"/>
      <c r="D11" s="459"/>
      <c r="E11" s="459"/>
      <c r="F11" s="459"/>
      <c r="G11" s="459"/>
      <c r="H11" s="459"/>
      <c r="I11" s="459"/>
      <c r="J11" s="459"/>
      <c r="K11" s="459"/>
      <c r="L11" s="459"/>
      <c r="M11" s="459"/>
      <c r="N11" s="459"/>
      <c r="O11" s="459"/>
      <c r="P11" s="459"/>
      <c r="Q11" s="459"/>
      <c r="R11" s="459"/>
      <c r="S11" s="459"/>
      <c r="T11" s="460"/>
      <c r="U11" s="460"/>
      <c r="V11" s="460"/>
      <c r="W11" s="461"/>
    </row>
    <row r="12" spans="1:41" s="458" customFormat="1" ht="18" customHeight="1">
      <c r="B12" s="441"/>
      <c r="C12" s="433"/>
      <c r="D12" s="462"/>
      <c r="E12" s="462"/>
      <c r="F12" s="462"/>
      <c r="G12" s="463"/>
      <c r="H12" s="463"/>
      <c r="I12" s="463"/>
      <c r="J12" s="462"/>
      <c r="K12" s="462"/>
      <c r="L12" s="462"/>
      <c r="M12" s="463"/>
      <c r="N12" s="463"/>
      <c r="O12" s="463"/>
      <c r="P12" s="464"/>
      <c r="Q12" s="464"/>
      <c r="R12" s="464"/>
      <c r="S12" s="464"/>
      <c r="T12" s="465"/>
      <c r="U12" s="465"/>
      <c r="V12" s="465"/>
      <c r="W12" s="466"/>
    </row>
    <row r="13" spans="1:41" s="458" customFormat="1" ht="18" customHeight="1">
      <c r="B13" s="441"/>
      <c r="C13" s="433"/>
      <c r="D13" s="462"/>
      <c r="E13" s="462"/>
      <c r="F13" s="462"/>
      <c r="G13" s="463"/>
      <c r="H13" s="463"/>
      <c r="I13" s="463"/>
      <c r="J13" s="462"/>
      <c r="K13" s="462"/>
      <c r="L13" s="462"/>
      <c r="M13" s="463"/>
      <c r="N13" s="463"/>
      <c r="O13" s="463"/>
      <c r="P13" s="464"/>
      <c r="Q13" s="464"/>
      <c r="R13" s="464"/>
      <c r="S13" s="464"/>
      <c r="T13" s="465"/>
      <c r="U13" s="465"/>
      <c r="V13" s="465"/>
      <c r="W13" s="466"/>
    </row>
    <row r="14" spans="1:41" s="458" customFormat="1" ht="18" customHeight="1">
      <c r="B14" s="441"/>
      <c r="C14" s="433"/>
      <c r="D14" s="462"/>
      <c r="E14" s="462"/>
      <c r="F14" s="462"/>
      <c r="G14" s="463"/>
      <c r="H14" s="463"/>
      <c r="I14" s="463"/>
      <c r="J14" s="462"/>
      <c r="K14" s="462"/>
      <c r="L14" s="462"/>
      <c r="M14" s="463"/>
      <c r="N14" s="463"/>
      <c r="O14" s="463"/>
      <c r="P14" s="464"/>
      <c r="Q14" s="464"/>
      <c r="R14" s="464"/>
      <c r="S14" s="464"/>
      <c r="T14" s="465"/>
      <c r="U14" s="465"/>
      <c r="V14" s="465"/>
      <c r="W14" s="466"/>
    </row>
    <row r="15" spans="1:41" s="458" customFormat="1" ht="18" customHeight="1">
      <c r="B15" s="441"/>
      <c r="C15" s="433"/>
      <c r="D15" s="462"/>
      <c r="E15" s="462"/>
      <c r="F15" s="462"/>
      <c r="G15" s="463"/>
      <c r="H15" s="463"/>
      <c r="I15" s="463"/>
      <c r="J15" s="462"/>
      <c r="K15" s="462"/>
      <c r="L15" s="462"/>
      <c r="M15" s="463"/>
      <c r="N15" s="463"/>
      <c r="O15" s="463"/>
      <c r="P15" s="464"/>
      <c r="Q15" s="464"/>
      <c r="R15" s="464"/>
      <c r="S15" s="464"/>
      <c r="T15" s="465"/>
      <c r="U15" s="465"/>
      <c r="V15" s="465"/>
      <c r="W15" s="466"/>
    </row>
    <row r="16" spans="1:41" s="458" customFormat="1" ht="17.100000000000001" customHeight="1">
      <c r="B16" s="441"/>
      <c r="C16" s="433"/>
      <c r="D16" s="462"/>
      <c r="E16" s="462"/>
      <c r="F16" s="462"/>
      <c r="G16" s="463"/>
      <c r="H16" s="463"/>
      <c r="I16" s="463"/>
      <c r="J16" s="462"/>
      <c r="K16" s="462"/>
      <c r="L16" s="462"/>
      <c r="M16" s="463"/>
      <c r="N16" s="463"/>
      <c r="O16" s="463"/>
      <c r="P16" s="464"/>
      <c r="Q16" s="464"/>
      <c r="R16" s="464"/>
      <c r="S16" s="464"/>
      <c r="T16" s="465"/>
      <c r="U16" s="465"/>
      <c r="V16" s="465"/>
      <c r="W16" s="466"/>
    </row>
    <row r="17" spans="1:41" s="458" customFormat="1" ht="17.100000000000001" customHeight="1">
      <c r="B17" s="441"/>
      <c r="C17" s="433"/>
      <c r="D17" s="462"/>
      <c r="E17" s="462"/>
      <c r="F17" s="462"/>
      <c r="G17" s="463"/>
      <c r="H17" s="463"/>
      <c r="I17" s="463"/>
      <c r="J17" s="462"/>
      <c r="K17" s="462"/>
      <c r="L17" s="462"/>
      <c r="M17" s="463"/>
      <c r="N17" s="463"/>
      <c r="O17" s="463"/>
      <c r="P17" s="464"/>
      <c r="Q17" s="464"/>
      <c r="R17" s="464"/>
      <c r="S17" s="464"/>
      <c r="T17" s="465"/>
      <c r="U17" s="465"/>
      <c r="V17" s="465"/>
      <c r="W17" s="466"/>
    </row>
    <row r="18" spans="1:41" s="458" customFormat="1" ht="17.100000000000001" customHeight="1">
      <c r="B18" s="441"/>
      <c r="C18" s="433"/>
      <c r="D18" s="462"/>
      <c r="E18" s="462"/>
      <c r="F18" s="462"/>
      <c r="G18" s="463"/>
      <c r="H18" s="463"/>
      <c r="I18" s="463"/>
      <c r="J18" s="462"/>
      <c r="K18" s="462"/>
      <c r="L18" s="462"/>
      <c r="M18" s="463"/>
      <c r="N18" s="463"/>
      <c r="O18" s="463"/>
      <c r="P18" s="464"/>
      <c r="Q18" s="464"/>
      <c r="R18" s="464"/>
      <c r="S18" s="464"/>
      <c r="T18" s="465"/>
      <c r="U18" s="465"/>
      <c r="V18" s="465"/>
      <c r="W18" s="466"/>
    </row>
    <row r="19" spans="1:41" s="445" customFormat="1" ht="16.5" customHeight="1">
      <c r="B19" s="451" t="s">
        <v>96</v>
      </c>
      <c r="D19" s="467"/>
      <c r="E19" s="467"/>
      <c r="F19" s="467"/>
      <c r="G19" s="468"/>
      <c r="H19" s="468"/>
      <c r="I19" s="468"/>
      <c r="J19" s="468"/>
      <c r="K19" s="468"/>
      <c r="L19" s="468"/>
      <c r="M19" s="468"/>
      <c r="N19" s="468"/>
      <c r="O19" s="468"/>
      <c r="P19" s="468"/>
      <c r="Q19" s="468"/>
      <c r="R19" s="468"/>
      <c r="U19" s="469" t="s">
        <v>158</v>
      </c>
      <c r="V19" s="469"/>
      <c r="W19" s="470" t="s">
        <v>161</v>
      </c>
      <c r="Y19" s="471"/>
    </row>
    <row r="20" spans="1:41" s="482" customFormat="1" ht="15" customHeight="1">
      <c r="A20" s="472"/>
      <c r="B20" s="473" t="s">
        <v>153</v>
      </c>
      <c r="C20" s="474"/>
      <c r="D20" s="475"/>
      <c r="E20" s="476" t="s">
        <v>137</v>
      </c>
      <c r="F20" s="477"/>
      <c r="G20" s="477"/>
      <c r="H20" s="477"/>
      <c r="I20" s="477"/>
      <c r="J20" s="477"/>
      <c r="K20" s="477"/>
      <c r="L20" s="477"/>
      <c r="M20" s="477"/>
      <c r="N20" s="477"/>
      <c r="O20" s="477"/>
      <c r="P20" s="477"/>
      <c r="Q20" s="477"/>
      <c r="R20" s="477"/>
      <c r="S20" s="478"/>
      <c r="T20" s="479" t="s">
        <v>159</v>
      </c>
      <c r="U20" s="480"/>
      <c r="V20" s="480"/>
      <c r="W20" s="481"/>
      <c r="Y20" s="483"/>
      <c r="Z20" s="483"/>
      <c r="AA20" s="483"/>
      <c r="AB20" s="483"/>
      <c r="AC20" s="483"/>
      <c r="AD20" s="483"/>
      <c r="AE20" s="483"/>
      <c r="AF20" s="483"/>
      <c r="AG20" s="483"/>
      <c r="AH20" s="483"/>
      <c r="AI20" s="484"/>
      <c r="AJ20" s="484"/>
      <c r="AK20" s="484"/>
      <c r="AL20" s="484"/>
      <c r="AM20" s="484"/>
      <c r="AN20" s="484"/>
      <c r="AO20" s="485"/>
    </row>
    <row r="21" spans="1:41" s="482" customFormat="1" ht="15" customHeight="1">
      <c r="A21" s="472"/>
      <c r="B21" s="486"/>
      <c r="C21" s="487"/>
      <c r="D21" s="488"/>
      <c r="E21" s="489"/>
      <c r="F21" s="490"/>
      <c r="G21" s="490"/>
      <c r="H21" s="490"/>
      <c r="I21" s="490"/>
      <c r="J21" s="490"/>
      <c r="K21" s="490"/>
      <c r="L21" s="490"/>
      <c r="M21" s="490"/>
      <c r="N21" s="490"/>
      <c r="O21" s="490"/>
      <c r="P21" s="490"/>
      <c r="Q21" s="490"/>
      <c r="R21" s="490"/>
      <c r="S21" s="491"/>
      <c r="T21" s="492"/>
      <c r="U21" s="493"/>
      <c r="V21" s="493"/>
      <c r="W21" s="494"/>
      <c r="Y21" s="483"/>
      <c r="Z21" s="483"/>
      <c r="AA21" s="483"/>
      <c r="AB21" s="483"/>
      <c r="AC21" s="483"/>
      <c r="AD21" s="483"/>
      <c r="AE21" s="483"/>
      <c r="AF21" s="483"/>
      <c r="AG21" s="483"/>
      <c r="AH21" s="483"/>
      <c r="AI21" s="484"/>
      <c r="AJ21" s="484"/>
      <c r="AK21" s="484"/>
      <c r="AL21" s="484"/>
      <c r="AM21" s="484"/>
      <c r="AN21" s="484"/>
      <c r="AO21" s="485"/>
    </row>
    <row r="22" spans="1:41" s="482" customFormat="1" ht="15" customHeight="1">
      <c r="A22" s="472"/>
      <c r="B22" s="486"/>
      <c r="C22" s="487"/>
      <c r="D22" s="487"/>
      <c r="E22" s="495" t="s">
        <v>97</v>
      </c>
      <c r="F22" s="496"/>
      <c r="G22" s="497"/>
      <c r="H22" s="495" t="s">
        <v>98</v>
      </c>
      <c r="I22" s="496"/>
      <c r="J22" s="497"/>
      <c r="K22" s="495" t="s">
        <v>99</v>
      </c>
      <c r="L22" s="496"/>
      <c r="M22" s="497"/>
      <c r="N22" s="495" t="s">
        <v>100</v>
      </c>
      <c r="O22" s="496"/>
      <c r="P22" s="497"/>
      <c r="Q22" s="495" t="s">
        <v>101</v>
      </c>
      <c r="R22" s="496"/>
      <c r="S22" s="496"/>
      <c r="T22" s="498"/>
      <c r="U22" s="499"/>
      <c r="V22" s="499"/>
      <c r="W22" s="500"/>
      <c r="Y22" s="483"/>
      <c r="Z22" s="501"/>
      <c r="AA22" s="483"/>
      <c r="AB22" s="483"/>
      <c r="AC22" s="501"/>
      <c r="AD22" s="483"/>
      <c r="AE22" s="483"/>
      <c r="AF22" s="501"/>
      <c r="AG22" s="483"/>
      <c r="AH22" s="483"/>
      <c r="AI22" s="484"/>
      <c r="AJ22" s="484"/>
      <c r="AK22" s="484"/>
      <c r="AL22" s="484"/>
      <c r="AM22" s="484"/>
      <c r="AN22" s="484"/>
      <c r="AO22" s="485"/>
    </row>
    <row r="23" spans="1:41" s="482" customFormat="1" ht="23.1" customHeight="1">
      <c r="A23" s="472"/>
      <c r="B23" s="502">
        <f>'Data Record(50)'!C15</f>
        <v>50</v>
      </c>
      <c r="C23" s="503"/>
      <c r="D23" s="503"/>
      <c r="E23" s="504">
        <f>'Data Record(50)'!F45</f>
        <v>50.564333333333337</v>
      </c>
      <c r="F23" s="505"/>
      <c r="G23" s="506"/>
      <c r="H23" s="504">
        <f>'Data Record(50)'!K45</f>
        <v>50.46899999999998</v>
      </c>
      <c r="I23" s="505"/>
      <c r="J23" s="506"/>
      <c r="K23" s="504">
        <f>'Data Record(50)'!P45</f>
        <v>50.810533333333339</v>
      </c>
      <c r="L23" s="505"/>
      <c r="M23" s="506"/>
      <c r="N23" s="504">
        <f>'Data Record(50)'!U45</f>
        <v>50.472299999999976</v>
      </c>
      <c r="O23" s="505"/>
      <c r="P23" s="506"/>
      <c r="Q23" s="504">
        <f>'Data Record(50)'!Z45</f>
        <v>50.322999999999993</v>
      </c>
      <c r="R23" s="505"/>
      <c r="S23" s="506"/>
      <c r="T23" s="507">
        <f>'Uncertainty Budget 0 to 200 C'!Q7</f>
        <v>0.98299838204169798</v>
      </c>
      <c r="U23" s="508"/>
      <c r="V23" s="508"/>
      <c r="W23" s="509"/>
      <c r="Y23" s="510"/>
      <c r="Z23" s="510"/>
      <c r="AA23" s="510"/>
      <c r="AB23" s="510"/>
      <c r="AC23" s="510"/>
      <c r="AD23" s="510"/>
      <c r="AE23" s="510"/>
      <c r="AF23" s="510"/>
      <c r="AG23" s="510"/>
      <c r="AH23" s="510"/>
      <c r="AI23" s="483"/>
      <c r="AJ23" s="483"/>
      <c r="AK23" s="483"/>
      <c r="AL23" s="483"/>
      <c r="AM23" s="483"/>
      <c r="AN23" s="483"/>
      <c r="AO23" s="485"/>
    </row>
    <row r="24" spans="1:41" s="445" customFormat="1" ht="23.1" customHeight="1">
      <c r="B24" s="511">
        <f>'Data Record(100)'!C15</f>
        <v>100</v>
      </c>
      <c r="C24" s="512"/>
      <c r="D24" s="512"/>
      <c r="E24" s="513">
        <f>'Data Record(100)'!F45</f>
        <v>100.63899999999998</v>
      </c>
      <c r="F24" s="514"/>
      <c r="G24" s="515"/>
      <c r="H24" s="513">
        <f>'Data Record(100)'!K45</f>
        <v>100.4229</v>
      </c>
      <c r="I24" s="514"/>
      <c r="J24" s="515"/>
      <c r="K24" s="513">
        <f>'Data Record(100)'!P45</f>
        <v>100.7863</v>
      </c>
      <c r="L24" s="514"/>
      <c r="M24" s="515"/>
      <c r="N24" s="513">
        <f>'Data Record(100)'!U45</f>
        <v>100.4465</v>
      </c>
      <c r="O24" s="514"/>
      <c r="P24" s="515"/>
      <c r="Q24" s="513">
        <f>'Data Record(100)'!Z45</f>
        <v>100.32959999999997</v>
      </c>
      <c r="R24" s="514"/>
      <c r="S24" s="515"/>
      <c r="T24" s="516">
        <f>'Uncertainty Budget 0 to 200 C'!Q8</f>
        <v>0.9848658858289614</v>
      </c>
      <c r="U24" s="517"/>
      <c r="V24" s="517"/>
      <c r="W24" s="518"/>
      <c r="AB24" s="519"/>
      <c r="AC24" s="519"/>
      <c r="AD24" s="519"/>
      <c r="AE24" s="519"/>
    </row>
    <row r="25" spans="1:41" s="445" customFormat="1" ht="23.1" customHeight="1">
      <c r="B25" s="511">
        <f>'Data Record(150)'!C15</f>
        <v>150</v>
      </c>
      <c r="C25" s="512"/>
      <c r="D25" s="512"/>
      <c r="E25" s="513">
        <f>'Data Record(150)'!F45</f>
        <v>150.63900000000001</v>
      </c>
      <c r="F25" s="514"/>
      <c r="G25" s="515"/>
      <c r="H25" s="513">
        <f>'Data Record(150)'!K45</f>
        <v>150.42290000000003</v>
      </c>
      <c r="I25" s="514"/>
      <c r="J25" s="515"/>
      <c r="K25" s="513">
        <f>'Data Record(150)'!P45</f>
        <v>150.78629999999995</v>
      </c>
      <c r="L25" s="514"/>
      <c r="M25" s="515"/>
      <c r="N25" s="513">
        <f>'Data Record(150)'!U45</f>
        <v>150.44650000000001</v>
      </c>
      <c r="O25" s="514"/>
      <c r="P25" s="515"/>
      <c r="Q25" s="513">
        <f>'Data Record(150)'!Z45</f>
        <v>150.3296</v>
      </c>
      <c r="R25" s="514"/>
      <c r="S25" s="515"/>
      <c r="T25" s="516">
        <f>'Uncertainty Budget 0 to 200 C'!Q9</f>
        <v>0.98486588582897083</v>
      </c>
      <c r="U25" s="517"/>
      <c r="V25" s="517"/>
      <c r="W25" s="518"/>
      <c r="AB25" s="519"/>
      <c r="AC25" s="519"/>
      <c r="AD25" s="519"/>
      <c r="AE25" s="519"/>
    </row>
    <row r="26" spans="1:41" s="445" customFormat="1" ht="23.1" customHeight="1">
      <c r="B26" s="520">
        <f>'Data Record(200)'!C15</f>
        <v>200</v>
      </c>
      <c r="C26" s="521"/>
      <c r="D26" s="521"/>
      <c r="E26" s="522">
        <f>'Data Record(200)'!F45</f>
        <v>200.63900000000001</v>
      </c>
      <c r="F26" s="523"/>
      <c r="G26" s="524"/>
      <c r="H26" s="522">
        <f>'Data Record(200)'!K45</f>
        <v>200.42290000000006</v>
      </c>
      <c r="I26" s="523"/>
      <c r="J26" s="524"/>
      <c r="K26" s="522">
        <f>'Data Record(200)'!P45</f>
        <v>200.78629999999995</v>
      </c>
      <c r="L26" s="523"/>
      <c r="M26" s="524"/>
      <c r="N26" s="522">
        <f>'Data Record(200)'!U45</f>
        <v>200.44650000000001</v>
      </c>
      <c r="O26" s="523"/>
      <c r="P26" s="524"/>
      <c r="Q26" s="522">
        <f>'Data Record(200)'!Z45</f>
        <v>200.32960000000006</v>
      </c>
      <c r="R26" s="523"/>
      <c r="S26" s="524"/>
      <c r="T26" s="525">
        <f>'Uncertainty Budget 0 to 200 C'!Q10</f>
        <v>0.98224897363538333</v>
      </c>
      <c r="U26" s="526"/>
      <c r="V26" s="526"/>
      <c r="W26" s="527"/>
      <c r="AB26" s="519"/>
      <c r="AC26" s="519"/>
      <c r="AD26" s="519"/>
      <c r="AE26" s="519"/>
    </row>
    <row r="27" spans="1:41" s="445" customFormat="1" ht="16.5" customHeight="1">
      <c r="B27" s="528"/>
      <c r="C27" s="529"/>
      <c r="D27" s="529"/>
      <c r="E27" s="529"/>
      <c r="F27" s="529"/>
      <c r="G27" s="529"/>
      <c r="H27" s="529"/>
      <c r="I27" s="529"/>
      <c r="J27" s="529"/>
      <c r="K27" s="529"/>
      <c r="L27" s="529"/>
      <c r="M27" s="529"/>
      <c r="N27" s="529"/>
      <c r="O27" s="530"/>
      <c r="P27" s="530"/>
      <c r="Q27" s="530"/>
      <c r="R27" s="530"/>
      <c r="S27" s="531"/>
      <c r="T27" s="531"/>
      <c r="U27" s="531"/>
      <c r="V27" s="531"/>
      <c r="W27" s="531"/>
    </row>
    <row r="28" spans="1:41" s="445" customFormat="1" ht="16.5" customHeight="1">
      <c r="B28" s="532" t="s">
        <v>102</v>
      </c>
      <c r="C28" s="529"/>
      <c r="D28" s="529"/>
      <c r="E28" s="529"/>
      <c r="F28" s="529"/>
      <c r="G28" s="529"/>
      <c r="H28" s="529"/>
      <c r="I28" s="529"/>
      <c r="J28" s="529"/>
      <c r="K28" s="529"/>
      <c r="L28" s="529"/>
      <c r="M28" s="469" t="s">
        <v>158</v>
      </c>
      <c r="N28" s="469"/>
      <c r="O28" s="470" t="s">
        <v>161</v>
      </c>
      <c r="P28" s="530"/>
      <c r="Q28" s="530"/>
      <c r="R28" s="530"/>
      <c r="S28" s="531"/>
      <c r="T28" s="531"/>
      <c r="U28" s="531"/>
      <c r="V28" s="531"/>
      <c r="W28" s="531"/>
    </row>
    <row r="29" spans="1:41" s="445" customFormat="1" ht="16.5" customHeight="1">
      <c r="A29" s="449"/>
      <c r="B29" s="533" t="s">
        <v>153</v>
      </c>
      <c r="C29" s="534"/>
      <c r="D29" s="535"/>
      <c r="E29" s="533" t="s">
        <v>154</v>
      </c>
      <c r="F29" s="534"/>
      <c r="G29" s="535"/>
      <c r="H29" s="536" t="s">
        <v>155</v>
      </c>
      <c r="I29" s="537"/>
      <c r="J29" s="537"/>
      <c r="K29" s="538"/>
      <c r="L29" s="536" t="s">
        <v>156</v>
      </c>
      <c r="M29" s="537"/>
      <c r="N29" s="537"/>
      <c r="O29" s="538"/>
      <c r="X29" s="449"/>
    </row>
    <row r="30" spans="1:41" s="445" customFormat="1" ht="16.5" customHeight="1">
      <c r="A30" s="449"/>
      <c r="B30" s="539"/>
      <c r="C30" s="540"/>
      <c r="D30" s="541"/>
      <c r="E30" s="539"/>
      <c r="F30" s="540"/>
      <c r="G30" s="541"/>
      <c r="H30" s="542"/>
      <c r="I30" s="543"/>
      <c r="J30" s="543"/>
      <c r="K30" s="544"/>
      <c r="L30" s="542"/>
      <c r="M30" s="543"/>
      <c r="N30" s="543"/>
      <c r="O30" s="544"/>
      <c r="X30" s="449"/>
    </row>
    <row r="31" spans="1:41" s="445" customFormat="1" ht="23.1" customHeight="1">
      <c r="A31" s="449"/>
      <c r="B31" s="545">
        <f>B23</f>
        <v>50</v>
      </c>
      <c r="C31" s="546"/>
      <c r="D31" s="547"/>
      <c r="E31" s="548">
        <f>'Data Record(50)'!C45</f>
        <v>50</v>
      </c>
      <c r="F31" s="549"/>
      <c r="G31" s="549"/>
      <c r="H31" s="550">
        <f>'Data Record(50)'!X50</f>
        <v>0.47800000000000153</v>
      </c>
      <c r="I31" s="551"/>
      <c r="J31" s="551"/>
      <c r="K31" s="551"/>
      <c r="L31" s="550">
        <f>'Data Record(50)'!X49</f>
        <v>0.95899999999999608</v>
      </c>
      <c r="M31" s="551"/>
      <c r="N31" s="551"/>
      <c r="O31" s="552"/>
      <c r="X31" s="449"/>
    </row>
    <row r="32" spans="1:41" s="445" customFormat="1" ht="23.1" customHeight="1">
      <c r="A32" s="449"/>
      <c r="B32" s="545">
        <f>B24</f>
        <v>100</v>
      </c>
      <c r="C32" s="546"/>
      <c r="D32" s="547"/>
      <c r="E32" s="545">
        <f>'Data Record(100)'!C45</f>
        <v>100</v>
      </c>
      <c r="F32" s="546"/>
      <c r="G32" s="546"/>
      <c r="H32" s="553">
        <f>'Data Record(100)'!X50</f>
        <v>0.47799999999999443</v>
      </c>
      <c r="I32" s="554"/>
      <c r="J32" s="554"/>
      <c r="K32" s="554"/>
      <c r="L32" s="553">
        <f>'Data Record(100)'!X49</f>
        <v>0.95900000000000318</v>
      </c>
      <c r="M32" s="554"/>
      <c r="N32" s="554"/>
      <c r="O32" s="555"/>
      <c r="X32" s="449"/>
    </row>
    <row r="33" spans="1:26" s="445" customFormat="1" ht="23.1" customHeight="1">
      <c r="A33" s="449"/>
      <c r="B33" s="545">
        <f>B25</f>
        <v>150</v>
      </c>
      <c r="C33" s="546"/>
      <c r="D33" s="547"/>
      <c r="E33" s="545">
        <f>'Data Record(150)'!C45</f>
        <v>150</v>
      </c>
      <c r="F33" s="546"/>
      <c r="G33" s="546"/>
      <c r="H33" s="553">
        <f>'Data Record(150)'!X50</f>
        <v>0.47800000000000864</v>
      </c>
      <c r="I33" s="554"/>
      <c r="J33" s="554"/>
      <c r="K33" s="554"/>
      <c r="L33" s="553">
        <f>'Data Record(150)'!X49</f>
        <v>0.95900000000000318</v>
      </c>
      <c r="M33" s="554"/>
      <c r="N33" s="554"/>
      <c r="O33" s="555"/>
      <c r="X33" s="449"/>
    </row>
    <row r="34" spans="1:26" s="445" customFormat="1" ht="23.1" customHeight="1">
      <c r="A34" s="449"/>
      <c r="B34" s="556">
        <f>B26</f>
        <v>200</v>
      </c>
      <c r="C34" s="557"/>
      <c r="D34" s="557"/>
      <c r="E34" s="556">
        <f>'Data Record(200)'!C45</f>
        <v>200</v>
      </c>
      <c r="F34" s="557"/>
      <c r="G34" s="557"/>
      <c r="H34" s="558">
        <f>'Data Record(200)'!X50</f>
        <v>0.47800000000000864</v>
      </c>
      <c r="I34" s="559"/>
      <c r="J34" s="559"/>
      <c r="K34" s="559"/>
      <c r="L34" s="558">
        <f>'Data Record(200)'!X49</f>
        <v>0.95900000000000318</v>
      </c>
      <c r="M34" s="559"/>
      <c r="N34" s="559"/>
      <c r="O34" s="560"/>
      <c r="X34" s="449"/>
    </row>
    <row r="35" spans="1:26" s="445" customFormat="1" ht="16.5" customHeight="1">
      <c r="A35" s="449"/>
      <c r="B35" s="561"/>
      <c r="C35" s="529"/>
      <c r="D35" s="529"/>
      <c r="E35" s="529"/>
      <c r="F35" s="529"/>
      <c r="G35" s="529"/>
      <c r="H35" s="529"/>
      <c r="I35" s="529"/>
      <c r="J35" s="449"/>
      <c r="K35" s="449"/>
      <c r="L35" s="529"/>
      <c r="M35" s="529"/>
      <c r="N35" s="530"/>
      <c r="O35" s="530"/>
      <c r="P35" s="530"/>
      <c r="Q35" s="530"/>
      <c r="R35" s="562"/>
      <c r="S35" s="562"/>
      <c r="T35" s="562"/>
      <c r="U35" s="562"/>
      <c r="V35" s="562"/>
      <c r="W35" s="449"/>
      <c r="X35" s="449"/>
    </row>
    <row r="36" spans="1:26" s="445" customFormat="1" ht="21" customHeight="1">
      <c r="A36" s="449"/>
      <c r="B36" s="455" t="s">
        <v>103</v>
      </c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63"/>
      <c r="P36" s="563"/>
      <c r="Q36" s="563"/>
      <c r="R36" s="563"/>
      <c r="S36" s="563"/>
      <c r="T36" s="563"/>
      <c r="U36" s="563"/>
      <c r="V36" s="449"/>
      <c r="W36" s="449"/>
      <c r="X36" s="449"/>
    </row>
    <row r="37" spans="1:26" s="445" customFormat="1" ht="21" customHeight="1">
      <c r="A37" s="563"/>
      <c r="B37" s="564" t="s">
        <v>104</v>
      </c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63"/>
      <c r="P37" s="563"/>
      <c r="Q37" s="563"/>
      <c r="R37" s="563"/>
      <c r="S37" s="563"/>
      <c r="T37" s="563"/>
      <c r="U37" s="563"/>
      <c r="V37" s="563"/>
      <c r="W37" s="449"/>
      <c r="X37" s="449"/>
    </row>
    <row r="38" spans="1:26" s="445" customFormat="1" ht="21" customHeight="1">
      <c r="A38" s="564" t="s">
        <v>105</v>
      </c>
      <c r="D38" s="565"/>
      <c r="E38" s="565"/>
      <c r="F38" s="565"/>
      <c r="G38" s="565"/>
      <c r="H38" s="565"/>
      <c r="I38" s="565"/>
      <c r="J38" s="565"/>
      <c r="K38" s="565"/>
      <c r="L38" s="565"/>
      <c r="M38" s="565"/>
      <c r="N38" s="565"/>
      <c r="O38" s="565"/>
      <c r="P38" s="565"/>
      <c r="Q38" s="565"/>
      <c r="R38" s="565"/>
      <c r="S38" s="565"/>
      <c r="T38" s="565"/>
      <c r="U38" s="565"/>
      <c r="V38" s="565"/>
      <c r="W38" s="449"/>
      <c r="X38" s="449"/>
    </row>
    <row r="39" spans="1:26" s="445" customFormat="1" ht="21" customHeight="1">
      <c r="A39" s="566" t="s">
        <v>106</v>
      </c>
      <c r="B39" s="566"/>
      <c r="C39" s="566"/>
      <c r="D39" s="566"/>
      <c r="E39" s="566"/>
      <c r="F39" s="566"/>
      <c r="G39" s="566"/>
      <c r="H39" s="566"/>
      <c r="I39" s="566"/>
      <c r="J39" s="566"/>
      <c r="K39" s="566"/>
      <c r="L39" s="566"/>
      <c r="M39" s="566"/>
      <c r="N39" s="566"/>
      <c r="O39" s="566"/>
      <c r="P39" s="566"/>
      <c r="Q39" s="566"/>
      <c r="R39" s="566"/>
      <c r="S39" s="566"/>
      <c r="T39" s="566"/>
      <c r="U39" s="566"/>
      <c r="V39" s="566"/>
      <c r="W39" s="566"/>
      <c r="X39" s="566"/>
    </row>
    <row r="40" spans="1:26" ht="17.100000000000001" customHeight="1">
      <c r="Y40" s="433"/>
      <c r="Z40" s="433"/>
    </row>
    <row r="41" spans="1:26" ht="17.100000000000001" customHeight="1"/>
    <row r="42" spans="1:26" ht="17.100000000000001" customHeight="1"/>
    <row r="43" spans="1:26" ht="17.100000000000001" customHeight="1"/>
    <row r="44" spans="1:26" ht="17.100000000000001" customHeight="1"/>
    <row r="45" spans="1:26" ht="17.100000000000001" customHeight="1"/>
    <row r="46" spans="1:26" ht="17.100000000000001" customHeight="1"/>
    <row r="47" spans="1:26" ht="17.100000000000001" customHeight="1"/>
    <row r="48" spans="1:26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  <row r="178" ht="17.100000000000001" customHeight="1"/>
    <row r="179" ht="17.100000000000001" customHeight="1"/>
    <row r="180" ht="17.100000000000001" customHeight="1"/>
    <row r="181" ht="17.100000000000001" customHeight="1"/>
    <row r="182" ht="17.100000000000001" customHeight="1"/>
    <row r="183" ht="17.100000000000001" customHeight="1"/>
    <row r="184" ht="17.100000000000001" customHeight="1"/>
    <row r="185" ht="17.100000000000001" customHeight="1"/>
    <row r="186" ht="17.100000000000001" customHeight="1"/>
    <row r="187" ht="17.100000000000001" customHeight="1"/>
    <row r="188" ht="17.100000000000001" customHeight="1"/>
    <row r="189" ht="17.100000000000001" customHeight="1"/>
    <row r="190" ht="17.100000000000001" customHeight="1"/>
    <row r="191" ht="17.100000000000001" customHeight="1"/>
    <row r="192" ht="17.100000000000001" customHeight="1"/>
  </sheetData>
  <mergeCells count="60">
    <mergeCell ref="U19:V19"/>
    <mergeCell ref="A3:X3"/>
    <mergeCell ref="A39:X39"/>
    <mergeCell ref="B33:D33"/>
    <mergeCell ref="B34:D34"/>
    <mergeCell ref="B31:D31"/>
    <mergeCell ref="B32:D32"/>
    <mergeCell ref="T24:W24"/>
    <mergeCell ref="T23:W23"/>
    <mergeCell ref="B26:D26"/>
    <mergeCell ref="E26:G26"/>
    <mergeCell ref="H26:J26"/>
    <mergeCell ref="T26:W26"/>
    <mergeCell ref="T25:W25"/>
    <mergeCell ref="Q26:S26"/>
    <mergeCell ref="Q25:S25"/>
    <mergeCell ref="K24:M24"/>
    <mergeCell ref="K23:M23"/>
    <mergeCell ref="Q24:S24"/>
    <mergeCell ref="Q23:S23"/>
    <mergeCell ref="H25:J25"/>
    <mergeCell ref="H24:J24"/>
    <mergeCell ref="H23:J23"/>
    <mergeCell ref="B20:D22"/>
    <mergeCell ref="B23:D23"/>
    <mergeCell ref="B24:D24"/>
    <mergeCell ref="B25:D25"/>
    <mergeCell ref="E23:G23"/>
    <mergeCell ref="E25:G25"/>
    <mergeCell ref="E24:G24"/>
    <mergeCell ref="E22:G22"/>
    <mergeCell ref="T20:W22"/>
    <mergeCell ref="L31:O31"/>
    <mergeCell ref="L32:O32"/>
    <mergeCell ref="L33:O33"/>
    <mergeCell ref="L34:O34"/>
    <mergeCell ref="Q22:S22"/>
    <mergeCell ref="N22:P22"/>
    <mergeCell ref="K22:M22"/>
    <mergeCell ref="E20:S21"/>
    <mergeCell ref="H22:J22"/>
    <mergeCell ref="N26:P26"/>
    <mergeCell ref="N25:P25"/>
    <mergeCell ref="N24:P24"/>
    <mergeCell ref="N23:P23"/>
    <mergeCell ref="K26:M26"/>
    <mergeCell ref="K25:M25"/>
    <mergeCell ref="E33:G33"/>
    <mergeCell ref="E34:G34"/>
    <mergeCell ref="H31:K31"/>
    <mergeCell ref="H32:K32"/>
    <mergeCell ref="H33:K33"/>
    <mergeCell ref="H34:K34"/>
    <mergeCell ref="E31:G31"/>
    <mergeCell ref="E32:G32"/>
    <mergeCell ref="B29:D30"/>
    <mergeCell ref="E29:G30"/>
    <mergeCell ref="H29:K30"/>
    <mergeCell ref="L29:O30"/>
    <mergeCell ref="M28:N28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S125"/>
  <sheetViews>
    <sheetView tabSelected="1" zoomScaleNormal="100" workbookViewId="0">
      <selection activeCell="P8" sqref="P8"/>
    </sheetView>
  </sheetViews>
  <sheetFormatPr defaultRowHeight="15"/>
  <cols>
    <col min="1" max="1" width="1.140625" style="160" customWidth="1"/>
    <col min="2" max="16" width="8.7109375" style="160" customWidth="1"/>
    <col min="17" max="17" width="8.7109375" customWidth="1"/>
    <col min="46" max="251" width="9" style="160"/>
    <col min="252" max="252" width="1.140625" style="160" customWidth="1"/>
    <col min="253" max="253" width="7.5703125" style="160" customWidth="1"/>
    <col min="254" max="268" width="7.140625" style="160" customWidth="1"/>
    <col min="269" max="270" width="1.42578125" style="160" customWidth="1"/>
    <col min="271" max="271" width="6.42578125" style="160" customWidth="1"/>
    <col min="272" max="273" width="8.7109375" style="160" bestFit="1" customWidth="1"/>
    <col min="274" max="507" width="9" style="160"/>
    <col min="508" max="508" width="1.140625" style="160" customWidth="1"/>
    <col min="509" max="509" width="7.5703125" style="160" customWidth="1"/>
    <col min="510" max="524" width="7.140625" style="160" customWidth="1"/>
    <col min="525" max="526" width="1.42578125" style="160" customWidth="1"/>
    <col min="527" max="527" width="6.42578125" style="160" customWidth="1"/>
    <col min="528" max="529" width="8.7109375" style="160" bestFit="1" customWidth="1"/>
    <col min="530" max="763" width="9" style="160"/>
    <col min="764" max="764" width="1.140625" style="160" customWidth="1"/>
    <col min="765" max="765" width="7.5703125" style="160" customWidth="1"/>
    <col min="766" max="780" width="7.140625" style="160" customWidth="1"/>
    <col min="781" max="782" width="1.42578125" style="160" customWidth="1"/>
    <col min="783" max="783" width="6.42578125" style="160" customWidth="1"/>
    <col min="784" max="785" width="8.7109375" style="160" bestFit="1" customWidth="1"/>
    <col min="786" max="1019" width="9" style="160"/>
    <col min="1020" max="1020" width="1.140625" style="160" customWidth="1"/>
    <col min="1021" max="1021" width="7.5703125" style="160" customWidth="1"/>
    <col min="1022" max="1036" width="7.140625" style="160" customWidth="1"/>
    <col min="1037" max="1038" width="1.42578125" style="160" customWidth="1"/>
    <col min="1039" max="1039" width="6.42578125" style="160" customWidth="1"/>
    <col min="1040" max="1041" width="8.7109375" style="160" bestFit="1" customWidth="1"/>
    <col min="1042" max="1275" width="9" style="160"/>
    <col min="1276" max="1276" width="1.140625" style="160" customWidth="1"/>
    <col min="1277" max="1277" width="7.5703125" style="160" customWidth="1"/>
    <col min="1278" max="1292" width="7.140625" style="160" customWidth="1"/>
    <col min="1293" max="1294" width="1.42578125" style="160" customWidth="1"/>
    <col min="1295" max="1295" width="6.42578125" style="160" customWidth="1"/>
    <col min="1296" max="1297" width="8.7109375" style="160" bestFit="1" customWidth="1"/>
    <col min="1298" max="1531" width="9" style="160"/>
    <col min="1532" max="1532" width="1.140625" style="160" customWidth="1"/>
    <col min="1533" max="1533" width="7.5703125" style="160" customWidth="1"/>
    <col min="1534" max="1548" width="7.140625" style="160" customWidth="1"/>
    <col min="1549" max="1550" width="1.42578125" style="160" customWidth="1"/>
    <col min="1551" max="1551" width="6.42578125" style="160" customWidth="1"/>
    <col min="1552" max="1553" width="8.7109375" style="160" bestFit="1" customWidth="1"/>
    <col min="1554" max="1787" width="9" style="160"/>
    <col min="1788" max="1788" width="1.140625" style="160" customWidth="1"/>
    <col min="1789" max="1789" width="7.5703125" style="160" customWidth="1"/>
    <col min="1790" max="1804" width="7.140625" style="160" customWidth="1"/>
    <col min="1805" max="1806" width="1.42578125" style="160" customWidth="1"/>
    <col min="1807" max="1807" width="6.42578125" style="160" customWidth="1"/>
    <col min="1808" max="1809" width="8.7109375" style="160" bestFit="1" customWidth="1"/>
    <col min="1810" max="2043" width="9" style="160"/>
    <col min="2044" max="2044" width="1.140625" style="160" customWidth="1"/>
    <col min="2045" max="2045" width="7.5703125" style="160" customWidth="1"/>
    <col min="2046" max="2060" width="7.140625" style="160" customWidth="1"/>
    <col min="2061" max="2062" width="1.42578125" style="160" customWidth="1"/>
    <col min="2063" max="2063" width="6.42578125" style="160" customWidth="1"/>
    <col min="2064" max="2065" width="8.7109375" style="160" bestFit="1" customWidth="1"/>
    <col min="2066" max="2299" width="9" style="160"/>
    <col min="2300" max="2300" width="1.140625" style="160" customWidth="1"/>
    <col min="2301" max="2301" width="7.5703125" style="160" customWidth="1"/>
    <col min="2302" max="2316" width="7.140625" style="160" customWidth="1"/>
    <col min="2317" max="2318" width="1.42578125" style="160" customWidth="1"/>
    <col min="2319" max="2319" width="6.42578125" style="160" customWidth="1"/>
    <col min="2320" max="2321" width="8.7109375" style="160" bestFit="1" customWidth="1"/>
    <col min="2322" max="2555" width="9" style="160"/>
    <col min="2556" max="2556" width="1.140625" style="160" customWidth="1"/>
    <col min="2557" max="2557" width="7.5703125" style="160" customWidth="1"/>
    <col min="2558" max="2572" width="7.140625" style="160" customWidth="1"/>
    <col min="2573" max="2574" width="1.42578125" style="160" customWidth="1"/>
    <col min="2575" max="2575" width="6.42578125" style="160" customWidth="1"/>
    <col min="2576" max="2577" width="8.7109375" style="160" bestFit="1" customWidth="1"/>
    <col min="2578" max="2811" width="9" style="160"/>
    <col min="2812" max="2812" width="1.140625" style="160" customWidth="1"/>
    <col min="2813" max="2813" width="7.5703125" style="160" customWidth="1"/>
    <col min="2814" max="2828" width="7.140625" style="160" customWidth="1"/>
    <col min="2829" max="2830" width="1.42578125" style="160" customWidth="1"/>
    <col min="2831" max="2831" width="6.42578125" style="160" customWidth="1"/>
    <col min="2832" max="2833" width="8.7109375" style="160" bestFit="1" customWidth="1"/>
    <col min="2834" max="3067" width="9" style="160"/>
    <col min="3068" max="3068" width="1.140625" style="160" customWidth="1"/>
    <col min="3069" max="3069" width="7.5703125" style="160" customWidth="1"/>
    <col min="3070" max="3084" width="7.140625" style="160" customWidth="1"/>
    <col min="3085" max="3086" width="1.42578125" style="160" customWidth="1"/>
    <col min="3087" max="3087" width="6.42578125" style="160" customWidth="1"/>
    <col min="3088" max="3089" width="8.7109375" style="160" bestFit="1" customWidth="1"/>
    <col min="3090" max="3323" width="9" style="160"/>
    <col min="3324" max="3324" width="1.140625" style="160" customWidth="1"/>
    <col min="3325" max="3325" width="7.5703125" style="160" customWidth="1"/>
    <col min="3326" max="3340" width="7.140625" style="160" customWidth="1"/>
    <col min="3341" max="3342" width="1.42578125" style="160" customWidth="1"/>
    <col min="3343" max="3343" width="6.42578125" style="160" customWidth="1"/>
    <col min="3344" max="3345" width="8.7109375" style="160" bestFit="1" customWidth="1"/>
    <col min="3346" max="3579" width="9" style="160"/>
    <col min="3580" max="3580" width="1.140625" style="160" customWidth="1"/>
    <col min="3581" max="3581" width="7.5703125" style="160" customWidth="1"/>
    <col min="3582" max="3596" width="7.140625" style="160" customWidth="1"/>
    <col min="3597" max="3598" width="1.42578125" style="160" customWidth="1"/>
    <col min="3599" max="3599" width="6.42578125" style="160" customWidth="1"/>
    <col min="3600" max="3601" width="8.7109375" style="160" bestFit="1" customWidth="1"/>
    <col min="3602" max="3835" width="9" style="160"/>
    <col min="3836" max="3836" width="1.140625" style="160" customWidth="1"/>
    <col min="3837" max="3837" width="7.5703125" style="160" customWidth="1"/>
    <col min="3838" max="3852" width="7.140625" style="160" customWidth="1"/>
    <col min="3853" max="3854" width="1.42578125" style="160" customWidth="1"/>
    <col min="3855" max="3855" width="6.42578125" style="160" customWidth="1"/>
    <col min="3856" max="3857" width="8.7109375" style="160" bestFit="1" customWidth="1"/>
    <col min="3858" max="4091" width="9" style="160"/>
    <col min="4092" max="4092" width="1.140625" style="160" customWidth="1"/>
    <col min="4093" max="4093" width="7.5703125" style="160" customWidth="1"/>
    <col min="4094" max="4108" width="7.140625" style="160" customWidth="1"/>
    <col min="4109" max="4110" width="1.42578125" style="160" customWidth="1"/>
    <col min="4111" max="4111" width="6.42578125" style="160" customWidth="1"/>
    <col min="4112" max="4113" width="8.7109375" style="160" bestFit="1" customWidth="1"/>
    <col min="4114" max="4347" width="9" style="160"/>
    <col min="4348" max="4348" width="1.140625" style="160" customWidth="1"/>
    <col min="4349" max="4349" width="7.5703125" style="160" customWidth="1"/>
    <col min="4350" max="4364" width="7.140625" style="160" customWidth="1"/>
    <col min="4365" max="4366" width="1.42578125" style="160" customWidth="1"/>
    <col min="4367" max="4367" width="6.42578125" style="160" customWidth="1"/>
    <col min="4368" max="4369" width="8.7109375" style="160" bestFit="1" customWidth="1"/>
    <col min="4370" max="4603" width="9" style="160"/>
    <col min="4604" max="4604" width="1.140625" style="160" customWidth="1"/>
    <col min="4605" max="4605" width="7.5703125" style="160" customWidth="1"/>
    <col min="4606" max="4620" width="7.140625" style="160" customWidth="1"/>
    <col min="4621" max="4622" width="1.42578125" style="160" customWidth="1"/>
    <col min="4623" max="4623" width="6.42578125" style="160" customWidth="1"/>
    <col min="4624" max="4625" width="8.7109375" style="160" bestFit="1" customWidth="1"/>
    <col min="4626" max="4859" width="9" style="160"/>
    <col min="4860" max="4860" width="1.140625" style="160" customWidth="1"/>
    <col min="4861" max="4861" width="7.5703125" style="160" customWidth="1"/>
    <col min="4862" max="4876" width="7.140625" style="160" customWidth="1"/>
    <col min="4877" max="4878" width="1.42578125" style="160" customWidth="1"/>
    <col min="4879" max="4879" width="6.42578125" style="160" customWidth="1"/>
    <col min="4880" max="4881" width="8.7109375" style="160" bestFit="1" customWidth="1"/>
    <col min="4882" max="5115" width="9" style="160"/>
    <col min="5116" max="5116" width="1.140625" style="160" customWidth="1"/>
    <col min="5117" max="5117" width="7.5703125" style="160" customWidth="1"/>
    <col min="5118" max="5132" width="7.140625" style="160" customWidth="1"/>
    <col min="5133" max="5134" width="1.42578125" style="160" customWidth="1"/>
    <col min="5135" max="5135" width="6.42578125" style="160" customWidth="1"/>
    <col min="5136" max="5137" width="8.7109375" style="160" bestFit="1" customWidth="1"/>
    <col min="5138" max="5371" width="9" style="160"/>
    <col min="5372" max="5372" width="1.140625" style="160" customWidth="1"/>
    <col min="5373" max="5373" width="7.5703125" style="160" customWidth="1"/>
    <col min="5374" max="5388" width="7.140625" style="160" customWidth="1"/>
    <col min="5389" max="5390" width="1.42578125" style="160" customWidth="1"/>
    <col min="5391" max="5391" width="6.42578125" style="160" customWidth="1"/>
    <col min="5392" max="5393" width="8.7109375" style="160" bestFit="1" customWidth="1"/>
    <col min="5394" max="5627" width="9" style="160"/>
    <col min="5628" max="5628" width="1.140625" style="160" customWidth="1"/>
    <col min="5629" max="5629" width="7.5703125" style="160" customWidth="1"/>
    <col min="5630" max="5644" width="7.140625" style="160" customWidth="1"/>
    <col min="5645" max="5646" width="1.42578125" style="160" customWidth="1"/>
    <col min="5647" max="5647" width="6.42578125" style="160" customWidth="1"/>
    <col min="5648" max="5649" width="8.7109375" style="160" bestFit="1" customWidth="1"/>
    <col min="5650" max="5883" width="9" style="160"/>
    <col min="5884" max="5884" width="1.140625" style="160" customWidth="1"/>
    <col min="5885" max="5885" width="7.5703125" style="160" customWidth="1"/>
    <col min="5886" max="5900" width="7.140625" style="160" customWidth="1"/>
    <col min="5901" max="5902" width="1.42578125" style="160" customWidth="1"/>
    <col min="5903" max="5903" width="6.42578125" style="160" customWidth="1"/>
    <col min="5904" max="5905" width="8.7109375" style="160" bestFit="1" customWidth="1"/>
    <col min="5906" max="6139" width="9" style="160"/>
    <col min="6140" max="6140" width="1.140625" style="160" customWidth="1"/>
    <col min="6141" max="6141" width="7.5703125" style="160" customWidth="1"/>
    <col min="6142" max="6156" width="7.140625" style="160" customWidth="1"/>
    <col min="6157" max="6158" width="1.42578125" style="160" customWidth="1"/>
    <col min="6159" max="6159" width="6.42578125" style="160" customWidth="1"/>
    <col min="6160" max="6161" width="8.7109375" style="160" bestFit="1" customWidth="1"/>
    <col min="6162" max="6395" width="9" style="160"/>
    <col min="6396" max="6396" width="1.140625" style="160" customWidth="1"/>
    <col min="6397" max="6397" width="7.5703125" style="160" customWidth="1"/>
    <col min="6398" max="6412" width="7.140625" style="160" customWidth="1"/>
    <col min="6413" max="6414" width="1.42578125" style="160" customWidth="1"/>
    <col min="6415" max="6415" width="6.42578125" style="160" customWidth="1"/>
    <col min="6416" max="6417" width="8.7109375" style="160" bestFit="1" customWidth="1"/>
    <col min="6418" max="6651" width="9" style="160"/>
    <col min="6652" max="6652" width="1.140625" style="160" customWidth="1"/>
    <col min="6653" max="6653" width="7.5703125" style="160" customWidth="1"/>
    <col min="6654" max="6668" width="7.140625" style="160" customWidth="1"/>
    <col min="6669" max="6670" width="1.42578125" style="160" customWidth="1"/>
    <col min="6671" max="6671" width="6.42578125" style="160" customWidth="1"/>
    <col min="6672" max="6673" width="8.7109375" style="160" bestFit="1" customWidth="1"/>
    <col min="6674" max="6907" width="9" style="160"/>
    <col min="6908" max="6908" width="1.140625" style="160" customWidth="1"/>
    <col min="6909" max="6909" width="7.5703125" style="160" customWidth="1"/>
    <col min="6910" max="6924" width="7.140625" style="160" customWidth="1"/>
    <col min="6925" max="6926" width="1.42578125" style="160" customWidth="1"/>
    <col min="6927" max="6927" width="6.42578125" style="160" customWidth="1"/>
    <col min="6928" max="6929" width="8.7109375" style="160" bestFit="1" customWidth="1"/>
    <col min="6930" max="7163" width="9" style="160"/>
    <col min="7164" max="7164" width="1.140625" style="160" customWidth="1"/>
    <col min="7165" max="7165" width="7.5703125" style="160" customWidth="1"/>
    <col min="7166" max="7180" width="7.140625" style="160" customWidth="1"/>
    <col min="7181" max="7182" width="1.42578125" style="160" customWidth="1"/>
    <col min="7183" max="7183" width="6.42578125" style="160" customWidth="1"/>
    <col min="7184" max="7185" width="8.7109375" style="160" bestFit="1" customWidth="1"/>
    <col min="7186" max="7419" width="9" style="160"/>
    <col min="7420" max="7420" width="1.140625" style="160" customWidth="1"/>
    <col min="7421" max="7421" width="7.5703125" style="160" customWidth="1"/>
    <col min="7422" max="7436" width="7.140625" style="160" customWidth="1"/>
    <col min="7437" max="7438" width="1.42578125" style="160" customWidth="1"/>
    <col min="7439" max="7439" width="6.42578125" style="160" customWidth="1"/>
    <col min="7440" max="7441" width="8.7109375" style="160" bestFit="1" customWidth="1"/>
    <col min="7442" max="7675" width="9" style="160"/>
    <col min="7676" max="7676" width="1.140625" style="160" customWidth="1"/>
    <col min="7677" max="7677" width="7.5703125" style="160" customWidth="1"/>
    <col min="7678" max="7692" width="7.140625" style="160" customWidth="1"/>
    <col min="7693" max="7694" width="1.42578125" style="160" customWidth="1"/>
    <col min="7695" max="7695" width="6.42578125" style="160" customWidth="1"/>
    <col min="7696" max="7697" width="8.7109375" style="160" bestFit="1" customWidth="1"/>
    <col min="7698" max="7931" width="9" style="160"/>
    <col min="7932" max="7932" width="1.140625" style="160" customWidth="1"/>
    <col min="7933" max="7933" width="7.5703125" style="160" customWidth="1"/>
    <col min="7934" max="7948" width="7.140625" style="160" customWidth="1"/>
    <col min="7949" max="7950" width="1.42578125" style="160" customWidth="1"/>
    <col min="7951" max="7951" width="6.42578125" style="160" customWidth="1"/>
    <col min="7952" max="7953" width="8.7109375" style="160" bestFit="1" customWidth="1"/>
    <col min="7954" max="8187" width="9" style="160"/>
    <col min="8188" max="8188" width="1.140625" style="160" customWidth="1"/>
    <col min="8189" max="8189" width="7.5703125" style="160" customWidth="1"/>
    <col min="8190" max="8204" width="7.140625" style="160" customWidth="1"/>
    <col min="8205" max="8206" width="1.42578125" style="160" customWidth="1"/>
    <col min="8207" max="8207" width="6.42578125" style="160" customWidth="1"/>
    <col min="8208" max="8209" width="8.7109375" style="160" bestFit="1" customWidth="1"/>
    <col min="8210" max="8443" width="9" style="160"/>
    <col min="8444" max="8444" width="1.140625" style="160" customWidth="1"/>
    <col min="8445" max="8445" width="7.5703125" style="160" customWidth="1"/>
    <col min="8446" max="8460" width="7.140625" style="160" customWidth="1"/>
    <col min="8461" max="8462" width="1.42578125" style="160" customWidth="1"/>
    <col min="8463" max="8463" width="6.42578125" style="160" customWidth="1"/>
    <col min="8464" max="8465" width="8.7109375" style="160" bestFit="1" customWidth="1"/>
    <col min="8466" max="8699" width="9" style="160"/>
    <col min="8700" max="8700" width="1.140625" style="160" customWidth="1"/>
    <col min="8701" max="8701" width="7.5703125" style="160" customWidth="1"/>
    <col min="8702" max="8716" width="7.140625" style="160" customWidth="1"/>
    <col min="8717" max="8718" width="1.42578125" style="160" customWidth="1"/>
    <col min="8719" max="8719" width="6.42578125" style="160" customWidth="1"/>
    <col min="8720" max="8721" width="8.7109375" style="160" bestFit="1" customWidth="1"/>
    <col min="8722" max="8955" width="9" style="160"/>
    <col min="8956" max="8956" width="1.140625" style="160" customWidth="1"/>
    <col min="8957" max="8957" width="7.5703125" style="160" customWidth="1"/>
    <col min="8958" max="8972" width="7.140625" style="160" customWidth="1"/>
    <col min="8973" max="8974" width="1.42578125" style="160" customWidth="1"/>
    <col min="8975" max="8975" width="6.42578125" style="160" customWidth="1"/>
    <col min="8976" max="8977" width="8.7109375" style="160" bestFit="1" customWidth="1"/>
    <col min="8978" max="9211" width="9" style="160"/>
    <col min="9212" max="9212" width="1.140625" style="160" customWidth="1"/>
    <col min="9213" max="9213" width="7.5703125" style="160" customWidth="1"/>
    <col min="9214" max="9228" width="7.140625" style="160" customWidth="1"/>
    <col min="9229" max="9230" width="1.42578125" style="160" customWidth="1"/>
    <col min="9231" max="9231" width="6.42578125" style="160" customWidth="1"/>
    <col min="9232" max="9233" width="8.7109375" style="160" bestFit="1" customWidth="1"/>
    <col min="9234" max="9467" width="9" style="160"/>
    <col min="9468" max="9468" width="1.140625" style="160" customWidth="1"/>
    <col min="9469" max="9469" width="7.5703125" style="160" customWidth="1"/>
    <col min="9470" max="9484" width="7.140625" style="160" customWidth="1"/>
    <col min="9485" max="9486" width="1.42578125" style="160" customWidth="1"/>
    <col min="9487" max="9487" width="6.42578125" style="160" customWidth="1"/>
    <col min="9488" max="9489" width="8.7109375" style="160" bestFit="1" customWidth="1"/>
    <col min="9490" max="9723" width="9" style="160"/>
    <col min="9724" max="9724" width="1.140625" style="160" customWidth="1"/>
    <col min="9725" max="9725" width="7.5703125" style="160" customWidth="1"/>
    <col min="9726" max="9740" width="7.140625" style="160" customWidth="1"/>
    <col min="9741" max="9742" width="1.42578125" style="160" customWidth="1"/>
    <col min="9743" max="9743" width="6.42578125" style="160" customWidth="1"/>
    <col min="9744" max="9745" width="8.7109375" style="160" bestFit="1" customWidth="1"/>
    <col min="9746" max="9979" width="9" style="160"/>
    <col min="9980" max="9980" width="1.140625" style="160" customWidth="1"/>
    <col min="9981" max="9981" width="7.5703125" style="160" customWidth="1"/>
    <col min="9982" max="9996" width="7.140625" style="160" customWidth="1"/>
    <col min="9997" max="9998" width="1.42578125" style="160" customWidth="1"/>
    <col min="9999" max="9999" width="6.42578125" style="160" customWidth="1"/>
    <col min="10000" max="10001" width="8.7109375" style="160" bestFit="1" customWidth="1"/>
    <col min="10002" max="10235" width="9" style="160"/>
    <col min="10236" max="10236" width="1.140625" style="160" customWidth="1"/>
    <col min="10237" max="10237" width="7.5703125" style="160" customWidth="1"/>
    <col min="10238" max="10252" width="7.140625" style="160" customWidth="1"/>
    <col min="10253" max="10254" width="1.42578125" style="160" customWidth="1"/>
    <col min="10255" max="10255" width="6.42578125" style="160" customWidth="1"/>
    <col min="10256" max="10257" width="8.7109375" style="160" bestFit="1" customWidth="1"/>
    <col min="10258" max="10491" width="9" style="160"/>
    <col min="10492" max="10492" width="1.140625" style="160" customWidth="1"/>
    <col min="10493" max="10493" width="7.5703125" style="160" customWidth="1"/>
    <col min="10494" max="10508" width="7.140625" style="160" customWidth="1"/>
    <col min="10509" max="10510" width="1.42578125" style="160" customWidth="1"/>
    <col min="10511" max="10511" width="6.42578125" style="160" customWidth="1"/>
    <col min="10512" max="10513" width="8.7109375" style="160" bestFit="1" customWidth="1"/>
    <col min="10514" max="10747" width="9" style="160"/>
    <col min="10748" max="10748" width="1.140625" style="160" customWidth="1"/>
    <col min="10749" max="10749" width="7.5703125" style="160" customWidth="1"/>
    <col min="10750" max="10764" width="7.140625" style="160" customWidth="1"/>
    <col min="10765" max="10766" width="1.42578125" style="160" customWidth="1"/>
    <col min="10767" max="10767" width="6.42578125" style="160" customWidth="1"/>
    <col min="10768" max="10769" width="8.7109375" style="160" bestFit="1" customWidth="1"/>
    <col min="10770" max="11003" width="9" style="160"/>
    <col min="11004" max="11004" width="1.140625" style="160" customWidth="1"/>
    <col min="11005" max="11005" width="7.5703125" style="160" customWidth="1"/>
    <col min="11006" max="11020" width="7.140625" style="160" customWidth="1"/>
    <col min="11021" max="11022" width="1.42578125" style="160" customWidth="1"/>
    <col min="11023" max="11023" width="6.42578125" style="160" customWidth="1"/>
    <col min="11024" max="11025" width="8.7109375" style="160" bestFit="1" customWidth="1"/>
    <col min="11026" max="11259" width="9" style="160"/>
    <col min="11260" max="11260" width="1.140625" style="160" customWidth="1"/>
    <col min="11261" max="11261" width="7.5703125" style="160" customWidth="1"/>
    <col min="11262" max="11276" width="7.140625" style="160" customWidth="1"/>
    <col min="11277" max="11278" width="1.42578125" style="160" customWidth="1"/>
    <col min="11279" max="11279" width="6.42578125" style="160" customWidth="1"/>
    <col min="11280" max="11281" width="8.7109375" style="160" bestFit="1" customWidth="1"/>
    <col min="11282" max="11515" width="9" style="160"/>
    <col min="11516" max="11516" width="1.140625" style="160" customWidth="1"/>
    <col min="11517" max="11517" width="7.5703125" style="160" customWidth="1"/>
    <col min="11518" max="11532" width="7.140625" style="160" customWidth="1"/>
    <col min="11533" max="11534" width="1.42578125" style="160" customWidth="1"/>
    <col min="11535" max="11535" width="6.42578125" style="160" customWidth="1"/>
    <col min="11536" max="11537" width="8.7109375" style="160" bestFit="1" customWidth="1"/>
    <col min="11538" max="11771" width="9" style="160"/>
    <col min="11772" max="11772" width="1.140625" style="160" customWidth="1"/>
    <col min="11773" max="11773" width="7.5703125" style="160" customWidth="1"/>
    <col min="11774" max="11788" width="7.140625" style="160" customWidth="1"/>
    <col min="11789" max="11790" width="1.42578125" style="160" customWidth="1"/>
    <col min="11791" max="11791" width="6.42578125" style="160" customWidth="1"/>
    <col min="11792" max="11793" width="8.7109375" style="160" bestFit="1" customWidth="1"/>
    <col min="11794" max="12027" width="9" style="160"/>
    <col min="12028" max="12028" width="1.140625" style="160" customWidth="1"/>
    <col min="12029" max="12029" width="7.5703125" style="160" customWidth="1"/>
    <col min="12030" max="12044" width="7.140625" style="160" customWidth="1"/>
    <col min="12045" max="12046" width="1.42578125" style="160" customWidth="1"/>
    <col min="12047" max="12047" width="6.42578125" style="160" customWidth="1"/>
    <col min="12048" max="12049" width="8.7109375" style="160" bestFit="1" customWidth="1"/>
    <col min="12050" max="12283" width="9" style="160"/>
    <col min="12284" max="12284" width="1.140625" style="160" customWidth="1"/>
    <col min="12285" max="12285" width="7.5703125" style="160" customWidth="1"/>
    <col min="12286" max="12300" width="7.140625" style="160" customWidth="1"/>
    <col min="12301" max="12302" width="1.42578125" style="160" customWidth="1"/>
    <col min="12303" max="12303" width="6.42578125" style="160" customWidth="1"/>
    <col min="12304" max="12305" width="8.7109375" style="160" bestFit="1" customWidth="1"/>
    <col min="12306" max="12539" width="9" style="160"/>
    <col min="12540" max="12540" width="1.140625" style="160" customWidth="1"/>
    <col min="12541" max="12541" width="7.5703125" style="160" customWidth="1"/>
    <col min="12542" max="12556" width="7.140625" style="160" customWidth="1"/>
    <col min="12557" max="12558" width="1.42578125" style="160" customWidth="1"/>
    <col min="12559" max="12559" width="6.42578125" style="160" customWidth="1"/>
    <col min="12560" max="12561" width="8.7109375" style="160" bestFit="1" customWidth="1"/>
    <col min="12562" max="12795" width="9" style="160"/>
    <col min="12796" max="12796" width="1.140625" style="160" customWidth="1"/>
    <col min="12797" max="12797" width="7.5703125" style="160" customWidth="1"/>
    <col min="12798" max="12812" width="7.140625" style="160" customWidth="1"/>
    <col min="12813" max="12814" width="1.42578125" style="160" customWidth="1"/>
    <col min="12815" max="12815" width="6.42578125" style="160" customWidth="1"/>
    <col min="12816" max="12817" width="8.7109375" style="160" bestFit="1" customWidth="1"/>
    <col min="12818" max="13051" width="9" style="160"/>
    <col min="13052" max="13052" width="1.140625" style="160" customWidth="1"/>
    <col min="13053" max="13053" width="7.5703125" style="160" customWidth="1"/>
    <col min="13054" max="13068" width="7.140625" style="160" customWidth="1"/>
    <col min="13069" max="13070" width="1.42578125" style="160" customWidth="1"/>
    <col min="13071" max="13071" width="6.42578125" style="160" customWidth="1"/>
    <col min="13072" max="13073" width="8.7109375" style="160" bestFit="1" customWidth="1"/>
    <col min="13074" max="13307" width="9" style="160"/>
    <col min="13308" max="13308" width="1.140625" style="160" customWidth="1"/>
    <col min="13309" max="13309" width="7.5703125" style="160" customWidth="1"/>
    <col min="13310" max="13324" width="7.140625" style="160" customWidth="1"/>
    <col min="13325" max="13326" width="1.42578125" style="160" customWidth="1"/>
    <col min="13327" max="13327" width="6.42578125" style="160" customWidth="1"/>
    <col min="13328" max="13329" width="8.7109375" style="160" bestFit="1" customWidth="1"/>
    <col min="13330" max="13563" width="9" style="160"/>
    <col min="13564" max="13564" width="1.140625" style="160" customWidth="1"/>
    <col min="13565" max="13565" width="7.5703125" style="160" customWidth="1"/>
    <col min="13566" max="13580" width="7.140625" style="160" customWidth="1"/>
    <col min="13581" max="13582" width="1.42578125" style="160" customWidth="1"/>
    <col min="13583" max="13583" width="6.42578125" style="160" customWidth="1"/>
    <col min="13584" max="13585" width="8.7109375" style="160" bestFit="1" customWidth="1"/>
    <col min="13586" max="13819" width="9" style="160"/>
    <col min="13820" max="13820" width="1.140625" style="160" customWidth="1"/>
    <col min="13821" max="13821" width="7.5703125" style="160" customWidth="1"/>
    <col min="13822" max="13836" width="7.140625" style="160" customWidth="1"/>
    <col min="13837" max="13838" width="1.42578125" style="160" customWidth="1"/>
    <col min="13839" max="13839" width="6.42578125" style="160" customWidth="1"/>
    <col min="13840" max="13841" width="8.7109375" style="160" bestFit="1" customWidth="1"/>
    <col min="13842" max="14075" width="9" style="160"/>
    <col min="14076" max="14076" width="1.140625" style="160" customWidth="1"/>
    <col min="14077" max="14077" width="7.5703125" style="160" customWidth="1"/>
    <col min="14078" max="14092" width="7.140625" style="160" customWidth="1"/>
    <col min="14093" max="14094" width="1.42578125" style="160" customWidth="1"/>
    <col min="14095" max="14095" width="6.42578125" style="160" customWidth="1"/>
    <col min="14096" max="14097" width="8.7109375" style="160" bestFit="1" customWidth="1"/>
    <col min="14098" max="14331" width="9" style="160"/>
    <col min="14332" max="14332" width="1.140625" style="160" customWidth="1"/>
    <col min="14333" max="14333" width="7.5703125" style="160" customWidth="1"/>
    <col min="14334" max="14348" width="7.140625" style="160" customWidth="1"/>
    <col min="14349" max="14350" width="1.42578125" style="160" customWidth="1"/>
    <col min="14351" max="14351" width="6.42578125" style="160" customWidth="1"/>
    <col min="14352" max="14353" width="8.7109375" style="160" bestFit="1" customWidth="1"/>
    <col min="14354" max="14587" width="9" style="160"/>
    <col min="14588" max="14588" width="1.140625" style="160" customWidth="1"/>
    <col min="14589" max="14589" width="7.5703125" style="160" customWidth="1"/>
    <col min="14590" max="14604" width="7.140625" style="160" customWidth="1"/>
    <col min="14605" max="14606" width="1.42578125" style="160" customWidth="1"/>
    <col min="14607" max="14607" width="6.42578125" style="160" customWidth="1"/>
    <col min="14608" max="14609" width="8.7109375" style="160" bestFit="1" customWidth="1"/>
    <col min="14610" max="14843" width="9" style="160"/>
    <col min="14844" max="14844" width="1.140625" style="160" customWidth="1"/>
    <col min="14845" max="14845" width="7.5703125" style="160" customWidth="1"/>
    <col min="14846" max="14860" width="7.140625" style="160" customWidth="1"/>
    <col min="14861" max="14862" width="1.42578125" style="160" customWidth="1"/>
    <col min="14863" max="14863" width="6.42578125" style="160" customWidth="1"/>
    <col min="14864" max="14865" width="8.7109375" style="160" bestFit="1" customWidth="1"/>
    <col min="14866" max="15099" width="9" style="160"/>
    <col min="15100" max="15100" width="1.140625" style="160" customWidth="1"/>
    <col min="15101" max="15101" width="7.5703125" style="160" customWidth="1"/>
    <col min="15102" max="15116" width="7.140625" style="160" customWidth="1"/>
    <col min="15117" max="15118" width="1.42578125" style="160" customWidth="1"/>
    <col min="15119" max="15119" width="6.42578125" style="160" customWidth="1"/>
    <col min="15120" max="15121" width="8.7109375" style="160" bestFit="1" customWidth="1"/>
    <col min="15122" max="15355" width="9" style="160"/>
    <col min="15356" max="15356" width="1.140625" style="160" customWidth="1"/>
    <col min="15357" max="15357" width="7.5703125" style="160" customWidth="1"/>
    <col min="15358" max="15372" width="7.140625" style="160" customWidth="1"/>
    <col min="15373" max="15374" width="1.42578125" style="160" customWidth="1"/>
    <col min="15375" max="15375" width="6.42578125" style="160" customWidth="1"/>
    <col min="15376" max="15377" width="8.7109375" style="160" bestFit="1" customWidth="1"/>
    <col min="15378" max="15611" width="9" style="160"/>
    <col min="15612" max="15612" width="1.140625" style="160" customWidth="1"/>
    <col min="15613" max="15613" width="7.5703125" style="160" customWidth="1"/>
    <col min="15614" max="15628" width="7.140625" style="160" customWidth="1"/>
    <col min="15629" max="15630" width="1.42578125" style="160" customWidth="1"/>
    <col min="15631" max="15631" width="6.42578125" style="160" customWidth="1"/>
    <col min="15632" max="15633" width="8.7109375" style="160" bestFit="1" customWidth="1"/>
    <col min="15634" max="15867" width="9" style="160"/>
    <col min="15868" max="15868" width="1.140625" style="160" customWidth="1"/>
    <col min="15869" max="15869" width="7.5703125" style="160" customWidth="1"/>
    <col min="15870" max="15884" width="7.140625" style="160" customWidth="1"/>
    <col min="15885" max="15886" width="1.42578125" style="160" customWidth="1"/>
    <col min="15887" max="15887" width="6.42578125" style="160" customWidth="1"/>
    <col min="15888" max="15889" width="8.7109375" style="160" bestFit="1" customWidth="1"/>
    <col min="15890" max="16123" width="9" style="160"/>
    <col min="16124" max="16124" width="1.140625" style="160" customWidth="1"/>
    <col min="16125" max="16125" width="7.5703125" style="160" customWidth="1"/>
    <col min="16126" max="16140" width="7.140625" style="160" customWidth="1"/>
    <col min="16141" max="16142" width="1.42578125" style="160" customWidth="1"/>
    <col min="16143" max="16143" width="6.42578125" style="160" customWidth="1"/>
    <col min="16144" max="16145" width="8.7109375" style="160" bestFit="1" customWidth="1"/>
    <col min="16146" max="16384" width="9" style="160"/>
  </cols>
  <sheetData>
    <row r="1" spans="1:20" ht="18" customHeight="1">
      <c r="B1" s="161"/>
      <c r="E1" s="161"/>
      <c r="F1" s="161"/>
      <c r="G1" s="162"/>
      <c r="Q1" s="160"/>
      <c r="R1" s="160"/>
      <c r="S1" s="160"/>
    </row>
    <row r="2" spans="1:20" ht="33" customHeight="1">
      <c r="B2" s="416" t="s">
        <v>107</v>
      </c>
      <c r="C2" s="416"/>
      <c r="D2" s="416"/>
      <c r="E2" s="416"/>
      <c r="F2" s="416"/>
      <c r="G2" s="416"/>
      <c r="H2" s="416"/>
      <c r="I2" s="416"/>
      <c r="J2" s="416"/>
      <c r="K2" s="416"/>
      <c r="L2" s="416"/>
      <c r="M2" s="416"/>
      <c r="N2" s="416"/>
      <c r="O2" s="416"/>
      <c r="P2" s="416"/>
      <c r="Q2" s="416"/>
      <c r="R2" s="163"/>
      <c r="S2" s="163"/>
      <c r="T2" s="163"/>
    </row>
    <row r="3" spans="1:20" ht="9.75" customHeight="1">
      <c r="B3" s="164"/>
      <c r="C3" s="164"/>
      <c r="D3" s="164"/>
      <c r="E3" s="165"/>
      <c r="F3" s="165"/>
      <c r="G3" s="165"/>
      <c r="H3" s="165"/>
      <c r="I3" s="166"/>
      <c r="J3" s="166"/>
      <c r="K3" s="162"/>
      <c r="L3" s="167"/>
      <c r="M3" s="162"/>
      <c r="N3" s="162"/>
      <c r="Q3" s="160"/>
      <c r="R3" s="163"/>
      <c r="S3" s="163"/>
      <c r="T3" s="163"/>
    </row>
    <row r="4" spans="1:20" ht="18" customHeight="1">
      <c r="A4" s="163"/>
      <c r="B4" s="417"/>
      <c r="C4" s="417"/>
      <c r="D4" s="417"/>
      <c r="E4" s="162"/>
      <c r="F4" s="162"/>
      <c r="G4" s="162"/>
      <c r="H4" s="162"/>
      <c r="Q4" s="162" t="s">
        <v>108</v>
      </c>
      <c r="R4" s="163"/>
      <c r="S4" s="163"/>
      <c r="T4" s="163"/>
    </row>
    <row r="5" spans="1:20" ht="23.1" customHeight="1">
      <c r="A5" s="163"/>
      <c r="B5" s="168" t="s">
        <v>109</v>
      </c>
      <c r="C5" s="418" t="s">
        <v>110</v>
      </c>
      <c r="D5" s="419"/>
      <c r="E5" s="418" t="s">
        <v>111</v>
      </c>
      <c r="F5" s="419"/>
      <c r="G5" s="418" t="s">
        <v>112</v>
      </c>
      <c r="H5" s="419"/>
      <c r="I5" s="418" t="s">
        <v>113</v>
      </c>
      <c r="J5" s="419"/>
      <c r="K5" s="418" t="s">
        <v>114</v>
      </c>
      <c r="L5" s="419"/>
      <c r="M5" s="169" t="s">
        <v>115</v>
      </c>
      <c r="N5" s="170" t="s">
        <v>116</v>
      </c>
      <c r="O5" s="170" t="s">
        <v>117</v>
      </c>
      <c r="P5" s="170" t="s">
        <v>118</v>
      </c>
      <c r="Q5" s="171" t="s">
        <v>119</v>
      </c>
      <c r="R5" s="163"/>
      <c r="S5" s="163"/>
      <c r="T5" s="163"/>
    </row>
    <row r="6" spans="1:20" ht="23.1" customHeight="1">
      <c r="A6" s="163"/>
      <c r="B6" s="172" t="s">
        <v>120</v>
      </c>
      <c r="C6" s="173" t="s">
        <v>121</v>
      </c>
      <c r="D6" s="174" t="s">
        <v>116</v>
      </c>
      <c r="E6" s="173" t="s">
        <v>121</v>
      </c>
      <c r="F6" s="174" t="s">
        <v>116</v>
      </c>
      <c r="G6" s="173" t="s">
        <v>121</v>
      </c>
      <c r="H6" s="174" t="s">
        <v>116</v>
      </c>
      <c r="I6" s="173" t="s">
        <v>121</v>
      </c>
      <c r="J6" s="174" t="s">
        <v>116</v>
      </c>
      <c r="K6" s="173" t="s">
        <v>121</v>
      </c>
      <c r="L6" s="174" t="s">
        <v>116</v>
      </c>
      <c r="M6" s="173" t="s">
        <v>121</v>
      </c>
      <c r="N6" s="173" t="s">
        <v>121</v>
      </c>
      <c r="O6" s="173" t="s">
        <v>121</v>
      </c>
      <c r="P6" s="175" t="s">
        <v>121</v>
      </c>
      <c r="Q6" s="173" t="s">
        <v>121</v>
      </c>
      <c r="R6" s="163"/>
      <c r="S6" s="163"/>
      <c r="T6" s="163"/>
    </row>
    <row r="7" spans="1:20" s="187" customFormat="1" ht="23.1" customHeight="1">
      <c r="A7" s="163"/>
      <c r="B7" s="176">
        <f>'Data Record(50)'!C15</f>
        <v>50</v>
      </c>
      <c r="C7" s="177">
        <f>'Uncert of STD'!L8</f>
        <v>0.8</v>
      </c>
      <c r="D7" s="178">
        <f t="shared" ref="D7:D10" si="0">C7/2</f>
        <v>0.4</v>
      </c>
      <c r="E7" s="179">
        <f>'Data Record(50)'!X50</f>
        <v>0.47800000000000153</v>
      </c>
      <c r="F7" s="180">
        <f t="shared" ref="F7:F10" si="1">E7/SQRT(3)</f>
        <v>0.27597342867264202</v>
      </c>
      <c r="G7" s="180">
        <f>0.1/2</f>
        <v>0.05</v>
      </c>
      <c r="H7" s="180">
        <f t="shared" ref="H7:H10" si="2">G7/SQRT(3)</f>
        <v>2.8867513459481291E-2</v>
      </c>
      <c r="I7" s="181">
        <f>'Data Record(50)'!AD7/2</f>
        <v>0.05</v>
      </c>
      <c r="J7" s="178">
        <f t="shared" ref="J7:J10" si="3">(I7/SQRT(3))</f>
        <v>2.8867513459481291E-2</v>
      </c>
      <c r="K7" s="179">
        <f>'Data Record(50)'!F46/SQRT(30)</f>
        <v>6.0792508423816144E-2</v>
      </c>
      <c r="L7" s="180">
        <f t="shared" ref="L7:L10" si="4">K7/1</f>
        <v>6.0792508423816144E-2</v>
      </c>
      <c r="M7" s="182">
        <f t="shared" ref="M7:M10" si="5">SQRT(D7^2+F7^2+H7^2+J7^2+L7^2)</f>
        <v>0.49145063748097861</v>
      </c>
      <c r="N7" s="183">
        <f t="shared" ref="N7:N10" si="6">L7/1</f>
        <v>6.0792508423816144E-2</v>
      </c>
      <c r="O7" s="184">
        <f>IF(N7=0,"∞",(M7^4/(N7^4/3)))</f>
        <v>12812.698630394345</v>
      </c>
      <c r="P7" s="185">
        <f>IF(OR(O7="∞",O7&gt;10000000000),2,_xlfn.T.INV.2T(0.0455,O7))</f>
        <v>2.0001975927434716</v>
      </c>
      <c r="Q7" s="186">
        <f>M7*P7</f>
        <v>0.98299838204169798</v>
      </c>
      <c r="R7" s="163"/>
      <c r="S7" s="163"/>
      <c r="T7" s="163"/>
    </row>
    <row r="8" spans="1:20" s="187" customFormat="1" ht="23.1" customHeight="1">
      <c r="A8" s="163"/>
      <c r="B8" s="176">
        <f>'Data Record(100)'!C15</f>
        <v>100</v>
      </c>
      <c r="C8" s="177">
        <f>'Uncert of STD'!L9</f>
        <v>0.8</v>
      </c>
      <c r="D8" s="178">
        <f t="shared" si="0"/>
        <v>0.4</v>
      </c>
      <c r="E8" s="179">
        <f>'Data Record(100)'!X50</f>
        <v>0.47799999999999443</v>
      </c>
      <c r="F8" s="180">
        <f t="shared" si="1"/>
        <v>0.27597342867263791</v>
      </c>
      <c r="G8" s="180">
        <f t="shared" ref="G8:G10" si="7">G7</f>
        <v>0.05</v>
      </c>
      <c r="H8" s="180">
        <f t="shared" si="2"/>
        <v>2.8867513459481291E-2</v>
      </c>
      <c r="I8" s="181">
        <f t="shared" ref="I8:I10" si="8">I7</f>
        <v>0.05</v>
      </c>
      <c r="J8" s="178">
        <f t="shared" si="3"/>
        <v>2.8867513459481291E-2</v>
      </c>
      <c r="K8" s="179">
        <f>'Data Record(100)'!F46/SQRT(30)</f>
        <v>6.7743545309014122E-2</v>
      </c>
      <c r="L8" s="180">
        <f t="shared" si="4"/>
        <v>6.7743545309014122E-2</v>
      </c>
      <c r="M8" s="182">
        <f t="shared" si="5"/>
        <v>0.49235879999349325</v>
      </c>
      <c r="N8" s="183">
        <f t="shared" si="6"/>
        <v>6.7743545309014122E-2</v>
      </c>
      <c r="O8" s="184">
        <f t="shared" ref="O8:O10" si="9">IF(N8=0,"∞",(M8^4/(N8^4/3)))</f>
        <v>8370.9815991366904</v>
      </c>
      <c r="P8" s="185">
        <f t="shared" ref="P8:P10" si="10">IF(OR(O8="∞",O8&gt;10000000000),2,_xlfn.T.INV.2T(0.0455,O8))</f>
        <v>2.0003011743508532</v>
      </c>
      <c r="Q8" s="186">
        <f t="shared" ref="Q8:Q10" si="11">M8*P8</f>
        <v>0.9848658858289614</v>
      </c>
      <c r="R8" s="163"/>
      <c r="S8" s="163"/>
      <c r="T8" s="163"/>
    </row>
    <row r="9" spans="1:20" s="187" customFormat="1" ht="23.1" customHeight="1">
      <c r="A9" s="163"/>
      <c r="B9" s="176">
        <f>'Data Record(150)'!C15</f>
        <v>150</v>
      </c>
      <c r="C9" s="177">
        <f>'Uncert of STD'!L10</f>
        <v>0.8</v>
      </c>
      <c r="D9" s="178">
        <f t="shared" si="0"/>
        <v>0.4</v>
      </c>
      <c r="E9" s="179">
        <f>'Data Record(150)'!X50</f>
        <v>0.47800000000000864</v>
      </c>
      <c r="F9" s="180">
        <f t="shared" si="1"/>
        <v>0.27597342867264613</v>
      </c>
      <c r="G9" s="180">
        <f t="shared" si="7"/>
        <v>0.05</v>
      </c>
      <c r="H9" s="180">
        <f t="shared" si="2"/>
        <v>2.8867513459481291E-2</v>
      </c>
      <c r="I9" s="181">
        <f t="shared" si="8"/>
        <v>0.05</v>
      </c>
      <c r="J9" s="178">
        <f t="shared" si="3"/>
        <v>2.8867513459481291E-2</v>
      </c>
      <c r="K9" s="179">
        <f>'Data Record(150)'!F46/SQRT(30)</f>
        <v>6.7743545309014816E-2</v>
      </c>
      <c r="L9" s="180">
        <f t="shared" si="4"/>
        <v>6.7743545309014816E-2</v>
      </c>
      <c r="M9" s="182">
        <f t="shared" si="5"/>
        <v>0.49235879999349796</v>
      </c>
      <c r="N9" s="183">
        <f t="shared" si="6"/>
        <v>6.7743545309014816E-2</v>
      </c>
      <c r="O9" s="184">
        <f t="shared" si="9"/>
        <v>8370.9815991366668</v>
      </c>
      <c r="P9" s="185">
        <f t="shared" si="10"/>
        <v>2.0003011743508532</v>
      </c>
      <c r="Q9" s="186">
        <f t="shared" si="11"/>
        <v>0.98486588582897083</v>
      </c>
      <c r="R9" s="163"/>
      <c r="S9" s="163"/>
      <c r="T9" s="163"/>
    </row>
    <row r="10" spans="1:20" s="187" customFormat="1" ht="23.1" customHeight="1">
      <c r="A10" s="163"/>
      <c r="B10" s="176">
        <f>'Data Record(200)'!C15</f>
        <v>200</v>
      </c>
      <c r="C10" s="177">
        <f>'Uncert of STD'!L11</f>
        <v>0.8</v>
      </c>
      <c r="D10" s="178">
        <f t="shared" si="0"/>
        <v>0.4</v>
      </c>
      <c r="E10" s="179">
        <f>'Data Record(200)'!X50</f>
        <v>0.47800000000000864</v>
      </c>
      <c r="F10" s="180">
        <f t="shared" si="1"/>
        <v>0.27597342867264613</v>
      </c>
      <c r="G10" s="180">
        <f t="shared" si="7"/>
        <v>0.05</v>
      </c>
      <c r="H10" s="180">
        <f t="shared" si="2"/>
        <v>2.8867513459481291E-2</v>
      </c>
      <c r="I10" s="181">
        <f t="shared" si="8"/>
        <v>0.05</v>
      </c>
      <c r="J10" s="178">
        <f t="shared" si="3"/>
        <v>2.8867513459481291E-2</v>
      </c>
      <c r="K10" s="179">
        <f>'Data Record(200)'!F46/SQRT(30)</f>
        <v>5.7759905858927901E-2</v>
      </c>
      <c r="L10" s="180">
        <f t="shared" si="4"/>
        <v>5.7759905858927901E-2</v>
      </c>
      <c r="M10" s="182">
        <f t="shared" si="5"/>
        <v>0.49108472458918428</v>
      </c>
      <c r="N10" s="183">
        <f t="shared" si="6"/>
        <v>5.7759905858927901E-2</v>
      </c>
      <c r="O10" s="184">
        <f t="shared" si="9"/>
        <v>15676.209163137941</v>
      </c>
      <c r="P10" s="185">
        <f t="shared" si="10"/>
        <v>2.000161936327955</v>
      </c>
      <c r="Q10" s="186">
        <f t="shared" si="11"/>
        <v>0.98224897363538333</v>
      </c>
      <c r="R10" s="163"/>
      <c r="S10" s="163"/>
      <c r="T10" s="163"/>
    </row>
    <row r="11" spans="1:20" s="187" customFormat="1" ht="18" customHeight="1">
      <c r="A11" s="163"/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63"/>
      <c r="S11" s="163"/>
      <c r="T11" s="163"/>
    </row>
    <row r="12" spans="1:20" s="187" customFormat="1" ht="18" customHeight="1">
      <c r="A12" s="163"/>
      <c r="B12" s="163"/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</row>
    <row r="13" spans="1:20" s="187" customFormat="1" ht="18" customHeight="1">
      <c r="A13" s="163"/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3"/>
      <c r="M13" s="163"/>
      <c r="N13" s="163"/>
      <c r="O13" s="163"/>
      <c r="P13" s="163"/>
      <c r="Q13" s="163"/>
      <c r="R13" s="163"/>
      <c r="S13" s="163"/>
      <c r="T13" s="163"/>
    </row>
    <row r="14" spans="1:20" s="187" customFormat="1" ht="18" customHeight="1">
      <c r="A14" s="163"/>
      <c r="B14" s="163"/>
      <c r="C14" s="163"/>
      <c r="D14" s="163"/>
      <c r="E14" s="163"/>
      <c r="F14" s="163"/>
      <c r="G14" s="163"/>
      <c r="H14" s="163"/>
      <c r="I14" s="163"/>
      <c r="J14" s="163"/>
      <c r="K14" s="163"/>
      <c r="L14" s="163"/>
      <c r="M14" s="163"/>
      <c r="N14" s="163"/>
      <c r="O14" s="163"/>
      <c r="P14" s="163"/>
      <c r="Q14" s="163"/>
      <c r="R14" s="163"/>
      <c r="S14" s="163"/>
      <c r="T14" s="163"/>
    </row>
    <row r="15" spans="1:20" s="187" customFormat="1" ht="18" customHeight="1">
      <c r="A15" s="163"/>
      <c r="B15" s="163"/>
      <c r="C15" s="163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</row>
    <row r="16" spans="1:20" s="187" customFormat="1" ht="18" customHeight="1">
      <c r="A16" s="163"/>
      <c r="B16" s="163"/>
      <c r="C16" s="163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</row>
    <row r="17" spans="1:20" s="187" customFormat="1" ht="18" customHeight="1">
      <c r="A17" s="163"/>
      <c r="B17" s="163"/>
      <c r="C17" s="163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</row>
    <row r="18" spans="1:20" s="187" customFormat="1" ht="18" customHeight="1">
      <c r="A18" s="163"/>
      <c r="B18" s="163"/>
      <c r="C18" s="163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</row>
    <row r="19" spans="1:20" s="187" customFormat="1" ht="18" customHeight="1">
      <c r="A19" s="163"/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</row>
    <row r="20" spans="1:20" s="189" customFormat="1" ht="18" customHeight="1">
      <c r="A20" s="163"/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</row>
    <row r="21" spans="1:20" s="189" customFormat="1" ht="18" customHeight="1">
      <c r="A21" s="163"/>
      <c r="B21" s="163"/>
      <c r="C21" s="163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</row>
    <row r="22" spans="1:20" s="189" customFormat="1" ht="18" customHeight="1">
      <c r="A22" s="163"/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</row>
    <row r="23" spans="1:20" s="189" customFormat="1" ht="18" customHeight="1">
      <c r="A23" s="163"/>
      <c r="B23" s="163"/>
      <c r="C23" s="163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</row>
    <row r="24" spans="1:20" s="189" customFormat="1" ht="18" customHeight="1">
      <c r="A24" s="163"/>
      <c r="B24" s="163"/>
      <c r="C24" s="163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</row>
    <row r="25" spans="1:20" s="189" customFormat="1" ht="18" customHeight="1">
      <c r="A25" s="163"/>
      <c r="B25" s="163"/>
      <c r="C25" s="163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</row>
    <row r="26" spans="1:20" s="189" customFormat="1" ht="18" customHeight="1">
      <c r="A26" s="163"/>
      <c r="B26" s="163"/>
      <c r="C26" s="163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</row>
    <row r="27" spans="1:20" s="189" customFormat="1" ht="18" customHeight="1">
      <c r="A27" s="163"/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</row>
    <row r="28" spans="1:20" s="189" customFormat="1" ht="18" customHeight="1">
      <c r="A28" s="163"/>
      <c r="B28" s="163"/>
      <c r="C28" s="163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</row>
    <row r="29" spans="1:20" s="190" customFormat="1" ht="18" customHeight="1">
      <c r="A29" s="163"/>
      <c r="B29" s="163"/>
      <c r="C29" s="163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</row>
    <row r="30" spans="1:20" s="189" customFormat="1" ht="18" customHeight="1">
      <c r="A30" s="163"/>
      <c r="B30" s="163"/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3"/>
      <c r="P30" s="163"/>
      <c r="Q30" s="163"/>
    </row>
    <row r="31" spans="1:20" s="189" customFormat="1" ht="18" customHeight="1">
      <c r="A31" s="163"/>
      <c r="B31" s="163"/>
      <c r="C31" s="163"/>
      <c r="D31" s="163"/>
      <c r="E31" s="163"/>
      <c r="F31" s="163"/>
      <c r="G31" s="163"/>
      <c r="H31" s="163"/>
      <c r="I31" s="163"/>
      <c r="J31" s="163"/>
      <c r="K31" s="163"/>
      <c r="L31" s="163"/>
      <c r="M31" s="163"/>
      <c r="N31" s="163"/>
      <c r="O31" s="163"/>
      <c r="P31" s="163"/>
      <c r="Q31" s="163"/>
    </row>
    <row r="32" spans="1:20" s="189" customFormat="1" ht="18" customHeight="1">
      <c r="A32" s="163"/>
      <c r="B32" s="163"/>
      <c r="C32" s="163"/>
      <c r="D32" s="163"/>
      <c r="E32" s="163"/>
      <c r="F32" s="163"/>
      <c r="G32" s="163"/>
      <c r="H32" s="163"/>
      <c r="I32" s="163"/>
      <c r="J32" s="163"/>
      <c r="K32" s="163"/>
      <c r="L32" s="163"/>
      <c r="M32" s="163"/>
      <c r="N32" s="163"/>
      <c r="O32" s="163"/>
      <c r="P32" s="163"/>
      <c r="Q32" s="163"/>
    </row>
    <row r="33" spans="1:17" s="189" customFormat="1" ht="18" customHeight="1">
      <c r="A33" s="163"/>
      <c r="B33" s="163"/>
      <c r="C33" s="163"/>
      <c r="D33" s="163"/>
      <c r="E33" s="163"/>
      <c r="F33" s="163"/>
      <c r="G33" s="163"/>
      <c r="H33" s="163"/>
      <c r="I33" s="163"/>
      <c r="J33" s="163"/>
      <c r="K33" s="163"/>
      <c r="L33" s="163"/>
      <c r="M33" s="163"/>
      <c r="N33" s="163"/>
      <c r="O33" s="163"/>
      <c r="P33" s="163"/>
      <c r="Q33" s="163"/>
    </row>
    <row r="34" spans="1:17" s="189" customFormat="1" ht="18" customHeight="1">
      <c r="A34" s="163"/>
      <c r="B34" s="163"/>
      <c r="C34" s="163"/>
      <c r="D34" s="163"/>
      <c r="E34" s="163"/>
      <c r="F34" s="163"/>
      <c r="G34" s="163"/>
      <c r="H34" s="163"/>
      <c r="I34" s="163"/>
      <c r="J34" s="163"/>
      <c r="K34" s="163"/>
      <c r="L34" s="163"/>
      <c r="M34" s="163"/>
      <c r="N34" s="163"/>
      <c r="O34" s="163"/>
      <c r="P34" s="163"/>
      <c r="Q34" s="163"/>
    </row>
    <row r="35" spans="1:17" s="189" customFormat="1" ht="18" customHeight="1">
      <c r="A35" s="163"/>
      <c r="B35" s="163"/>
      <c r="C35" s="163"/>
      <c r="D35" s="163"/>
      <c r="E35" s="163"/>
      <c r="F35" s="163"/>
      <c r="G35" s="163"/>
      <c r="H35" s="163"/>
      <c r="I35" s="163"/>
      <c r="J35" s="163"/>
      <c r="K35" s="163"/>
      <c r="L35" s="163"/>
      <c r="M35" s="163"/>
      <c r="N35" s="163"/>
      <c r="O35" s="163"/>
      <c r="P35" s="163"/>
      <c r="Q35" s="163"/>
    </row>
    <row r="36" spans="1:17" s="189" customFormat="1" ht="18" customHeight="1">
      <c r="A36" s="163"/>
      <c r="B36" s="163"/>
      <c r="C36" s="163"/>
      <c r="D36" s="163"/>
      <c r="E36" s="163"/>
      <c r="F36" s="163"/>
      <c r="G36" s="163"/>
      <c r="H36" s="163"/>
      <c r="I36" s="163"/>
      <c r="J36" s="163"/>
      <c r="K36" s="163"/>
      <c r="L36" s="163"/>
      <c r="M36" s="163"/>
      <c r="N36" s="163"/>
      <c r="O36" s="163"/>
      <c r="P36" s="163"/>
      <c r="Q36" s="163"/>
    </row>
    <row r="37" spans="1:17" s="189" customFormat="1" ht="18" customHeight="1">
      <c r="A37" s="163"/>
      <c r="B37" s="163"/>
      <c r="C37" s="163"/>
      <c r="D37" s="163"/>
      <c r="E37" s="163"/>
      <c r="F37" s="163"/>
      <c r="G37" s="163"/>
      <c r="H37" s="163"/>
      <c r="I37" s="163"/>
      <c r="J37" s="163"/>
      <c r="K37" s="163"/>
      <c r="L37" s="163"/>
      <c r="M37" s="163"/>
      <c r="N37" s="163"/>
      <c r="O37" s="163"/>
      <c r="P37" s="163"/>
      <c r="Q37" s="163"/>
    </row>
    <row r="38" spans="1:17" s="189" customFormat="1" ht="18" customHeight="1"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</row>
    <row r="39" spans="1:17" s="189" customFormat="1" ht="18" customHeight="1"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</row>
    <row r="40" spans="1:17" s="189" customFormat="1" ht="18" customHeight="1">
      <c r="B40" s="191"/>
      <c r="C40" s="191"/>
      <c r="D40" s="191"/>
      <c r="E40" s="191"/>
      <c r="F40" s="191"/>
      <c r="G40" s="191"/>
      <c r="H40" s="191"/>
      <c r="I40" s="191"/>
      <c r="J40" s="191"/>
      <c r="K40" s="191"/>
      <c r="L40" s="191"/>
      <c r="M40" s="191"/>
      <c r="N40" s="191"/>
      <c r="O40" s="191"/>
    </row>
    <row r="41" spans="1:17" s="189" customFormat="1" ht="18" customHeight="1">
      <c r="B41" s="191"/>
      <c r="C41" s="191"/>
      <c r="D41" s="191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</row>
    <row r="42" spans="1:17" s="189" customFormat="1" ht="18" customHeight="1">
      <c r="B42" s="191"/>
      <c r="C42" s="191"/>
      <c r="D42" s="191"/>
      <c r="E42" s="191"/>
      <c r="F42" s="191"/>
      <c r="G42" s="191"/>
      <c r="H42" s="191"/>
      <c r="I42" s="191"/>
      <c r="J42" s="191"/>
      <c r="K42" s="191"/>
      <c r="L42" s="191"/>
      <c r="M42" s="191"/>
      <c r="N42" s="191"/>
      <c r="O42" s="191"/>
    </row>
    <row r="43" spans="1:17" s="189" customFormat="1" ht="18" customHeight="1">
      <c r="B43" s="191"/>
      <c r="C43" s="191"/>
      <c r="D43" s="191"/>
      <c r="E43" s="191"/>
      <c r="F43" s="191"/>
      <c r="G43" s="191"/>
      <c r="H43" s="191"/>
      <c r="I43" s="191"/>
      <c r="J43" s="191"/>
      <c r="K43" s="191"/>
      <c r="L43" s="191"/>
      <c r="M43" s="191"/>
      <c r="N43" s="191"/>
      <c r="O43" s="191"/>
    </row>
    <row r="44" spans="1:17" s="189" customFormat="1" ht="18" customHeight="1">
      <c r="B44" s="191"/>
      <c r="C44" s="191"/>
      <c r="D44" s="191"/>
      <c r="E44" s="191"/>
      <c r="F44" s="191"/>
      <c r="G44" s="191"/>
      <c r="H44" s="191"/>
      <c r="I44" s="191"/>
      <c r="J44" s="191"/>
      <c r="K44" s="191"/>
      <c r="L44" s="191"/>
      <c r="M44" s="191"/>
      <c r="N44" s="191"/>
      <c r="O44" s="191"/>
    </row>
    <row r="45" spans="1:17" s="189" customFormat="1" ht="18" customHeight="1">
      <c r="B45" s="191"/>
      <c r="C45" s="191"/>
      <c r="D45" s="191"/>
      <c r="E45" s="191"/>
      <c r="F45" s="191"/>
      <c r="G45" s="191"/>
      <c r="H45" s="191"/>
      <c r="I45" s="191"/>
      <c r="J45" s="191"/>
      <c r="K45" s="191"/>
      <c r="L45" s="191"/>
      <c r="M45" s="191"/>
      <c r="N45" s="191"/>
      <c r="O45" s="191"/>
    </row>
    <row r="46" spans="1:17" s="189" customFormat="1" ht="18" customHeight="1">
      <c r="B46" s="191"/>
      <c r="C46" s="191"/>
      <c r="D46" s="191"/>
      <c r="E46" s="191"/>
      <c r="F46" s="191"/>
      <c r="G46" s="191"/>
      <c r="H46" s="191"/>
      <c r="I46" s="191"/>
      <c r="J46" s="191"/>
      <c r="K46" s="191"/>
      <c r="L46" s="191"/>
      <c r="M46" s="191"/>
      <c r="N46" s="191"/>
      <c r="O46" s="191"/>
    </row>
    <row r="47" spans="1:17" s="189" customFormat="1" ht="18" customHeight="1">
      <c r="B47" s="191"/>
      <c r="C47" s="191"/>
      <c r="D47" s="191"/>
      <c r="E47" s="191"/>
      <c r="F47" s="191"/>
      <c r="G47" s="191"/>
      <c r="H47" s="191"/>
      <c r="I47" s="191"/>
      <c r="J47" s="191"/>
      <c r="K47" s="191"/>
      <c r="L47" s="191"/>
      <c r="M47" s="191"/>
      <c r="N47" s="191"/>
      <c r="O47" s="191"/>
    </row>
    <row r="48" spans="1:17" s="189" customFormat="1" ht="18" customHeight="1">
      <c r="B48" s="191"/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</row>
    <row r="49" spans="2:15" s="189" customFormat="1" ht="18" customHeight="1">
      <c r="B49" s="191"/>
      <c r="C49" s="191"/>
      <c r="D49" s="191"/>
      <c r="E49" s="191"/>
      <c r="F49" s="191"/>
      <c r="G49" s="191"/>
      <c r="H49" s="191"/>
      <c r="I49" s="191"/>
      <c r="J49" s="191"/>
      <c r="K49" s="191"/>
      <c r="L49" s="191"/>
      <c r="M49" s="191"/>
      <c r="N49" s="191"/>
      <c r="O49" s="191"/>
    </row>
    <row r="50" spans="2:15" s="189" customFormat="1" ht="12">
      <c r="B50" s="191"/>
      <c r="C50" s="191"/>
      <c r="D50" s="191"/>
      <c r="E50" s="191"/>
      <c r="F50" s="191"/>
      <c r="G50" s="191"/>
      <c r="H50" s="191"/>
      <c r="I50" s="191"/>
      <c r="J50" s="191"/>
      <c r="K50" s="191"/>
      <c r="L50" s="191"/>
      <c r="M50" s="191"/>
      <c r="N50" s="191"/>
      <c r="O50" s="191"/>
    </row>
    <row r="51" spans="2:15" s="189" customFormat="1" ht="12">
      <c r="B51" s="191"/>
      <c r="C51" s="191"/>
      <c r="D51" s="191"/>
      <c r="E51" s="191"/>
      <c r="F51" s="191"/>
      <c r="G51" s="191"/>
      <c r="H51" s="191"/>
      <c r="I51" s="191"/>
      <c r="J51" s="191"/>
      <c r="K51" s="191"/>
      <c r="L51" s="191"/>
      <c r="M51" s="191"/>
      <c r="N51" s="191"/>
      <c r="O51" s="191"/>
    </row>
    <row r="52" spans="2:15" s="189" customFormat="1" ht="12">
      <c r="B52" s="191"/>
      <c r="C52" s="191"/>
      <c r="D52" s="191"/>
      <c r="E52" s="191"/>
      <c r="F52" s="191"/>
      <c r="G52" s="191"/>
      <c r="H52" s="191"/>
      <c r="I52" s="191"/>
      <c r="J52" s="191"/>
      <c r="K52" s="191"/>
      <c r="L52" s="191"/>
      <c r="M52" s="191"/>
      <c r="N52" s="191"/>
      <c r="O52" s="191"/>
    </row>
    <row r="53" spans="2:15" s="189" customFormat="1" ht="12">
      <c r="B53" s="191"/>
      <c r="C53" s="191"/>
      <c r="D53" s="191"/>
      <c r="E53" s="191"/>
      <c r="F53" s="191"/>
      <c r="G53" s="191"/>
      <c r="H53" s="191"/>
      <c r="I53" s="191"/>
      <c r="J53" s="191"/>
      <c r="K53" s="191"/>
      <c r="L53" s="191"/>
      <c r="M53" s="191"/>
      <c r="N53" s="191"/>
      <c r="O53" s="191"/>
    </row>
    <row r="54" spans="2:15" s="189" customFormat="1" ht="12">
      <c r="B54" s="191"/>
      <c r="C54" s="191"/>
      <c r="D54" s="191"/>
      <c r="E54" s="191"/>
      <c r="F54" s="191"/>
      <c r="G54" s="191"/>
      <c r="H54" s="191"/>
      <c r="I54" s="191"/>
      <c r="J54" s="191"/>
      <c r="K54" s="191"/>
      <c r="L54" s="191"/>
      <c r="M54" s="191"/>
      <c r="N54" s="191"/>
      <c r="O54" s="191"/>
    </row>
    <row r="55" spans="2:15" s="189" customFormat="1" ht="12">
      <c r="B55" s="191"/>
      <c r="C55" s="191"/>
      <c r="D55" s="191"/>
      <c r="E55" s="191"/>
      <c r="F55" s="191"/>
      <c r="G55" s="191"/>
      <c r="H55" s="191"/>
      <c r="I55" s="191"/>
      <c r="J55" s="191"/>
      <c r="K55" s="191"/>
      <c r="L55" s="191"/>
      <c r="M55" s="191"/>
      <c r="N55" s="191"/>
      <c r="O55" s="191"/>
    </row>
    <row r="56" spans="2:15" s="189" customFormat="1" ht="12">
      <c r="B56" s="191"/>
      <c r="C56" s="191"/>
      <c r="D56" s="191"/>
      <c r="E56" s="191"/>
      <c r="F56" s="191"/>
      <c r="G56" s="191"/>
      <c r="H56" s="191"/>
      <c r="I56" s="191"/>
      <c r="J56" s="191"/>
      <c r="K56" s="191"/>
      <c r="L56" s="191"/>
      <c r="M56" s="191"/>
      <c r="N56" s="191"/>
      <c r="O56" s="191"/>
    </row>
    <row r="57" spans="2:15" s="189" customFormat="1" ht="12"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</row>
    <row r="58" spans="2:15" s="189" customFormat="1" ht="12">
      <c r="B58" s="191"/>
      <c r="C58" s="191"/>
      <c r="D58" s="191"/>
      <c r="E58" s="191"/>
      <c r="F58" s="191"/>
      <c r="G58" s="191"/>
      <c r="H58" s="191"/>
      <c r="I58" s="191"/>
      <c r="J58" s="191"/>
      <c r="K58" s="191"/>
      <c r="L58" s="191"/>
      <c r="M58" s="191"/>
      <c r="N58" s="191"/>
      <c r="O58" s="191"/>
    </row>
    <row r="59" spans="2:15" s="189" customFormat="1" ht="12">
      <c r="B59" s="191"/>
      <c r="C59" s="191"/>
      <c r="D59" s="191"/>
      <c r="E59" s="191"/>
      <c r="F59" s="191"/>
      <c r="G59" s="191"/>
      <c r="H59" s="191"/>
      <c r="I59" s="191"/>
      <c r="J59" s="191"/>
      <c r="K59" s="191"/>
      <c r="L59" s="191"/>
      <c r="M59" s="191"/>
      <c r="N59" s="191"/>
      <c r="O59" s="191"/>
    </row>
    <row r="60" spans="2:15" s="189" customFormat="1" ht="12">
      <c r="B60" s="191"/>
      <c r="C60" s="191"/>
      <c r="D60" s="191"/>
      <c r="E60" s="191"/>
      <c r="F60" s="191"/>
      <c r="G60" s="191"/>
      <c r="H60" s="191"/>
      <c r="I60" s="191"/>
      <c r="J60" s="191"/>
      <c r="K60" s="191"/>
      <c r="L60" s="191"/>
      <c r="M60" s="191"/>
      <c r="N60" s="191"/>
      <c r="O60" s="191"/>
    </row>
    <row r="61" spans="2:15" s="189" customFormat="1" ht="12">
      <c r="B61" s="191"/>
      <c r="C61" s="191"/>
      <c r="D61" s="191"/>
      <c r="E61" s="191"/>
      <c r="F61" s="191"/>
      <c r="G61" s="191"/>
      <c r="H61" s="191"/>
      <c r="I61" s="191"/>
      <c r="J61" s="191"/>
      <c r="K61" s="191"/>
      <c r="L61" s="191"/>
      <c r="M61" s="191"/>
      <c r="N61" s="191"/>
      <c r="O61" s="191"/>
    </row>
    <row r="62" spans="2:15" s="189" customFormat="1" ht="12"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  <c r="M62" s="191"/>
      <c r="N62" s="191"/>
      <c r="O62" s="191"/>
    </row>
    <row r="63" spans="2:15" s="189" customFormat="1" ht="12">
      <c r="B63" s="191"/>
      <c r="C63" s="191"/>
      <c r="D63" s="191"/>
      <c r="E63" s="191"/>
      <c r="F63" s="191"/>
      <c r="G63" s="191"/>
      <c r="H63" s="191"/>
      <c r="I63" s="191"/>
      <c r="J63" s="191"/>
      <c r="K63" s="191"/>
      <c r="L63" s="191"/>
      <c r="M63" s="191"/>
      <c r="N63" s="191"/>
      <c r="O63" s="191"/>
    </row>
    <row r="64" spans="2:15" s="189" customFormat="1" ht="12">
      <c r="B64" s="191"/>
      <c r="C64" s="191"/>
      <c r="D64" s="191"/>
      <c r="E64" s="191"/>
      <c r="F64" s="191"/>
      <c r="G64" s="191"/>
      <c r="H64" s="191"/>
      <c r="I64" s="191"/>
      <c r="J64" s="191"/>
      <c r="K64" s="191"/>
      <c r="L64" s="191"/>
      <c r="M64" s="191"/>
      <c r="N64" s="191"/>
      <c r="O64" s="191"/>
    </row>
    <row r="65" spans="2:15" s="189" customFormat="1" ht="12">
      <c r="B65" s="191"/>
      <c r="C65" s="191"/>
      <c r="D65" s="191"/>
      <c r="E65" s="191"/>
      <c r="F65" s="191"/>
      <c r="G65" s="191"/>
      <c r="H65" s="191"/>
      <c r="I65" s="191"/>
      <c r="J65" s="191"/>
      <c r="K65" s="191"/>
      <c r="L65" s="191"/>
      <c r="M65" s="191"/>
      <c r="N65" s="191"/>
      <c r="O65" s="191"/>
    </row>
    <row r="66" spans="2:15" s="189" customFormat="1" ht="12">
      <c r="B66" s="191"/>
      <c r="C66" s="191"/>
      <c r="D66" s="191"/>
      <c r="E66" s="191"/>
      <c r="F66" s="191"/>
      <c r="G66" s="191"/>
      <c r="H66" s="191"/>
      <c r="I66" s="191"/>
      <c r="J66" s="191"/>
      <c r="K66" s="191"/>
      <c r="L66" s="191"/>
      <c r="M66" s="191"/>
      <c r="N66" s="191"/>
      <c r="O66" s="191"/>
    </row>
    <row r="67" spans="2:15" s="189" customFormat="1" ht="12">
      <c r="B67" s="191"/>
      <c r="C67" s="191"/>
      <c r="D67" s="191"/>
      <c r="E67" s="191"/>
      <c r="F67" s="191"/>
      <c r="G67" s="191"/>
      <c r="H67" s="191"/>
      <c r="I67" s="191"/>
      <c r="J67" s="191"/>
      <c r="K67" s="191"/>
      <c r="L67" s="191"/>
      <c r="M67" s="191"/>
      <c r="N67" s="191"/>
      <c r="O67" s="191"/>
    </row>
    <row r="68" spans="2:15" s="189" customFormat="1" ht="12">
      <c r="B68" s="191"/>
      <c r="C68" s="191"/>
      <c r="D68" s="191"/>
      <c r="E68" s="191"/>
      <c r="F68" s="191"/>
      <c r="G68" s="191"/>
      <c r="H68" s="191"/>
      <c r="I68" s="191"/>
      <c r="J68" s="191"/>
      <c r="K68" s="191"/>
      <c r="L68" s="191"/>
      <c r="M68" s="191"/>
      <c r="N68" s="191"/>
      <c r="O68" s="191"/>
    </row>
    <row r="69" spans="2:15" s="189" customFormat="1" ht="12">
      <c r="B69" s="191"/>
      <c r="C69" s="191"/>
      <c r="D69" s="191"/>
      <c r="E69" s="191"/>
      <c r="F69" s="191"/>
      <c r="G69" s="191"/>
      <c r="H69" s="191"/>
      <c r="I69" s="191"/>
      <c r="J69" s="191"/>
      <c r="K69" s="191"/>
      <c r="L69" s="191"/>
      <c r="M69" s="191"/>
      <c r="N69" s="191"/>
      <c r="O69" s="191"/>
    </row>
    <row r="70" spans="2:15" s="189" customFormat="1" ht="12">
      <c r="B70" s="191"/>
      <c r="C70" s="191"/>
      <c r="D70" s="191"/>
      <c r="E70" s="191"/>
      <c r="F70" s="191"/>
      <c r="G70" s="191"/>
      <c r="H70" s="191"/>
      <c r="I70" s="191"/>
      <c r="J70" s="191"/>
      <c r="K70" s="191"/>
      <c r="L70" s="191"/>
      <c r="M70" s="191"/>
      <c r="N70" s="191"/>
      <c r="O70" s="191"/>
    </row>
    <row r="71" spans="2:15" s="189" customFormat="1" ht="12">
      <c r="B71" s="191"/>
      <c r="C71" s="191"/>
      <c r="D71" s="191"/>
      <c r="E71" s="191"/>
      <c r="F71" s="191"/>
      <c r="G71" s="191"/>
      <c r="H71" s="191"/>
      <c r="I71" s="191"/>
      <c r="J71" s="191"/>
      <c r="K71" s="191"/>
      <c r="L71" s="191"/>
      <c r="M71" s="191"/>
      <c r="N71" s="191"/>
      <c r="O71" s="191"/>
    </row>
    <row r="72" spans="2:15" s="189" customFormat="1" ht="12">
      <c r="B72" s="191"/>
      <c r="C72" s="191"/>
      <c r="D72" s="191"/>
      <c r="E72" s="191"/>
      <c r="F72" s="191"/>
      <c r="G72" s="191"/>
      <c r="H72" s="191"/>
      <c r="I72" s="191"/>
      <c r="J72" s="191"/>
      <c r="K72" s="191"/>
      <c r="L72" s="191"/>
      <c r="M72" s="191"/>
      <c r="N72" s="191"/>
      <c r="O72" s="191"/>
    </row>
    <row r="73" spans="2:15" s="189" customFormat="1" ht="12">
      <c r="B73" s="191"/>
      <c r="C73" s="191"/>
      <c r="D73" s="191"/>
      <c r="E73" s="191"/>
      <c r="F73" s="191"/>
      <c r="G73" s="191"/>
      <c r="H73" s="191"/>
      <c r="I73" s="191"/>
      <c r="J73" s="191"/>
      <c r="K73" s="191"/>
      <c r="L73" s="191"/>
      <c r="M73" s="191"/>
      <c r="N73" s="191"/>
      <c r="O73" s="191"/>
    </row>
    <row r="74" spans="2:15" s="189" customFormat="1" ht="12">
      <c r="B74" s="191"/>
      <c r="C74" s="191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191"/>
    </row>
    <row r="75" spans="2:15" s="189" customFormat="1" ht="12">
      <c r="B75" s="191"/>
      <c r="C75" s="191"/>
      <c r="D75" s="191"/>
      <c r="E75" s="191"/>
      <c r="F75" s="191"/>
      <c r="G75" s="191"/>
      <c r="H75" s="191"/>
      <c r="I75" s="191"/>
      <c r="J75" s="191"/>
      <c r="K75" s="191"/>
      <c r="L75" s="191"/>
      <c r="M75" s="191"/>
      <c r="N75" s="191"/>
      <c r="O75" s="191"/>
    </row>
    <row r="76" spans="2:15" s="189" customFormat="1" ht="12">
      <c r="B76" s="191"/>
      <c r="C76" s="191"/>
      <c r="D76" s="191"/>
      <c r="E76" s="191"/>
      <c r="F76" s="191"/>
      <c r="G76" s="191"/>
      <c r="H76" s="191"/>
      <c r="I76" s="191"/>
      <c r="J76" s="191"/>
      <c r="K76" s="191"/>
      <c r="L76" s="191"/>
      <c r="M76" s="191"/>
      <c r="N76" s="191"/>
      <c r="O76" s="191"/>
    </row>
    <row r="77" spans="2:15" s="189" customFormat="1" ht="12">
      <c r="B77" s="191"/>
      <c r="C77" s="191"/>
      <c r="D77" s="191"/>
      <c r="E77" s="191"/>
      <c r="F77" s="191"/>
      <c r="G77" s="191"/>
      <c r="H77" s="191"/>
      <c r="I77" s="191"/>
      <c r="J77" s="191"/>
      <c r="K77" s="191"/>
      <c r="L77" s="191"/>
      <c r="M77" s="191"/>
      <c r="N77" s="191"/>
      <c r="O77" s="191"/>
    </row>
    <row r="78" spans="2:15" s="189" customFormat="1" ht="12">
      <c r="B78" s="191"/>
      <c r="C78" s="191"/>
      <c r="D78" s="191"/>
      <c r="E78" s="191"/>
      <c r="F78" s="191"/>
      <c r="G78" s="191"/>
      <c r="H78" s="191"/>
      <c r="I78" s="191"/>
      <c r="J78" s="191"/>
      <c r="K78" s="191"/>
      <c r="L78" s="191"/>
      <c r="M78" s="191"/>
      <c r="N78" s="191"/>
      <c r="O78" s="191"/>
    </row>
    <row r="79" spans="2:15" s="189" customFormat="1" ht="12">
      <c r="B79" s="191"/>
      <c r="C79" s="191"/>
      <c r="D79" s="191"/>
      <c r="E79" s="191"/>
      <c r="F79" s="191"/>
      <c r="G79" s="191"/>
      <c r="H79" s="191"/>
      <c r="I79" s="191"/>
      <c r="J79" s="191"/>
      <c r="K79" s="191"/>
      <c r="L79" s="191"/>
      <c r="M79" s="191"/>
      <c r="N79" s="191"/>
      <c r="O79" s="191"/>
    </row>
    <row r="80" spans="2:15" s="189" customFormat="1" ht="12">
      <c r="B80" s="191"/>
      <c r="C80" s="191"/>
      <c r="D80" s="191"/>
      <c r="E80" s="191"/>
      <c r="F80" s="191"/>
      <c r="G80" s="191"/>
      <c r="H80" s="191"/>
      <c r="I80" s="191"/>
      <c r="J80" s="191"/>
      <c r="K80" s="191"/>
      <c r="L80" s="191"/>
      <c r="M80" s="191"/>
      <c r="N80" s="191"/>
      <c r="O80" s="191"/>
    </row>
    <row r="81" spans="2:15" s="189" customFormat="1" ht="12">
      <c r="B81" s="191"/>
      <c r="C81" s="191"/>
      <c r="D81" s="191"/>
      <c r="E81" s="191"/>
      <c r="F81" s="191"/>
      <c r="G81" s="191"/>
      <c r="H81" s="191"/>
      <c r="I81" s="191"/>
      <c r="J81" s="191"/>
      <c r="K81" s="191"/>
      <c r="L81" s="191"/>
      <c r="M81" s="191"/>
      <c r="N81" s="191"/>
      <c r="O81" s="191"/>
    </row>
    <row r="82" spans="2:15" s="189" customFormat="1" ht="12">
      <c r="B82" s="191"/>
      <c r="C82" s="191"/>
      <c r="D82" s="191"/>
      <c r="E82" s="191"/>
      <c r="F82" s="191"/>
      <c r="G82" s="191"/>
      <c r="H82" s="191"/>
      <c r="I82" s="191"/>
      <c r="J82" s="191"/>
      <c r="K82" s="191"/>
      <c r="L82" s="191"/>
      <c r="M82" s="191"/>
      <c r="N82" s="191"/>
      <c r="O82" s="191"/>
    </row>
    <row r="83" spans="2:15" s="189" customFormat="1" ht="12">
      <c r="B83" s="192"/>
      <c r="C83" s="193"/>
      <c r="D83" s="192"/>
      <c r="E83" s="194"/>
      <c r="F83" s="195"/>
      <c r="G83" s="193"/>
      <c r="H83" s="193"/>
      <c r="I83" s="193"/>
      <c r="J83" s="196"/>
      <c r="K83" s="194"/>
      <c r="L83" s="195"/>
      <c r="M83" s="197"/>
      <c r="N83" s="198"/>
      <c r="O83" s="199"/>
    </row>
    <row r="84" spans="2:15" s="189" customFormat="1" ht="12">
      <c r="B84" s="192"/>
      <c r="C84" s="193"/>
      <c r="D84" s="192"/>
      <c r="E84" s="194"/>
      <c r="F84" s="195"/>
      <c r="G84" s="193"/>
      <c r="H84" s="193"/>
      <c r="I84" s="193"/>
      <c r="J84" s="196"/>
      <c r="K84" s="194"/>
      <c r="L84" s="195"/>
      <c r="M84" s="197"/>
      <c r="N84" s="198"/>
      <c r="O84" s="199"/>
    </row>
    <row r="85" spans="2:15" s="189" customFormat="1" ht="12">
      <c r="B85" s="192"/>
      <c r="C85" s="193"/>
      <c r="D85" s="192"/>
      <c r="E85" s="194"/>
      <c r="F85" s="195"/>
      <c r="G85" s="193"/>
      <c r="H85" s="193"/>
      <c r="I85" s="193"/>
      <c r="J85" s="196"/>
      <c r="K85" s="194"/>
      <c r="L85" s="195"/>
      <c r="M85" s="197"/>
      <c r="N85" s="198"/>
      <c r="O85" s="199"/>
    </row>
    <row r="86" spans="2:15" s="189" customFormat="1" ht="12">
      <c r="B86" s="192"/>
      <c r="C86" s="193"/>
      <c r="D86" s="192"/>
      <c r="E86" s="194"/>
      <c r="F86" s="195"/>
      <c r="G86" s="193"/>
      <c r="H86" s="193"/>
      <c r="I86" s="193"/>
      <c r="J86" s="196"/>
      <c r="K86" s="194"/>
      <c r="L86" s="195"/>
      <c r="M86" s="197"/>
      <c r="N86" s="198"/>
      <c r="O86" s="199"/>
    </row>
    <row r="87" spans="2:15" s="189" customFormat="1" ht="12">
      <c r="B87" s="192"/>
      <c r="C87" s="193"/>
      <c r="D87" s="192"/>
      <c r="E87" s="194"/>
      <c r="F87" s="195"/>
      <c r="G87" s="193"/>
      <c r="H87" s="193"/>
      <c r="I87" s="193"/>
      <c r="J87" s="196"/>
      <c r="K87" s="194"/>
      <c r="L87" s="195"/>
      <c r="M87" s="197"/>
      <c r="N87" s="198"/>
      <c r="O87" s="199"/>
    </row>
    <row r="88" spans="2:15" s="189" customFormat="1" ht="12">
      <c r="B88" s="192"/>
      <c r="C88" s="193"/>
      <c r="D88" s="192"/>
      <c r="E88" s="194"/>
      <c r="F88" s="195"/>
      <c r="G88" s="193"/>
      <c r="H88" s="193"/>
      <c r="I88" s="193"/>
      <c r="J88" s="196"/>
      <c r="K88" s="194"/>
      <c r="L88" s="195"/>
      <c r="M88" s="197"/>
      <c r="N88" s="198"/>
      <c r="O88" s="199"/>
    </row>
    <row r="89" spans="2:15" s="189" customFormat="1" ht="12">
      <c r="B89" s="192"/>
      <c r="C89" s="193"/>
      <c r="D89" s="192"/>
      <c r="E89" s="194"/>
      <c r="F89" s="195"/>
      <c r="G89" s="193"/>
      <c r="H89" s="193"/>
      <c r="I89" s="193"/>
      <c r="J89" s="196"/>
      <c r="K89" s="194"/>
      <c r="L89" s="195"/>
      <c r="M89" s="197"/>
      <c r="N89" s="198"/>
      <c r="O89" s="199"/>
    </row>
    <row r="90" spans="2:15" s="189" customFormat="1" ht="12">
      <c r="B90" s="192"/>
      <c r="C90" s="193"/>
      <c r="D90" s="192"/>
      <c r="E90" s="194"/>
      <c r="F90" s="195"/>
      <c r="G90" s="193"/>
      <c r="H90" s="193"/>
      <c r="I90" s="193"/>
      <c r="J90" s="196"/>
      <c r="K90" s="194"/>
      <c r="L90" s="195"/>
      <c r="M90" s="197"/>
      <c r="N90" s="198"/>
      <c r="O90" s="199"/>
    </row>
    <row r="91" spans="2:15" s="189" customFormat="1" ht="12">
      <c r="B91" s="192"/>
      <c r="C91" s="193"/>
      <c r="D91" s="192"/>
      <c r="E91" s="194"/>
      <c r="F91" s="195"/>
      <c r="G91" s="193"/>
      <c r="H91" s="193"/>
      <c r="I91" s="193"/>
      <c r="J91" s="196"/>
      <c r="K91" s="194"/>
      <c r="L91" s="195"/>
      <c r="M91" s="197"/>
      <c r="N91" s="198"/>
      <c r="O91" s="199"/>
    </row>
    <row r="92" spans="2:15" s="189" customFormat="1" ht="12">
      <c r="B92" s="192"/>
      <c r="C92" s="193"/>
      <c r="D92" s="192"/>
      <c r="E92" s="194"/>
      <c r="F92" s="195"/>
      <c r="G92" s="193"/>
      <c r="H92" s="193"/>
      <c r="I92" s="193"/>
      <c r="J92" s="196"/>
      <c r="K92" s="194"/>
      <c r="L92" s="195"/>
      <c r="M92" s="197"/>
      <c r="N92" s="198"/>
      <c r="O92" s="199"/>
    </row>
    <row r="93" spans="2:15" s="189" customFormat="1" ht="12">
      <c r="B93" s="192"/>
      <c r="C93" s="193"/>
      <c r="D93" s="192"/>
      <c r="E93" s="194"/>
      <c r="F93" s="195"/>
      <c r="G93" s="193"/>
      <c r="H93" s="193"/>
      <c r="I93" s="193"/>
      <c r="J93" s="196"/>
      <c r="K93" s="194"/>
      <c r="L93" s="195"/>
      <c r="M93" s="197"/>
      <c r="N93" s="198"/>
      <c r="O93" s="199"/>
    </row>
    <row r="94" spans="2:15" s="189" customFormat="1" ht="12">
      <c r="B94" s="192"/>
      <c r="C94" s="193"/>
      <c r="D94" s="192"/>
      <c r="E94" s="194"/>
      <c r="F94" s="195"/>
      <c r="G94" s="193"/>
      <c r="H94" s="193"/>
      <c r="I94" s="193"/>
      <c r="J94" s="196"/>
      <c r="K94" s="194"/>
      <c r="L94" s="195"/>
      <c r="M94" s="197"/>
      <c r="N94" s="198"/>
      <c r="O94" s="199"/>
    </row>
    <row r="95" spans="2:15" s="189" customFormat="1" ht="12">
      <c r="B95" s="192"/>
      <c r="C95" s="193"/>
      <c r="D95" s="192"/>
      <c r="E95" s="194"/>
      <c r="F95" s="195"/>
      <c r="G95" s="193"/>
      <c r="H95" s="193"/>
      <c r="I95" s="193"/>
      <c r="J95" s="196"/>
      <c r="K95" s="194"/>
      <c r="L95" s="195"/>
      <c r="M95" s="197"/>
      <c r="N95" s="198"/>
      <c r="O95" s="199"/>
    </row>
    <row r="96" spans="2:15" s="189" customFormat="1" ht="12">
      <c r="B96" s="192"/>
      <c r="C96" s="193"/>
      <c r="D96" s="192"/>
      <c r="E96" s="194"/>
      <c r="F96" s="195"/>
      <c r="G96" s="193"/>
      <c r="H96" s="193"/>
      <c r="I96" s="193"/>
      <c r="J96" s="196"/>
      <c r="K96" s="194"/>
      <c r="L96" s="195"/>
      <c r="M96" s="197"/>
      <c r="N96" s="198"/>
      <c r="O96" s="199"/>
    </row>
    <row r="97" spans="2:15" s="189" customFormat="1" ht="12">
      <c r="B97" s="192"/>
      <c r="C97" s="193"/>
      <c r="D97" s="192"/>
      <c r="E97" s="194"/>
      <c r="F97" s="195"/>
      <c r="G97" s="193"/>
      <c r="H97" s="193"/>
      <c r="I97" s="193"/>
      <c r="J97" s="196"/>
      <c r="K97" s="194"/>
      <c r="L97" s="195"/>
      <c r="M97" s="197"/>
      <c r="N97" s="198"/>
      <c r="O97" s="199"/>
    </row>
    <row r="98" spans="2:15" s="189" customFormat="1" ht="12">
      <c r="B98" s="192"/>
      <c r="C98" s="193"/>
      <c r="D98" s="192"/>
      <c r="E98" s="194"/>
      <c r="F98" s="195"/>
      <c r="G98" s="193"/>
      <c r="H98" s="193"/>
      <c r="I98" s="193"/>
      <c r="J98" s="196"/>
      <c r="K98" s="194"/>
      <c r="L98" s="195"/>
      <c r="M98" s="197"/>
      <c r="N98" s="198"/>
      <c r="O98" s="199"/>
    </row>
    <row r="99" spans="2:15" s="189" customFormat="1" ht="12">
      <c r="B99" s="200"/>
      <c r="C99" s="193"/>
      <c r="D99" s="200"/>
      <c r="E99" s="200"/>
      <c r="F99" s="201"/>
      <c r="G99" s="201"/>
      <c r="H99" s="201"/>
      <c r="I99" s="201"/>
      <c r="J99" s="201"/>
      <c r="K99" s="201"/>
      <c r="L99" s="201"/>
      <c r="M99" s="197"/>
      <c r="N99" s="198"/>
      <c r="O99" s="199"/>
    </row>
    <row r="100" spans="2:15" s="189" customFormat="1" ht="12">
      <c r="B100" s="192"/>
      <c r="C100" s="193"/>
      <c r="D100" s="192"/>
      <c r="E100" s="194"/>
      <c r="F100" s="196"/>
      <c r="G100" s="202"/>
      <c r="H100" s="202"/>
      <c r="I100" s="202"/>
      <c r="J100" s="196"/>
      <c r="K100" s="202"/>
      <c r="L100" s="196"/>
      <c r="M100" s="197"/>
      <c r="N100" s="198"/>
      <c r="O100" s="199"/>
    </row>
    <row r="101" spans="2:15" s="189" customFormat="1" ht="12">
      <c r="B101" s="200"/>
      <c r="C101" s="193"/>
      <c r="D101" s="200"/>
      <c r="E101" s="200"/>
      <c r="F101" s="201"/>
      <c r="G101" s="201"/>
      <c r="H101" s="201"/>
      <c r="I101" s="201"/>
      <c r="J101" s="201"/>
      <c r="K101" s="201"/>
      <c r="L101" s="201"/>
      <c r="M101" s="197"/>
      <c r="N101" s="198"/>
      <c r="O101" s="199"/>
    </row>
    <row r="102" spans="2:15" s="189" customFormat="1" ht="12">
      <c r="B102" s="192"/>
      <c r="C102" s="193"/>
      <c r="D102" s="192"/>
      <c r="E102" s="194"/>
      <c r="F102" s="196"/>
      <c r="G102" s="193"/>
      <c r="H102" s="193"/>
      <c r="I102" s="193"/>
      <c r="J102" s="196"/>
      <c r="K102" s="194"/>
      <c r="L102" s="195"/>
      <c r="M102" s="197"/>
      <c r="N102" s="198"/>
      <c r="O102" s="199"/>
    </row>
    <row r="103" spans="2:15" s="189" customFormat="1" ht="12">
      <c r="B103" s="192"/>
      <c r="C103" s="193"/>
      <c r="D103" s="192"/>
      <c r="E103" s="194"/>
      <c r="F103" s="195"/>
      <c r="G103" s="193"/>
      <c r="H103" s="193"/>
      <c r="I103" s="193"/>
      <c r="J103" s="196"/>
      <c r="K103" s="194"/>
      <c r="L103" s="195"/>
      <c r="M103" s="197"/>
      <c r="N103" s="198"/>
      <c r="O103" s="199"/>
    </row>
    <row r="104" spans="2:15" s="189" customFormat="1" ht="12">
      <c r="B104" s="192"/>
      <c r="C104" s="193"/>
      <c r="D104" s="192"/>
      <c r="E104" s="194"/>
      <c r="F104" s="203"/>
      <c r="G104" s="194"/>
      <c r="H104" s="194"/>
      <c r="I104" s="193"/>
      <c r="J104" s="196"/>
      <c r="K104" s="194"/>
      <c r="L104" s="203"/>
      <c r="M104" s="197"/>
      <c r="N104" s="198"/>
      <c r="O104" s="199"/>
    </row>
    <row r="105" spans="2:15" s="189" customFormat="1" ht="12">
      <c r="B105" s="192"/>
      <c r="C105" s="193"/>
      <c r="D105" s="192"/>
      <c r="E105" s="194"/>
      <c r="F105" s="203"/>
      <c r="G105" s="194"/>
      <c r="H105" s="194"/>
      <c r="I105" s="193"/>
      <c r="J105" s="196"/>
      <c r="K105" s="194"/>
      <c r="L105" s="203"/>
      <c r="M105" s="197"/>
      <c r="N105" s="198"/>
      <c r="O105" s="199"/>
    </row>
    <row r="106" spans="2:15" s="189" customFormat="1" ht="12">
      <c r="B106" s="192"/>
      <c r="C106" s="193"/>
      <c r="D106" s="192"/>
      <c r="E106" s="194"/>
      <c r="F106" s="203"/>
      <c r="G106" s="194"/>
      <c r="H106" s="194"/>
      <c r="I106" s="193"/>
      <c r="J106" s="196"/>
      <c r="K106" s="194"/>
      <c r="L106" s="203"/>
      <c r="M106" s="197"/>
      <c r="N106" s="198"/>
      <c r="O106" s="199"/>
    </row>
    <row r="107" spans="2:15" s="189" customFormat="1" ht="12">
      <c r="B107" s="192"/>
      <c r="C107" s="193"/>
      <c r="D107" s="192"/>
      <c r="E107" s="194"/>
      <c r="F107" s="203"/>
      <c r="G107" s="194"/>
      <c r="H107" s="194"/>
      <c r="I107" s="193"/>
      <c r="J107" s="196"/>
      <c r="K107" s="194"/>
      <c r="L107" s="203"/>
      <c r="M107" s="197"/>
      <c r="N107" s="198"/>
      <c r="O107" s="199"/>
    </row>
    <row r="108" spans="2:15" s="189" customFormat="1" ht="12">
      <c r="B108" s="192"/>
      <c r="C108" s="193"/>
      <c r="D108" s="192"/>
      <c r="E108" s="194"/>
      <c r="F108" s="203"/>
      <c r="G108" s="194"/>
      <c r="H108" s="194"/>
      <c r="I108" s="193"/>
      <c r="J108" s="196"/>
      <c r="K108" s="194"/>
      <c r="L108" s="203"/>
      <c r="M108" s="197"/>
      <c r="N108" s="198"/>
      <c r="O108" s="199"/>
    </row>
    <row r="109" spans="2:15" s="189" customFormat="1" ht="12">
      <c r="B109" s="192"/>
      <c r="C109" s="193"/>
      <c r="D109" s="192"/>
      <c r="E109" s="194"/>
      <c r="F109" s="203"/>
      <c r="G109" s="194"/>
      <c r="H109" s="194"/>
      <c r="I109" s="193"/>
      <c r="J109" s="196"/>
      <c r="K109" s="194"/>
      <c r="L109" s="203"/>
      <c r="M109" s="197"/>
      <c r="N109" s="198"/>
      <c r="O109" s="199"/>
    </row>
    <row r="110" spans="2:15" s="189" customFormat="1" ht="12">
      <c r="B110" s="192"/>
      <c r="C110" s="193"/>
      <c r="D110" s="192"/>
      <c r="E110" s="194"/>
      <c r="F110" s="203"/>
      <c r="G110" s="194"/>
      <c r="H110" s="194"/>
      <c r="I110" s="193"/>
      <c r="J110" s="196"/>
      <c r="K110" s="194"/>
      <c r="L110" s="203"/>
      <c r="M110" s="197"/>
      <c r="N110" s="198"/>
      <c r="O110" s="199"/>
    </row>
    <row r="111" spans="2:15" s="189" customFormat="1" ht="12">
      <c r="B111" s="192"/>
      <c r="C111" s="193"/>
      <c r="D111" s="192"/>
      <c r="E111" s="194"/>
      <c r="F111" s="203"/>
      <c r="G111" s="194"/>
      <c r="H111" s="194"/>
      <c r="I111" s="193"/>
      <c r="J111" s="196"/>
      <c r="K111" s="194"/>
      <c r="L111" s="203"/>
      <c r="M111" s="197"/>
      <c r="N111" s="198"/>
      <c r="O111" s="199"/>
    </row>
    <row r="112" spans="2:15" s="189" customFormat="1" ht="12">
      <c r="B112" s="192"/>
      <c r="C112" s="193"/>
      <c r="D112" s="192"/>
      <c r="E112" s="194"/>
      <c r="F112" s="203"/>
      <c r="G112" s="194"/>
      <c r="H112" s="194"/>
      <c r="I112" s="193"/>
      <c r="J112" s="196"/>
      <c r="K112" s="194"/>
      <c r="L112" s="203"/>
      <c r="M112" s="197"/>
      <c r="N112" s="198"/>
      <c r="O112" s="199"/>
    </row>
    <row r="113" spans="2:15" s="189" customFormat="1" ht="12">
      <c r="B113" s="192"/>
      <c r="C113" s="193"/>
      <c r="D113" s="192"/>
      <c r="E113" s="194"/>
      <c r="F113" s="203"/>
      <c r="G113" s="194"/>
      <c r="H113" s="194"/>
      <c r="I113" s="193"/>
      <c r="J113" s="196"/>
      <c r="K113" s="194"/>
      <c r="L113" s="203"/>
      <c r="M113" s="197"/>
      <c r="N113" s="198"/>
      <c r="O113" s="199"/>
    </row>
    <row r="114" spans="2:15" s="189" customFormat="1" ht="12">
      <c r="B114" s="192"/>
      <c r="C114" s="193"/>
      <c r="D114" s="192"/>
      <c r="E114" s="194"/>
      <c r="F114" s="203"/>
      <c r="G114" s="194"/>
      <c r="H114" s="194"/>
      <c r="I114" s="193"/>
      <c r="J114" s="196"/>
      <c r="K114" s="194"/>
      <c r="L114" s="203"/>
      <c r="M114" s="197"/>
      <c r="N114" s="198"/>
      <c r="O114" s="199"/>
    </row>
    <row r="115" spans="2:15" s="189" customFormat="1" ht="12">
      <c r="B115" s="192"/>
      <c r="C115" s="200"/>
      <c r="D115" s="192"/>
      <c r="E115" s="194"/>
      <c r="F115" s="203"/>
      <c r="G115" s="194"/>
      <c r="H115" s="194"/>
      <c r="I115" s="193"/>
      <c r="J115" s="196"/>
      <c r="K115" s="194"/>
      <c r="L115" s="203"/>
      <c r="M115" s="197"/>
      <c r="N115" s="198"/>
      <c r="O115" s="199"/>
    </row>
    <row r="116" spans="2:15" s="189" customFormat="1" ht="12">
      <c r="B116" s="192"/>
      <c r="C116" s="200"/>
      <c r="D116" s="192"/>
      <c r="E116" s="194"/>
      <c r="F116" s="203"/>
      <c r="G116" s="194"/>
      <c r="H116" s="194"/>
      <c r="I116" s="193"/>
      <c r="J116" s="196"/>
      <c r="K116" s="194"/>
      <c r="L116" s="203"/>
      <c r="M116" s="197"/>
      <c r="N116" s="198"/>
      <c r="O116" s="199"/>
    </row>
    <row r="117" spans="2:15" s="189" customFormat="1" ht="12">
      <c r="B117" s="204"/>
      <c r="C117" s="205"/>
      <c r="D117" s="199"/>
      <c r="E117" s="201"/>
      <c r="F117" s="199"/>
      <c r="G117" s="199"/>
      <c r="H117" s="199"/>
      <c r="I117" s="205"/>
      <c r="J117" s="199"/>
      <c r="K117" s="199"/>
      <c r="L117" s="199"/>
      <c r="M117" s="197"/>
      <c r="N117" s="198"/>
      <c r="O117" s="199"/>
    </row>
    <row r="118" spans="2:15" s="189" customFormat="1" ht="12">
      <c r="B118" s="204"/>
      <c r="C118" s="205"/>
      <c r="D118" s="199"/>
      <c r="E118" s="201"/>
      <c r="F118" s="199"/>
      <c r="G118" s="199"/>
      <c r="H118" s="199"/>
      <c r="I118" s="205"/>
      <c r="J118" s="199"/>
      <c r="K118" s="199"/>
      <c r="L118" s="199"/>
      <c r="M118" s="197"/>
      <c r="N118" s="198"/>
      <c r="O118" s="199"/>
    </row>
    <row r="119" spans="2:15" s="189" customFormat="1" ht="12">
      <c r="B119" s="204"/>
      <c r="C119" s="205"/>
      <c r="D119" s="199"/>
      <c r="E119" s="201"/>
      <c r="F119" s="199"/>
      <c r="G119" s="199"/>
      <c r="H119" s="199"/>
      <c r="I119" s="205"/>
      <c r="J119" s="199"/>
      <c r="K119" s="199"/>
      <c r="L119" s="199"/>
      <c r="M119" s="197"/>
      <c r="N119" s="198"/>
      <c r="O119" s="199"/>
    </row>
    <row r="120" spans="2:15" s="189" customFormat="1" ht="12">
      <c r="B120" s="204"/>
      <c r="C120" s="205"/>
      <c r="D120" s="199"/>
      <c r="E120" s="201"/>
      <c r="F120" s="199"/>
      <c r="G120" s="199"/>
      <c r="H120" s="199"/>
      <c r="I120" s="205"/>
      <c r="J120" s="199"/>
      <c r="K120" s="199"/>
      <c r="L120" s="199"/>
      <c r="M120" s="197"/>
      <c r="N120" s="198"/>
      <c r="O120" s="199"/>
    </row>
    <row r="121" spans="2:15" s="189" customFormat="1" ht="12">
      <c r="B121" s="204"/>
      <c r="C121" s="205"/>
      <c r="D121" s="199"/>
      <c r="E121" s="201"/>
      <c r="F121" s="199"/>
      <c r="G121" s="199"/>
      <c r="H121" s="199"/>
      <c r="I121" s="205"/>
      <c r="J121" s="199"/>
      <c r="K121" s="199"/>
      <c r="L121" s="199"/>
      <c r="M121" s="197"/>
      <c r="N121" s="198"/>
      <c r="O121" s="199"/>
    </row>
    <row r="122" spans="2:15" s="189" customFormat="1" ht="12">
      <c r="B122" s="204"/>
      <c r="C122" s="205"/>
      <c r="D122" s="199"/>
      <c r="E122" s="201"/>
      <c r="F122" s="199"/>
      <c r="G122" s="199"/>
      <c r="H122" s="199"/>
      <c r="I122" s="205"/>
      <c r="J122" s="199"/>
      <c r="K122" s="199"/>
      <c r="L122" s="199"/>
      <c r="M122" s="197"/>
      <c r="N122" s="198"/>
      <c r="O122" s="199"/>
    </row>
    <row r="123" spans="2:15" s="189" customFormat="1" ht="12">
      <c r="B123" s="204"/>
      <c r="C123" s="205"/>
      <c r="D123" s="199"/>
      <c r="E123" s="201"/>
      <c r="F123" s="199"/>
      <c r="G123" s="199"/>
      <c r="H123" s="199"/>
      <c r="I123" s="205"/>
      <c r="J123" s="199"/>
      <c r="K123" s="199"/>
      <c r="L123" s="199"/>
      <c r="M123" s="197"/>
      <c r="N123" s="198"/>
      <c r="O123" s="199"/>
    </row>
    <row r="124" spans="2:15" s="189" customFormat="1" ht="12">
      <c r="B124" s="204"/>
      <c r="C124" s="205"/>
      <c r="D124" s="199"/>
      <c r="E124" s="201"/>
      <c r="F124" s="199"/>
      <c r="G124" s="199"/>
      <c r="H124" s="199"/>
      <c r="I124" s="205"/>
      <c r="J124" s="199"/>
      <c r="K124" s="199"/>
      <c r="L124" s="199"/>
      <c r="M124" s="197"/>
      <c r="N124" s="198"/>
      <c r="O124" s="199"/>
    </row>
    <row r="125" spans="2:15" s="189" customFormat="1" ht="12">
      <c r="B125" s="204"/>
      <c r="C125" s="205"/>
      <c r="D125" s="199"/>
      <c r="E125" s="201"/>
      <c r="F125" s="199"/>
      <c r="G125" s="199"/>
      <c r="H125" s="199"/>
      <c r="I125" s="205"/>
      <c r="J125" s="199"/>
      <c r="K125" s="199"/>
      <c r="L125" s="199"/>
      <c r="M125" s="197"/>
      <c r="N125" s="198"/>
      <c r="O125" s="199"/>
    </row>
  </sheetData>
  <mergeCells count="7">
    <mergeCell ref="B2:Q2"/>
    <mergeCell ref="B4:D4"/>
    <mergeCell ref="C5:D5"/>
    <mergeCell ref="E5:F5"/>
    <mergeCell ref="G5:H5"/>
    <mergeCell ref="I5:J5"/>
    <mergeCell ref="K5:L5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L203"/>
  <sheetViews>
    <sheetView workbookViewId="0">
      <selection activeCell="Q7" sqref="Q7"/>
    </sheetView>
  </sheetViews>
  <sheetFormatPr defaultRowHeight="23.25"/>
  <cols>
    <col min="1" max="1" width="5.5703125" customWidth="1"/>
    <col min="2" max="2" width="5.5703125" style="207" customWidth="1"/>
    <col min="3" max="12" width="3.5703125" style="207" customWidth="1"/>
    <col min="13" max="13" width="3" style="207" customWidth="1"/>
    <col min="14" max="20" width="5.5703125" style="224" customWidth="1"/>
    <col min="21" max="21" width="2.7109375" style="224" customWidth="1"/>
    <col min="22" max="22" width="7" style="224" customWidth="1"/>
    <col min="23" max="23" width="6" style="224" customWidth="1"/>
    <col min="24" max="24" width="1.5703125" style="224" customWidth="1"/>
    <col min="25" max="26" width="5.5703125" style="224" customWidth="1"/>
    <col min="27" max="27" width="2.7109375" style="224" customWidth="1"/>
    <col min="28" max="28" width="7" style="224" customWidth="1"/>
    <col min="29" max="29" width="6" style="224" customWidth="1"/>
  </cols>
  <sheetData>
    <row r="1" spans="1:38" ht="26.25" customHeight="1">
      <c r="A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8"/>
    </row>
    <row r="2" spans="1:38" ht="26.25" customHeight="1">
      <c r="A2" s="206"/>
      <c r="B2" s="420" t="s">
        <v>122</v>
      </c>
      <c r="C2" s="421"/>
      <c r="D2" s="421"/>
      <c r="E2" s="421"/>
      <c r="F2" s="421"/>
      <c r="G2" s="421"/>
      <c r="H2" s="421"/>
      <c r="I2" s="421"/>
      <c r="J2" s="421"/>
      <c r="K2" s="421"/>
      <c r="L2" s="421"/>
      <c r="M2" s="422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8"/>
    </row>
    <row r="3" spans="1:38" ht="26.25" customHeight="1">
      <c r="A3" s="206"/>
      <c r="B3" s="423" t="s">
        <v>123</v>
      </c>
      <c r="C3" s="424"/>
      <c r="D3" s="424"/>
      <c r="E3" s="424"/>
      <c r="F3" s="424"/>
      <c r="G3" s="424"/>
      <c r="H3" s="424"/>
      <c r="I3" s="424"/>
      <c r="J3" s="424"/>
      <c r="K3" s="424"/>
      <c r="L3" s="424"/>
      <c r="M3" s="425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8"/>
    </row>
    <row r="4" spans="1:38" ht="26.25" customHeight="1">
      <c r="A4" s="206"/>
      <c r="B4" s="426" t="s">
        <v>124</v>
      </c>
      <c r="C4" s="427"/>
      <c r="D4" s="427"/>
      <c r="E4" s="427"/>
      <c r="F4" s="427"/>
      <c r="G4" s="427"/>
      <c r="H4" s="428"/>
      <c r="I4" s="429">
        <v>42676</v>
      </c>
      <c r="J4" s="430"/>
      <c r="K4" s="430"/>
      <c r="L4" s="430"/>
      <c r="M4" s="431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8"/>
    </row>
    <row r="5" spans="1:38" ht="26.25" customHeight="1">
      <c r="A5" s="206"/>
      <c r="B5" s="209" t="s">
        <v>125</v>
      </c>
      <c r="C5" s="210"/>
      <c r="D5" s="432" t="s">
        <v>126</v>
      </c>
      <c r="E5" s="432"/>
      <c r="F5" s="432"/>
      <c r="G5" s="432"/>
      <c r="H5" s="432"/>
      <c r="I5" s="432"/>
      <c r="J5" s="432"/>
      <c r="K5" s="432"/>
      <c r="L5" s="432"/>
      <c r="M5" s="211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8"/>
    </row>
    <row r="6" spans="1:38" ht="26.25" customHeight="1">
      <c r="A6" s="206"/>
      <c r="B6" s="212"/>
      <c r="C6" s="213"/>
      <c r="D6" s="214" t="s">
        <v>127</v>
      </c>
      <c r="E6" s="215" t="s">
        <v>128</v>
      </c>
      <c r="F6" s="215" t="s">
        <v>129</v>
      </c>
      <c r="G6" s="215" t="s">
        <v>130</v>
      </c>
      <c r="H6" s="215" t="s">
        <v>131</v>
      </c>
      <c r="I6" s="215" t="s">
        <v>132</v>
      </c>
      <c r="J6" s="215" t="s">
        <v>133</v>
      </c>
      <c r="K6" s="215" t="s">
        <v>134</v>
      </c>
      <c r="L6" s="215" t="s">
        <v>135</v>
      </c>
      <c r="M6" s="213"/>
      <c r="N6" s="206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8"/>
    </row>
    <row r="7" spans="1:38" ht="26.25" customHeight="1">
      <c r="A7" s="206"/>
      <c r="B7" s="216">
        <v>0</v>
      </c>
      <c r="C7" s="217" t="s">
        <v>136</v>
      </c>
      <c r="D7" s="218">
        <v>0.8</v>
      </c>
      <c r="E7" s="218">
        <v>0.8</v>
      </c>
      <c r="F7" s="218">
        <v>0.8</v>
      </c>
      <c r="G7" s="218">
        <v>0.8</v>
      </c>
      <c r="H7" s="218">
        <v>0.8</v>
      </c>
      <c r="I7" s="218">
        <v>0.8</v>
      </c>
      <c r="J7" s="218">
        <v>0.8</v>
      </c>
      <c r="K7" s="218">
        <v>0.8</v>
      </c>
      <c r="L7" s="218">
        <v>0.8</v>
      </c>
      <c r="M7" s="219" t="s">
        <v>136</v>
      </c>
      <c r="N7" s="206"/>
      <c r="O7" s="206"/>
      <c r="P7" s="206"/>
      <c r="Q7" s="206"/>
      <c r="R7" s="206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8"/>
    </row>
    <row r="8" spans="1:38" ht="26.25" customHeight="1">
      <c r="A8" s="206"/>
      <c r="B8" s="216">
        <v>50</v>
      </c>
      <c r="C8" s="217" t="s">
        <v>136</v>
      </c>
      <c r="D8" s="218">
        <v>0.8</v>
      </c>
      <c r="E8" s="218">
        <v>0.8</v>
      </c>
      <c r="F8" s="218">
        <v>0.8</v>
      </c>
      <c r="G8" s="218">
        <v>0.8</v>
      </c>
      <c r="H8" s="218">
        <v>0.8</v>
      </c>
      <c r="I8" s="218">
        <v>0.8</v>
      </c>
      <c r="J8" s="218">
        <v>0.8</v>
      </c>
      <c r="K8" s="218">
        <v>0.8</v>
      </c>
      <c r="L8" s="218">
        <v>0.8</v>
      </c>
      <c r="M8" s="219" t="s">
        <v>136</v>
      </c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8"/>
    </row>
    <row r="9" spans="1:38" ht="26.25" customHeight="1">
      <c r="A9" s="206"/>
      <c r="B9" s="216">
        <v>100</v>
      </c>
      <c r="C9" s="217" t="s">
        <v>136</v>
      </c>
      <c r="D9" s="218">
        <v>0.8</v>
      </c>
      <c r="E9" s="218">
        <v>0.8</v>
      </c>
      <c r="F9" s="218">
        <v>0.8</v>
      </c>
      <c r="G9" s="218">
        <v>0.8</v>
      </c>
      <c r="H9" s="218">
        <v>0.8</v>
      </c>
      <c r="I9" s="218">
        <v>0.8</v>
      </c>
      <c r="J9" s="218">
        <v>0.8</v>
      </c>
      <c r="K9" s="218">
        <v>0.8</v>
      </c>
      <c r="L9" s="218">
        <v>0.8</v>
      </c>
      <c r="M9" s="219" t="s">
        <v>136</v>
      </c>
      <c r="N9" s="206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8"/>
    </row>
    <row r="10" spans="1:38" ht="26.25" customHeight="1">
      <c r="A10" s="206"/>
      <c r="B10" s="216">
        <v>150</v>
      </c>
      <c r="C10" s="217" t="s">
        <v>136</v>
      </c>
      <c r="D10" s="218">
        <v>0.8</v>
      </c>
      <c r="E10" s="218">
        <v>0.8</v>
      </c>
      <c r="F10" s="218">
        <v>0.8</v>
      </c>
      <c r="G10" s="218">
        <v>0.8</v>
      </c>
      <c r="H10" s="218">
        <v>0.8</v>
      </c>
      <c r="I10" s="218">
        <v>0.8</v>
      </c>
      <c r="J10" s="218">
        <v>0.8</v>
      </c>
      <c r="K10" s="218">
        <v>0.8</v>
      </c>
      <c r="L10" s="218">
        <v>0.8</v>
      </c>
      <c r="M10" s="219" t="s">
        <v>136</v>
      </c>
      <c r="N10" s="206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8"/>
    </row>
    <row r="11" spans="1:38" ht="26.25" customHeight="1">
      <c r="A11" s="206"/>
      <c r="B11" s="216">
        <v>200</v>
      </c>
      <c r="C11" s="217" t="s">
        <v>136</v>
      </c>
      <c r="D11" s="218">
        <v>0.8</v>
      </c>
      <c r="E11" s="218">
        <v>0.8</v>
      </c>
      <c r="F11" s="218">
        <v>0.8</v>
      </c>
      <c r="G11" s="218">
        <v>0.8</v>
      </c>
      <c r="H11" s="218">
        <v>0.8</v>
      </c>
      <c r="I11" s="218">
        <v>0.8</v>
      </c>
      <c r="J11" s="218">
        <v>0.8</v>
      </c>
      <c r="K11" s="218">
        <v>0.8</v>
      </c>
      <c r="L11" s="218">
        <v>0.8</v>
      </c>
      <c r="M11" s="219" t="s">
        <v>136</v>
      </c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8"/>
    </row>
    <row r="12" spans="1:38" ht="26.25" customHeight="1">
      <c r="A12" s="206"/>
      <c r="B12" s="220"/>
      <c r="C12" s="221"/>
      <c r="D12" s="221"/>
      <c r="E12" s="221"/>
      <c r="F12" s="221"/>
      <c r="G12" s="221"/>
      <c r="H12" s="221"/>
      <c r="I12" s="221"/>
      <c r="J12" s="221"/>
      <c r="K12" s="221"/>
      <c r="L12" s="221"/>
      <c r="M12" s="221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8"/>
    </row>
    <row r="13" spans="1:38" ht="26.25" customHeight="1">
      <c r="A13" s="206"/>
      <c r="B13" s="222"/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06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8"/>
    </row>
    <row r="14" spans="1:38" ht="26.25" customHeight="1">
      <c r="A14" s="206"/>
      <c r="B14" s="222"/>
      <c r="C14" s="223"/>
      <c r="D14" s="223"/>
      <c r="E14" s="223"/>
      <c r="F14" s="223"/>
      <c r="G14" s="223"/>
      <c r="H14" s="223"/>
      <c r="I14" s="223"/>
      <c r="J14" s="223"/>
      <c r="K14" s="223"/>
      <c r="L14" s="223"/>
      <c r="M14" s="223"/>
      <c r="N14" s="206"/>
      <c r="O14" s="206"/>
      <c r="P14" s="206"/>
      <c r="Q14" s="206"/>
      <c r="R14" s="206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8"/>
    </row>
    <row r="15" spans="1:38" ht="26.25" customHeight="1">
      <c r="A15" s="206"/>
      <c r="B15" s="222"/>
      <c r="C15" s="223"/>
      <c r="D15" s="223"/>
      <c r="E15" s="223"/>
      <c r="F15" s="223"/>
      <c r="G15" s="223"/>
      <c r="H15" s="223"/>
      <c r="I15" s="223"/>
      <c r="J15" s="223"/>
      <c r="K15" s="223"/>
      <c r="L15" s="223"/>
      <c r="M15" s="223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8"/>
    </row>
    <row r="16" spans="1:38" ht="26.25" customHeight="1">
      <c r="A16" s="206"/>
      <c r="B16" s="222"/>
      <c r="C16" s="223"/>
      <c r="D16" s="223"/>
      <c r="E16" s="223"/>
      <c r="F16" s="223"/>
      <c r="G16" s="223"/>
      <c r="H16" s="223"/>
      <c r="I16" s="223"/>
      <c r="J16" s="223"/>
      <c r="K16" s="223"/>
      <c r="L16" s="223"/>
      <c r="M16" s="223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8"/>
    </row>
    <row r="17" spans="1:38" ht="26.25" customHeight="1">
      <c r="A17" s="206"/>
      <c r="B17" s="222"/>
      <c r="C17" s="223"/>
      <c r="D17" s="223"/>
      <c r="E17" s="223"/>
      <c r="F17" s="223"/>
      <c r="G17" s="223"/>
      <c r="H17" s="223"/>
      <c r="I17" s="223"/>
      <c r="J17" s="223"/>
      <c r="K17" s="223"/>
      <c r="L17" s="223"/>
      <c r="M17" s="223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8"/>
    </row>
    <row r="18" spans="1:38" ht="26.25" customHeight="1">
      <c r="A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8"/>
    </row>
    <row r="19" spans="1:38" ht="26.25" customHeight="1">
      <c r="A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8"/>
    </row>
    <row r="20" spans="1:38" ht="26.25" customHeight="1">
      <c r="A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8"/>
    </row>
    <row r="21" spans="1:38" ht="26.25" customHeight="1">
      <c r="A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8"/>
    </row>
    <row r="22" spans="1:38" ht="26.25" customHeight="1">
      <c r="A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8"/>
    </row>
    <row r="23" spans="1:38" ht="26.25" customHeight="1">
      <c r="A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8"/>
    </row>
    <row r="24" spans="1:38" ht="26.25" customHeight="1">
      <c r="A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8"/>
    </row>
    <row r="25" spans="1:38" ht="26.25" customHeight="1">
      <c r="A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8"/>
    </row>
    <row r="26" spans="1:38" ht="26.25" customHeight="1">
      <c r="A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8"/>
    </row>
    <row r="27" spans="1:38" ht="26.25" customHeight="1">
      <c r="A27" s="206"/>
      <c r="N27" s="206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8"/>
    </row>
    <row r="28" spans="1:38" ht="23.25" customHeight="1">
      <c r="A28" s="206"/>
      <c r="N28" s="206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8"/>
    </row>
    <row r="29" spans="1:38" ht="23.25" customHeight="1">
      <c r="A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8"/>
    </row>
    <row r="30" spans="1:38" ht="23.25" customHeight="1">
      <c r="A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8"/>
    </row>
    <row r="31" spans="1:38" ht="23.25" customHeight="1">
      <c r="A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8"/>
    </row>
    <row r="32" spans="1:38" ht="23.25" customHeight="1">
      <c r="A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8"/>
    </row>
    <row r="33" spans="1:38" ht="23.25" customHeight="1">
      <c r="A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8"/>
    </row>
    <row r="34" spans="1:38" ht="23.25" customHeight="1">
      <c r="A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8"/>
    </row>
    <row r="35" spans="1:38" ht="23.25" customHeight="1">
      <c r="A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8"/>
    </row>
    <row r="36" spans="1:38" ht="23.25" customHeight="1">
      <c r="A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8"/>
    </row>
    <row r="37" spans="1:38" ht="23.25" customHeight="1">
      <c r="A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8"/>
    </row>
    <row r="38" spans="1:38" ht="23.25" customHeight="1">
      <c r="A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8"/>
    </row>
    <row r="39" spans="1:38" ht="23.25" customHeight="1">
      <c r="A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8"/>
    </row>
    <row r="40" spans="1:38" ht="23.25" customHeight="1">
      <c r="A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8"/>
    </row>
    <row r="41" spans="1:38" ht="23.25" customHeight="1">
      <c r="A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8"/>
    </row>
    <row r="42" spans="1:38" ht="23.25" customHeight="1">
      <c r="A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8"/>
    </row>
    <row r="43" spans="1:38" ht="23.25" customHeight="1">
      <c r="A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8"/>
    </row>
    <row r="44" spans="1:38" ht="23.25" customHeight="1">
      <c r="A44" s="206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8"/>
    </row>
    <row r="45" spans="1:38" ht="23.25" customHeight="1">
      <c r="A45" s="206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8"/>
    </row>
    <row r="46" spans="1:38" ht="23.25" customHeight="1">
      <c r="A46" s="206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8"/>
    </row>
    <row r="47" spans="1:38" ht="23.25" customHeight="1">
      <c r="A47" s="206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206"/>
      <c r="AL47" s="208"/>
    </row>
    <row r="48" spans="1:38" ht="23.25" customHeight="1">
      <c r="A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8"/>
    </row>
    <row r="49" spans="1:37" ht="23.25" customHeight="1">
      <c r="A49" s="206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</row>
    <row r="50" spans="1:37" ht="23.25" customHeight="1">
      <c r="A50" s="206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</row>
    <row r="51" spans="1:37" ht="23.25" customHeight="1">
      <c r="A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</row>
    <row r="52" spans="1:37" ht="23.25" customHeight="1">
      <c r="A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</row>
    <row r="53" spans="1:37" ht="23.25" customHeight="1">
      <c r="A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206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</row>
    <row r="54" spans="1:37" ht="23.25" customHeight="1">
      <c r="A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</row>
    <row r="55" spans="1:37" ht="23.25" customHeight="1">
      <c r="A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</row>
    <row r="56" spans="1:37" ht="23.25" customHeight="1">
      <c r="A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</row>
    <row r="57" spans="1:37" ht="23.25" customHeight="1">
      <c r="A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</row>
    <row r="58" spans="1:37" ht="23.25" customHeight="1">
      <c r="A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</row>
    <row r="59" spans="1:37" ht="23.25" customHeight="1">
      <c r="A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</row>
    <row r="60" spans="1:37" ht="23.25" customHeight="1">
      <c r="A60" s="208"/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 s="208"/>
      <c r="AA60" s="208"/>
      <c r="AB60" s="208"/>
      <c r="AC60" s="208"/>
      <c r="AD60" s="208"/>
      <c r="AE60" s="208"/>
    </row>
    <row r="61" spans="1:37" ht="23.25" customHeight="1">
      <c r="A61" s="208"/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 s="208"/>
      <c r="AA61" s="208"/>
      <c r="AB61" s="208"/>
      <c r="AC61" s="208"/>
      <c r="AD61" s="208"/>
      <c r="AE61" s="208"/>
    </row>
    <row r="62" spans="1:37" ht="23.25" customHeight="1">
      <c r="A62" s="208"/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</row>
    <row r="63" spans="1:37" ht="23.25" customHeight="1">
      <c r="A63" s="208"/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 s="208"/>
      <c r="AB63" s="208"/>
      <c r="AC63" s="208"/>
      <c r="AD63" s="208"/>
      <c r="AE63" s="208"/>
    </row>
    <row r="64" spans="1:37" ht="23.25" customHeight="1">
      <c r="A64" s="208"/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 s="208"/>
      <c r="AE64" s="208"/>
    </row>
    <row r="65" spans="1:31" ht="23.25" customHeight="1">
      <c r="A65" s="208"/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 s="208"/>
      <c r="AB65" s="208"/>
      <c r="AC65" s="208"/>
      <c r="AD65" s="208"/>
      <c r="AE65" s="208"/>
    </row>
    <row r="66" spans="1:31" ht="23.25" customHeight="1">
      <c r="A66" s="208"/>
      <c r="N66" s="208"/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 s="208"/>
      <c r="AA66" s="208"/>
      <c r="AB66" s="208"/>
      <c r="AC66" s="208"/>
      <c r="AD66" s="208"/>
      <c r="AE66" s="208"/>
    </row>
    <row r="67" spans="1:31" ht="23.25" customHeight="1">
      <c r="A67" s="208"/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</row>
    <row r="68" spans="1:31" ht="23.25" customHeight="1">
      <c r="A68" s="208"/>
      <c r="N68" s="208"/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 s="208"/>
      <c r="AA68" s="208"/>
      <c r="AB68" s="208"/>
      <c r="AC68" s="208"/>
      <c r="AD68" s="208"/>
      <c r="AE68" s="208"/>
    </row>
    <row r="69" spans="1:31" ht="23.25" customHeight="1">
      <c r="A69" s="208"/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</row>
    <row r="70" spans="1:31" ht="23.25" customHeight="1">
      <c r="A70" s="208"/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 s="208"/>
      <c r="Y70" s="208"/>
      <c r="Z70" s="208"/>
      <c r="AA70" s="208"/>
      <c r="AB70" s="208"/>
      <c r="AC70" s="208"/>
      <c r="AD70" s="208"/>
      <c r="AE70" s="208"/>
    </row>
    <row r="71" spans="1:31" ht="23.25" customHeight="1">
      <c r="A71" s="208"/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 s="208"/>
      <c r="AA71" s="208"/>
      <c r="AB71" s="208"/>
      <c r="AC71" s="208"/>
      <c r="AD71" s="208"/>
      <c r="AE71" s="208"/>
    </row>
    <row r="72" spans="1:31" ht="23.25" customHeight="1">
      <c r="A72" s="208"/>
      <c r="N72" s="208"/>
      <c r="O72" s="208"/>
      <c r="P72" s="208"/>
      <c r="Q72" s="208"/>
      <c r="R72" s="208"/>
      <c r="S72" s="208"/>
      <c r="T72" s="208"/>
      <c r="U72" s="208"/>
      <c r="V72" s="208"/>
      <c r="W72" s="208"/>
      <c r="X72" s="208"/>
      <c r="Y72" s="208"/>
      <c r="Z72" s="208"/>
      <c r="AA72" s="208"/>
      <c r="AB72" s="208"/>
      <c r="AC72" s="208"/>
      <c r="AD72" s="208"/>
      <c r="AE72" s="208"/>
    </row>
    <row r="73" spans="1:31" ht="23.25" customHeight="1">
      <c r="A73" s="208"/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 s="208"/>
      <c r="Z73" s="208"/>
      <c r="AA73" s="208"/>
      <c r="AB73" s="208"/>
      <c r="AC73" s="208"/>
      <c r="AD73" s="208"/>
      <c r="AE73" s="208"/>
    </row>
    <row r="74" spans="1:31" ht="23.25" customHeight="1">
      <c r="A74" s="208"/>
      <c r="N74" s="208"/>
      <c r="O74" s="208"/>
      <c r="P74" s="208"/>
      <c r="Q74" s="208"/>
      <c r="R74" s="208"/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</row>
    <row r="75" spans="1:31" ht="23.25" customHeight="1">
      <c r="A75" s="208"/>
      <c r="N75" s="208"/>
      <c r="O75" s="208"/>
      <c r="P75" s="208"/>
      <c r="Q75" s="208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</row>
    <row r="76" spans="1:31" ht="23.25" customHeight="1">
      <c r="A76" s="208"/>
      <c r="N76" s="208"/>
      <c r="O76" s="208"/>
      <c r="P76" s="208"/>
      <c r="Q76" s="208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</row>
    <row r="77" spans="1:31" ht="23.25" customHeight="1">
      <c r="A77" s="208"/>
      <c r="N77" s="208"/>
      <c r="O77" s="208"/>
      <c r="P77" s="208"/>
      <c r="Q77" s="208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</row>
    <row r="78" spans="1:31" ht="23.25" customHeight="1">
      <c r="A78" s="208"/>
      <c r="N78" s="208"/>
      <c r="O78" s="208"/>
      <c r="P78" s="208"/>
      <c r="Q78" s="208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</row>
    <row r="79" spans="1:31" ht="23.25" customHeight="1">
      <c r="A79" s="208"/>
      <c r="N79" s="208"/>
      <c r="O79" s="208"/>
      <c r="P79" s="208"/>
      <c r="Q79" s="208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</row>
    <row r="80" spans="1:31" ht="23.25" customHeight="1">
      <c r="A80" s="208"/>
      <c r="N80" s="208"/>
      <c r="O80" s="208"/>
      <c r="P80" s="208"/>
      <c r="Q80" s="208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</row>
    <row r="81" spans="1:31" ht="23.25" customHeight="1">
      <c r="A81" s="208"/>
      <c r="N81" s="208"/>
      <c r="O81" s="208"/>
      <c r="P81" s="208"/>
      <c r="Q81" s="208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</row>
    <row r="82" spans="1:31" ht="23.25" customHeight="1">
      <c r="A82" s="208"/>
      <c r="N82" s="208"/>
      <c r="O82" s="208"/>
      <c r="P82" s="208"/>
      <c r="Q82" s="208"/>
      <c r="R82" s="208"/>
      <c r="S82" s="208"/>
      <c r="T82" s="208"/>
      <c r="U82" s="208"/>
      <c r="V82" s="208"/>
      <c r="W82" s="208"/>
      <c r="X82" s="208"/>
      <c r="Y82" s="208"/>
      <c r="Z82" s="208"/>
      <c r="AA82" s="208"/>
      <c r="AB82" s="208"/>
      <c r="AC82" s="208"/>
      <c r="AD82" s="208"/>
      <c r="AE82" s="208"/>
    </row>
    <row r="83" spans="1:31" ht="23.25" customHeight="1">
      <c r="A83" s="208"/>
      <c r="N83" s="208"/>
      <c r="O83" s="208"/>
      <c r="P83" s="208"/>
      <c r="Q83" s="208"/>
      <c r="R83" s="208"/>
      <c r="S83" s="208"/>
      <c r="T83" s="208"/>
      <c r="U83" s="208"/>
      <c r="V83" s="208"/>
      <c r="W83" s="208"/>
      <c r="X83" s="208"/>
      <c r="Y83" s="208"/>
      <c r="Z83" s="208"/>
      <c r="AA83" s="208"/>
      <c r="AB83" s="208"/>
      <c r="AC83" s="208"/>
      <c r="AD83" s="208"/>
      <c r="AE83" s="208"/>
    </row>
    <row r="84" spans="1:31" ht="23.25" customHeight="1">
      <c r="A84" s="208"/>
      <c r="N84" s="208"/>
      <c r="O84" s="208"/>
      <c r="P84" s="208"/>
      <c r="Q84" s="208"/>
      <c r="R84" s="208"/>
      <c r="S84" s="208"/>
      <c r="T84" s="208"/>
      <c r="U84" s="208"/>
      <c r="V84" s="208"/>
      <c r="W84" s="208"/>
      <c r="X84" s="208"/>
      <c r="Y84" s="208"/>
      <c r="Z84" s="208"/>
      <c r="AA84" s="208"/>
      <c r="AB84" s="208"/>
      <c r="AC84" s="208"/>
      <c r="AD84" s="208"/>
      <c r="AE84" s="208"/>
    </row>
    <row r="85" spans="1:31" ht="23.25" customHeight="1">
      <c r="A85" s="208"/>
      <c r="N85" s="208"/>
      <c r="O85" s="208"/>
      <c r="P85" s="208"/>
      <c r="Q85" s="208"/>
      <c r="R85" s="208"/>
      <c r="S85" s="208"/>
      <c r="T85" s="208"/>
      <c r="U85" s="208"/>
      <c r="V85" s="208"/>
      <c r="W85" s="208"/>
      <c r="X85" s="208"/>
      <c r="Y85" s="208"/>
      <c r="Z85" s="208"/>
      <c r="AA85" s="208"/>
      <c r="AB85" s="208"/>
      <c r="AC85" s="208"/>
      <c r="AD85" s="208"/>
      <c r="AE85" s="208"/>
    </row>
    <row r="86" spans="1:31" ht="23.25" customHeight="1">
      <c r="A86" s="208"/>
      <c r="N86" s="208"/>
      <c r="O86" s="208"/>
      <c r="P86" s="208"/>
      <c r="Q86" s="208"/>
      <c r="R86" s="208"/>
      <c r="S86" s="208"/>
      <c r="T86" s="208"/>
      <c r="U86" s="208"/>
      <c r="V86" s="208"/>
      <c r="W86" s="208"/>
      <c r="X86" s="208"/>
      <c r="Y86" s="208"/>
      <c r="Z86" s="208"/>
      <c r="AA86" s="208"/>
      <c r="AB86" s="208"/>
      <c r="AC86" s="208"/>
      <c r="AD86" s="208"/>
      <c r="AE86" s="208"/>
    </row>
    <row r="87" spans="1:31" ht="23.25" customHeight="1">
      <c r="A87" s="208"/>
      <c r="N87" s="208"/>
      <c r="O87" s="208"/>
      <c r="P87" s="208"/>
      <c r="Q87" s="208"/>
      <c r="R87" s="208"/>
      <c r="S87" s="208"/>
      <c r="T87" s="208"/>
      <c r="U87" s="208"/>
      <c r="V87" s="208"/>
      <c r="W87" s="208"/>
      <c r="X87" s="208"/>
      <c r="Y87" s="208"/>
      <c r="Z87" s="208"/>
      <c r="AA87" s="208"/>
      <c r="AB87" s="208"/>
      <c r="AC87" s="208"/>
      <c r="AD87" s="208"/>
      <c r="AE87" s="208"/>
    </row>
    <row r="88" spans="1:31" ht="23.25" customHeight="1">
      <c r="A88" s="208"/>
      <c r="N88" s="208"/>
      <c r="O88" s="208"/>
      <c r="P88" s="208"/>
      <c r="Q88" s="208"/>
      <c r="R88" s="208"/>
      <c r="S88" s="208"/>
      <c r="T88" s="208"/>
      <c r="U88" s="208"/>
      <c r="V88" s="208"/>
      <c r="W88" s="208"/>
      <c r="X88" s="208"/>
      <c r="Y88" s="208"/>
      <c r="Z88" s="208"/>
      <c r="AA88" s="208"/>
      <c r="AB88" s="208"/>
      <c r="AC88" s="208"/>
      <c r="AD88" s="208"/>
      <c r="AE88" s="208"/>
    </row>
    <row r="89" spans="1:31" ht="23.25" customHeight="1">
      <c r="A89" s="208"/>
      <c r="N89" s="208"/>
      <c r="O89" s="208"/>
      <c r="P89" s="208"/>
      <c r="Q89" s="208"/>
      <c r="R89" s="208"/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</row>
    <row r="90" spans="1:31" ht="23.25" customHeight="1">
      <c r="A90" s="208"/>
      <c r="N90" s="208"/>
      <c r="O90" s="208"/>
      <c r="P90" s="208"/>
      <c r="Q90" s="208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</row>
    <row r="91" spans="1:31" ht="23.25" customHeight="1">
      <c r="A91" s="208"/>
      <c r="N91" s="208"/>
      <c r="O91" s="208"/>
      <c r="P91" s="208"/>
      <c r="Q91" s="208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</row>
    <row r="92" spans="1:31" ht="23.25" customHeight="1">
      <c r="A92" s="208"/>
      <c r="N92" s="208"/>
      <c r="O92" s="208"/>
      <c r="P92" s="208"/>
      <c r="Q92" s="208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</row>
    <row r="93" spans="1:31" ht="23.25" customHeight="1">
      <c r="A93" s="208"/>
      <c r="N93" s="208"/>
      <c r="O93" s="208"/>
      <c r="P93" s="208"/>
      <c r="Q93" s="208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</row>
    <row r="94" spans="1:31" ht="23.25" customHeight="1">
      <c r="A94" s="208"/>
      <c r="N94" s="208"/>
      <c r="O94" s="208"/>
      <c r="P94" s="208"/>
      <c r="Q94" s="208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</row>
    <row r="95" spans="1:31" ht="23.25" customHeight="1">
      <c r="A95" s="208"/>
      <c r="N95" s="208"/>
      <c r="O95" s="208"/>
      <c r="P95" s="208"/>
      <c r="Q95" s="208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</row>
    <row r="96" spans="1:31" ht="23.25" customHeight="1">
      <c r="A96" s="208"/>
      <c r="N96" s="208"/>
      <c r="O96" s="208"/>
      <c r="P96" s="208"/>
      <c r="Q96" s="208"/>
      <c r="R96" s="208"/>
      <c r="S96" s="208"/>
      <c r="T96" s="208"/>
      <c r="U96" s="208"/>
      <c r="V96" s="208"/>
      <c r="W96" s="208"/>
      <c r="X96" s="208"/>
      <c r="Y96" s="208"/>
      <c r="Z96" s="208"/>
      <c r="AA96" s="208"/>
      <c r="AB96" s="208"/>
      <c r="AC96" s="208"/>
      <c r="AD96" s="208"/>
      <c r="AE96" s="208"/>
    </row>
    <row r="97" spans="1:31" ht="23.25" customHeight="1">
      <c r="A97" s="208"/>
      <c r="N97" s="208"/>
      <c r="O97" s="208"/>
      <c r="P97" s="208"/>
      <c r="Q97" s="208"/>
      <c r="R97" s="208"/>
      <c r="S97" s="208"/>
      <c r="T97" s="208"/>
      <c r="U97" s="208"/>
      <c r="V97" s="208"/>
      <c r="W97" s="208"/>
      <c r="X97" s="208"/>
      <c r="Y97" s="208"/>
      <c r="Z97" s="208"/>
      <c r="AA97" s="208"/>
      <c r="AB97" s="208"/>
      <c r="AC97" s="208"/>
      <c r="AD97" s="208"/>
      <c r="AE97" s="208"/>
    </row>
    <row r="98" spans="1:31" ht="23.25" customHeight="1">
      <c r="A98" s="208"/>
      <c r="N98" s="208"/>
      <c r="O98" s="208"/>
      <c r="P98" s="208"/>
      <c r="Q98" s="208"/>
      <c r="R98" s="208"/>
      <c r="S98" s="208"/>
      <c r="T98" s="208"/>
      <c r="U98" s="208"/>
      <c r="V98" s="208"/>
      <c r="W98" s="208"/>
      <c r="X98" s="208"/>
      <c r="Y98" s="208"/>
      <c r="Z98" s="208"/>
      <c r="AA98" s="208"/>
      <c r="AB98" s="208"/>
      <c r="AC98" s="208"/>
      <c r="AD98" s="208"/>
      <c r="AE98" s="208"/>
    </row>
    <row r="99" spans="1:31" ht="23.25" customHeight="1">
      <c r="A99" s="208"/>
      <c r="N99" s="208"/>
      <c r="O99" s="208"/>
      <c r="P99" s="208"/>
      <c r="Q99" s="208"/>
      <c r="R99" s="208"/>
      <c r="S99" s="208"/>
      <c r="T99" s="208"/>
      <c r="U99" s="208"/>
      <c r="V99" s="208"/>
      <c r="W99" s="208"/>
      <c r="X99" s="208"/>
      <c r="Y99" s="208"/>
      <c r="Z99" s="208"/>
      <c r="AA99" s="208"/>
      <c r="AB99" s="208"/>
      <c r="AC99" s="208"/>
      <c r="AD99" s="208"/>
      <c r="AE99" s="208"/>
    </row>
    <row r="100" spans="1:31" ht="23.25" customHeight="1">
      <c r="A100" s="208"/>
      <c r="N100" s="208"/>
      <c r="O100" s="208"/>
      <c r="P100" s="208"/>
      <c r="Q100" s="208"/>
      <c r="R100" s="208"/>
      <c r="S100" s="208"/>
      <c r="T100" s="208"/>
      <c r="U100" s="208"/>
      <c r="V100" s="208"/>
      <c r="W100" s="208"/>
      <c r="X100" s="208"/>
      <c r="Y100" s="208"/>
      <c r="Z100" s="208"/>
      <c r="AA100" s="208"/>
      <c r="AB100" s="208"/>
      <c r="AC100" s="208"/>
      <c r="AD100" s="208"/>
      <c r="AE100" s="208"/>
    </row>
    <row r="101" spans="1:31" ht="23.25" customHeight="1">
      <c r="A101" s="208"/>
      <c r="N101" s="208"/>
      <c r="O101" s="208"/>
      <c r="P101" s="208"/>
      <c r="Q101" s="208"/>
      <c r="R101" s="208"/>
      <c r="S101" s="208"/>
      <c r="T101" s="208"/>
      <c r="U101" s="208"/>
      <c r="V101" s="208"/>
      <c r="W101" s="208"/>
      <c r="X101" s="208"/>
      <c r="Y101" s="208"/>
      <c r="Z101" s="208"/>
      <c r="AA101" s="208"/>
      <c r="AB101" s="208"/>
      <c r="AC101" s="208"/>
      <c r="AD101" s="208"/>
      <c r="AE101" s="208"/>
    </row>
    <row r="102" spans="1:31" ht="23.25" customHeight="1">
      <c r="A102" s="208"/>
      <c r="N102" s="208"/>
      <c r="O102" s="208"/>
      <c r="P102" s="208"/>
      <c r="Q102" s="208"/>
      <c r="R102" s="208"/>
      <c r="S102" s="208"/>
      <c r="T102" s="208"/>
      <c r="U102" s="208"/>
      <c r="V102" s="208"/>
      <c r="W102" s="208"/>
      <c r="X102" s="208"/>
      <c r="Y102" s="208"/>
      <c r="Z102" s="208"/>
      <c r="AA102" s="208"/>
      <c r="AB102" s="208"/>
      <c r="AC102" s="208"/>
      <c r="AD102" s="208"/>
      <c r="AE102" s="208"/>
    </row>
    <row r="103" spans="1:31" ht="23.25" customHeight="1">
      <c r="A103" s="208"/>
      <c r="N103" s="208"/>
      <c r="O103" s="208"/>
      <c r="P103" s="208"/>
      <c r="Q103" s="208"/>
      <c r="R103" s="208"/>
      <c r="S103" s="208"/>
      <c r="T103" s="208"/>
      <c r="U103" s="208"/>
      <c r="V103" s="208"/>
      <c r="W103" s="208"/>
      <c r="X103" s="208"/>
      <c r="Y103" s="208"/>
      <c r="Z103" s="208"/>
      <c r="AA103" s="208"/>
      <c r="AB103" s="208"/>
      <c r="AC103" s="208"/>
      <c r="AD103" s="208"/>
      <c r="AE103" s="208"/>
    </row>
    <row r="104" spans="1:31" ht="23.25" customHeight="1">
      <c r="A104" s="208"/>
      <c r="N104" s="208"/>
      <c r="O104" s="208"/>
      <c r="P104" s="208"/>
      <c r="Q104" s="208"/>
      <c r="R104" s="208"/>
      <c r="S104" s="208"/>
      <c r="T104" s="208"/>
      <c r="U104" s="208"/>
      <c r="V104" s="208"/>
      <c r="W104" s="208"/>
      <c r="X104" s="208"/>
      <c r="Y104" s="208"/>
      <c r="Z104" s="208"/>
      <c r="AA104" s="208"/>
      <c r="AB104" s="208"/>
      <c r="AC104" s="208"/>
      <c r="AD104" s="208"/>
      <c r="AE104" s="208"/>
    </row>
    <row r="105" spans="1:31" ht="23.25" customHeight="1">
      <c r="A105" s="208"/>
      <c r="N105" s="208"/>
      <c r="O105" s="208"/>
      <c r="P105" s="208"/>
      <c r="Q105" s="208"/>
      <c r="R105" s="208"/>
      <c r="S105" s="208"/>
      <c r="T105" s="208"/>
      <c r="U105" s="208"/>
      <c r="V105" s="208"/>
      <c r="W105" s="208"/>
      <c r="X105" s="208"/>
      <c r="Y105" s="208"/>
      <c r="Z105" s="208"/>
      <c r="AA105" s="208"/>
      <c r="AB105" s="208"/>
      <c r="AC105" s="208"/>
      <c r="AD105" s="208"/>
      <c r="AE105" s="208"/>
    </row>
    <row r="106" spans="1:31" ht="23.25" customHeight="1">
      <c r="A106" s="208"/>
      <c r="N106" s="208"/>
      <c r="O106" s="208"/>
      <c r="P106" s="208"/>
      <c r="Q106" s="208"/>
      <c r="R106" s="208"/>
      <c r="S106" s="208"/>
      <c r="T106" s="208"/>
      <c r="U106" s="208"/>
      <c r="V106" s="208"/>
      <c r="W106" s="208"/>
      <c r="X106" s="208"/>
      <c r="Y106" s="208"/>
      <c r="Z106" s="208"/>
      <c r="AA106" s="208"/>
      <c r="AB106" s="208"/>
      <c r="AC106" s="208"/>
      <c r="AD106" s="208"/>
      <c r="AE106" s="208"/>
    </row>
    <row r="107" spans="1:31" ht="23.25" customHeight="1">
      <c r="A107" s="208"/>
      <c r="N107" s="208"/>
      <c r="O107" s="208"/>
      <c r="P107" s="208"/>
      <c r="Q107" s="208"/>
      <c r="R107" s="208"/>
      <c r="S107" s="208"/>
      <c r="T107" s="208"/>
      <c r="U107" s="208"/>
      <c r="V107" s="208"/>
      <c r="W107" s="208"/>
      <c r="X107" s="208"/>
      <c r="Y107" s="208"/>
      <c r="Z107" s="208"/>
      <c r="AA107" s="208"/>
      <c r="AB107" s="208"/>
      <c r="AC107" s="208"/>
      <c r="AD107" s="208"/>
      <c r="AE107" s="208"/>
    </row>
    <row r="108" spans="1:31" ht="23.25" customHeight="1">
      <c r="A108" s="208"/>
      <c r="N108" s="208"/>
      <c r="O108" s="208"/>
      <c r="P108" s="208"/>
      <c r="Q108" s="208"/>
      <c r="R108" s="208"/>
      <c r="S108" s="208"/>
      <c r="T108" s="208"/>
      <c r="U108" s="208"/>
      <c r="V108" s="208"/>
      <c r="W108" s="208"/>
      <c r="X108" s="208"/>
      <c r="Y108" s="208"/>
      <c r="Z108" s="208"/>
      <c r="AA108" s="208"/>
      <c r="AB108" s="208"/>
      <c r="AC108" s="208"/>
      <c r="AD108" s="208"/>
      <c r="AE108" s="208"/>
    </row>
    <row r="109" spans="1:31" ht="23.25" customHeight="1">
      <c r="A109" s="208"/>
      <c r="N109" s="208"/>
      <c r="O109" s="208"/>
      <c r="P109" s="208"/>
      <c r="Q109" s="208"/>
      <c r="R109" s="208"/>
      <c r="S109" s="208"/>
      <c r="T109" s="208"/>
      <c r="U109" s="208"/>
      <c r="V109" s="208"/>
      <c r="W109" s="208"/>
      <c r="X109" s="208"/>
      <c r="Y109" s="208"/>
      <c r="Z109" s="208"/>
      <c r="AA109" s="208"/>
      <c r="AB109" s="208"/>
      <c r="AC109" s="208"/>
      <c r="AD109" s="208"/>
      <c r="AE109" s="208"/>
    </row>
    <row r="110" spans="1:31" ht="23.25" customHeight="1">
      <c r="A110" s="208"/>
      <c r="N110" s="208"/>
      <c r="O110" s="208"/>
      <c r="P110" s="208"/>
      <c r="Q110" s="208"/>
      <c r="R110" s="208"/>
      <c r="S110" s="208"/>
      <c r="T110" s="208"/>
      <c r="U110" s="208"/>
      <c r="V110" s="208"/>
      <c r="W110" s="208"/>
      <c r="X110" s="208"/>
      <c r="Y110" s="208"/>
      <c r="Z110" s="208"/>
      <c r="AA110" s="208"/>
      <c r="AB110" s="208"/>
      <c r="AC110" s="208"/>
      <c r="AD110" s="208"/>
      <c r="AE110" s="208"/>
    </row>
    <row r="111" spans="1:31" ht="23.25" customHeight="1">
      <c r="A111" s="208"/>
      <c r="N111" s="208"/>
      <c r="O111" s="208"/>
      <c r="P111" s="208"/>
      <c r="Q111" s="208"/>
      <c r="R111" s="208"/>
      <c r="S111" s="208"/>
      <c r="T111" s="208"/>
      <c r="U111" s="208"/>
      <c r="V111" s="208"/>
      <c r="W111" s="208"/>
      <c r="X111" s="208"/>
      <c r="Y111" s="208"/>
      <c r="Z111" s="208"/>
      <c r="AA111" s="208"/>
      <c r="AB111" s="208"/>
      <c r="AC111" s="208"/>
      <c r="AD111" s="208"/>
      <c r="AE111" s="208"/>
    </row>
    <row r="112" spans="1:31" ht="23.25" customHeight="1">
      <c r="A112" s="208"/>
      <c r="N112" s="208"/>
      <c r="O112" s="208"/>
      <c r="P112" s="208"/>
      <c r="Q112" s="208"/>
      <c r="R112" s="208"/>
      <c r="S112" s="208"/>
      <c r="T112" s="208"/>
      <c r="U112" s="208"/>
      <c r="V112" s="208"/>
      <c r="W112" s="208"/>
      <c r="X112" s="208"/>
      <c r="Y112" s="208"/>
      <c r="Z112" s="208"/>
      <c r="AA112" s="208"/>
      <c r="AB112" s="208"/>
      <c r="AC112" s="208"/>
      <c r="AD112" s="208"/>
      <c r="AE112" s="208"/>
    </row>
    <row r="113" spans="1:31" ht="23.25" customHeight="1">
      <c r="A113" s="208"/>
      <c r="N113" s="208"/>
      <c r="O113" s="208"/>
      <c r="P113" s="208"/>
      <c r="Q113" s="208"/>
      <c r="R113" s="208"/>
      <c r="S113" s="208"/>
      <c r="T113" s="208"/>
      <c r="U113" s="208"/>
      <c r="V113" s="208"/>
      <c r="W113" s="208"/>
      <c r="X113" s="208"/>
      <c r="Y113" s="208"/>
      <c r="Z113" s="208"/>
      <c r="AA113" s="208"/>
      <c r="AB113" s="208"/>
      <c r="AC113" s="208"/>
      <c r="AD113" s="208"/>
      <c r="AE113" s="208"/>
    </row>
    <row r="114" spans="1:31" ht="23.25" customHeight="1">
      <c r="A114" s="208"/>
      <c r="N114" s="208"/>
      <c r="O114" s="208"/>
      <c r="P114" s="208"/>
      <c r="Q114" s="208"/>
      <c r="R114" s="208"/>
      <c r="S114" s="208"/>
      <c r="T114" s="208"/>
      <c r="U114" s="208"/>
      <c r="V114" s="208"/>
      <c r="W114" s="208"/>
      <c r="X114" s="208"/>
      <c r="Y114" s="208"/>
      <c r="Z114" s="208"/>
      <c r="AA114" s="208"/>
      <c r="AB114" s="208"/>
      <c r="AC114" s="208"/>
      <c r="AD114" s="208"/>
      <c r="AE114" s="208"/>
    </row>
    <row r="115" spans="1:31" ht="23.25" customHeight="1">
      <c r="A115" s="208"/>
      <c r="N115" s="208"/>
      <c r="O115" s="208"/>
      <c r="P115" s="208"/>
      <c r="Q115" s="208"/>
      <c r="R115" s="208"/>
      <c r="S115" s="208"/>
      <c r="T115" s="208"/>
      <c r="U115" s="208"/>
      <c r="V115" s="208"/>
      <c r="W115" s="208"/>
      <c r="X115" s="208"/>
      <c r="Y115" s="208"/>
      <c r="Z115" s="208"/>
      <c r="AA115" s="208"/>
      <c r="AB115" s="208"/>
      <c r="AC115" s="208"/>
      <c r="AD115" s="208"/>
      <c r="AE115" s="208"/>
    </row>
    <row r="116" spans="1:31" ht="23.25" customHeight="1">
      <c r="A116" s="208"/>
      <c r="N116" s="208"/>
      <c r="O116" s="208"/>
      <c r="P116" s="208"/>
      <c r="Q116" s="208"/>
      <c r="R116" s="208"/>
      <c r="S116" s="208"/>
      <c r="T116" s="208"/>
      <c r="U116" s="208"/>
      <c r="V116" s="208"/>
      <c r="W116" s="208"/>
      <c r="X116" s="208"/>
      <c r="Y116" s="208"/>
      <c r="Z116" s="208"/>
      <c r="AA116" s="208"/>
      <c r="AB116" s="208"/>
      <c r="AC116" s="208"/>
      <c r="AD116" s="208"/>
      <c r="AE116" s="208"/>
    </row>
    <row r="117" spans="1:31" ht="23.25" customHeight="1">
      <c r="A117" s="208"/>
      <c r="N117" s="208"/>
      <c r="O117" s="208"/>
      <c r="P117" s="208"/>
      <c r="Q117" s="208"/>
      <c r="R117" s="208"/>
      <c r="S117" s="208"/>
      <c r="T117" s="208"/>
      <c r="U117" s="208"/>
      <c r="V117" s="208"/>
      <c r="W117" s="208"/>
      <c r="X117" s="208"/>
      <c r="Y117" s="208"/>
      <c r="Z117" s="208"/>
      <c r="AA117" s="208"/>
      <c r="AB117" s="208"/>
      <c r="AC117" s="208"/>
      <c r="AD117" s="208"/>
      <c r="AE117" s="208"/>
    </row>
    <row r="118" spans="1:31" ht="23.25" customHeight="1">
      <c r="A118" s="208"/>
      <c r="N118" s="208"/>
      <c r="O118" s="208"/>
      <c r="P118" s="208"/>
      <c r="Q118" s="208"/>
      <c r="R118" s="208"/>
      <c r="S118" s="208"/>
      <c r="T118" s="208"/>
      <c r="U118" s="208"/>
      <c r="V118" s="208"/>
      <c r="W118" s="208"/>
      <c r="X118" s="208"/>
      <c r="Y118" s="208"/>
      <c r="Z118" s="208"/>
      <c r="AA118" s="208"/>
      <c r="AB118" s="208"/>
      <c r="AC118" s="208"/>
      <c r="AD118" s="208"/>
      <c r="AE118" s="208"/>
    </row>
    <row r="119" spans="1:31" ht="23.25" customHeight="1">
      <c r="A119" s="208"/>
      <c r="N119" s="208"/>
      <c r="O119" s="208"/>
      <c r="P119" s="208"/>
      <c r="Q119" s="208"/>
      <c r="R119" s="208"/>
      <c r="S119" s="208"/>
      <c r="T119" s="208"/>
      <c r="U119" s="208"/>
      <c r="V119" s="208"/>
      <c r="W119" s="208"/>
      <c r="X119" s="208"/>
      <c r="Y119" s="208"/>
      <c r="Z119" s="208"/>
      <c r="AA119" s="208"/>
      <c r="AB119" s="208"/>
      <c r="AC119" s="208"/>
      <c r="AD119" s="208"/>
      <c r="AE119" s="208"/>
    </row>
    <row r="120" spans="1:31" ht="23.25" customHeight="1">
      <c r="A120" s="208"/>
      <c r="N120" s="208"/>
      <c r="O120" s="208"/>
      <c r="P120" s="208"/>
      <c r="Q120" s="208"/>
      <c r="R120" s="208"/>
      <c r="S120" s="208"/>
      <c r="T120" s="208"/>
      <c r="U120" s="208"/>
      <c r="V120" s="208"/>
      <c r="W120" s="208"/>
      <c r="X120" s="208"/>
      <c r="Y120" s="208"/>
      <c r="Z120" s="208"/>
      <c r="AA120" s="208"/>
      <c r="AB120" s="208"/>
      <c r="AC120" s="208"/>
      <c r="AD120" s="208"/>
      <c r="AE120" s="208"/>
    </row>
    <row r="121" spans="1:31" ht="23.25" customHeight="1">
      <c r="A121" s="208"/>
      <c r="N121" s="208"/>
      <c r="O121" s="208"/>
      <c r="P121" s="208"/>
      <c r="Q121" s="208"/>
      <c r="R121" s="208"/>
      <c r="S121" s="208"/>
      <c r="T121" s="208"/>
      <c r="U121" s="208"/>
      <c r="V121" s="208"/>
      <c r="W121" s="208"/>
      <c r="X121" s="208"/>
      <c r="Y121" s="208"/>
      <c r="Z121" s="208"/>
      <c r="AA121" s="208"/>
      <c r="AB121" s="208"/>
      <c r="AC121" s="208"/>
      <c r="AD121" s="208"/>
      <c r="AE121" s="208"/>
    </row>
    <row r="122" spans="1:31" ht="23.25" customHeight="1">
      <c r="A122" s="208"/>
      <c r="N122" s="208"/>
      <c r="O122" s="208"/>
      <c r="P122" s="208"/>
      <c r="Q122" s="208"/>
      <c r="R122" s="208"/>
      <c r="S122" s="208"/>
      <c r="T122" s="208"/>
      <c r="U122" s="208"/>
      <c r="V122" s="208"/>
      <c r="W122" s="208"/>
      <c r="X122" s="208"/>
      <c r="Y122" s="208"/>
      <c r="Z122" s="208"/>
      <c r="AA122" s="208"/>
      <c r="AB122" s="208"/>
      <c r="AC122" s="208"/>
      <c r="AD122" s="208"/>
      <c r="AE122" s="208"/>
    </row>
    <row r="123" spans="1:31" ht="23.25" customHeight="1">
      <c r="A123" s="208"/>
      <c r="N123" s="208"/>
      <c r="O123" s="208"/>
      <c r="P123" s="208"/>
      <c r="Q123" s="208"/>
      <c r="R123" s="208"/>
      <c r="S123" s="208"/>
      <c r="T123" s="208"/>
      <c r="U123" s="208"/>
      <c r="V123" s="208"/>
      <c r="W123" s="208"/>
      <c r="X123" s="208"/>
      <c r="Y123" s="208"/>
      <c r="Z123" s="208"/>
      <c r="AA123" s="208"/>
      <c r="AB123" s="208"/>
      <c r="AC123" s="208"/>
      <c r="AD123" s="208"/>
      <c r="AE123" s="208"/>
    </row>
    <row r="124" spans="1:31" ht="23.25" customHeight="1">
      <c r="A124" s="208"/>
      <c r="N124" s="208"/>
      <c r="O124" s="208"/>
      <c r="P124" s="208"/>
      <c r="Q124" s="208"/>
      <c r="R124" s="208"/>
      <c r="S124" s="208"/>
      <c r="T124" s="208"/>
      <c r="U124" s="208"/>
      <c r="V124" s="208"/>
      <c r="W124" s="208"/>
      <c r="X124" s="208"/>
      <c r="Y124" s="208"/>
      <c r="Z124" s="208"/>
      <c r="AA124" s="208"/>
      <c r="AB124" s="208"/>
      <c r="AC124" s="208"/>
      <c r="AD124" s="208"/>
      <c r="AE124" s="208"/>
    </row>
    <row r="125" spans="1:31" ht="23.25" customHeight="1">
      <c r="A125" s="208"/>
      <c r="N125" s="208"/>
      <c r="O125" s="208"/>
      <c r="P125" s="208"/>
      <c r="Q125" s="208"/>
      <c r="R125" s="208"/>
      <c r="S125" s="208"/>
      <c r="T125" s="208"/>
      <c r="U125" s="208"/>
      <c r="V125" s="208"/>
      <c r="W125" s="208"/>
      <c r="X125" s="208"/>
      <c r="Y125" s="208"/>
      <c r="Z125" s="208"/>
      <c r="AA125" s="208"/>
      <c r="AB125" s="208"/>
      <c r="AC125" s="208"/>
      <c r="AD125" s="208"/>
      <c r="AE125" s="208"/>
    </row>
    <row r="126" spans="1:31" ht="23.25" customHeight="1">
      <c r="A126" s="208"/>
      <c r="N126" s="208"/>
      <c r="O126" s="208"/>
      <c r="P126" s="208"/>
      <c r="Q126" s="208"/>
      <c r="R126" s="208"/>
      <c r="S126" s="208"/>
      <c r="T126" s="208"/>
      <c r="U126" s="208"/>
      <c r="V126" s="208"/>
      <c r="W126" s="208"/>
      <c r="X126" s="208"/>
      <c r="Y126" s="208"/>
      <c r="Z126" s="208"/>
      <c r="AA126" s="208"/>
      <c r="AB126" s="208"/>
      <c r="AC126" s="208"/>
      <c r="AD126" s="208"/>
      <c r="AE126" s="208"/>
    </row>
    <row r="127" spans="1:31" ht="23.25" customHeight="1">
      <c r="A127" s="208"/>
      <c r="N127" s="208"/>
      <c r="O127" s="208"/>
      <c r="P127" s="208"/>
      <c r="Q127" s="208"/>
      <c r="R127" s="208"/>
      <c r="S127" s="208"/>
      <c r="T127" s="208"/>
      <c r="U127" s="208"/>
      <c r="V127" s="208"/>
      <c r="W127" s="208"/>
      <c r="X127" s="208"/>
      <c r="Y127" s="208"/>
      <c r="Z127" s="208"/>
      <c r="AA127" s="208"/>
      <c r="AB127" s="208"/>
      <c r="AC127" s="208"/>
      <c r="AD127" s="208"/>
      <c r="AE127" s="208"/>
    </row>
    <row r="128" spans="1:31" ht="23.25" customHeight="1">
      <c r="A128" s="208"/>
      <c r="N128" s="208"/>
      <c r="O128" s="208"/>
      <c r="P128" s="208"/>
      <c r="Q128" s="208"/>
      <c r="R128" s="208"/>
      <c r="S128" s="208"/>
      <c r="T128" s="208"/>
      <c r="U128" s="208"/>
      <c r="V128" s="208"/>
      <c r="W128" s="208"/>
      <c r="X128" s="208"/>
      <c r="Y128" s="208"/>
      <c r="Z128" s="208"/>
      <c r="AA128" s="208"/>
      <c r="AB128" s="208"/>
      <c r="AC128" s="208"/>
      <c r="AD128" s="208"/>
      <c r="AE128" s="208"/>
    </row>
    <row r="129" spans="1:31" ht="23.25" customHeight="1">
      <c r="A129" s="208"/>
      <c r="N129" s="208"/>
      <c r="O129" s="208"/>
      <c r="P129" s="208"/>
      <c r="Q129" s="208"/>
      <c r="R129" s="208"/>
      <c r="S129" s="208"/>
      <c r="T129" s="208"/>
      <c r="U129" s="208"/>
      <c r="V129" s="208"/>
      <c r="W129" s="208"/>
      <c r="X129" s="208"/>
      <c r="Y129" s="208"/>
      <c r="Z129" s="208"/>
      <c r="AA129" s="208"/>
      <c r="AB129" s="208"/>
      <c r="AC129" s="208"/>
      <c r="AD129" s="208"/>
      <c r="AE129" s="208"/>
    </row>
    <row r="130" spans="1:31" ht="23.25" customHeight="1">
      <c r="A130" s="208"/>
      <c r="N130" s="208"/>
      <c r="O130" s="208"/>
      <c r="P130" s="208"/>
      <c r="Q130" s="208"/>
      <c r="R130" s="208"/>
      <c r="S130" s="208"/>
      <c r="T130" s="208"/>
      <c r="U130" s="208"/>
      <c r="V130" s="208"/>
      <c r="W130" s="208"/>
      <c r="X130" s="208"/>
      <c r="Y130" s="208"/>
      <c r="Z130" s="208"/>
      <c r="AA130" s="208"/>
      <c r="AB130" s="208"/>
      <c r="AC130" s="208"/>
      <c r="AD130" s="208"/>
      <c r="AE130" s="208"/>
    </row>
    <row r="131" spans="1:31" ht="23.25" customHeight="1">
      <c r="A131" s="208"/>
      <c r="N131" s="208"/>
      <c r="O131" s="208"/>
      <c r="P131" s="208"/>
      <c r="Q131" s="208"/>
      <c r="R131" s="208"/>
      <c r="S131" s="208"/>
      <c r="T131" s="208"/>
      <c r="U131" s="208"/>
      <c r="V131" s="208"/>
      <c r="W131" s="208"/>
      <c r="X131" s="208"/>
      <c r="Y131" s="208"/>
      <c r="Z131" s="208"/>
      <c r="AA131" s="208"/>
      <c r="AB131" s="208"/>
      <c r="AC131" s="208"/>
      <c r="AD131" s="208"/>
      <c r="AE131" s="208"/>
    </row>
    <row r="132" spans="1:31" ht="23.25" customHeight="1">
      <c r="A132" s="208"/>
      <c r="N132" s="208"/>
      <c r="O132" s="208"/>
      <c r="P132" s="208"/>
      <c r="Q132" s="208"/>
      <c r="R132" s="208"/>
      <c r="S132" s="208"/>
      <c r="T132" s="208"/>
      <c r="U132" s="208"/>
      <c r="V132" s="208"/>
      <c r="W132" s="208"/>
      <c r="X132" s="208"/>
      <c r="Y132" s="208"/>
      <c r="Z132" s="208"/>
      <c r="AA132" s="208"/>
      <c r="AB132" s="208"/>
      <c r="AC132" s="208"/>
      <c r="AD132" s="208"/>
      <c r="AE132" s="208"/>
    </row>
    <row r="133" spans="1:31" ht="23.25" customHeight="1">
      <c r="A133" s="208"/>
      <c r="N133" s="208"/>
      <c r="O133" s="208"/>
      <c r="P133" s="208"/>
      <c r="Q133" s="208"/>
      <c r="R133" s="208"/>
      <c r="S133" s="208"/>
      <c r="T133" s="208"/>
      <c r="U133" s="208"/>
      <c r="V133" s="208"/>
      <c r="W133" s="208"/>
      <c r="X133" s="208"/>
      <c r="Y133" s="208"/>
      <c r="Z133" s="208"/>
      <c r="AA133" s="208"/>
      <c r="AB133" s="208"/>
      <c r="AC133" s="208"/>
      <c r="AD133" s="208"/>
      <c r="AE133" s="208"/>
    </row>
    <row r="134" spans="1:31" ht="23.25" customHeight="1">
      <c r="A134" s="208"/>
      <c r="N134" s="208"/>
      <c r="O134" s="208"/>
      <c r="P134" s="208"/>
      <c r="Q134" s="208"/>
      <c r="R134" s="208"/>
      <c r="S134" s="208"/>
      <c r="T134" s="208"/>
      <c r="U134" s="208"/>
      <c r="V134" s="208"/>
      <c r="W134" s="208"/>
      <c r="X134" s="208"/>
      <c r="Y134" s="208"/>
      <c r="Z134" s="208"/>
      <c r="AA134" s="208"/>
      <c r="AB134" s="208"/>
      <c r="AC134" s="208"/>
      <c r="AD134" s="208"/>
      <c r="AE134" s="208"/>
    </row>
    <row r="135" spans="1:31" ht="23.25" customHeight="1">
      <c r="A135" s="208"/>
      <c r="N135" s="208"/>
      <c r="O135" s="208"/>
      <c r="P135" s="208"/>
      <c r="Q135" s="208"/>
      <c r="R135" s="208"/>
      <c r="S135" s="208"/>
      <c r="T135" s="208"/>
      <c r="U135" s="208"/>
      <c r="V135" s="208"/>
      <c r="W135" s="208"/>
      <c r="X135" s="208"/>
      <c r="Y135" s="208"/>
      <c r="Z135" s="208"/>
      <c r="AA135" s="208"/>
      <c r="AB135" s="208"/>
      <c r="AC135" s="208"/>
      <c r="AD135" s="208"/>
      <c r="AE135" s="208"/>
    </row>
    <row r="136" spans="1:31" ht="23.25" customHeight="1">
      <c r="A136" s="208"/>
      <c r="N136" s="208"/>
      <c r="O136" s="208"/>
      <c r="P136" s="208"/>
      <c r="Q136" s="208"/>
      <c r="R136" s="208"/>
      <c r="S136" s="208"/>
      <c r="T136" s="208"/>
      <c r="U136" s="208"/>
      <c r="V136" s="208"/>
      <c r="W136" s="208"/>
      <c r="X136" s="208"/>
      <c r="Y136" s="208"/>
      <c r="Z136" s="208"/>
      <c r="AA136" s="208"/>
      <c r="AB136" s="208"/>
      <c r="AC136" s="208"/>
      <c r="AD136" s="208"/>
      <c r="AE136" s="208"/>
    </row>
    <row r="137" spans="1:31" ht="23.25" customHeight="1">
      <c r="A137" s="208"/>
      <c r="N137" s="208"/>
      <c r="O137" s="208"/>
      <c r="P137" s="208"/>
      <c r="Q137" s="208"/>
      <c r="R137" s="208"/>
      <c r="S137" s="208"/>
      <c r="T137" s="208"/>
      <c r="U137" s="208"/>
      <c r="V137" s="208"/>
      <c r="W137" s="208"/>
      <c r="X137" s="208"/>
      <c r="Y137" s="208"/>
      <c r="Z137" s="208"/>
      <c r="AA137" s="208"/>
      <c r="AB137" s="208"/>
      <c r="AC137" s="208"/>
      <c r="AD137" s="208"/>
      <c r="AE137" s="208"/>
    </row>
    <row r="138" spans="1:31" ht="23.25" customHeight="1">
      <c r="A138" s="208"/>
      <c r="N138" s="208"/>
      <c r="O138" s="208"/>
      <c r="P138" s="208"/>
      <c r="Q138" s="208"/>
      <c r="R138" s="208"/>
      <c r="S138" s="208"/>
      <c r="T138" s="208"/>
      <c r="U138" s="208"/>
      <c r="V138" s="208"/>
      <c r="W138" s="208"/>
      <c r="X138" s="208"/>
      <c r="Y138" s="208"/>
      <c r="Z138" s="208"/>
      <c r="AA138" s="208"/>
      <c r="AB138" s="208"/>
      <c r="AC138" s="208"/>
      <c r="AD138" s="208"/>
      <c r="AE138" s="208"/>
    </row>
    <row r="139" spans="1:31" ht="23.25" customHeight="1">
      <c r="A139" s="208"/>
      <c r="N139" s="208"/>
      <c r="O139" s="208"/>
      <c r="P139" s="208"/>
      <c r="Q139" s="208"/>
      <c r="R139" s="208"/>
      <c r="S139" s="208"/>
      <c r="T139" s="208"/>
      <c r="U139" s="208"/>
      <c r="V139" s="208"/>
      <c r="W139" s="208"/>
      <c r="X139" s="208"/>
      <c r="Y139" s="208"/>
      <c r="Z139" s="208"/>
      <c r="AA139" s="208"/>
      <c r="AB139" s="208"/>
      <c r="AC139" s="208"/>
      <c r="AD139" s="208"/>
      <c r="AE139" s="208"/>
    </row>
    <row r="140" spans="1:31" ht="23.25" customHeight="1">
      <c r="A140" s="208"/>
      <c r="N140" s="208"/>
      <c r="O140" s="208"/>
      <c r="P140" s="208"/>
      <c r="Q140" s="208"/>
      <c r="R140" s="208"/>
      <c r="S140" s="208"/>
      <c r="T140" s="208"/>
      <c r="U140" s="208"/>
      <c r="V140" s="208"/>
      <c r="W140" s="208"/>
      <c r="X140" s="208"/>
      <c r="Y140" s="208"/>
      <c r="Z140" s="208"/>
      <c r="AA140" s="208"/>
      <c r="AB140" s="208"/>
      <c r="AC140" s="208"/>
      <c r="AD140" s="208"/>
      <c r="AE140" s="208"/>
    </row>
    <row r="141" spans="1:31" ht="23.25" customHeight="1">
      <c r="A141" s="208"/>
      <c r="N141" s="208"/>
      <c r="O141" s="208"/>
      <c r="P141" s="208"/>
      <c r="Q141" s="208"/>
      <c r="R141" s="208"/>
      <c r="S141" s="208"/>
      <c r="T141" s="208"/>
      <c r="U141" s="208"/>
      <c r="V141" s="208"/>
      <c r="W141" s="208"/>
      <c r="X141" s="208"/>
      <c r="Y141" s="208"/>
      <c r="Z141" s="208"/>
      <c r="AA141" s="208"/>
      <c r="AB141" s="208"/>
      <c r="AC141" s="208"/>
      <c r="AD141" s="208"/>
      <c r="AE141" s="208"/>
    </row>
    <row r="142" spans="1:31" ht="23.25" customHeight="1">
      <c r="A142" s="208"/>
      <c r="N142" s="208"/>
      <c r="O142" s="208"/>
      <c r="P142" s="208"/>
      <c r="Q142" s="208"/>
      <c r="R142" s="208"/>
      <c r="S142" s="208"/>
      <c r="T142" s="208"/>
      <c r="U142" s="208"/>
      <c r="V142" s="208"/>
      <c r="W142" s="208"/>
      <c r="X142" s="208"/>
      <c r="Y142" s="208"/>
      <c r="Z142" s="208"/>
      <c r="AA142" s="208"/>
      <c r="AB142" s="208"/>
      <c r="AC142" s="208"/>
      <c r="AD142" s="208"/>
      <c r="AE142" s="208"/>
    </row>
    <row r="143" spans="1:31" ht="23.25" customHeight="1">
      <c r="A143" s="208"/>
      <c r="N143" s="208"/>
      <c r="O143" s="208"/>
      <c r="P143" s="208"/>
      <c r="Q143" s="208"/>
      <c r="R143" s="208"/>
      <c r="S143" s="208"/>
      <c r="T143" s="208"/>
      <c r="U143" s="208"/>
      <c r="V143" s="208"/>
      <c r="W143" s="208"/>
      <c r="X143" s="208"/>
      <c r="Y143" s="208"/>
      <c r="Z143" s="208"/>
      <c r="AA143" s="208"/>
      <c r="AB143" s="208"/>
      <c r="AC143" s="208"/>
      <c r="AD143" s="208"/>
      <c r="AE143" s="208"/>
    </row>
    <row r="144" spans="1:31" ht="23.25" customHeight="1">
      <c r="A144" s="208"/>
      <c r="N144" s="208"/>
      <c r="O144" s="208"/>
      <c r="P144" s="208"/>
      <c r="Q144" s="208"/>
      <c r="R144" s="208"/>
      <c r="S144" s="208"/>
      <c r="T144" s="208"/>
      <c r="U144" s="208"/>
      <c r="V144" s="208"/>
      <c r="W144" s="208"/>
      <c r="X144" s="208"/>
      <c r="Y144" s="208"/>
      <c r="Z144" s="208"/>
      <c r="AA144" s="208"/>
      <c r="AB144" s="208"/>
      <c r="AC144" s="208"/>
      <c r="AD144" s="208"/>
      <c r="AE144" s="208"/>
    </row>
    <row r="145" spans="1:31" ht="23.25" customHeight="1">
      <c r="A145" s="208"/>
      <c r="N145" s="208"/>
      <c r="O145" s="208"/>
      <c r="P145" s="208"/>
      <c r="Q145" s="208"/>
      <c r="R145" s="208"/>
      <c r="S145" s="208"/>
      <c r="T145" s="208"/>
      <c r="U145" s="208"/>
      <c r="V145" s="208"/>
      <c r="W145" s="208"/>
      <c r="X145" s="208"/>
      <c r="Y145" s="208"/>
      <c r="Z145" s="208"/>
      <c r="AA145" s="208"/>
      <c r="AB145" s="208"/>
      <c r="AC145" s="208"/>
      <c r="AD145" s="208"/>
      <c r="AE145" s="208"/>
    </row>
    <row r="146" spans="1:31" ht="23.25" customHeight="1">
      <c r="A146" s="208"/>
      <c r="N146" s="208"/>
      <c r="O146" s="208"/>
      <c r="P146" s="208"/>
      <c r="Q146" s="208"/>
      <c r="R146" s="208"/>
      <c r="S146" s="208"/>
      <c r="T146" s="208"/>
      <c r="U146" s="208"/>
      <c r="V146" s="208"/>
      <c r="W146" s="208"/>
      <c r="X146" s="208"/>
      <c r="Y146" s="208"/>
      <c r="Z146" s="208"/>
      <c r="AA146" s="208"/>
      <c r="AB146" s="208"/>
      <c r="AC146" s="208"/>
      <c r="AD146" s="208"/>
      <c r="AE146" s="208"/>
    </row>
    <row r="147" spans="1:31" ht="23.25" customHeight="1">
      <c r="A147" s="208"/>
      <c r="N147" s="208"/>
      <c r="O147" s="208"/>
      <c r="P147" s="208"/>
      <c r="Q147" s="208"/>
      <c r="R147" s="208"/>
      <c r="S147" s="208"/>
      <c r="T147" s="208"/>
      <c r="U147" s="208"/>
      <c r="V147" s="208"/>
      <c r="W147" s="208"/>
      <c r="X147" s="208"/>
      <c r="Y147" s="208"/>
      <c r="Z147" s="208"/>
      <c r="AA147" s="208"/>
      <c r="AB147" s="208"/>
      <c r="AC147" s="208"/>
      <c r="AD147" s="208"/>
      <c r="AE147" s="208"/>
    </row>
    <row r="148" spans="1:31" ht="23.25" customHeight="1">
      <c r="A148" s="208"/>
      <c r="N148" s="208"/>
      <c r="O148" s="208"/>
      <c r="P148" s="208"/>
      <c r="Q148" s="208"/>
      <c r="R148" s="208"/>
      <c r="S148" s="208"/>
      <c r="T148" s="208"/>
      <c r="U148" s="208"/>
      <c r="V148" s="208"/>
      <c r="W148" s="208"/>
      <c r="X148" s="208"/>
      <c r="Y148" s="208"/>
      <c r="Z148" s="208"/>
      <c r="AA148" s="208"/>
      <c r="AB148" s="208"/>
      <c r="AC148" s="208"/>
      <c r="AD148" s="208"/>
      <c r="AE148" s="208"/>
    </row>
    <row r="149" spans="1:31" ht="23.25" customHeight="1">
      <c r="A149" s="208"/>
      <c r="N149" s="208"/>
      <c r="O149" s="208"/>
      <c r="P149" s="208"/>
      <c r="Q149" s="208"/>
      <c r="R149" s="208"/>
      <c r="S149" s="208"/>
      <c r="T149" s="208"/>
      <c r="U149" s="208"/>
      <c r="V149" s="208"/>
      <c r="W149" s="208"/>
      <c r="X149" s="208"/>
      <c r="Y149" s="208"/>
      <c r="Z149" s="208"/>
      <c r="AA149" s="208"/>
      <c r="AB149" s="208"/>
      <c r="AC149" s="208"/>
      <c r="AD149" s="208"/>
      <c r="AE149" s="208"/>
    </row>
    <row r="150" spans="1:31" ht="23.25" customHeight="1">
      <c r="A150" s="208"/>
      <c r="N150" s="208"/>
      <c r="O150" s="208"/>
      <c r="P150" s="208"/>
      <c r="Q150" s="208"/>
      <c r="R150" s="208"/>
      <c r="S150" s="208"/>
      <c r="T150" s="208"/>
      <c r="U150" s="208"/>
      <c r="V150" s="208"/>
      <c r="W150" s="208"/>
      <c r="X150" s="208"/>
      <c r="Y150" s="208"/>
      <c r="Z150" s="208"/>
      <c r="AA150" s="208"/>
      <c r="AB150" s="208"/>
      <c r="AC150" s="208"/>
      <c r="AD150" s="208"/>
      <c r="AE150" s="208"/>
    </row>
    <row r="151" spans="1:31" ht="23.25" customHeight="1">
      <c r="A151" s="208"/>
      <c r="N151" s="208"/>
      <c r="O151" s="208"/>
      <c r="P151" s="208"/>
      <c r="Q151" s="208"/>
      <c r="R151" s="208"/>
      <c r="S151" s="208"/>
      <c r="T151" s="208"/>
      <c r="U151" s="208"/>
      <c r="V151" s="208"/>
      <c r="W151" s="208"/>
      <c r="X151" s="208"/>
      <c r="Y151" s="208"/>
      <c r="Z151" s="208"/>
      <c r="AA151" s="208"/>
      <c r="AB151" s="208"/>
      <c r="AC151" s="208"/>
      <c r="AD151" s="208"/>
      <c r="AE151" s="208"/>
    </row>
    <row r="152" spans="1:31" ht="23.25" customHeight="1">
      <c r="A152" s="208"/>
      <c r="N152" s="208"/>
      <c r="O152" s="208"/>
      <c r="P152" s="208"/>
      <c r="Q152" s="208"/>
      <c r="R152" s="208"/>
      <c r="S152" s="208"/>
      <c r="T152" s="208"/>
      <c r="U152" s="208"/>
      <c r="V152" s="208"/>
      <c r="W152" s="208"/>
      <c r="X152" s="208"/>
      <c r="Y152" s="208"/>
      <c r="Z152" s="208"/>
      <c r="AA152" s="208"/>
      <c r="AB152" s="208"/>
      <c r="AC152" s="208"/>
      <c r="AD152" s="208"/>
      <c r="AE152" s="208"/>
    </row>
    <row r="153" spans="1:31" ht="23.25" customHeight="1">
      <c r="A153" s="208"/>
      <c r="N153" s="208"/>
      <c r="O153" s="208"/>
      <c r="P153" s="208"/>
      <c r="Q153" s="208"/>
      <c r="R153" s="208"/>
      <c r="S153" s="208"/>
      <c r="T153" s="208"/>
      <c r="U153" s="208"/>
      <c r="V153" s="208"/>
      <c r="W153" s="208"/>
      <c r="X153" s="208"/>
      <c r="Y153" s="208"/>
      <c r="Z153" s="208"/>
      <c r="AA153" s="208"/>
      <c r="AB153" s="208"/>
      <c r="AC153" s="208"/>
      <c r="AD153" s="208"/>
      <c r="AE153" s="208"/>
    </row>
    <row r="154" spans="1:31" ht="23.25" customHeight="1">
      <c r="A154" s="208"/>
      <c r="N154" s="208"/>
      <c r="O154" s="208"/>
      <c r="P154" s="208"/>
      <c r="Q154" s="208"/>
      <c r="R154" s="208"/>
      <c r="S154" s="208"/>
      <c r="T154" s="208"/>
      <c r="U154" s="208"/>
      <c r="V154" s="208"/>
      <c r="W154" s="208"/>
      <c r="X154" s="208"/>
      <c r="Y154" s="208"/>
      <c r="Z154" s="208"/>
      <c r="AA154" s="208"/>
      <c r="AB154" s="208"/>
      <c r="AC154" s="208"/>
      <c r="AD154" s="208"/>
      <c r="AE154" s="208"/>
    </row>
    <row r="155" spans="1:31" ht="23.25" customHeight="1">
      <c r="A155" s="208"/>
      <c r="N155" s="208"/>
      <c r="O155" s="208"/>
      <c r="P155" s="208"/>
      <c r="Q155" s="208"/>
      <c r="R155" s="208"/>
      <c r="S155" s="208"/>
      <c r="T155" s="208"/>
      <c r="U155" s="208"/>
      <c r="V155" s="208"/>
      <c r="W155" s="208"/>
      <c r="X155" s="208"/>
      <c r="Y155" s="208"/>
      <c r="Z155" s="208"/>
      <c r="AA155" s="208"/>
      <c r="AB155" s="208"/>
      <c r="AC155" s="208"/>
      <c r="AD155" s="208"/>
      <c r="AE155" s="208"/>
    </row>
    <row r="156" spans="1:31" ht="23.25" customHeight="1">
      <c r="A156" s="208"/>
      <c r="N156" s="208"/>
      <c r="O156" s="208"/>
      <c r="P156" s="208"/>
      <c r="Q156" s="208"/>
      <c r="R156" s="208"/>
      <c r="S156" s="208"/>
      <c r="T156" s="208"/>
      <c r="U156" s="208"/>
      <c r="V156" s="208"/>
      <c r="W156" s="208"/>
      <c r="X156" s="208"/>
      <c r="Y156" s="208"/>
      <c r="Z156" s="208"/>
      <c r="AA156" s="208"/>
      <c r="AB156" s="208"/>
      <c r="AC156" s="208"/>
      <c r="AD156" s="208"/>
      <c r="AE156" s="208"/>
    </row>
    <row r="157" spans="1:31" ht="23.25" customHeight="1">
      <c r="A157" s="208"/>
      <c r="N157" s="208"/>
      <c r="O157" s="208"/>
      <c r="P157" s="208"/>
      <c r="Q157" s="208"/>
      <c r="R157" s="208"/>
      <c r="S157" s="208"/>
      <c r="T157" s="208"/>
      <c r="U157" s="208"/>
      <c r="V157" s="208"/>
      <c r="W157" s="208"/>
      <c r="X157" s="208"/>
      <c r="Y157" s="208"/>
      <c r="Z157" s="208"/>
      <c r="AA157" s="208"/>
      <c r="AB157" s="208"/>
      <c r="AC157" s="208"/>
      <c r="AD157" s="208"/>
      <c r="AE157" s="208"/>
    </row>
    <row r="158" spans="1:31" ht="23.25" customHeight="1">
      <c r="A158" s="208"/>
      <c r="N158" s="208"/>
      <c r="O158" s="208"/>
      <c r="P158" s="208"/>
      <c r="Q158" s="208"/>
      <c r="R158" s="208"/>
      <c r="S158" s="208"/>
      <c r="T158" s="208"/>
      <c r="U158" s="208"/>
      <c r="V158" s="208"/>
      <c r="W158" s="208"/>
      <c r="X158" s="208"/>
      <c r="Y158" s="208"/>
      <c r="Z158" s="208"/>
      <c r="AA158" s="208"/>
      <c r="AB158" s="208"/>
      <c r="AC158" s="208"/>
      <c r="AD158" s="208"/>
      <c r="AE158" s="208"/>
    </row>
    <row r="159" spans="1:31" ht="23.25" customHeight="1">
      <c r="A159" s="208"/>
      <c r="N159" s="208"/>
      <c r="O159" s="208"/>
      <c r="P159" s="208"/>
      <c r="Q159" s="208"/>
      <c r="R159" s="208"/>
      <c r="S159" s="208"/>
      <c r="T159" s="208"/>
      <c r="U159" s="208"/>
      <c r="V159" s="208"/>
      <c r="W159" s="208"/>
      <c r="X159" s="208"/>
      <c r="Y159" s="208"/>
      <c r="Z159" s="208"/>
      <c r="AA159" s="208"/>
      <c r="AB159" s="208"/>
      <c r="AC159" s="208"/>
      <c r="AD159" s="208"/>
      <c r="AE159" s="208"/>
    </row>
    <row r="160" spans="1:31" ht="23.25" customHeight="1">
      <c r="A160" s="208"/>
      <c r="N160" s="208"/>
      <c r="O160" s="208"/>
      <c r="P160" s="208"/>
      <c r="Q160" s="208"/>
      <c r="R160" s="208"/>
      <c r="S160" s="208"/>
      <c r="T160" s="208"/>
      <c r="U160" s="208"/>
      <c r="V160" s="208"/>
      <c r="W160" s="208"/>
      <c r="X160" s="208"/>
      <c r="Y160" s="208"/>
      <c r="Z160" s="208"/>
      <c r="AA160" s="208"/>
      <c r="AB160" s="208"/>
      <c r="AC160" s="208"/>
      <c r="AD160" s="208"/>
      <c r="AE160" s="208"/>
    </row>
    <row r="161" spans="1:31" ht="23.25" customHeight="1">
      <c r="A161" s="208"/>
      <c r="N161" s="208"/>
      <c r="O161" s="208"/>
      <c r="P161" s="208"/>
      <c r="Q161" s="208"/>
      <c r="R161" s="208"/>
      <c r="S161" s="208"/>
      <c r="T161" s="208"/>
      <c r="U161" s="208"/>
      <c r="V161" s="208"/>
      <c r="W161" s="208"/>
      <c r="X161" s="208"/>
      <c r="Y161" s="208"/>
      <c r="Z161" s="208"/>
      <c r="AA161" s="208"/>
      <c r="AB161" s="208"/>
      <c r="AC161" s="208"/>
      <c r="AD161" s="208"/>
      <c r="AE161" s="208"/>
    </row>
    <row r="162" spans="1:31" ht="23.25" customHeight="1">
      <c r="A162" s="208"/>
      <c r="N162" s="208"/>
      <c r="O162" s="208"/>
      <c r="P162" s="208"/>
      <c r="Q162" s="208"/>
      <c r="R162" s="208"/>
      <c r="S162" s="208"/>
      <c r="T162" s="208"/>
      <c r="U162" s="208"/>
      <c r="V162" s="208"/>
      <c r="W162" s="208"/>
      <c r="X162" s="208"/>
      <c r="Y162" s="208"/>
      <c r="Z162" s="208"/>
      <c r="AA162" s="208"/>
      <c r="AB162" s="208"/>
      <c r="AC162" s="208"/>
      <c r="AD162" s="208"/>
      <c r="AE162" s="208"/>
    </row>
    <row r="163" spans="1:31" ht="23.25" customHeight="1">
      <c r="A163" s="208"/>
      <c r="N163" s="208"/>
      <c r="O163" s="208"/>
      <c r="P163" s="208"/>
      <c r="Q163" s="208"/>
      <c r="R163" s="208"/>
      <c r="S163" s="208"/>
      <c r="T163" s="208"/>
      <c r="U163" s="208"/>
      <c r="V163" s="208"/>
      <c r="W163" s="208"/>
      <c r="X163" s="208"/>
      <c r="Y163" s="208"/>
      <c r="Z163" s="208"/>
      <c r="AA163" s="208"/>
      <c r="AB163" s="208"/>
      <c r="AC163" s="208"/>
      <c r="AD163" s="208"/>
      <c r="AE163" s="208"/>
    </row>
    <row r="164" spans="1:31" ht="23.25" customHeight="1">
      <c r="A164" s="208"/>
      <c r="N164" s="208"/>
      <c r="O164" s="208"/>
      <c r="P164" s="208"/>
      <c r="Q164" s="208"/>
      <c r="R164" s="208"/>
      <c r="S164" s="208"/>
      <c r="T164" s="208"/>
      <c r="U164" s="208"/>
      <c r="V164" s="208"/>
      <c r="W164" s="208"/>
      <c r="X164" s="208"/>
      <c r="Y164" s="208"/>
      <c r="Z164" s="208"/>
      <c r="AA164" s="208"/>
      <c r="AB164" s="208"/>
      <c r="AC164" s="208"/>
      <c r="AD164" s="208"/>
      <c r="AE164" s="208"/>
    </row>
    <row r="165" spans="1:31" ht="23.25" customHeight="1">
      <c r="A165" s="208"/>
      <c r="N165" s="208"/>
      <c r="O165" s="208"/>
      <c r="P165" s="208"/>
      <c r="Q165" s="208"/>
      <c r="R165" s="208"/>
      <c r="S165" s="208"/>
      <c r="T165" s="208"/>
      <c r="U165" s="208"/>
      <c r="V165" s="208"/>
      <c r="W165" s="208"/>
      <c r="X165" s="208"/>
      <c r="Y165" s="208"/>
      <c r="Z165" s="208"/>
      <c r="AA165" s="208"/>
      <c r="AB165" s="208"/>
      <c r="AC165" s="208"/>
      <c r="AD165" s="208"/>
      <c r="AE165" s="208"/>
    </row>
    <row r="166" spans="1:31" ht="23.25" customHeight="1">
      <c r="A166" s="208"/>
      <c r="N166" s="208"/>
      <c r="O166" s="208"/>
      <c r="P166" s="208"/>
      <c r="Q166" s="208"/>
      <c r="R166" s="208"/>
      <c r="S166" s="208"/>
      <c r="T166" s="208"/>
      <c r="U166" s="208"/>
      <c r="V166" s="208"/>
      <c r="W166" s="208"/>
      <c r="X166" s="208"/>
      <c r="Y166" s="208"/>
      <c r="Z166" s="208"/>
      <c r="AA166" s="208"/>
      <c r="AB166" s="208"/>
      <c r="AC166" s="208"/>
      <c r="AD166" s="208"/>
      <c r="AE166" s="208"/>
    </row>
    <row r="167" spans="1:31" ht="23.25" customHeight="1">
      <c r="A167" s="208"/>
      <c r="N167" s="208"/>
      <c r="O167" s="208"/>
      <c r="P167" s="208"/>
      <c r="Q167" s="208"/>
      <c r="R167" s="208"/>
      <c r="S167" s="208"/>
      <c r="T167" s="208"/>
      <c r="U167" s="208"/>
      <c r="V167" s="208"/>
      <c r="W167" s="208"/>
      <c r="X167" s="208"/>
      <c r="Y167" s="208"/>
      <c r="Z167" s="208"/>
      <c r="AA167" s="208"/>
      <c r="AB167" s="208"/>
      <c r="AC167" s="208"/>
      <c r="AD167" s="208"/>
      <c r="AE167" s="208"/>
    </row>
    <row r="168" spans="1:31" ht="23.25" customHeight="1">
      <c r="A168" s="208"/>
      <c r="N168" s="208"/>
      <c r="O168" s="208"/>
      <c r="P168" s="208"/>
      <c r="Q168" s="208"/>
      <c r="R168" s="208"/>
      <c r="S168" s="208"/>
      <c r="T168" s="208"/>
      <c r="U168" s="208"/>
      <c r="V168" s="208"/>
      <c r="W168" s="208"/>
      <c r="X168" s="208"/>
      <c r="Y168" s="208"/>
      <c r="Z168" s="208"/>
      <c r="AA168" s="208"/>
      <c r="AB168" s="208"/>
      <c r="AC168" s="208"/>
      <c r="AD168" s="208"/>
      <c r="AE168" s="208"/>
    </row>
    <row r="169" spans="1:31" ht="23.25" customHeight="1">
      <c r="A169" s="208"/>
      <c r="N169" s="208"/>
      <c r="O169" s="208"/>
      <c r="P169" s="208"/>
      <c r="Q169" s="208"/>
      <c r="R169" s="208"/>
      <c r="S169" s="208"/>
      <c r="T169" s="208"/>
      <c r="U169" s="208"/>
      <c r="V169" s="208"/>
      <c r="W169" s="208"/>
      <c r="X169" s="208"/>
      <c r="Y169" s="208"/>
      <c r="Z169" s="208"/>
      <c r="AA169" s="208"/>
      <c r="AB169" s="208"/>
      <c r="AC169" s="208"/>
      <c r="AD169" s="208"/>
      <c r="AE169" s="208"/>
    </row>
    <row r="170" spans="1:31" ht="23.25" customHeight="1">
      <c r="A170" s="208"/>
      <c r="N170" s="208"/>
      <c r="O170" s="208"/>
      <c r="P170" s="208"/>
      <c r="Q170" s="208"/>
      <c r="R170" s="208"/>
      <c r="S170" s="208"/>
      <c r="T170" s="208"/>
      <c r="U170" s="208"/>
      <c r="V170" s="208"/>
      <c r="W170" s="208"/>
      <c r="X170" s="208"/>
      <c r="Y170" s="208"/>
      <c r="Z170" s="208"/>
      <c r="AA170" s="208"/>
      <c r="AB170" s="208"/>
      <c r="AC170" s="208"/>
      <c r="AD170" s="208"/>
      <c r="AE170" s="208"/>
    </row>
    <row r="171" spans="1:31" ht="23.25" customHeight="1">
      <c r="A171" s="208"/>
      <c r="N171" s="208"/>
      <c r="O171" s="208"/>
      <c r="P171" s="208"/>
      <c r="Q171" s="208"/>
      <c r="R171" s="208"/>
      <c r="S171" s="208"/>
      <c r="T171" s="208"/>
      <c r="U171" s="208"/>
      <c r="V171" s="208"/>
      <c r="W171" s="208"/>
      <c r="X171" s="208"/>
      <c r="Y171" s="208"/>
      <c r="Z171" s="208"/>
      <c r="AA171" s="208"/>
      <c r="AB171" s="208"/>
      <c r="AC171" s="208"/>
      <c r="AD171" s="208"/>
      <c r="AE171" s="208"/>
    </row>
    <row r="172" spans="1:31" ht="23.25" customHeight="1">
      <c r="A172" s="208"/>
      <c r="N172" s="208"/>
      <c r="O172" s="208"/>
      <c r="P172" s="208"/>
      <c r="Q172" s="208"/>
      <c r="R172" s="208"/>
      <c r="S172" s="208"/>
      <c r="T172" s="208"/>
      <c r="U172" s="208"/>
      <c r="V172" s="208"/>
      <c r="W172" s="208"/>
      <c r="X172" s="208"/>
      <c r="Y172" s="208"/>
      <c r="Z172" s="208"/>
      <c r="AA172" s="208"/>
      <c r="AB172" s="208"/>
      <c r="AC172" s="208"/>
      <c r="AD172" s="208"/>
      <c r="AE172" s="208"/>
    </row>
    <row r="173" spans="1:31" ht="23.25" customHeight="1">
      <c r="A173" s="208"/>
      <c r="N173" s="208"/>
      <c r="O173" s="208"/>
      <c r="P173" s="208"/>
      <c r="Q173" s="208"/>
      <c r="R173" s="208"/>
      <c r="S173" s="208"/>
      <c r="T173" s="208"/>
      <c r="U173" s="208"/>
      <c r="V173" s="208"/>
      <c r="W173" s="208"/>
      <c r="X173" s="208"/>
      <c r="Y173" s="208"/>
      <c r="Z173" s="208"/>
      <c r="AA173" s="208"/>
      <c r="AB173" s="208"/>
      <c r="AC173" s="208"/>
      <c r="AD173" s="208"/>
      <c r="AE173" s="208"/>
    </row>
    <row r="174" spans="1:31" ht="23.25" customHeight="1">
      <c r="A174" s="208"/>
      <c r="N174" s="208"/>
      <c r="O174" s="208"/>
      <c r="P174" s="208"/>
      <c r="Q174" s="208"/>
      <c r="R174" s="208"/>
      <c r="S174" s="208"/>
      <c r="T174" s="208"/>
      <c r="U174" s="208"/>
      <c r="V174" s="208"/>
      <c r="W174" s="208"/>
      <c r="X174" s="208"/>
      <c r="Y174" s="208"/>
      <c r="Z174" s="208"/>
      <c r="AA174" s="208"/>
      <c r="AB174" s="208"/>
      <c r="AC174" s="208"/>
      <c r="AD174" s="208"/>
      <c r="AE174" s="208"/>
    </row>
    <row r="175" spans="1:31" ht="23.25" customHeight="1">
      <c r="A175" s="208"/>
      <c r="N175" s="208"/>
      <c r="O175" s="208"/>
      <c r="P175" s="208"/>
      <c r="Q175" s="208"/>
      <c r="R175" s="208"/>
      <c r="S175" s="208"/>
      <c r="T175" s="208"/>
      <c r="U175" s="208"/>
      <c r="V175" s="208"/>
      <c r="W175" s="208"/>
      <c r="X175" s="208"/>
      <c r="Y175" s="208"/>
      <c r="Z175" s="208"/>
      <c r="AA175" s="208"/>
      <c r="AB175" s="208"/>
      <c r="AC175" s="208"/>
      <c r="AD175" s="208"/>
      <c r="AE175" s="208"/>
    </row>
    <row r="176" spans="1:31" ht="23.25" customHeight="1">
      <c r="A176" s="208"/>
      <c r="N176" s="208"/>
      <c r="O176" s="208"/>
      <c r="P176" s="208"/>
      <c r="Q176" s="208"/>
      <c r="R176" s="208"/>
      <c r="S176" s="208"/>
      <c r="T176" s="208"/>
      <c r="U176" s="208"/>
      <c r="V176" s="208"/>
      <c r="W176" s="208"/>
      <c r="X176" s="208"/>
      <c r="Y176" s="208"/>
      <c r="Z176" s="208"/>
      <c r="AA176" s="208"/>
      <c r="AB176" s="208"/>
      <c r="AC176" s="208"/>
      <c r="AD176" s="208"/>
      <c r="AE176" s="208"/>
    </row>
    <row r="177" spans="1:31" ht="23.25" customHeight="1">
      <c r="A177" s="208"/>
      <c r="N177" s="208"/>
      <c r="O177" s="208"/>
      <c r="P177" s="208"/>
      <c r="Q177" s="208"/>
      <c r="R177" s="208"/>
      <c r="S177" s="208"/>
      <c r="T177" s="208"/>
      <c r="U177" s="208"/>
      <c r="V177" s="208"/>
      <c r="W177" s="208"/>
      <c r="X177" s="208"/>
      <c r="Y177" s="208"/>
      <c r="Z177" s="208"/>
      <c r="AA177" s="208"/>
      <c r="AB177" s="208"/>
      <c r="AC177" s="208"/>
      <c r="AD177" s="208"/>
      <c r="AE177" s="208"/>
    </row>
    <row r="178" spans="1:31" ht="23.25" customHeight="1">
      <c r="A178" s="208"/>
      <c r="N178" s="208"/>
      <c r="O178" s="208"/>
      <c r="P178" s="208"/>
      <c r="Q178" s="208"/>
      <c r="R178" s="208"/>
      <c r="S178" s="208"/>
      <c r="T178" s="208"/>
      <c r="U178" s="208"/>
      <c r="V178" s="208"/>
      <c r="W178" s="208"/>
      <c r="X178" s="208"/>
      <c r="Y178" s="208"/>
      <c r="Z178" s="208"/>
      <c r="AA178" s="208"/>
      <c r="AB178" s="208"/>
      <c r="AC178" s="208"/>
      <c r="AD178" s="208"/>
      <c r="AE178" s="208"/>
    </row>
    <row r="179" spans="1:31" ht="23.25" customHeight="1">
      <c r="A179" s="208"/>
      <c r="N179" s="208"/>
      <c r="O179" s="208"/>
      <c r="P179" s="208"/>
      <c r="Q179" s="208"/>
      <c r="R179" s="208"/>
      <c r="S179" s="208"/>
      <c r="T179" s="208"/>
      <c r="U179" s="208"/>
      <c r="V179" s="208"/>
      <c r="W179" s="208"/>
      <c r="X179" s="208"/>
      <c r="Y179" s="208"/>
      <c r="Z179" s="208"/>
      <c r="AA179" s="208"/>
      <c r="AB179" s="208"/>
      <c r="AC179" s="208"/>
      <c r="AD179" s="208"/>
      <c r="AE179" s="208"/>
    </row>
    <row r="180" spans="1:31" ht="23.25" customHeight="1">
      <c r="A180" s="208"/>
      <c r="N180" s="208"/>
      <c r="O180" s="208"/>
      <c r="P180" s="208"/>
      <c r="Q180" s="208"/>
      <c r="R180" s="208"/>
      <c r="S180" s="208"/>
      <c r="T180" s="208"/>
      <c r="U180" s="208"/>
      <c r="V180" s="208"/>
      <c r="W180" s="208"/>
      <c r="X180" s="208"/>
      <c r="Y180" s="208"/>
      <c r="Z180" s="208"/>
      <c r="AA180" s="208"/>
      <c r="AB180" s="208"/>
      <c r="AC180" s="208"/>
      <c r="AD180" s="208"/>
      <c r="AE180" s="208"/>
    </row>
    <row r="181" spans="1:31" ht="23.25" customHeight="1">
      <c r="A181" s="208"/>
      <c r="N181" s="208"/>
      <c r="O181" s="208"/>
      <c r="P181" s="208"/>
      <c r="Q181" s="208"/>
      <c r="R181" s="208"/>
      <c r="S181" s="208"/>
      <c r="T181" s="208"/>
      <c r="U181" s="208"/>
      <c r="V181" s="208"/>
      <c r="W181" s="208"/>
      <c r="X181" s="208"/>
      <c r="Y181" s="208"/>
      <c r="Z181" s="208"/>
      <c r="AA181" s="208"/>
      <c r="AB181" s="208"/>
      <c r="AC181" s="208"/>
      <c r="AD181" s="208"/>
      <c r="AE181" s="208"/>
    </row>
    <row r="182" spans="1:31" ht="23.25" customHeight="1">
      <c r="A182" s="208"/>
      <c r="N182" s="208"/>
      <c r="O182" s="208"/>
      <c r="P182" s="208"/>
      <c r="Q182" s="208"/>
      <c r="R182" s="208"/>
      <c r="S182" s="208"/>
      <c r="T182" s="208"/>
      <c r="U182" s="208"/>
      <c r="V182" s="208"/>
      <c r="W182" s="208"/>
      <c r="X182" s="208"/>
      <c r="Y182" s="208"/>
      <c r="Z182" s="208"/>
      <c r="AA182" s="208"/>
      <c r="AB182" s="208"/>
      <c r="AC182" s="208"/>
      <c r="AD182" s="208"/>
      <c r="AE182" s="208"/>
    </row>
    <row r="183" spans="1:31" ht="23.25" customHeight="1">
      <c r="A183" s="208"/>
      <c r="N183" s="208"/>
      <c r="O183" s="208"/>
      <c r="P183" s="208"/>
      <c r="Q183" s="208"/>
      <c r="R183" s="208"/>
      <c r="S183" s="208"/>
      <c r="T183" s="208"/>
      <c r="U183" s="208"/>
      <c r="V183" s="208"/>
      <c r="W183" s="208"/>
      <c r="X183" s="208"/>
      <c r="Y183" s="208"/>
      <c r="Z183" s="208"/>
      <c r="AA183" s="208"/>
      <c r="AB183" s="208"/>
      <c r="AC183" s="208"/>
      <c r="AD183" s="208"/>
      <c r="AE183" s="208"/>
    </row>
    <row r="184" spans="1:31" ht="23.25" customHeight="1">
      <c r="A184" s="208"/>
      <c r="N184" s="208"/>
      <c r="O184" s="208"/>
      <c r="P184" s="208"/>
      <c r="Q184" s="208"/>
      <c r="R184" s="208"/>
      <c r="S184" s="208"/>
      <c r="T184" s="208"/>
      <c r="U184" s="208"/>
      <c r="V184" s="208"/>
      <c r="W184" s="208"/>
      <c r="X184" s="208"/>
      <c r="Y184" s="208"/>
      <c r="Z184" s="208"/>
      <c r="AA184" s="208"/>
      <c r="AB184" s="208"/>
      <c r="AC184" s="208"/>
      <c r="AD184" s="208"/>
      <c r="AE184" s="208"/>
    </row>
    <row r="185" spans="1:31" ht="23.25" customHeight="1">
      <c r="A185" s="208"/>
      <c r="N185" s="208"/>
      <c r="O185" s="208"/>
      <c r="P185" s="208"/>
      <c r="Q185" s="208"/>
      <c r="R185" s="208"/>
      <c r="S185" s="208"/>
      <c r="T185" s="208"/>
      <c r="U185" s="208"/>
      <c r="V185" s="208"/>
      <c r="W185" s="208"/>
      <c r="X185" s="208"/>
      <c r="Y185" s="208"/>
      <c r="Z185" s="208"/>
      <c r="AA185" s="208"/>
      <c r="AB185" s="208"/>
      <c r="AC185" s="208"/>
      <c r="AD185" s="208"/>
      <c r="AE185" s="208"/>
    </row>
    <row r="186" spans="1:31" ht="23.25" customHeight="1">
      <c r="A186" s="208"/>
      <c r="N186" s="208"/>
      <c r="O186" s="208"/>
      <c r="P186" s="208"/>
      <c r="Q186" s="208"/>
      <c r="R186" s="208"/>
      <c r="S186" s="208"/>
      <c r="T186" s="208"/>
      <c r="U186" s="208"/>
      <c r="V186" s="208"/>
      <c r="W186" s="208"/>
      <c r="X186" s="208"/>
      <c r="Y186" s="208"/>
      <c r="Z186" s="208"/>
      <c r="AA186" s="208"/>
      <c r="AB186" s="208"/>
      <c r="AC186" s="208"/>
      <c r="AD186" s="208"/>
      <c r="AE186" s="208"/>
    </row>
    <row r="187" spans="1:31" ht="23.25" customHeight="1">
      <c r="A187" s="208"/>
      <c r="N187" s="208"/>
      <c r="O187" s="208"/>
      <c r="P187" s="208"/>
      <c r="Q187" s="208"/>
      <c r="R187" s="208"/>
      <c r="S187" s="208"/>
      <c r="T187" s="208"/>
      <c r="U187" s="208"/>
      <c r="V187" s="208"/>
      <c r="W187" s="208"/>
      <c r="X187" s="208"/>
      <c r="Y187" s="208"/>
      <c r="Z187" s="208"/>
      <c r="AA187" s="208"/>
      <c r="AB187" s="208"/>
      <c r="AC187" s="208"/>
      <c r="AD187" s="208"/>
      <c r="AE187" s="208"/>
    </row>
    <row r="188" spans="1:31" ht="23.25" customHeight="1">
      <c r="A188" s="208"/>
      <c r="N188" s="208"/>
      <c r="O188" s="208"/>
      <c r="P188" s="208"/>
      <c r="Q188" s="208"/>
      <c r="R188" s="208"/>
      <c r="S188" s="208"/>
      <c r="T188" s="208"/>
      <c r="U188" s="208"/>
      <c r="V188" s="208"/>
      <c r="W188" s="208"/>
      <c r="X188" s="208"/>
      <c r="Y188" s="208"/>
      <c r="Z188" s="208"/>
      <c r="AA188" s="208"/>
      <c r="AB188" s="208"/>
      <c r="AC188" s="208"/>
      <c r="AD188" s="208"/>
      <c r="AE188" s="208"/>
    </row>
    <row r="189" spans="1:31" ht="23.25" customHeight="1">
      <c r="A189" s="208"/>
      <c r="N189" s="208"/>
      <c r="O189" s="208"/>
      <c r="P189" s="208"/>
      <c r="Q189" s="208"/>
      <c r="R189" s="208"/>
      <c r="S189" s="208"/>
      <c r="T189" s="208"/>
      <c r="U189" s="208"/>
      <c r="V189" s="208"/>
      <c r="W189" s="208"/>
      <c r="X189" s="208"/>
      <c r="Y189" s="208"/>
      <c r="Z189" s="208"/>
      <c r="AA189" s="208"/>
      <c r="AB189" s="208"/>
      <c r="AC189" s="208"/>
      <c r="AD189" s="208"/>
      <c r="AE189" s="208"/>
    </row>
    <row r="190" spans="1:31" ht="23.25" customHeight="1">
      <c r="A190" s="208"/>
      <c r="N190" s="208"/>
      <c r="O190" s="208"/>
      <c r="P190" s="208"/>
      <c r="Q190" s="208"/>
      <c r="R190" s="208"/>
      <c r="S190" s="208"/>
      <c r="T190" s="208"/>
      <c r="U190" s="208"/>
      <c r="V190" s="208"/>
      <c r="W190" s="208"/>
      <c r="X190" s="208"/>
      <c r="Y190" s="208"/>
      <c r="Z190" s="208"/>
      <c r="AA190" s="208"/>
      <c r="AB190" s="208"/>
      <c r="AC190" s="208"/>
      <c r="AD190" s="208"/>
      <c r="AE190" s="208"/>
    </row>
    <row r="191" spans="1:31" ht="23.25" customHeight="1">
      <c r="A191" s="208"/>
      <c r="N191" s="208"/>
      <c r="O191" s="208"/>
      <c r="P191" s="208"/>
      <c r="Q191" s="208"/>
      <c r="R191" s="208"/>
      <c r="S191" s="208"/>
      <c r="T191" s="208"/>
      <c r="U191" s="208"/>
      <c r="V191" s="208"/>
      <c r="W191" s="208"/>
      <c r="X191" s="208"/>
      <c r="Y191" s="208"/>
      <c r="Z191" s="208"/>
      <c r="AA191" s="208"/>
      <c r="AB191" s="208"/>
      <c r="AC191" s="208"/>
      <c r="AD191" s="208"/>
      <c r="AE191" s="208"/>
    </row>
    <row r="192" spans="1:31" ht="23.25" customHeight="1">
      <c r="A192" s="208"/>
      <c r="N192" s="208"/>
      <c r="O192" s="208"/>
      <c r="P192" s="208"/>
      <c r="Q192" s="208"/>
      <c r="R192" s="208"/>
      <c r="S192" s="208"/>
      <c r="T192" s="208"/>
      <c r="U192" s="208"/>
      <c r="V192" s="208"/>
      <c r="W192" s="208"/>
      <c r="X192" s="208"/>
      <c r="Y192" s="208"/>
      <c r="Z192" s="208"/>
      <c r="AA192" s="208"/>
      <c r="AB192" s="208"/>
      <c r="AC192" s="208"/>
      <c r="AD192" s="208"/>
      <c r="AE192" s="208"/>
    </row>
    <row r="193" spans="1:31" ht="23.25" customHeight="1">
      <c r="A193" s="208"/>
      <c r="N193" s="208"/>
      <c r="O193" s="208"/>
      <c r="P193" s="208"/>
      <c r="Q193" s="208"/>
      <c r="R193" s="208"/>
      <c r="S193" s="208"/>
      <c r="T193" s="208"/>
      <c r="U193" s="208"/>
      <c r="V193" s="208"/>
      <c r="W193" s="208"/>
      <c r="X193" s="208"/>
      <c r="Y193" s="208"/>
      <c r="Z193" s="208"/>
      <c r="AA193" s="208"/>
      <c r="AB193" s="208"/>
      <c r="AC193" s="208"/>
      <c r="AD193" s="208"/>
      <c r="AE193" s="208"/>
    </row>
    <row r="194" spans="1:31" ht="23.25" customHeight="1">
      <c r="A194" s="208"/>
      <c r="N194" s="208"/>
      <c r="O194" s="208"/>
      <c r="P194" s="208"/>
      <c r="Q194" s="208"/>
      <c r="R194" s="208"/>
      <c r="S194" s="208"/>
      <c r="T194" s="208"/>
      <c r="U194" s="208"/>
      <c r="V194" s="208"/>
      <c r="W194" s="208"/>
      <c r="X194" s="208"/>
      <c r="Y194" s="208"/>
      <c r="Z194" s="208"/>
      <c r="AA194" s="208"/>
      <c r="AB194" s="208"/>
      <c r="AC194" s="208"/>
      <c r="AD194" s="208"/>
      <c r="AE194" s="208"/>
    </row>
    <row r="195" spans="1:31" ht="23.25" customHeight="1">
      <c r="A195" s="208"/>
      <c r="N195" s="208"/>
      <c r="O195" s="208"/>
      <c r="P195" s="208"/>
      <c r="Q195" s="208"/>
      <c r="R195" s="208"/>
      <c r="S195" s="208"/>
      <c r="T195" s="208"/>
      <c r="U195" s="208"/>
      <c r="V195" s="208"/>
      <c r="W195" s="208"/>
      <c r="X195" s="208"/>
      <c r="Y195" s="208"/>
      <c r="Z195" s="208"/>
      <c r="AA195" s="208"/>
      <c r="AB195" s="208"/>
      <c r="AC195" s="208"/>
      <c r="AD195" s="208"/>
      <c r="AE195" s="208"/>
    </row>
    <row r="196" spans="1:31" ht="23.25" customHeight="1">
      <c r="A196" s="208"/>
      <c r="N196" s="208"/>
      <c r="O196" s="208"/>
      <c r="P196" s="208"/>
      <c r="Q196" s="208"/>
      <c r="R196" s="208"/>
      <c r="S196" s="208"/>
      <c r="T196" s="208"/>
      <c r="U196" s="208"/>
      <c r="V196" s="208"/>
      <c r="W196" s="208"/>
      <c r="X196" s="208"/>
      <c r="Y196" s="208"/>
      <c r="Z196" s="208"/>
      <c r="AA196" s="208"/>
      <c r="AB196" s="208"/>
      <c r="AC196" s="208"/>
      <c r="AD196" s="208"/>
      <c r="AE196" s="208"/>
    </row>
    <row r="197" spans="1:31" ht="23.25" customHeight="1">
      <c r="A197" s="208"/>
      <c r="N197" s="208"/>
      <c r="O197" s="208"/>
      <c r="P197" s="208"/>
      <c r="Q197" s="208"/>
      <c r="R197" s="208"/>
      <c r="S197" s="208"/>
      <c r="T197" s="208"/>
      <c r="U197" s="208"/>
      <c r="V197" s="208"/>
      <c r="W197" s="208"/>
      <c r="X197" s="208"/>
      <c r="Y197" s="208"/>
      <c r="Z197" s="208"/>
      <c r="AA197" s="208"/>
      <c r="AB197" s="208"/>
      <c r="AC197" s="208"/>
      <c r="AD197" s="208"/>
      <c r="AE197" s="208"/>
    </row>
    <row r="198" spans="1:31" ht="23.25" customHeight="1">
      <c r="A198" s="208"/>
      <c r="N198" s="208"/>
      <c r="O198" s="208"/>
      <c r="P198" s="208"/>
      <c r="Q198" s="208"/>
      <c r="R198" s="208"/>
      <c r="S198" s="208"/>
      <c r="T198" s="208"/>
      <c r="U198" s="208"/>
      <c r="V198" s="208"/>
      <c r="W198" s="208"/>
      <c r="X198" s="208"/>
      <c r="Y198" s="208"/>
      <c r="Z198" s="208"/>
      <c r="AA198" s="208"/>
      <c r="AB198" s="208"/>
      <c r="AC198" s="208"/>
      <c r="AD198" s="208"/>
      <c r="AE198" s="208"/>
    </row>
    <row r="199" spans="1:31" ht="23.25" customHeight="1">
      <c r="A199" s="208"/>
      <c r="N199" s="208"/>
      <c r="O199" s="208"/>
      <c r="P199" s="208"/>
      <c r="Q199" s="208"/>
      <c r="R199" s="208"/>
      <c r="S199" s="208"/>
      <c r="T199" s="208"/>
      <c r="U199" s="208"/>
      <c r="V199" s="208"/>
      <c r="W199" s="208"/>
      <c r="X199" s="208"/>
      <c r="Y199" s="208"/>
      <c r="Z199" s="208"/>
      <c r="AA199" s="208"/>
      <c r="AB199" s="208"/>
      <c r="AC199" s="208"/>
      <c r="AD199" s="208"/>
      <c r="AE199" s="208"/>
    </row>
    <row r="200" spans="1:31" ht="23.25" customHeight="1">
      <c r="A200" s="208"/>
      <c r="N200" s="208"/>
      <c r="O200" s="208"/>
      <c r="P200" s="208"/>
      <c r="Q200" s="208"/>
      <c r="R200" s="208"/>
      <c r="S200" s="208"/>
      <c r="T200" s="208"/>
      <c r="U200" s="208"/>
      <c r="V200" s="208"/>
      <c r="W200" s="208"/>
      <c r="X200" s="208"/>
      <c r="Y200" s="208"/>
      <c r="Z200" s="208"/>
      <c r="AA200" s="208"/>
      <c r="AB200" s="208"/>
      <c r="AC200" s="208"/>
      <c r="AD200" s="208"/>
      <c r="AE200" s="208"/>
    </row>
    <row r="201" spans="1:31" ht="23.25" customHeight="1">
      <c r="A201" s="208"/>
      <c r="N201" s="208"/>
      <c r="O201" s="208"/>
      <c r="P201" s="208"/>
      <c r="Q201" s="208"/>
      <c r="R201" s="208"/>
      <c r="S201" s="208"/>
      <c r="T201" s="208"/>
      <c r="U201" s="208"/>
      <c r="V201" s="208"/>
      <c r="W201" s="208"/>
      <c r="X201" s="208"/>
      <c r="Y201" s="208"/>
      <c r="Z201" s="208"/>
      <c r="AA201" s="208"/>
      <c r="AB201" s="208"/>
      <c r="AC201" s="208"/>
      <c r="AD201" s="208"/>
      <c r="AE201" s="208"/>
    </row>
    <row r="202" spans="1:31" ht="23.25" customHeight="1">
      <c r="A202" s="208"/>
      <c r="N202" s="208"/>
      <c r="O202" s="208"/>
      <c r="P202" s="208"/>
      <c r="Q202" s="208"/>
      <c r="R202" s="208"/>
      <c r="S202" s="208"/>
      <c r="T202" s="208"/>
      <c r="U202" s="208"/>
      <c r="V202" s="208"/>
      <c r="W202" s="208"/>
      <c r="X202" s="208"/>
      <c r="Y202" s="208"/>
      <c r="Z202" s="208"/>
      <c r="AA202" s="208"/>
      <c r="AB202" s="208"/>
      <c r="AC202" s="208"/>
      <c r="AD202" s="208"/>
      <c r="AE202" s="208"/>
    </row>
    <row r="203" spans="1:31" ht="23.25" customHeight="1">
      <c r="A203" s="208"/>
      <c r="N203" s="208"/>
      <c r="O203" s="208"/>
      <c r="P203" s="208"/>
      <c r="Q203" s="208"/>
      <c r="R203" s="208"/>
      <c r="S203" s="208"/>
      <c r="T203" s="208"/>
      <c r="U203" s="208"/>
      <c r="V203" s="208"/>
      <c r="W203" s="208"/>
      <c r="X203" s="208"/>
      <c r="Y203" s="208"/>
      <c r="Z203" s="208"/>
      <c r="AA203" s="208"/>
      <c r="AB203" s="208"/>
      <c r="AC203" s="208"/>
      <c r="AD203" s="208"/>
      <c r="AE203" s="208"/>
    </row>
  </sheetData>
  <mergeCells count="5">
    <mergeCell ref="B2:M2"/>
    <mergeCell ref="B3:M3"/>
    <mergeCell ref="B4:H4"/>
    <mergeCell ref="I4:M4"/>
    <mergeCell ref="D5:L5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Data Record(50)</vt:lpstr>
      <vt:lpstr>Data Record(100)</vt:lpstr>
      <vt:lpstr>Data Record(150)</vt:lpstr>
      <vt:lpstr>Data Record(200)</vt:lpstr>
      <vt:lpstr>Certificate</vt:lpstr>
      <vt:lpstr>Report</vt:lpstr>
      <vt:lpstr>Result</vt:lpstr>
      <vt:lpstr>Uncertainty Budget 0 to 200 C</vt:lpstr>
      <vt:lpstr>Uncert of STD</vt:lpstr>
      <vt:lpstr>Certificate!Print_Area</vt:lpstr>
      <vt:lpstr>'Data Record(100)'!Print_Area</vt:lpstr>
      <vt:lpstr>'Data Record(150)'!Print_Area</vt:lpstr>
      <vt:lpstr>'Data Record(200)'!Print_Area</vt:lpstr>
      <vt:lpstr>'Data Record(50)'!Print_Area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2016-07-12T14:10:42Z</cp:lastPrinted>
  <dcterms:created xsi:type="dcterms:W3CDTF">2016-01-09T06:00:07Z</dcterms:created>
  <dcterms:modified xsi:type="dcterms:W3CDTF">2017-09-24T07:04:06Z</dcterms:modified>
</cp:coreProperties>
</file>