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3_Temperature\"/>
    </mc:Choice>
  </mc:AlternateContent>
  <bookViews>
    <workbookView xWindow="240" yWindow="255" windowWidth="20115" windowHeight="7815"/>
  </bookViews>
  <sheets>
    <sheet name="Data" sheetId="7" r:id="rId1"/>
    <sheet name="Certificate" sheetId="8" r:id="rId2"/>
    <sheet name="Report" sheetId="5" r:id="rId3"/>
    <sheet name="Result" sheetId="6" r:id="rId4"/>
    <sheet name="Uncertainty Budget(-40 to 650)" sheetId="1" r:id="rId5"/>
    <sheet name="Cert of STD" sheetId="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AAA">[1]Eq.List!$A$2:$I$188</definedName>
    <definedName name="ACCTORQUE">[2]Torque!$A$16:$J$19</definedName>
    <definedName name="ASSET" localSheetId="1">[3]E4402B!#REF!</definedName>
    <definedName name="ASSET" localSheetId="3">[3]E4402B!#REF!</definedName>
    <definedName name="ASSET">[3]E4402B!#REF!</definedName>
    <definedName name="BBB">[4]Eq.List!$A$2:$H$210</definedName>
    <definedName name="bfbdd" localSheetId="3">#REF!</definedName>
    <definedName name="bfbdd">#REF!</definedName>
    <definedName name="calibration_by">[5]MAR05!$BH$39:$BH$43</definedName>
    <definedName name="CAP" localSheetId="1">[3]E4402B!#REF!</definedName>
    <definedName name="CAP" localSheetId="3">[3]E4402B!#REF!</definedName>
    <definedName name="CAP">[3]E4402B!#REF!</definedName>
    <definedName name="CCC">[6]Eq.List!$A$2:$H$210</definedName>
    <definedName name="Cet.no" localSheetId="1">'[7]Cert.'!#REF!</definedName>
    <definedName name="Cet.no" localSheetId="3">'[7]Cert.'!#REF!</definedName>
    <definedName name="Cet.no">'[7]Cert.'!#REF!</definedName>
    <definedName name="da" localSheetId="3">#REF!</definedName>
    <definedName name="da">#REF!</definedName>
    <definedName name="data" localSheetId="3">#REF!</definedName>
    <definedName name="data">#REF!</definedName>
    <definedName name="data1" localSheetId="3">#REF!</definedName>
    <definedName name="data1">#REF!</definedName>
    <definedName name="DATE" localSheetId="1">[3]E4402B!#REF!</definedName>
    <definedName name="DATE" localSheetId="3">[3]E4402B!#REF!</definedName>
    <definedName name="DATE">[3]E4402B!#REF!</definedName>
    <definedName name="DDD" localSheetId="3">#REF!</definedName>
    <definedName name="DDD">#REF!</definedName>
    <definedName name="DDDE">[8]Equip.List!$A$2:$I$188</definedName>
    <definedName name="dsvg" localSheetId="3">#REF!</definedName>
    <definedName name="dsvg">#REF!</definedName>
    <definedName name="dttaff" localSheetId="3">#REF!</definedName>
    <definedName name="dttaff">#REF!</definedName>
    <definedName name="efrfg" localSheetId="3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 localSheetId="3">#REF!</definedName>
    <definedName name="fkop">#REF!</definedName>
    <definedName name="GGG" localSheetId="3">#REF!</definedName>
    <definedName name="GGG">#REF!</definedName>
    <definedName name="hgjky8uoytjgkjhlili" localSheetId="3">#REF!</definedName>
    <definedName name="hgjky8uoytjgkjhlili">#REF!</definedName>
    <definedName name="HHH">[13]Eq.List!$A$2:$H$210</definedName>
    <definedName name="HHJ" localSheetId="3">#REF!</definedName>
    <definedName name="HHJ">#REF!</definedName>
    <definedName name="HHN" localSheetId="3">#REF!</definedName>
    <definedName name="HHN">#REF!</definedName>
    <definedName name="JOB" localSheetId="1">[3]E4402B!#REF!</definedName>
    <definedName name="JOB" localSheetId="3">[3]E4402B!#REF!</definedName>
    <definedName name="JOB">[3]E4402B!#REF!</definedName>
    <definedName name="kds" localSheetId="3">#REF!</definedName>
    <definedName name="kds">#REF!</definedName>
    <definedName name="KKKM" localSheetId="3">#REF!</definedName>
    <definedName name="KKKM">#REF!</definedName>
    <definedName name="LCR" localSheetId="1">[14]Eq.List!$A$2:$H$211</definedName>
    <definedName name="LCR">[14]Eq.List!$A$2:$H$211</definedName>
    <definedName name="LIST" localSheetId="3">#REF!</definedName>
    <definedName name="LIST">#REF!</definedName>
    <definedName name="list.temp" localSheetId="3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 localSheetId="3">#REF!</definedName>
    <definedName name="listunit">#REF!</definedName>
    <definedName name="LLCCRR" localSheetId="3">#REF!</definedName>
    <definedName name="LLCCRR">#REF!</definedName>
    <definedName name="lmcblfgmop" localSheetId="3">#REF!</definedName>
    <definedName name="lmcblfgmop">#REF!</definedName>
    <definedName name="lookuparea" localSheetId="3">#REF!</definedName>
    <definedName name="lookuparea">#REF!</definedName>
    <definedName name="Mass" localSheetId="3">#REF!</definedName>
    <definedName name="Mass">#REF!</definedName>
    <definedName name="Mclass" localSheetId="3">#REF!</definedName>
    <definedName name="Mclass">#REF!</definedName>
    <definedName name="MFG" localSheetId="1">[3]E4402B!#REF!</definedName>
    <definedName name="MFG" localSheetId="3">[3]E4402B!#REF!</definedName>
    <definedName name="MFG">[3]E4402B!#REF!</definedName>
    <definedName name="NNN" localSheetId="3">#REF!</definedName>
    <definedName name="NNN">#REF!</definedName>
    <definedName name="OOO" localSheetId="3">#REF!</definedName>
    <definedName name="OOO">#REF!</definedName>
    <definedName name="op" localSheetId="3">#REF!</definedName>
    <definedName name="op">#REF!</definedName>
    <definedName name="optic" localSheetId="3">#REF!</definedName>
    <definedName name="optic">#REF!</definedName>
    <definedName name="opticstandard" localSheetId="3">#REF!</definedName>
    <definedName name="opticstandard">#REF!</definedName>
    <definedName name="opticstd" localSheetId="3">#REF!</definedName>
    <definedName name="opticstd">#REF!</definedName>
    <definedName name="PartName">[15]Onsite!$C$5:$C$7</definedName>
    <definedName name="Pinij" localSheetId="3">#REF!</definedName>
    <definedName name="Pinij">#REF!</definedName>
    <definedName name="Plate" localSheetId="3">#REF!</definedName>
    <definedName name="Plate">#REF!</definedName>
    <definedName name="post" localSheetId="3">[16]CERT!#REF!</definedName>
    <definedName name="post">[16]CERT!#REF!</definedName>
    <definedName name="PPPL" localSheetId="1">[17]Eq.List!$A$2:$H$216</definedName>
    <definedName name="PPPL">[17]Eq.List!$A$2:$H$216</definedName>
    <definedName name="_xlnm.Print_Area" localSheetId="1">Certificate!$A$1:$AD$39</definedName>
    <definedName name="_xlnm.Print_Area" localSheetId="0">Data!$A$1:$AH$51</definedName>
    <definedName name="_xlnm.Print_Area" localSheetId="2">Report!$A$1:$V$20</definedName>
    <definedName name="_xlnm.Print_Area" localSheetId="3">Result!$A$1:$Y$32</definedName>
    <definedName name="pui" localSheetId="3">#REF!</definedName>
    <definedName name="pui">#REF!</definedName>
    <definedName name="QWE">[18]Eq.List!$A$2:$H$210</definedName>
    <definedName name="sfrg" localSheetId="3">#REF!</definedName>
    <definedName name="sfrg">#REF!</definedName>
    <definedName name="SM_99014" localSheetId="3">#REF!</definedName>
    <definedName name="SM_99014">#REF!</definedName>
    <definedName name="SN" localSheetId="1">[3]E4402B!#REF!</definedName>
    <definedName name="SN" localSheetId="3">[3]E4402B!#REF!</definedName>
    <definedName name="SN">[3]E4402B!#REF!</definedName>
    <definedName name="standard">[10]Equip.List!$A$2:$A$182</definedName>
    <definedName name="std">[19]Equip.List!$A$2:$H$188</definedName>
    <definedName name="std.">[20]Equip.List!$A$2:$A$184</definedName>
    <definedName name="std.list" localSheetId="3">#REF!</definedName>
    <definedName name="std.list">#REF!</definedName>
    <definedName name="STD.TABLE">[12]Sheet2!$A$2:$H$182</definedName>
    <definedName name="std_list" localSheetId="3">#REF!</definedName>
    <definedName name="std_list">#REF!</definedName>
    <definedName name="stds" localSheetId="3">#REF!</definedName>
    <definedName name="stds">#REF!</definedName>
    <definedName name="uilfykukf" localSheetId="3">#REF!</definedName>
    <definedName name="uilfykukf">#REF!</definedName>
    <definedName name="UIO">[21]Eq.List!$A$2:$H$210</definedName>
    <definedName name="unit" localSheetId="3">#REF!</definedName>
    <definedName name="unit">#REF!</definedName>
    <definedName name="UUU" localSheetId="3">#REF!</definedName>
    <definedName name="UUU">#REF!</definedName>
    <definedName name="vbtb" localSheetId="3">#REF!</definedName>
    <definedName name="vbtb">#REF!</definedName>
    <definedName name="vjsoj" localSheetId="1">'[7]Cert.'!#REF!</definedName>
    <definedName name="vjsoj" localSheetId="3">'[7]Cert.'!#REF!</definedName>
    <definedName name="vjsoj">'[7]Cert.'!#REF!</definedName>
    <definedName name="XXX" localSheetId="3">#REF!</definedName>
    <definedName name="XXX">#REF!</definedName>
    <definedName name="ZXC" localSheetId="3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R11" i="6" l="1"/>
  <c r="T8" i="1"/>
  <c r="T9" i="1"/>
  <c r="T10" i="1"/>
  <c r="T11" i="1"/>
  <c r="T7" i="1"/>
  <c r="S8" i="1"/>
  <c r="S9" i="1"/>
  <c r="S10" i="1"/>
  <c r="S11" i="1"/>
  <c r="S7" i="1"/>
  <c r="AF24" i="7" l="1"/>
  <c r="AF28" i="7"/>
  <c r="AF32" i="7"/>
  <c r="AF36" i="7"/>
  <c r="AF40" i="7"/>
  <c r="AF44" i="7"/>
  <c r="AF20" i="7"/>
  <c r="AC24" i="7"/>
  <c r="AC28" i="7"/>
  <c r="AC32" i="7"/>
  <c r="AC36" i="7"/>
  <c r="AC40" i="7"/>
  <c r="AC44" i="7"/>
  <c r="AC20" i="7"/>
  <c r="W20" i="7"/>
  <c r="E16" i="6" l="1"/>
  <c r="J8" i="8"/>
  <c r="J7" i="8"/>
  <c r="N40" i="7"/>
  <c r="Q40" i="7"/>
  <c r="N41" i="7"/>
  <c r="Q41" i="7"/>
  <c r="N42" i="7"/>
  <c r="Q42" i="7"/>
  <c r="N43" i="7"/>
  <c r="Q43" i="7"/>
  <c r="N21" i="7"/>
  <c r="Q21" i="7"/>
  <c r="N22" i="7"/>
  <c r="Q22" i="7"/>
  <c r="N23" i="7"/>
  <c r="Q23" i="7"/>
  <c r="N24" i="7"/>
  <c r="Q24" i="7"/>
  <c r="N25" i="7"/>
  <c r="Q25" i="7"/>
  <c r="N26" i="7"/>
  <c r="Q26" i="7"/>
  <c r="N27" i="7"/>
  <c r="Q27" i="7"/>
  <c r="N28" i="7"/>
  <c r="Q28" i="7"/>
  <c r="N29" i="7"/>
  <c r="Q29" i="7"/>
  <c r="N30" i="7"/>
  <c r="Q30" i="7"/>
  <c r="N31" i="7"/>
  <c r="Q31" i="7"/>
  <c r="N32" i="7"/>
  <c r="Q32" i="7"/>
  <c r="N33" i="7"/>
  <c r="Q33" i="7"/>
  <c r="N34" i="7"/>
  <c r="Q34" i="7"/>
  <c r="N35" i="7"/>
  <c r="Q35" i="7"/>
  <c r="N36" i="7"/>
  <c r="Q36" i="7"/>
  <c r="N37" i="7"/>
  <c r="Q37" i="7"/>
  <c r="N38" i="7"/>
  <c r="Q38" i="7"/>
  <c r="N39" i="7"/>
  <c r="Q39" i="7"/>
  <c r="N44" i="7"/>
  <c r="Q44" i="7"/>
  <c r="N45" i="7"/>
  <c r="Q45" i="7"/>
  <c r="N46" i="7"/>
  <c r="Q46" i="7"/>
  <c r="N47" i="7"/>
  <c r="Q47" i="7"/>
  <c r="N20" i="7"/>
  <c r="Q20" i="7"/>
  <c r="E15" i="6"/>
  <c r="W40" i="7" l="1"/>
  <c r="L16" i="6" s="1"/>
  <c r="T40" i="7"/>
  <c r="I16" i="6" s="1"/>
  <c r="T36" i="7"/>
  <c r="I15" i="6" s="1"/>
  <c r="W36" i="7"/>
  <c r="L15" i="6" s="1"/>
  <c r="C11" i="1"/>
  <c r="O16" i="6" l="1"/>
  <c r="Z40" i="7"/>
  <c r="O15" i="6"/>
  <c r="Z36" i="7"/>
  <c r="K8" i="1"/>
  <c r="I8" i="1"/>
  <c r="E11" i="1"/>
  <c r="E10" i="1"/>
  <c r="C10" i="1"/>
  <c r="C9" i="1"/>
  <c r="C8" i="1"/>
  <c r="C7" i="1"/>
  <c r="B11" i="1"/>
  <c r="B10" i="1"/>
  <c r="B9" i="1"/>
  <c r="B8" i="1"/>
  <c r="B7" i="1"/>
  <c r="F50" i="7" l="1"/>
  <c r="H38" i="8"/>
  <c r="AA20" i="8" l="1"/>
  <c r="H36" i="8" s="1"/>
  <c r="AA19" i="8"/>
  <c r="J16" i="8"/>
  <c r="J15" i="8"/>
  <c r="J14" i="8"/>
  <c r="J13" i="8"/>
  <c r="J12" i="8"/>
  <c r="J5" i="8"/>
  <c r="H5" i="5" s="1"/>
  <c r="H5" i="6" s="1"/>
  <c r="V38" i="8"/>
  <c r="AA21" i="8" l="1"/>
  <c r="G7" i="1"/>
  <c r="G8" i="1" s="1"/>
  <c r="E17" i="6"/>
  <c r="E14" i="6"/>
  <c r="E13" i="6"/>
  <c r="E12" i="6"/>
  <c r="E11" i="6"/>
  <c r="O11" i="1"/>
  <c r="M11" i="1"/>
  <c r="O10" i="1"/>
  <c r="M10" i="1"/>
  <c r="M9" i="1"/>
  <c r="O9" i="1"/>
  <c r="O8" i="1"/>
  <c r="M8" i="1"/>
  <c r="O7" i="1"/>
  <c r="M7" i="1"/>
  <c r="W44" i="7"/>
  <c r="L17" i="6" s="1"/>
  <c r="T44" i="7"/>
  <c r="I17" i="6" s="1"/>
  <c r="W32" i="7"/>
  <c r="L14" i="6" s="1"/>
  <c r="T32" i="7"/>
  <c r="I14" i="6" s="1"/>
  <c r="W28" i="7"/>
  <c r="L13" i="6" s="1"/>
  <c r="T28" i="7"/>
  <c r="I13" i="6" s="1"/>
  <c r="W24" i="7"/>
  <c r="L12" i="6" s="1"/>
  <c r="T24" i="7"/>
  <c r="I12" i="6" s="1"/>
  <c r="L11" i="6"/>
  <c r="T20" i="7"/>
  <c r="I11" i="6" s="1"/>
  <c r="H8" i="6"/>
  <c r="K7" i="6"/>
  <c r="O12" i="6" l="1"/>
  <c r="O14" i="6"/>
  <c r="O11" i="6"/>
  <c r="O17" i="6"/>
  <c r="O13" i="6"/>
  <c r="Z24" i="7"/>
  <c r="Z28" i="7"/>
  <c r="Z44" i="7"/>
  <c r="Z20" i="7"/>
  <c r="Z32" i="7"/>
  <c r="N11" i="1" l="1"/>
  <c r="N10" i="1"/>
  <c r="N9" i="1"/>
  <c r="N8" i="1"/>
  <c r="N7" i="1"/>
  <c r="L7" i="1" l="1"/>
  <c r="J7" i="1"/>
  <c r="I9" i="1" l="1"/>
  <c r="J8" i="1"/>
  <c r="K9" i="1"/>
  <c r="L8" i="1"/>
  <c r="K10" i="1" l="1"/>
  <c r="L9" i="1"/>
  <c r="I10" i="1"/>
  <c r="J9" i="1"/>
  <c r="D11" i="1"/>
  <c r="F11" i="1"/>
  <c r="I11" i="1" l="1"/>
  <c r="J10" i="1"/>
  <c r="K11" i="1"/>
  <c r="L10" i="1"/>
  <c r="H7" i="1"/>
  <c r="L11" i="1" l="1"/>
  <c r="J11" i="1"/>
  <c r="P11" i="1" l="1"/>
  <c r="R11" i="1" l="1"/>
  <c r="D9" i="1" l="1"/>
  <c r="E9" i="1"/>
  <c r="F9" i="1" s="1"/>
  <c r="P9" i="1"/>
  <c r="D10" i="1"/>
  <c r="F10" i="1"/>
  <c r="P10" i="1"/>
  <c r="R10" i="1" l="1"/>
  <c r="R9" i="1"/>
  <c r="P8" i="1"/>
  <c r="E8" i="1"/>
  <c r="F8" i="1" s="1"/>
  <c r="D8" i="1"/>
  <c r="P7" i="1"/>
  <c r="E7" i="1"/>
  <c r="F7" i="1" s="1"/>
  <c r="D7" i="1"/>
  <c r="Q7" i="1" l="1"/>
  <c r="R7" i="1"/>
  <c r="R8" i="1"/>
  <c r="U7" i="1" l="1"/>
  <c r="H8" i="1" l="1"/>
  <c r="Q8" i="1" s="1"/>
  <c r="G9" i="1"/>
  <c r="U8" i="1" l="1"/>
  <c r="R12" i="6" s="1"/>
  <c r="H9" i="1"/>
  <c r="Q9" i="1" s="1"/>
  <c r="G10" i="1"/>
  <c r="G11" i="1" s="1"/>
  <c r="H11" i="1" l="1"/>
  <c r="Q11" i="1" s="1"/>
  <c r="U9" i="1"/>
  <c r="R13" i="6" s="1"/>
  <c r="H10" i="1"/>
  <c r="Q10" i="1" s="1"/>
  <c r="U11" i="1" l="1"/>
  <c r="R16" i="6" s="1"/>
  <c r="U10" i="1"/>
  <c r="R14" i="6" s="1"/>
  <c r="R17" i="6" l="1"/>
  <c r="R15" i="6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>Certificate of Calubration
Digithermometer with PRT senror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>ค่าความละเอียดในการอ่านของ STD = 0.001 C</t>
        </r>
      </text>
    </comment>
    <comment ref="G5" authorId="0" shapeId="0">
      <text>
        <r>
          <rPr>
            <sz val="9"/>
            <color indexed="81"/>
            <rFont val="Tahoma"/>
            <family val="2"/>
          </rPr>
          <t xml:space="preserve">ค่าความละเอียดในการอ่านของ UUC 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N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C8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F8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J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<sst xmlns="http://schemas.openxmlformats.org/spreadsheetml/2006/main" count="249" uniqueCount="153">
  <si>
    <r>
      <t xml:space="preserve">Unit: </t>
    </r>
    <r>
      <rPr>
        <b/>
        <sz val="9"/>
        <rFont val="Calibri"/>
        <family val="2"/>
      </rPr>
      <t>°C</t>
    </r>
  </si>
  <si>
    <t>Nominal Value</t>
  </si>
  <si>
    <t>Uncertainty of  STD</t>
  </si>
  <si>
    <t>Resolution of STD</t>
  </si>
  <si>
    <t>Resolution of UUC</t>
  </si>
  <si>
    <t>Repeatability UUC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</si>
  <si>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</si>
  <si>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</si>
  <si>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</si>
  <si>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</si>
  <si>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r>
      <t>U</t>
    </r>
    <r>
      <rPr>
        <b/>
        <vertAlign val="subscript"/>
        <sz val="12"/>
        <color rgb="FF0070C0"/>
        <rFont val="Cordia New"/>
        <family val="2"/>
      </rPr>
      <t>95</t>
    </r>
    <r>
      <rPr>
        <b/>
        <strike/>
        <vertAlign val="subscript"/>
        <sz val="12"/>
        <color rgb="FF0070C0"/>
        <rFont val="Cordia New"/>
        <family val="2"/>
      </rPr>
      <t>%</t>
    </r>
  </si>
  <si>
    <t>Digital Thermometer 
with TC PRT</t>
  </si>
  <si>
    <t>°C</t>
  </si>
  <si>
    <t>Value</t>
  </si>
  <si>
    <t>SP-ST-002</t>
  </si>
  <si>
    <t>Due Date</t>
  </si>
  <si>
    <t>Point</t>
  </si>
  <si>
    <t>Uncert</t>
  </si>
  <si>
    <t>CH 1</t>
  </si>
  <si>
    <t>CH 2</t>
  </si>
  <si>
    <r>
      <rPr>
        <sz val="16"/>
        <rFont val="Calibri"/>
        <family val="2"/>
      </rPr>
      <t>°</t>
    </r>
    <r>
      <rPr>
        <sz val="16"/>
        <rFont val="Angsana New"/>
        <family val="1"/>
      </rPr>
      <t>C</t>
    </r>
  </si>
  <si>
    <t xml:space="preserve"> </t>
  </si>
  <si>
    <t>STD</t>
  </si>
  <si>
    <t>UUC</t>
  </si>
  <si>
    <t>Calibrated By :</t>
  </si>
  <si>
    <t>Ms. Arunkamon Raramanus</t>
  </si>
  <si>
    <t>SP METROLOGY SYSTEM THAILAND</t>
  </si>
  <si>
    <t>Repeatability</t>
  </si>
  <si>
    <t>Digital Thermometer 
with TC SRT</t>
  </si>
  <si>
    <t>SP-ST-003</t>
  </si>
  <si>
    <r>
      <t>Uncertainty Budget Infrared Thermometer (-40 to 650</t>
    </r>
    <r>
      <rPr>
        <b/>
        <sz val="18"/>
        <rFont val="Calibri"/>
        <family val="2"/>
      </rPr>
      <t>°</t>
    </r>
    <r>
      <rPr>
        <b/>
        <sz val="18"/>
        <rFont val="Arial"/>
        <family val="2"/>
      </rPr>
      <t>C)</t>
    </r>
  </si>
  <si>
    <t>Error</t>
  </si>
  <si>
    <t>Distance</t>
  </si>
  <si>
    <t>Uniform</t>
  </si>
  <si>
    <t>Repeatability STD</t>
  </si>
  <si>
    <t xml:space="preserve">Nominal </t>
  </si>
  <si>
    <t>Actual Value</t>
  </si>
  <si>
    <t>Average
STD</t>
  </si>
  <si>
    <t>Average
UUC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</si>
  <si>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</si>
  <si>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</si>
  <si>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</si>
  <si>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</si>
  <si>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</si>
  <si>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</si>
  <si>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</si>
  <si>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</si>
  <si>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</si>
  <si>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</si>
  <si>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</si>
  <si>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</si>
  <si>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</si>
  <si>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</si>
  <si>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</si>
  <si>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</si>
  <si>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</si>
  <si>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</si>
  <si>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Mr.Sombut Srikampa</t>
  </si>
  <si>
    <t>Mr. Natthaphol Boonmee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</si>
  <si>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</si>
  <si>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</si>
  <si>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</si>
  <si>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</si>
  <si>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>Due. Date</t>
  </si>
  <si>
    <t>GT11/3850-40-392</t>
  </si>
  <si>
    <t>PSL T 572/58</t>
  </si>
  <si>
    <t>Traceability</t>
  </si>
  <si>
    <t>This certification is traceable to the International System of Unit maintained at :</t>
  </si>
  <si>
    <t>-National Institute of Metrology (Thailand) (NIMT)</t>
  </si>
  <si>
    <t>-Thailand Institute of Scientific And Technological Research (TISTR)</t>
  </si>
  <si>
    <t>Result of Calibration</t>
  </si>
  <si>
    <t>Certificate No. :</t>
  </si>
  <si>
    <r>
      <t>Page :</t>
    </r>
    <r>
      <rPr>
        <sz val="10"/>
        <rFont val="Gulim"/>
        <family val="2"/>
      </rPr>
      <t xml:space="preserve"> 3 of 3</t>
    </r>
  </si>
  <si>
    <r>
      <rPr>
        <sz val="12"/>
        <rFont val="Calibri"/>
        <family val="2"/>
      </rPr>
      <t>°</t>
    </r>
    <r>
      <rPr>
        <sz val="10"/>
        <rFont val="Gulim"/>
        <family val="2"/>
      </rPr>
      <t>C</t>
    </r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</si>
  <si>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</si>
  <si>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</si>
  <si>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</si>
  <si>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t>- End of Certificate -</t>
  </si>
  <si>
    <t>Distance measurement from target :</t>
  </si>
  <si>
    <t>Emissivity Setting ( ε )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</si>
  <si>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</si>
  <si>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</si>
  <si>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</si>
  <si>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</si>
  <si>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</si>
  <si>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</si>
  <si>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t>%RH</t>
  </si>
  <si>
    <t>Location</t>
  </si>
  <si>
    <t>In Lab</t>
  </si>
  <si>
    <t>On Site</t>
  </si>
  <si>
    <t>Customer Name :</t>
  </si>
  <si>
    <t>SP</t>
  </si>
  <si>
    <t>Equipment Name :</t>
  </si>
  <si>
    <t>Manufacturer :</t>
  </si>
  <si>
    <t>Model :</t>
  </si>
  <si>
    <t>Serial No. :</t>
  </si>
  <si>
    <t>ID No :</t>
  </si>
  <si>
    <t>Range :</t>
  </si>
  <si>
    <t>to</t>
  </si>
  <si>
    <t>Resolution :</t>
  </si>
  <si>
    <t>Overall Inspection</t>
  </si>
  <si>
    <t>Good</t>
  </si>
  <si>
    <t>Not Good</t>
  </si>
  <si>
    <t>Referance Standard :</t>
  </si>
  <si>
    <t>Due Date :</t>
  </si>
  <si>
    <t>mm</t>
  </si>
  <si>
    <t>Number 
of
Measure</t>
  </si>
  <si>
    <t>1st</t>
  </si>
  <si>
    <t>2nd</t>
  </si>
  <si>
    <t>3rd</t>
  </si>
  <si>
    <t>4th</t>
  </si>
  <si>
    <t>Infared Thermometer</t>
  </si>
  <si>
    <t>Fliker</t>
  </si>
  <si>
    <t>F665</t>
  </si>
  <si>
    <t>FF11</t>
  </si>
  <si>
    <t>IR 432</t>
  </si>
  <si>
    <t>SPR16010012</t>
  </si>
  <si>
    <t>TC 15/0326</t>
  </si>
  <si>
    <t>Infrared Thermometer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</si>
  <si>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</si>
  <si>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</si>
  <si>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</si>
  <si>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</si>
  <si>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50% ± 15 %</t>
  </si>
  <si>
    <t>Reference Standards</t>
  </si>
  <si>
    <t>Serial No.</t>
  </si>
  <si>
    <t>Certificate No.</t>
  </si>
  <si>
    <t xml:space="preserve">Digital Thermometer </t>
  </si>
  <si>
    <t>with PRT Sensor</t>
  </si>
  <si>
    <t>34970A</t>
  </si>
  <si>
    <t>MY44010293</t>
  </si>
  <si>
    <t>with SRT Sensor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</si>
  <si>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</si>
  <si>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</si>
  <si>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</si>
  <si>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</si>
  <si>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Calibration Procedure</t>
  </si>
  <si>
    <t xml:space="preserve">Date of Issue </t>
  </si>
  <si>
    <t xml:space="preserve">Calibrated by </t>
  </si>
  <si>
    <t>SP-CPT-04-12</t>
  </si>
  <si>
    <t>Unit :</t>
  </si>
  <si>
    <t>08000098 / 100288</t>
  </si>
  <si>
    <t>Temperature Setting</t>
  </si>
  <si>
    <t>Standard 
Reading</t>
  </si>
  <si>
    <t>UUC 
Reading</t>
  </si>
  <si>
    <t>Uncertainty 
(±)</t>
  </si>
  <si>
    <t>5th</t>
  </si>
  <si>
    <t>6th</t>
  </si>
  <si>
    <t>7th</t>
  </si>
  <si>
    <t>8th</t>
  </si>
  <si>
    <t>Mr. Nirut Loha</t>
  </si>
  <si>
    <t>Calibration Procedure :</t>
  </si>
  <si>
    <r>
      <rPr>
        <vertAlign val="superscript"/>
        <sz val="11"/>
        <color indexed="8"/>
        <rFont val="Calibri"/>
        <family val="2"/>
        <scheme val="minor"/>
      </rPr>
      <t>o</t>
    </r>
    <r>
      <rPr>
        <sz val="11"/>
        <color indexed="8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</si>
</sst>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"/>
    <numFmt numFmtId="169" formatCode="0.00000"/>
    <numFmt numFmtId="170" formatCode="0.0000"/>
    <numFmt numFmtId="171" formatCode="0.0E+00"/>
    <numFmt numFmtId="172" formatCode="[$-409]dd\-mmm\-yy;@"/>
    <numFmt numFmtId="173" formatCode="[$-409]d\-mmm\-yyyy;@"/>
    <numFmt numFmtId="174" formatCode="0.0"/>
    <numFmt numFmtId="175" formatCode="[$-809]dd\ mmmm\ yyyy;@"/>
    <numFmt numFmtId="176" formatCode="dd\ mmmm\ yyyy"/>
    <numFmt numFmtId="177" formatCode="[$-1010409]d\ mmmm\ yyyy;@"/>
    <numFmt numFmtId="178" formatCode="B1d\-mmm\-yy"/>
    <numFmt numFmtId="179" formatCode="_-[$€]* #,##0.00_-;\-[$€]* #,##0.00_-;_-[$€]* &quot;-&quot;??_-;_-@_-"/>
    <numFmt numFmtId="180" formatCode="[$-409]d\-mmm\-yy;@"/>
  </numFmts>
  <fonts count="95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name val="Gulim"/>
      <family val="2"/>
    </font>
    <font>
      <b/>
      <sz val="24"/>
      <name val="Arial"/>
      <family val="2"/>
    </font>
    <font>
      <sz val="9"/>
      <color indexed="10"/>
      <name val="Arial"/>
      <family val="2"/>
    </font>
    <font>
      <sz val="6"/>
      <name val="Arial"/>
      <family val="2"/>
    </font>
    <font>
      <b/>
      <sz val="9"/>
      <name val="Calibri"/>
      <family val="2"/>
    </font>
    <font>
      <sz val="10"/>
      <name val="Cordia New"/>
      <family val="2"/>
    </font>
    <font>
      <sz val="12"/>
      <name val="Cordia New"/>
      <family val="2"/>
    </font>
    <font>
      <vertAlign val="subscript"/>
      <sz val="12"/>
      <name val="Cordia New"/>
      <family val="2"/>
    </font>
    <font>
      <b/>
      <sz val="12"/>
      <color rgb="FF0070C0"/>
      <name val="Cordia New"/>
      <family val="2"/>
    </font>
    <font>
      <b/>
      <vertAlign val="subscript"/>
      <sz val="12"/>
      <color rgb="FF0070C0"/>
      <name val="Cordia New"/>
      <family val="2"/>
    </font>
    <font>
      <b/>
      <strike/>
      <vertAlign val="subscript"/>
      <sz val="12"/>
      <color rgb="FF0070C0"/>
      <name val="Cordia New"/>
      <family val="2"/>
    </font>
    <font>
      <b/>
      <sz val="16"/>
      <name val="Angsana New"/>
      <family val="1"/>
    </font>
    <font>
      <sz val="8"/>
      <name val="Arial"/>
      <family val="2"/>
    </font>
    <font>
      <sz val="12"/>
      <name val="Calibri"/>
      <family val="2"/>
    </font>
    <font>
      <b/>
      <sz val="18"/>
      <color rgb="FF002060"/>
      <name val="Angsana New"/>
      <family val="1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8"/>
      <name val="Angsana New"/>
      <family val="1"/>
    </font>
    <font>
      <b/>
      <sz val="18"/>
      <color rgb="FFFF0000"/>
      <name val="Angsana New"/>
      <family val="1"/>
    </font>
    <font>
      <b/>
      <sz val="14"/>
      <name val="Angsana New"/>
      <family val="1"/>
    </font>
    <font>
      <b/>
      <sz val="18"/>
      <name val="Angsana New"/>
      <family val="1"/>
    </font>
    <font>
      <sz val="14"/>
      <name val="Angsana New"/>
      <family val="1"/>
    </font>
    <font>
      <sz val="16"/>
      <name val="Angsana New"/>
      <family val="1"/>
    </font>
    <font>
      <sz val="16"/>
      <name val="Calibri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4"/>
      <color theme="1"/>
      <name val="Calibri"/>
      <family val="2"/>
      <scheme val="minor"/>
    </font>
    <font>
      <b/>
      <sz val="18"/>
      <name val="Arial"/>
      <family val="2"/>
    </font>
    <font>
      <b/>
      <sz val="12"/>
      <name val="Cordia New"/>
      <family val="2"/>
    </font>
    <font>
      <b/>
      <sz val="18"/>
      <name val="Calibri"/>
      <family val="2"/>
    </font>
    <font>
      <sz val="14"/>
      <color rgb="FFFF0000"/>
      <name val="Angsana New"/>
      <family val="1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0"/>
      <name val="Gulim"/>
      <family val="2"/>
    </font>
    <font>
      <sz val="10"/>
      <color indexed="10"/>
      <name val="Gulim"/>
      <family val="2"/>
    </font>
    <font>
      <b/>
      <sz val="14"/>
      <name val="Cordia New"/>
      <family val="2"/>
    </font>
    <font>
      <b/>
      <sz val="16"/>
      <name val="Cordia New"/>
      <family val="2"/>
    </font>
    <font>
      <b/>
      <sz val="12"/>
      <name val="Gulim"/>
      <family val="2"/>
    </font>
    <font>
      <b/>
      <sz val="11"/>
      <name val="Gulim"/>
      <family val="2"/>
    </font>
    <font>
      <sz val="14"/>
      <color indexed="10"/>
      <name val="Cordia New"/>
      <family val="2"/>
    </font>
    <font>
      <b/>
      <sz val="18"/>
      <name val="Gulim"/>
      <family val="2"/>
    </font>
    <font>
      <b/>
      <sz val="11"/>
      <name val="Gill Sans MT"/>
      <family val="2"/>
    </font>
    <font>
      <u/>
      <sz val="10"/>
      <name val="Gulim"/>
      <family val="2"/>
    </font>
    <font>
      <sz val="11"/>
      <name val="Gill Sans MT"/>
      <family val="2"/>
    </font>
    <font>
      <b/>
      <i/>
      <sz val="10"/>
      <name val="Gulim"/>
      <family val="2"/>
    </font>
    <font>
      <sz val="10"/>
      <name val="CG Times"/>
    </font>
    <font>
      <sz val="10"/>
      <name val="Giulim"/>
    </font>
    <font>
      <sz val="14"/>
      <color rgb="FFFF0000"/>
      <name val="Cordia New"/>
      <family val="2"/>
    </font>
    <font>
      <sz val="9"/>
      <name val="Gulim"/>
      <family val="2"/>
    </font>
    <font>
      <sz val="9"/>
      <color rgb="FF0000CC"/>
      <name val="Arial"/>
      <family val="2"/>
    </font>
    <font>
      <b/>
      <sz val="12"/>
      <name val="Arial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vertAlign val="superscript"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0"/>
      <name val="Cordia New"/>
      <family val="2"/>
    </font>
    <font>
      <sz val="9"/>
      <color theme="1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9"/>
      <name val="Arial"/>
      <family val="2"/>
    </font>
    <font>
      <sz val="14"/>
      <color theme="3" tint="-0.499984740745262"/>
      <name val="Cordia New"/>
      <family val="2"/>
    </font>
    <font>
      <sz val="14"/>
      <name val="Cordia New"/>
      <family val="2"/>
    </font>
    <font>
      <sz val="14"/>
      <color theme="1"/>
      <name val="Calibri"/>
      <family val="2"/>
      <scheme val="minor"/>
    </font>
    <font>
      <sz val="9"/>
      <name val="Gulim"/>
      <family val="2"/>
    </font>
    <font>
      <sz val="16"/>
      <color theme="1"/>
      <name val="Cordia New"/>
      <family val="2"/>
    </font>
    <font>
      <sz val="10"/>
      <name val="Gulim"/>
      <family val="2"/>
    </font>
    <font>
      <sz val="9"/>
      <color theme="4" tint="-0.249977111117893"/>
      <name val="Arial"/>
      <family val="2"/>
    </font>
    <font>
      <b/>
      <sz val="9"/>
      <name val="Arial"/>
      <family val="2"/>
    </font>
    <font>
      <sz val="16"/>
      <name val="Cordia New"/>
      <family val="2"/>
    </font>
    <font>
      <sz val="8"/>
      <name val="Gulim"/>
      <family val="2"/>
    </font>
    <font>
      <sz val="10"/>
      <color theme="4" tint="-0.249977111117893"/>
      <name val="Gulim"/>
      <family val="2"/>
    </font>
    <font>
      <sz val="10"/>
      <color rgb="FF00B050"/>
      <name val="Gulim"/>
      <family val="2"/>
    </font>
    <font>
      <sz val="10"/>
      <color theme="9" tint="-0.249977111117893"/>
      <name val="Gulim"/>
      <family val="2"/>
    </font>
    <font>
      <sz val="10"/>
      <color rgb="FF0070C0"/>
      <name val="Gulim"/>
      <family val="2"/>
    </font>
    <font>
      <sz val="10"/>
      <color theme="8" tint="-0.499984740745262"/>
      <name val="Gulim"/>
      <family val="2"/>
    </font>
    <font>
      <sz val="10"/>
      <color rgb="FFFF0000"/>
      <name val="Gulim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26"/>
      </patternFill>
    </fill>
    <fill>
      <patternFill patternType="solid">
        <fgColor rgb="FFAEF2D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4">
    <xf numFmtId="0" fontId="0" fillId="0" borderId="0"/>
    <xf numFmtId="0" fontId="3" fillId="0" borderId="0"/>
    <xf numFmtId="0" fontId="3" fillId="0" borderId="0"/>
    <xf numFmtId="167" fontId="33" fillId="0" borderId="0" applyFont="0" applyFill="0" applyBorder="0" applyAlignment="0" applyProtection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16" fillId="0" borderId="0" applyNumberFormat="0" applyAlignment="0"/>
    <xf numFmtId="43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38" fontId="16" fillId="2" borderId="0" applyNumberFormat="0" applyBorder="0" applyAlignment="0" applyProtection="0"/>
    <xf numFmtId="0" fontId="64" fillId="0" borderId="15" applyNumberFormat="0" applyAlignment="0" applyProtection="0">
      <alignment horizontal="left" vertical="center"/>
    </xf>
    <xf numFmtId="0" fontId="64" fillId="0" borderId="5">
      <alignment horizontal="left" vertical="center"/>
    </xf>
    <xf numFmtId="10" fontId="16" fillId="2" borderId="1" applyNumberFormat="0" applyBorder="0" applyAlignment="0" applyProtection="0"/>
    <xf numFmtId="0" fontId="3" fillId="0" borderId="0"/>
    <xf numFmtId="0" fontId="3" fillId="0" borderId="0"/>
    <xf numFmtId="0" fontId="34" fillId="0" borderId="0"/>
    <xf numFmtId="0" fontId="3" fillId="0" borderId="0"/>
    <xf numFmtId="0" fontId="33" fillId="15" borderId="16" applyNumberFormat="0" applyFont="0" applyAlignment="0" applyProtection="0"/>
    <xf numFmtId="0" fontId="33" fillId="15" borderId="16" applyNumberFormat="0" applyFont="0" applyAlignment="0" applyProtection="0"/>
    <xf numFmtId="0" fontId="33" fillId="15" borderId="16" applyNumberFormat="0" applyFont="0" applyAlignment="0" applyProtection="0"/>
    <xf numFmtId="0" fontId="33" fillId="15" borderId="16" applyNumberFormat="0" applyFont="0" applyAlignment="0" applyProtection="0"/>
    <xf numFmtId="0" fontId="33" fillId="15" borderId="16" applyNumberFormat="0" applyFont="0" applyAlignment="0" applyProtection="0"/>
    <xf numFmtId="0" fontId="33" fillId="15" borderId="16" applyNumberFormat="0" applyFont="0" applyAlignment="0" applyProtection="0"/>
    <xf numFmtId="0" fontId="33" fillId="15" borderId="16" applyNumberFormat="0" applyFont="0" applyAlignment="0" applyProtection="0"/>
    <xf numFmtId="0" fontId="33" fillId="15" borderId="16" applyNumberFormat="0" applyFont="0" applyAlignment="0" applyProtection="0"/>
    <xf numFmtId="10" fontId="3" fillId="0" borderId="0" applyFont="0" applyFill="0" applyBorder="0" applyAlignment="0" applyProtection="0"/>
    <xf numFmtId="165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33" fillId="0" borderId="0"/>
    <xf numFmtId="167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33" fillId="0" borderId="0"/>
    <xf numFmtId="166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34" fillId="0" borderId="0"/>
  </cellStyleXfs>
  <cellXfs count="56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10" fillId="10" borderId="1" xfId="0" applyNumberFormat="1" applyFont="1" applyFill="1" applyBorder="1" applyAlignment="1">
      <alignment horizontal="center" vertical="center"/>
    </xf>
    <xf numFmtId="168" fontId="10" fillId="10" borderId="1" xfId="0" applyNumberFormat="1" applyFont="1" applyFill="1" applyBorder="1" applyAlignment="1">
      <alignment horizontal="center" vertical="center"/>
    </xf>
    <xf numFmtId="168" fontId="20" fillId="10" borderId="1" xfId="0" applyNumberFormat="1" applyFont="1" applyFill="1" applyBorder="1" applyAlignment="1">
      <alignment horizontal="center" vertical="center"/>
    </xf>
    <xf numFmtId="169" fontId="10" fillId="10" borderId="1" xfId="0" applyNumberFormat="1" applyFont="1" applyFill="1" applyBorder="1" applyAlignment="1">
      <alignment horizontal="center" vertical="center"/>
    </xf>
    <xf numFmtId="170" fontId="10" fillId="10" borderId="1" xfId="0" applyNumberFormat="1" applyFont="1" applyFill="1" applyBorder="1" applyAlignment="1">
      <alignment horizontal="center" vertical="center"/>
    </xf>
    <xf numFmtId="170" fontId="10" fillId="10" borderId="6" xfId="0" applyNumberFormat="1" applyFont="1" applyFill="1" applyBorder="1" applyAlignment="1">
      <alignment horizontal="center" vertical="center"/>
    </xf>
    <xf numFmtId="171" fontId="10" fillId="10" borderId="6" xfId="0" applyNumberFormat="1" applyFont="1" applyFill="1" applyBorder="1" applyAlignment="1">
      <alignment horizontal="center" vertical="center"/>
    </xf>
    <xf numFmtId="173" fontId="23" fillId="11" borderId="7" xfId="2" applyNumberFormat="1" applyFont="1" applyFill="1" applyBorder="1" applyAlignment="1" applyProtection="1">
      <alignment horizontal="center" vertical="center"/>
      <protection locked="0"/>
    </xf>
    <xf numFmtId="173" fontId="23" fillId="11" borderId="4" xfId="2" applyNumberFormat="1" applyFont="1" applyFill="1" applyBorder="1" applyAlignment="1" applyProtection="1">
      <alignment horizontal="center" vertical="center"/>
      <protection locked="0"/>
    </xf>
    <xf numFmtId="1" fontId="10" fillId="10" borderId="1" xfId="0" applyNumberFormat="1" applyFont="1" applyFill="1" applyBorder="1" applyAlignment="1">
      <alignment horizontal="center" vertical="center"/>
    </xf>
    <xf numFmtId="168" fontId="19" fillId="10" borderId="1" xfId="0" applyNumberFormat="1" applyFont="1" applyFill="1" applyBorder="1" applyAlignment="1">
      <alignment horizontal="center" vertical="center"/>
    </xf>
    <xf numFmtId="170" fontId="20" fillId="10" borderId="1" xfId="0" applyNumberFormat="1" applyFont="1" applyFill="1" applyBorder="1" applyAlignment="1">
      <alignment horizontal="center" vertical="center"/>
    </xf>
    <xf numFmtId="173" fontId="23" fillId="11" borderId="9" xfId="2" applyNumberFormat="1" applyFont="1" applyFill="1" applyBorder="1" applyAlignment="1" applyProtection="1">
      <alignment horizontal="center" vertical="center"/>
      <protection locked="0"/>
    </xf>
    <xf numFmtId="169" fontId="25" fillId="0" borderId="2" xfId="1" applyNumberFormat="1" applyFont="1" applyFill="1" applyBorder="1" applyAlignment="1">
      <alignment horizontal="right" vertical="center"/>
    </xf>
    <xf numFmtId="168" fontId="25" fillId="6" borderId="2" xfId="1" applyNumberFormat="1" applyFont="1" applyFill="1" applyBorder="1" applyAlignment="1">
      <alignment horizontal="right" vertical="center"/>
    </xf>
    <xf numFmtId="0" fontId="26" fillId="6" borderId="3" xfId="1" applyFont="1" applyFill="1" applyBorder="1" applyAlignment="1">
      <alignment horizontal="left" vertical="center"/>
    </xf>
    <xf numFmtId="169" fontId="25" fillId="0" borderId="1" xfId="1" applyNumberFormat="1" applyFont="1" applyFill="1" applyBorder="1" applyAlignment="1">
      <alignment horizontal="right" vertical="center"/>
    </xf>
    <xf numFmtId="2" fontId="16" fillId="2" borderId="0" xfId="0" applyNumberFormat="1" applyFont="1" applyFill="1" applyBorder="1" applyAlignment="1">
      <alignment horizontal="center" vertical="center"/>
    </xf>
    <xf numFmtId="0" fontId="25" fillId="0" borderId="1" xfId="1" applyFont="1" applyFill="1" applyBorder="1" applyAlignment="1">
      <alignment horizontal="right" vertical="center"/>
    </xf>
    <xf numFmtId="0" fontId="25" fillId="0" borderId="7" xfId="1" applyFont="1" applyFill="1" applyBorder="1" applyAlignment="1">
      <alignment horizontal="left" vertical="center"/>
    </xf>
    <xf numFmtId="2" fontId="25" fillId="0" borderId="11" xfId="1" applyNumberFormat="1" applyFont="1" applyFill="1" applyBorder="1" applyAlignment="1">
      <alignment horizontal="right" vertical="center"/>
    </xf>
    <xf numFmtId="0" fontId="26" fillId="0" borderId="11" xfId="1" applyFont="1" applyFill="1" applyBorder="1" applyAlignment="1">
      <alignment horizontal="left" vertical="center"/>
    </xf>
    <xf numFmtId="0" fontId="25" fillId="0" borderId="12" xfId="1" applyFont="1" applyFill="1" applyBorder="1" applyAlignment="1">
      <alignment horizontal="left" vertical="center"/>
    </xf>
    <xf numFmtId="2" fontId="25" fillId="0" borderId="0" xfId="1" applyNumberFormat="1" applyFont="1" applyFill="1" applyBorder="1" applyAlignment="1">
      <alignment horizontal="right" vertical="center"/>
    </xf>
    <xf numFmtId="0" fontId="26" fillId="0" borderId="0" xfId="1" applyFont="1" applyFill="1" applyBorder="1" applyAlignment="1">
      <alignment horizontal="left" vertical="center"/>
    </xf>
    <xf numFmtId="0" fontId="26" fillId="0" borderId="0" xfId="1" applyFont="1" applyFill="1" applyBorder="1" applyAlignment="1">
      <alignment horizontal="right" vertical="center"/>
    </xf>
    <xf numFmtId="170" fontId="26" fillId="0" borderId="0" xfId="1" applyNumberFormat="1" applyFont="1" applyFill="1" applyBorder="1" applyAlignment="1">
      <alignment horizontal="right" vertical="center"/>
    </xf>
    <xf numFmtId="168" fontId="1" fillId="1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8" fillId="10" borderId="0" xfId="1" applyFont="1" applyFill="1" applyBorder="1" applyAlignment="1">
      <alignment horizontal="center" vertical="center"/>
    </xf>
    <xf numFmtId="168" fontId="4" fillId="10" borderId="0" xfId="1" applyNumberFormat="1" applyFont="1" applyFill="1" applyBorder="1" applyAlignment="1">
      <alignment horizontal="center" vertical="center"/>
    </xf>
    <xf numFmtId="0" fontId="29" fillId="10" borderId="0" xfId="1" applyFont="1" applyFill="1" applyBorder="1" applyAlignment="1">
      <alignment horizontal="center" vertical="center"/>
    </xf>
    <xf numFmtId="2" fontId="4" fillId="10" borderId="0" xfId="1" applyNumberFormat="1" applyFont="1" applyFill="1" applyBorder="1" applyAlignment="1">
      <alignment horizontal="center" vertical="center"/>
    </xf>
    <xf numFmtId="0" fontId="4" fillId="10" borderId="0" xfId="1" applyFont="1" applyFill="1" applyBorder="1" applyAlignment="1">
      <alignment horizontal="center" vertical="center"/>
    </xf>
    <xf numFmtId="2" fontId="29" fillId="10" borderId="0" xfId="1" applyNumberFormat="1" applyFont="1" applyFill="1" applyBorder="1" applyAlignment="1">
      <alignment horizontal="center" vertical="center"/>
    </xf>
    <xf numFmtId="171" fontId="16" fillId="10" borderId="0" xfId="0" applyNumberFormat="1" applyFont="1" applyFill="1" applyBorder="1" applyAlignment="1">
      <alignment horizontal="center" vertical="center"/>
    </xf>
    <xf numFmtId="2" fontId="16" fillId="10" borderId="0" xfId="0" applyNumberFormat="1" applyFont="1" applyFill="1" applyBorder="1" applyAlignment="1">
      <alignment horizontal="center" vertical="center"/>
    </xf>
    <xf numFmtId="168" fontId="16" fillId="10" borderId="0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2" fontId="1" fillId="10" borderId="0" xfId="0" applyNumberFormat="1" applyFont="1" applyFill="1" applyBorder="1" applyAlignment="1">
      <alignment horizontal="center" vertical="center"/>
    </xf>
    <xf numFmtId="168" fontId="29" fillId="10" borderId="0" xfId="1" applyNumberFormat="1" applyFont="1" applyFill="1" applyBorder="1" applyAlignment="1">
      <alignment horizontal="center" vertical="center"/>
    </xf>
    <xf numFmtId="168" fontId="1" fillId="10" borderId="0" xfId="0" applyNumberFormat="1" applyFont="1" applyFill="1" applyBorder="1" applyAlignment="1">
      <alignment horizontal="center" vertical="center"/>
    </xf>
    <xf numFmtId="168" fontId="30" fillId="10" borderId="0" xfId="0" applyNumberFormat="1" applyFont="1" applyFill="1" applyBorder="1" applyAlignment="1">
      <alignment horizontal="center" vertical="center"/>
    </xf>
    <xf numFmtId="0" fontId="35" fillId="0" borderId="0" xfId="14" applyFont="1" applyFill="1" applyAlignment="1">
      <alignment vertical="center"/>
    </xf>
    <xf numFmtId="0" fontId="33" fillId="0" borderId="0" xfId="10" applyFont="1" applyAlignment="1">
      <alignment vertical="center"/>
    </xf>
    <xf numFmtId="0" fontId="33" fillId="0" borderId="0" xfId="10" applyFont="1" applyBorder="1" applyAlignment="1">
      <alignment vertical="center"/>
    </xf>
    <xf numFmtId="2" fontId="39" fillId="4" borderId="1" xfId="0" applyNumberFormat="1" applyFont="1" applyFill="1" applyBorder="1" applyAlignment="1">
      <alignment horizontal="center" vertical="center"/>
    </xf>
    <xf numFmtId="0" fontId="25" fillId="11" borderId="1" xfId="1" applyFont="1" applyFill="1" applyBorder="1" applyAlignment="1">
      <alignment vertical="center"/>
    </xf>
    <xf numFmtId="1" fontId="25" fillId="0" borderId="2" xfId="1" applyNumberFormat="1" applyFont="1" applyFill="1" applyBorder="1" applyAlignment="1">
      <alignment horizontal="right" vertical="center"/>
    </xf>
    <xf numFmtId="174" fontId="25" fillId="6" borderId="2" xfId="1" applyNumberFormat="1" applyFont="1" applyFill="1" applyBorder="1" applyAlignment="1">
      <alignment horizontal="right" vertical="center"/>
    </xf>
    <xf numFmtId="1" fontId="25" fillId="0" borderId="0" xfId="1" applyNumberFormat="1" applyFont="1" applyFill="1" applyBorder="1" applyAlignment="1">
      <alignment horizontal="right" vertical="center"/>
    </xf>
    <xf numFmtId="168" fontId="25" fillId="0" borderId="0" xfId="1" applyNumberFormat="1" applyFont="1" applyFill="1" applyBorder="1" applyAlignment="1">
      <alignment horizontal="right" vertical="center"/>
    </xf>
    <xf numFmtId="0" fontId="42" fillId="0" borderId="0" xfId="10" applyFont="1" applyAlignment="1">
      <alignment vertical="center"/>
    </xf>
    <xf numFmtId="0" fontId="44" fillId="0" borderId="0" xfId="10" applyFont="1" applyAlignment="1">
      <alignment horizontal="center" vertical="center"/>
    </xf>
    <xf numFmtId="0" fontId="45" fillId="0" borderId="0" xfId="10" applyFont="1" applyAlignment="1">
      <alignment vertical="center"/>
    </xf>
    <xf numFmtId="0" fontId="46" fillId="0" borderId="0" xfId="10" applyFont="1" applyAlignment="1">
      <alignment vertical="center"/>
    </xf>
    <xf numFmtId="0" fontId="47" fillId="0" borderId="0" xfId="10" applyFont="1" applyBorder="1" applyAlignment="1">
      <alignment vertical="center"/>
    </xf>
    <xf numFmtId="0" fontId="47" fillId="0" borderId="0" xfId="10" applyFont="1" applyAlignment="1">
      <alignment vertical="center"/>
    </xf>
    <xf numFmtId="0" fontId="47" fillId="0" borderId="0" xfId="10" applyFont="1" applyAlignment="1">
      <alignment horizontal="center" vertical="center"/>
    </xf>
    <xf numFmtId="0" fontId="4" fillId="0" borderId="0" xfId="10" applyFont="1" applyAlignment="1">
      <alignment vertical="center"/>
    </xf>
    <xf numFmtId="0" fontId="4" fillId="0" borderId="0" xfId="10" applyFont="1" applyBorder="1" applyAlignment="1">
      <alignment vertical="center"/>
    </xf>
    <xf numFmtId="0" fontId="47" fillId="0" borderId="0" xfId="10" applyFont="1" applyBorder="1" applyAlignment="1">
      <alignment horizontal="center" vertical="center"/>
    </xf>
    <xf numFmtId="0" fontId="47" fillId="0" borderId="0" xfId="4" applyFont="1" applyBorder="1" applyAlignment="1">
      <alignment vertical="center"/>
    </xf>
    <xf numFmtId="0" fontId="4" fillId="0" borderId="0" xfId="4" applyFont="1" applyBorder="1" applyAlignment="1">
      <alignment vertical="center"/>
    </xf>
    <xf numFmtId="0" fontId="48" fillId="0" borderId="0" xfId="18" applyFont="1" applyBorder="1" applyAlignment="1">
      <alignment horizontal="left" vertical="center"/>
    </xf>
    <xf numFmtId="0" fontId="4" fillId="0" borderId="0" xfId="18" applyFont="1" applyBorder="1" applyAlignment="1">
      <alignment horizontal="left" vertical="center"/>
    </xf>
    <xf numFmtId="0" fontId="45" fillId="0" borderId="0" xfId="18" applyFont="1" applyBorder="1" applyAlignment="1">
      <alignment horizontal="left" vertical="center"/>
    </xf>
    <xf numFmtId="0" fontId="45" fillId="0" borderId="0" xfId="10" applyFont="1" applyBorder="1" applyAlignment="1">
      <alignment vertical="center"/>
    </xf>
    <xf numFmtId="0" fontId="4" fillId="0" borderId="0" xfId="18" applyFont="1" applyFill="1" applyBorder="1" applyAlignment="1">
      <alignment horizontal="left" vertical="center"/>
    </xf>
    <xf numFmtId="0" fontId="46" fillId="0" borderId="0" xfId="10" applyFont="1" applyBorder="1" applyAlignment="1">
      <alignment vertical="center"/>
    </xf>
    <xf numFmtId="0" fontId="47" fillId="0" borderId="13" xfId="10" applyFont="1" applyBorder="1" applyAlignment="1">
      <alignment vertical="center"/>
    </xf>
    <xf numFmtId="0" fontId="47" fillId="0" borderId="13" xfId="10" applyFont="1" applyBorder="1" applyAlignment="1">
      <alignment horizontal="center" vertical="center"/>
    </xf>
    <xf numFmtId="0" fontId="4" fillId="0" borderId="13" xfId="10" applyFont="1" applyBorder="1" applyAlignment="1">
      <alignment vertical="center"/>
    </xf>
    <xf numFmtId="0" fontId="4" fillId="0" borderId="13" xfId="18" applyFont="1" applyBorder="1" applyAlignment="1">
      <alignment horizontal="left" vertical="center"/>
    </xf>
    <xf numFmtId="167" fontId="45" fillId="0" borderId="0" xfId="3" applyFont="1" applyFill="1" applyBorder="1" applyAlignment="1" applyProtection="1">
      <alignment vertical="center"/>
      <protection locked="0"/>
    </xf>
    <xf numFmtId="0" fontId="47" fillId="0" borderId="0" xfId="4" applyFont="1" applyBorder="1" applyAlignment="1">
      <alignment horizontal="center" vertical="center"/>
    </xf>
    <xf numFmtId="0" fontId="47" fillId="0" borderId="0" xfId="18" applyFont="1" applyFill="1" applyBorder="1" applyAlignment="1">
      <alignment horizontal="left"/>
    </xf>
    <xf numFmtId="0" fontId="45" fillId="0" borderId="0" xfId="10" applyFont="1" applyAlignment="1">
      <alignment horizontal="left" vertical="center"/>
    </xf>
    <xf numFmtId="0" fontId="45" fillId="0" borderId="0" xfId="4" applyFont="1" applyBorder="1" applyAlignment="1">
      <alignment vertical="center"/>
    </xf>
    <xf numFmtId="1" fontId="47" fillId="0" borderId="0" xfId="4" applyNumberFormat="1" applyFont="1" applyBorder="1" applyAlignment="1">
      <alignment horizontal="left" vertical="center"/>
    </xf>
    <xf numFmtId="0" fontId="47" fillId="0" borderId="0" xfId="10" applyFont="1" applyAlignment="1">
      <alignment horizontal="left" vertical="center"/>
    </xf>
    <xf numFmtId="0" fontId="4" fillId="0" borderId="0" xfId="10" applyFont="1" applyAlignment="1">
      <alignment horizontal="center" vertical="center"/>
    </xf>
    <xf numFmtId="0" fontId="35" fillId="0" borderId="0" xfId="10" applyFont="1" applyAlignment="1">
      <alignment vertical="center"/>
    </xf>
    <xf numFmtId="0" fontId="4" fillId="0" borderId="0" xfId="10" quotePrefix="1" applyFont="1" applyAlignment="1">
      <alignment vertical="center"/>
    </xf>
    <xf numFmtId="0" fontId="4" fillId="0" borderId="0" xfId="5" applyFont="1" applyBorder="1" applyAlignment="1">
      <alignment vertical="center"/>
    </xf>
    <xf numFmtId="0" fontId="45" fillId="0" borderId="0" xfId="5" applyFont="1" applyBorder="1" applyAlignment="1">
      <alignment vertical="center"/>
    </xf>
    <xf numFmtId="0" fontId="45" fillId="0" borderId="0" xfId="10" applyFont="1" applyBorder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0" fontId="49" fillId="0" borderId="0" xfId="10" applyFont="1" applyAlignment="1">
      <alignment horizontal="center" vertical="center"/>
    </xf>
    <xf numFmtId="0" fontId="50" fillId="0" borderId="0" xfId="10" applyFont="1" applyAlignment="1">
      <alignment vertical="center"/>
    </xf>
    <xf numFmtId="0" fontId="33" fillId="0" borderId="0" xfId="10" applyFont="1" applyAlignment="1">
      <alignment horizontal="center" vertical="center"/>
    </xf>
    <xf numFmtId="0" fontId="35" fillId="0" borderId="0" xfId="19" applyFont="1" applyFill="1" applyAlignment="1">
      <alignment vertical="center"/>
    </xf>
    <xf numFmtId="0" fontId="33" fillId="0" borderId="0" xfId="10" applyFont="1" applyBorder="1" applyAlignment="1">
      <alignment horizontal="center" vertical="center"/>
    </xf>
    <xf numFmtId="0" fontId="46" fillId="0" borderId="0" xfId="10" applyFont="1" applyAlignment="1">
      <alignment horizontal="right" vertical="center"/>
    </xf>
    <xf numFmtId="2" fontId="4" fillId="0" borderId="0" xfId="4" applyNumberFormat="1" applyFont="1" applyBorder="1" applyAlignment="1">
      <alignment vertical="center"/>
    </xf>
    <xf numFmtId="0" fontId="51" fillId="0" borderId="0" xfId="10" applyFont="1" applyBorder="1" applyAlignment="1">
      <alignment vertical="center"/>
    </xf>
    <xf numFmtId="0" fontId="52" fillId="0" borderId="0" xfId="10" applyFont="1" applyBorder="1" applyAlignment="1">
      <alignment vertical="center"/>
    </xf>
    <xf numFmtId="0" fontId="45" fillId="0" borderId="0" xfId="10" quotePrefix="1" applyFont="1" applyBorder="1" applyAlignment="1">
      <alignment vertical="center" shrinkToFit="1"/>
    </xf>
    <xf numFmtId="0" fontId="52" fillId="0" borderId="0" xfId="10" applyFont="1" applyAlignment="1">
      <alignment vertical="center"/>
    </xf>
    <xf numFmtId="0" fontId="52" fillId="0" borderId="0" xfId="10" applyFont="1" applyBorder="1" applyAlignment="1">
      <alignment horizontal="center" vertical="center"/>
    </xf>
    <xf numFmtId="0" fontId="49" fillId="0" borderId="0" xfId="10" applyFont="1" applyBorder="1" applyAlignment="1">
      <alignment vertical="center"/>
    </xf>
    <xf numFmtId="0" fontId="50" fillId="0" borderId="0" xfId="4" applyFont="1" applyBorder="1" applyAlignment="1">
      <alignment vertical="center"/>
    </xf>
    <xf numFmtId="0" fontId="52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53" fillId="0" borderId="0" xfId="18" applyFont="1" applyBorder="1" applyAlignment="1">
      <alignment horizontal="left" vertical="center"/>
    </xf>
    <xf numFmtId="0" fontId="50" fillId="0" borderId="13" xfId="10" applyFont="1" applyBorder="1" applyAlignment="1">
      <alignment vertical="center"/>
    </xf>
    <xf numFmtId="0" fontId="52" fillId="0" borderId="13" xfId="10" applyFont="1" applyBorder="1" applyAlignment="1">
      <alignment vertical="center"/>
    </xf>
    <xf numFmtId="0" fontId="52" fillId="0" borderId="13" xfId="10" applyFont="1" applyBorder="1" applyAlignment="1">
      <alignment horizontal="center" vertical="center"/>
    </xf>
    <xf numFmtId="0" fontId="55" fillId="0" borderId="13" xfId="10" applyFont="1" applyBorder="1" applyAlignment="1">
      <alignment vertical="center"/>
    </xf>
    <xf numFmtId="0" fontId="33" fillId="0" borderId="13" xfId="10" applyFont="1" applyBorder="1" applyAlignment="1">
      <alignment vertical="center"/>
    </xf>
    <xf numFmtId="0" fontId="46" fillId="0" borderId="13" xfId="10" applyFont="1" applyBorder="1" applyAlignment="1">
      <alignment vertical="center"/>
    </xf>
    <xf numFmtId="0" fontId="46" fillId="0" borderId="0" xfId="18" applyFont="1" applyBorder="1" applyAlignment="1">
      <alignment horizontal="left" vertical="center"/>
    </xf>
    <xf numFmtId="0" fontId="56" fillId="0" borderId="0" xfId="10" applyFont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35" fillId="10" borderId="0" xfId="0" applyFont="1" applyFill="1" applyBorder="1" applyAlignment="1"/>
    <xf numFmtId="178" fontId="4" fillId="0" borderId="0" xfId="0" quotePrefix="1" applyNumberFormat="1" applyFont="1" applyFill="1" applyBorder="1" applyAlignment="1"/>
    <xf numFmtId="0" fontId="46" fillId="0" borderId="0" xfId="10" applyFont="1" applyAlignment="1">
      <alignment horizontal="center" vertical="center"/>
    </xf>
    <xf numFmtId="0" fontId="46" fillId="0" borderId="0" xfId="4" applyFont="1" applyBorder="1" applyAlignment="1">
      <alignment vertical="center"/>
    </xf>
    <xf numFmtId="1" fontId="52" fillId="0" borderId="0" xfId="4" applyNumberFormat="1" applyFont="1" applyBorder="1" applyAlignment="1">
      <alignment horizontal="left" vertical="center"/>
    </xf>
    <xf numFmtId="0" fontId="52" fillId="0" borderId="0" xfId="10" applyFont="1" applyAlignment="1">
      <alignment horizontal="left" vertical="center"/>
    </xf>
    <xf numFmtId="0" fontId="49" fillId="0" borderId="0" xfId="4" applyFont="1" applyBorder="1" applyAlignment="1">
      <alignment horizontal="center" vertical="center"/>
    </xf>
    <xf numFmtId="175" fontId="33" fillId="0" borderId="0" xfId="4" quotePrefix="1" applyNumberFormat="1" applyFont="1" applyBorder="1" applyAlignment="1">
      <alignment vertical="center"/>
    </xf>
    <xf numFmtId="175" fontId="33" fillId="0" borderId="0" xfId="4" applyNumberFormat="1" applyFont="1" applyBorder="1" applyAlignment="1">
      <alignment vertical="center"/>
    </xf>
    <xf numFmtId="0" fontId="50" fillId="0" borderId="0" xfId="4" applyFont="1" applyBorder="1" applyAlignment="1">
      <alignment horizontal="left" vertical="center"/>
    </xf>
    <xf numFmtId="0" fontId="52" fillId="0" borderId="0" xfId="4" applyFont="1" applyBorder="1" applyAlignment="1">
      <alignment horizontal="center" vertical="center"/>
    </xf>
    <xf numFmtId="0" fontId="52" fillId="0" borderId="0" xfId="4" applyFont="1" applyBorder="1" applyAlignment="1">
      <alignment horizontal="left" vertical="center"/>
    </xf>
    <xf numFmtId="0" fontId="50" fillId="0" borderId="0" xfId="10" applyFont="1" applyBorder="1" applyAlignment="1">
      <alignment vertical="center"/>
    </xf>
    <xf numFmtId="0" fontId="55" fillId="0" borderId="0" xfId="10" applyFont="1" applyAlignment="1">
      <alignment vertical="center"/>
    </xf>
    <xf numFmtId="176" fontId="33" fillId="0" borderId="0" xfId="4" applyNumberFormat="1" applyFont="1" applyBorder="1" applyAlignment="1">
      <alignment horizontal="left" vertical="center"/>
    </xf>
    <xf numFmtId="0" fontId="55" fillId="0" borderId="0" xfId="4" applyFont="1" applyBorder="1" applyAlignment="1">
      <alignment vertical="center"/>
    </xf>
    <xf numFmtId="0" fontId="49" fillId="0" borderId="0" xfId="10" applyFont="1" applyAlignment="1">
      <alignment vertical="center"/>
    </xf>
    <xf numFmtId="0" fontId="36" fillId="0" borderId="0" xfId="4" applyFont="1" applyBorder="1" applyAlignment="1">
      <alignment horizontal="left" vertical="center"/>
    </xf>
    <xf numFmtId="0" fontId="49" fillId="0" borderId="0" xfId="10" applyFont="1" applyBorder="1" applyAlignment="1">
      <alignment horizontal="center" vertical="center"/>
    </xf>
    <xf numFmtId="0" fontId="57" fillId="0" borderId="0" xfId="10" applyFont="1" applyAlignment="1">
      <alignment vertical="center"/>
    </xf>
    <xf numFmtId="0" fontId="57" fillId="0" borderId="0" xfId="10" applyFont="1" applyBorder="1" applyAlignment="1">
      <alignment vertical="center"/>
    </xf>
    <xf numFmtId="0" fontId="45" fillId="0" borderId="0" xfId="20" applyFont="1" applyBorder="1" applyAlignment="1">
      <alignment vertical="center"/>
    </xf>
    <xf numFmtId="0" fontId="4" fillId="0" borderId="0" xfId="10" quotePrefix="1" applyFont="1" applyBorder="1" applyAlignment="1">
      <alignment vertical="center"/>
    </xf>
    <xf numFmtId="0" fontId="33" fillId="0" borderId="0" xfId="10" quotePrefix="1" applyFont="1" applyBorder="1" applyAlignment="1">
      <alignment vertical="center"/>
    </xf>
    <xf numFmtId="176" fontId="46" fillId="0" borderId="0" xfId="10" applyNumberFormat="1" applyFont="1" applyBorder="1" applyAlignment="1">
      <alignment vertical="center"/>
    </xf>
    <xf numFmtId="2" fontId="46" fillId="0" borderId="0" xfId="4" applyNumberFormat="1" applyFont="1" applyBorder="1" applyAlignment="1">
      <alignment vertical="center"/>
    </xf>
    <xf numFmtId="1" fontId="46" fillId="0" borderId="0" xfId="4" applyNumberFormat="1" applyFont="1" applyBorder="1" applyAlignment="1">
      <alignment vertical="center"/>
    </xf>
    <xf numFmtId="176" fontId="33" fillId="0" borderId="0" xfId="10" applyNumberFormat="1" applyFont="1" applyBorder="1" applyAlignment="1">
      <alignment vertical="center"/>
    </xf>
    <xf numFmtId="0" fontId="4" fillId="0" borderId="0" xfId="4" applyNumberFormat="1" applyFont="1" applyBorder="1" applyAlignment="1">
      <alignment vertical="center"/>
    </xf>
    <xf numFmtId="0" fontId="33" fillId="0" borderId="0" xfId="4" applyNumberFormat="1" applyFont="1" applyAlignment="1">
      <alignment vertical="center"/>
    </xf>
    <xf numFmtId="0" fontId="47" fillId="0" borderId="0" xfId="4" applyNumberFormat="1" applyFont="1" applyBorder="1" applyAlignment="1">
      <alignment vertical="center"/>
    </xf>
    <xf numFmtId="0" fontId="4" fillId="0" borderId="0" xfId="4" applyNumberFormat="1" applyFont="1" applyAlignment="1">
      <alignment vertical="center"/>
    </xf>
    <xf numFmtId="0" fontId="4" fillId="0" borderId="0" xfId="10" applyNumberFormat="1" applyFont="1" applyBorder="1" applyAlignment="1">
      <alignment vertical="center"/>
    </xf>
    <xf numFmtId="0" fontId="58" fillId="0" borderId="0" xfId="4" applyNumberFormat="1" applyFont="1" applyBorder="1" applyAlignment="1">
      <alignment horizontal="right" vertical="center"/>
    </xf>
    <xf numFmtId="0" fontId="49" fillId="0" borderId="0" xfId="10" applyNumberFormat="1" applyFont="1" applyAlignment="1">
      <alignment vertical="center"/>
    </xf>
    <xf numFmtId="0" fontId="4" fillId="0" borderId="0" xfId="4" applyNumberFormat="1" applyFont="1" applyAlignment="1">
      <alignment horizontal="center" vertical="center"/>
    </xf>
    <xf numFmtId="0" fontId="47" fillId="0" borderId="0" xfId="10" applyNumberFormat="1" applyFont="1" applyAlignment="1">
      <alignment horizontal="right" vertical="center"/>
    </xf>
    <xf numFmtId="0" fontId="45" fillId="0" borderId="0" xfId="4" applyFont="1" applyAlignment="1"/>
    <xf numFmtId="0" fontId="4" fillId="0" borderId="0" xfId="4" applyFont="1"/>
    <xf numFmtId="0" fontId="45" fillId="0" borderId="0" xfId="4" applyFont="1"/>
    <xf numFmtId="0" fontId="45" fillId="0" borderId="0" xfId="4" applyFont="1" applyBorder="1"/>
    <xf numFmtId="0" fontId="4" fillId="0" borderId="0" xfId="4" applyFont="1" applyBorder="1"/>
    <xf numFmtId="0" fontId="59" fillId="10" borderId="0" xfId="0" applyFont="1" applyFill="1" applyBorder="1" applyAlignment="1"/>
    <xf numFmtId="0" fontId="59" fillId="10" borderId="0" xfId="0" applyFont="1" applyFill="1" applyBorder="1"/>
    <xf numFmtId="0" fontId="59" fillId="10" borderId="0" xfId="0" applyFont="1" applyFill="1" applyBorder="1" applyAlignment="1">
      <alignment horizontal="center"/>
    </xf>
    <xf numFmtId="0" fontId="59" fillId="10" borderId="0" xfId="0" applyFont="1" applyFill="1"/>
    <xf numFmtId="0" fontId="4" fillId="0" borderId="0" xfId="4" applyFont="1" applyFill="1" applyBorder="1" applyAlignment="1" applyProtection="1">
      <alignment vertical="center" wrapText="1"/>
    </xf>
    <xf numFmtId="0" fontId="60" fillId="0" borderId="0" xfId="4" applyNumberFormat="1" applyFont="1" applyAlignment="1">
      <alignment vertical="center"/>
    </xf>
    <xf numFmtId="0" fontId="59" fillId="10" borderId="0" xfId="0" quotePrefix="1" applyFont="1" applyFill="1" applyBorder="1" applyAlignment="1">
      <alignment horizontal="center"/>
    </xf>
    <xf numFmtId="0" fontId="28" fillId="0" borderId="0" xfId="4" applyNumberFormat="1" applyFont="1" applyBorder="1" applyAlignment="1">
      <alignment vertical="center"/>
    </xf>
    <xf numFmtId="0" fontId="61" fillId="0" borderId="0" xfId="4" applyNumberFormat="1" applyFont="1" applyAlignment="1">
      <alignment vertical="center"/>
    </xf>
    <xf numFmtId="174" fontId="4" fillId="0" borderId="0" xfId="4" applyNumberFormat="1" applyFont="1" applyFill="1" applyBorder="1" applyAlignment="1" applyProtection="1">
      <alignment vertical="center"/>
    </xf>
    <xf numFmtId="168" fontId="4" fillId="0" borderId="0" xfId="4" applyNumberFormat="1" applyFont="1" applyFill="1" applyBorder="1" applyAlignment="1" applyProtection="1">
      <alignment vertical="center"/>
    </xf>
    <xf numFmtId="2" fontId="33" fillId="0" borderId="0" xfId="4" applyNumberFormat="1" applyFont="1" applyAlignment="1">
      <alignment vertical="center"/>
    </xf>
    <xf numFmtId="0" fontId="62" fillId="0" borderId="0" xfId="4" applyFont="1"/>
    <xf numFmtId="0" fontId="2" fillId="2" borderId="0" xfId="21" applyFont="1" applyFill="1" applyAlignment="1" applyProtection="1">
      <alignment vertical="center"/>
    </xf>
    <xf numFmtId="0" fontId="3" fillId="2" borderId="0" xfId="21" applyFont="1" applyFill="1" applyAlignment="1" applyProtection="1">
      <alignment vertical="center"/>
    </xf>
    <xf numFmtId="0" fontId="1" fillId="2" borderId="0" xfId="21" applyFont="1" applyFill="1" applyBorder="1" applyAlignment="1" applyProtection="1">
      <alignment vertical="center"/>
    </xf>
    <xf numFmtId="0" fontId="1" fillId="2" borderId="0" xfId="21" applyFont="1" applyFill="1" applyBorder="1" applyAlignment="1" applyProtection="1">
      <alignment vertical="center" wrapText="1"/>
    </xf>
    <xf numFmtId="0" fontId="2" fillId="2" borderId="0" xfId="21" applyFont="1" applyFill="1" applyBorder="1" applyAlignment="1" applyProtection="1">
      <alignment horizontal="right" vertical="center"/>
    </xf>
    <xf numFmtId="0" fontId="3" fillId="2" borderId="0" xfId="21" applyFont="1" applyFill="1" applyBorder="1" applyAlignment="1" applyProtection="1">
      <alignment vertical="center"/>
    </xf>
    <xf numFmtId="174" fontId="63" fillId="2" borderId="0" xfId="21" applyNumberFormat="1" applyFont="1" applyFill="1" applyBorder="1" applyAlignment="1" applyProtection="1">
      <alignment vertical="center"/>
    </xf>
    <xf numFmtId="2" fontId="45" fillId="0" borderId="0" xfId="4" applyNumberFormat="1" applyFont="1" applyAlignment="1"/>
    <xf numFmtId="174" fontId="4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0" fontId="47" fillId="0" borderId="0" xfId="1" applyFont="1" applyAlignment="1">
      <alignment horizontal="left" vertical="center"/>
    </xf>
    <xf numFmtId="0" fontId="4" fillId="0" borderId="0" xfId="4" applyFont="1" applyAlignment="1">
      <alignment vertical="center"/>
    </xf>
    <xf numFmtId="0" fontId="4" fillId="0" borderId="0" xfId="0" applyFont="1" applyBorder="1" applyAlignment="1">
      <alignment vertical="center" shrinkToFi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21" applyFont="1" applyFill="1" applyBorder="1" applyAlignment="1" applyProtection="1">
      <alignment vertical="center"/>
    </xf>
    <xf numFmtId="0" fontId="4" fillId="2" borderId="0" xfId="21" applyFont="1" applyFill="1" applyAlignment="1" applyProtection="1">
      <alignment vertical="center"/>
    </xf>
    <xf numFmtId="0" fontId="47" fillId="2" borderId="0" xfId="21" applyFont="1" applyFill="1" applyAlignment="1" applyProtection="1">
      <alignment vertical="center"/>
    </xf>
    <xf numFmtId="0" fontId="4" fillId="0" borderId="0" xfId="10" applyFont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1" fontId="4" fillId="0" borderId="0" xfId="4" quotePrefix="1" applyNumberFormat="1" applyFont="1" applyBorder="1" applyAlignment="1">
      <alignment horizontal="left" vertical="center"/>
    </xf>
    <xf numFmtId="0" fontId="33" fillId="0" borderId="0" xfId="10" applyFont="1" applyBorder="1" applyAlignment="1">
      <alignment horizontal="center" vertical="center"/>
    </xf>
    <xf numFmtId="0" fontId="66" fillId="0" borderId="0" xfId="10" applyFont="1" applyBorder="1" applyAlignment="1">
      <alignment vertical="center"/>
    </xf>
    <xf numFmtId="0" fontId="66" fillId="0" borderId="0" xfId="10" applyFont="1" applyAlignment="1">
      <alignment vertical="center"/>
    </xf>
    <xf numFmtId="0" fontId="66" fillId="0" borderId="0" xfId="10" applyFont="1" applyAlignment="1">
      <alignment horizontal="center" vertical="center"/>
    </xf>
    <xf numFmtId="0" fontId="67" fillId="0" borderId="0" xfId="10" applyFont="1" applyBorder="1" applyAlignment="1">
      <alignment vertical="center"/>
    </xf>
    <xf numFmtId="0" fontId="67" fillId="0" borderId="0" xfId="10" applyFont="1" applyAlignment="1">
      <alignment vertical="center"/>
    </xf>
    <xf numFmtId="0" fontId="66" fillId="0" borderId="0" xfId="10" applyFont="1" applyBorder="1" applyAlignment="1">
      <alignment horizontal="center" vertical="center"/>
    </xf>
    <xf numFmtId="0" fontId="66" fillId="0" borderId="0" xfId="4" applyFont="1" applyBorder="1" applyAlignment="1">
      <alignment vertical="center"/>
    </xf>
    <xf numFmtId="0" fontId="67" fillId="0" borderId="0" xfId="4" applyFont="1" applyBorder="1" applyAlignment="1">
      <alignment vertical="center"/>
    </xf>
    <xf numFmtId="0" fontId="68" fillId="0" borderId="0" xfId="18" applyFont="1" applyBorder="1" applyAlignment="1">
      <alignment horizontal="left" vertical="center"/>
    </xf>
    <xf numFmtId="0" fontId="67" fillId="0" borderId="0" xfId="18" applyFont="1" applyBorder="1" applyAlignment="1">
      <alignment horizontal="left" vertical="center"/>
    </xf>
    <xf numFmtId="0" fontId="67" fillId="0" borderId="0" xfId="4" applyFont="1" applyBorder="1" applyAlignment="1">
      <alignment horizontal="left" vertical="center"/>
    </xf>
    <xf numFmtId="0" fontId="67" fillId="0" borderId="0" xfId="18" applyFont="1" applyFill="1" applyBorder="1" applyAlignment="1">
      <alignment horizontal="left" vertical="center"/>
    </xf>
    <xf numFmtId="167" fontId="45" fillId="0" borderId="13" xfId="3" applyFont="1" applyFill="1" applyBorder="1" applyAlignment="1" applyProtection="1">
      <alignment vertical="center"/>
      <protection locked="0"/>
    </xf>
    <xf numFmtId="0" fontId="45" fillId="0" borderId="13" xfId="10" applyFont="1" applyBorder="1" applyAlignment="1">
      <alignment horizontal="left" vertical="center"/>
    </xf>
    <xf numFmtId="0" fontId="66" fillId="0" borderId="0" xfId="4" applyFont="1" applyBorder="1" applyAlignment="1">
      <alignment horizontal="left" vertical="center"/>
    </xf>
    <xf numFmtId="0" fontId="67" fillId="0" borderId="0" xfId="4" quotePrefix="1" applyFont="1" applyBorder="1" applyAlignment="1">
      <alignment vertical="center"/>
    </xf>
    <xf numFmtId="1" fontId="4" fillId="0" borderId="0" xfId="4" quotePrefix="1" applyNumberFormat="1" applyFont="1" applyBorder="1" applyAlignment="1">
      <alignment vertical="center"/>
    </xf>
    <xf numFmtId="1" fontId="67" fillId="0" borderId="0" xfId="4" applyNumberFormat="1" applyFont="1" applyBorder="1" applyAlignment="1">
      <alignment horizontal="left" vertical="center"/>
    </xf>
    <xf numFmtId="1" fontId="67" fillId="0" borderId="0" xfId="4" quotePrefix="1" applyNumberFormat="1" applyFont="1" applyBorder="1" applyAlignment="1">
      <alignment horizontal="left" vertical="center"/>
    </xf>
    <xf numFmtId="175" fontId="4" fillId="0" borderId="0" xfId="4" quotePrefix="1" applyNumberFormat="1" applyFont="1" applyBorder="1" applyAlignment="1">
      <alignment vertical="center"/>
    </xf>
    <xf numFmtId="0" fontId="69" fillId="0" borderId="0" xfId="4" applyFont="1" applyBorder="1" applyAlignment="1">
      <alignment horizontal="left" vertical="center"/>
    </xf>
    <xf numFmtId="9" fontId="69" fillId="0" borderId="0" xfId="4" applyNumberFormat="1" applyFont="1" applyBorder="1" applyAlignment="1">
      <alignment horizontal="left" vertical="center"/>
    </xf>
    <xf numFmtId="175" fontId="4" fillId="0" borderId="0" xfId="4" applyNumberFormat="1" applyFont="1" applyBorder="1" applyAlignment="1">
      <alignment vertical="center"/>
    </xf>
    <xf numFmtId="0" fontId="4" fillId="0" borderId="0" xfId="10" applyFont="1" applyAlignment="1">
      <alignment horizontal="left" vertical="center"/>
    </xf>
    <xf numFmtId="0" fontId="37" fillId="0" borderId="0" xfId="30" applyFont="1"/>
    <xf numFmtId="176" fontId="67" fillId="0" borderId="0" xfId="10" applyNumberFormat="1" applyFont="1" applyAlignment="1">
      <alignment vertical="center"/>
    </xf>
    <xf numFmtId="0" fontId="67" fillId="0" borderId="13" xfId="10" applyFont="1" applyBorder="1" applyAlignment="1">
      <alignment vertical="center"/>
    </xf>
    <xf numFmtId="0" fontId="45" fillId="0" borderId="13" xfId="10" applyFont="1" applyBorder="1" applyAlignment="1">
      <alignment vertical="center"/>
    </xf>
    <xf numFmtId="0" fontId="67" fillId="0" borderId="0" xfId="10" applyFont="1" applyBorder="1" applyAlignment="1">
      <alignment horizontal="left" vertical="center"/>
    </xf>
    <xf numFmtId="0" fontId="67" fillId="0" borderId="0" xfId="10" applyFont="1" applyAlignment="1">
      <alignment horizontal="center" vertical="center"/>
    </xf>
    <xf numFmtId="2" fontId="67" fillId="0" borderId="0" xfId="4" applyNumberFormat="1" applyFont="1" applyBorder="1" applyAlignment="1">
      <alignment vertical="center"/>
    </xf>
    <xf numFmtId="0" fontId="70" fillId="0" borderId="0" xfId="30" applyFont="1" applyFill="1" applyBorder="1" applyAlignment="1">
      <alignment vertical="center"/>
    </xf>
    <xf numFmtId="0" fontId="33" fillId="0" borderId="0" xfId="30" applyFont="1" applyAlignment="1">
      <alignment vertical="center"/>
    </xf>
    <xf numFmtId="0" fontId="3" fillId="0" borderId="0" xfId="30"/>
    <xf numFmtId="0" fontId="35" fillId="0" borderId="0" xfId="30" applyFont="1" applyFill="1" applyAlignment="1">
      <alignment vertical="center"/>
    </xf>
    <xf numFmtId="0" fontId="36" fillId="0" borderId="0" xfId="30" applyFont="1" applyAlignment="1">
      <alignment vertical="center"/>
    </xf>
    <xf numFmtId="172" fontId="67" fillId="0" borderId="0" xfId="10" applyNumberFormat="1" applyFont="1" applyAlignment="1">
      <alignment horizontal="left" vertical="center"/>
    </xf>
    <xf numFmtId="0" fontId="66" fillId="0" borderId="0" xfId="10" applyFont="1" applyAlignment="1">
      <alignment horizontal="left" vertical="center"/>
    </xf>
    <xf numFmtId="0" fontId="47" fillId="0" borderId="0" xfId="10" applyNumberFormat="1" applyFont="1" applyAlignment="1">
      <alignment vertical="center"/>
    </xf>
    <xf numFmtId="0" fontId="65" fillId="0" borderId="0" xfId="10" applyFont="1" applyAlignment="1">
      <alignment horizontal="center" vertical="center"/>
    </xf>
    <xf numFmtId="0" fontId="45" fillId="0" borderId="0" xfId="10" quotePrefix="1" applyFont="1" applyBorder="1" applyAlignment="1">
      <alignment horizontal="center" vertical="center" shrinkToFit="1"/>
    </xf>
    <xf numFmtId="1" fontId="67" fillId="0" borderId="0" xfId="4" quotePrefix="1" applyNumberFormat="1" applyFont="1" applyBorder="1" applyAlignment="1">
      <alignment horizontal="left" vertical="center"/>
    </xf>
    <xf numFmtId="172" fontId="67" fillId="0" borderId="0" xfId="10" applyNumberFormat="1" applyFont="1" applyAlignment="1">
      <alignment horizontal="left" vertical="center"/>
    </xf>
    <xf numFmtId="0" fontId="67" fillId="0" borderId="0" xfId="10" applyFont="1" applyBorder="1" applyAlignment="1">
      <alignment horizontal="center" vertical="center"/>
    </xf>
    <xf numFmtId="0" fontId="67" fillId="0" borderId="0" xfId="10" applyFont="1" applyAlignment="1">
      <alignment horizontal="center" vertical="center"/>
    </xf>
    <xf numFmtId="180" fontId="67" fillId="0" borderId="0" xfId="4" quotePrefix="1" applyNumberFormat="1" applyFont="1" applyBorder="1" applyAlignment="1">
      <alignment horizontal="left" vertical="center"/>
    </xf>
    <xf numFmtId="180" fontId="67" fillId="0" borderId="0" xfId="4" applyNumberFormat="1" applyFont="1" applyBorder="1" applyAlignment="1">
      <alignment horizontal="left" vertical="center"/>
    </xf>
    <xf numFmtId="180" fontId="4" fillId="0" borderId="7" xfId="10" applyNumberFormat="1" applyFont="1" applyBorder="1" applyAlignment="1">
      <alignment horizontal="center" vertical="center"/>
    </xf>
    <xf numFmtId="180" fontId="4" fillId="0" borderId="11" xfId="10" applyNumberFormat="1" applyFont="1" applyBorder="1" applyAlignment="1">
      <alignment horizontal="center" vertical="center"/>
    </xf>
    <xf numFmtId="180" fontId="4" fillId="0" borderId="8" xfId="10" applyNumberFormat="1" applyFont="1" applyBorder="1" applyAlignment="1">
      <alignment horizontal="center" vertical="center"/>
    </xf>
    <xf numFmtId="180" fontId="4" fillId="0" borderId="9" xfId="10" applyNumberFormat="1" applyFont="1" applyBorder="1" applyAlignment="1">
      <alignment horizontal="center" vertical="center"/>
    </xf>
    <xf numFmtId="180" fontId="4" fillId="0" borderId="13" xfId="10" applyNumberFormat="1" applyFont="1" applyBorder="1" applyAlignment="1">
      <alignment horizontal="center" vertical="center"/>
    </xf>
    <xf numFmtId="180" fontId="4" fillId="0" borderId="10" xfId="10" applyNumberFormat="1" applyFont="1" applyBorder="1" applyAlignment="1">
      <alignment horizontal="center" vertical="center"/>
    </xf>
    <xf numFmtId="0" fontId="4" fillId="0" borderId="9" xfId="4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/>
    </xf>
    <xf numFmtId="0" fontId="4" fillId="0" borderId="10" xfId="4" applyFont="1" applyBorder="1" applyAlignment="1">
      <alignment horizontal="center" vertical="center"/>
    </xf>
    <xf numFmtId="0" fontId="4" fillId="0" borderId="7" xfId="10" applyFont="1" applyBorder="1" applyAlignment="1">
      <alignment horizontal="center" vertical="center"/>
    </xf>
    <xf numFmtId="0" fontId="4" fillId="0" borderId="11" xfId="10" applyFont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0" borderId="11" xfId="0" quotePrefix="1" applyFont="1" applyFill="1" applyBorder="1" applyAlignment="1">
      <alignment horizontal="center" vertical="center"/>
    </xf>
    <xf numFmtId="0" fontId="4" fillId="0" borderId="8" xfId="0" quotePrefix="1" applyFont="1" applyFill="1" applyBorder="1" applyAlignment="1">
      <alignment horizontal="center" vertical="center"/>
    </xf>
    <xf numFmtId="0" fontId="4" fillId="0" borderId="9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0" xfId="0" quotePrefix="1" applyFont="1" applyFill="1" applyBorder="1" applyAlignment="1">
      <alignment horizontal="center" vertical="center"/>
    </xf>
    <xf numFmtId="0" fontId="35" fillId="10" borderId="7" xfId="0" applyFont="1" applyFill="1" applyBorder="1" applyAlignment="1">
      <alignment horizontal="center" vertical="center"/>
    </xf>
    <xf numFmtId="0" fontId="35" fillId="10" borderId="11" xfId="0" applyFont="1" applyFill="1" applyBorder="1" applyAlignment="1">
      <alignment horizontal="center" vertical="center"/>
    </xf>
    <xf numFmtId="0" fontId="35" fillId="10" borderId="8" xfId="0" applyFont="1" applyFill="1" applyBorder="1" applyAlignment="1">
      <alignment horizontal="center" vertical="center"/>
    </xf>
    <xf numFmtId="0" fontId="35" fillId="10" borderId="9" xfId="0" applyFont="1" applyFill="1" applyBorder="1" applyAlignment="1">
      <alignment horizontal="center" vertical="center"/>
    </xf>
    <xf numFmtId="0" fontId="35" fillId="10" borderId="13" xfId="0" applyFont="1" applyFill="1" applyBorder="1" applyAlignment="1">
      <alignment horizontal="center" vertical="center"/>
    </xf>
    <xf numFmtId="0" fontId="35" fillId="10" borderId="10" xfId="0" applyFont="1" applyFill="1" applyBorder="1" applyAlignment="1">
      <alignment horizontal="center" vertical="center"/>
    </xf>
    <xf numFmtId="0" fontId="4" fillId="0" borderId="8" xfId="10" applyFont="1" applyBorder="1" applyAlignment="1">
      <alignment horizontal="center" vertical="center"/>
    </xf>
    <xf numFmtId="0" fontId="4" fillId="0" borderId="7" xfId="10" quotePrefix="1" applyFont="1" applyBorder="1" applyAlignment="1">
      <alignment horizontal="center" vertical="center"/>
    </xf>
    <xf numFmtId="0" fontId="4" fillId="0" borderId="11" xfId="10" quotePrefix="1" applyFont="1" applyBorder="1" applyAlignment="1">
      <alignment horizontal="center" vertical="center"/>
    </xf>
    <xf numFmtId="0" fontId="4" fillId="0" borderId="8" xfId="10" quotePrefix="1" applyFont="1" applyBorder="1" applyAlignment="1">
      <alignment horizontal="center" vertical="center"/>
    </xf>
    <xf numFmtId="0" fontId="4" fillId="0" borderId="9" xfId="10" quotePrefix="1" applyFont="1" applyBorder="1" applyAlignment="1">
      <alignment horizontal="center" vertical="center"/>
    </xf>
    <xf numFmtId="0" fontId="4" fillId="0" borderId="13" xfId="10" quotePrefix="1" applyFont="1" applyBorder="1" applyAlignment="1">
      <alignment horizontal="center" vertical="center"/>
    </xf>
    <xf numFmtId="0" fontId="4" fillId="0" borderId="10" xfId="10" quotePrefix="1" applyFont="1" applyBorder="1" applyAlignment="1">
      <alignment horizontal="center" vertical="center"/>
    </xf>
    <xf numFmtId="0" fontId="4" fillId="0" borderId="9" xfId="10" applyFont="1" applyBorder="1" applyAlignment="1">
      <alignment horizontal="center" vertical="center"/>
    </xf>
    <xf numFmtId="0" fontId="4" fillId="0" borderId="13" xfId="10" applyFont="1" applyBorder="1" applyAlignment="1">
      <alignment horizontal="center" vertical="center"/>
    </xf>
    <xf numFmtId="0" fontId="4" fillId="0" borderId="10" xfId="10" applyFont="1" applyBorder="1" applyAlignment="1">
      <alignment horizontal="center" vertical="center"/>
    </xf>
    <xf numFmtId="0" fontId="4" fillId="0" borderId="1" xfId="10" quotePrefix="1" applyFont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43" fillId="0" borderId="0" xfId="10" applyFont="1" applyAlignment="1">
      <alignment horizontal="center" vertical="center"/>
    </xf>
    <xf numFmtId="0" fontId="47" fillId="0" borderId="7" xfId="10" applyFont="1" applyBorder="1" applyAlignment="1">
      <alignment horizontal="center" vertical="center"/>
    </xf>
    <xf numFmtId="0" fontId="47" fillId="0" borderId="11" xfId="10" applyFont="1" applyBorder="1" applyAlignment="1">
      <alignment horizontal="center" vertical="center"/>
    </xf>
    <xf numFmtId="0" fontId="47" fillId="0" borderId="8" xfId="10" applyFont="1" applyBorder="1" applyAlignment="1">
      <alignment horizontal="center" vertical="center"/>
    </xf>
    <xf numFmtId="0" fontId="47" fillId="0" borderId="2" xfId="10" applyFont="1" applyBorder="1" applyAlignment="1">
      <alignment horizontal="center" vertical="center"/>
    </xf>
    <xf numFmtId="0" fontId="47" fillId="0" borderId="5" xfId="10" applyFont="1" applyBorder="1" applyAlignment="1">
      <alignment horizontal="center" vertical="center"/>
    </xf>
    <xf numFmtId="0" fontId="47" fillId="0" borderId="3" xfId="10" applyFont="1" applyBorder="1" applyAlignment="1">
      <alignment horizontal="center" vertical="center"/>
    </xf>
    <xf numFmtId="0" fontId="47" fillId="0" borderId="1" xfId="10" applyFont="1" applyBorder="1" applyAlignment="1">
      <alignment horizontal="center" vertical="center"/>
    </xf>
    <xf numFmtId="0" fontId="54" fillId="0" borderId="0" xfId="10" applyFont="1" applyAlignment="1">
      <alignment horizontal="center" vertical="center"/>
    </xf>
    <xf numFmtId="175" fontId="33" fillId="0" borderId="0" xfId="4" quotePrefix="1" applyNumberFormat="1" applyFont="1" applyBorder="1" applyAlignment="1">
      <alignment horizontal="left" vertical="center"/>
    </xf>
    <xf numFmtId="175" fontId="33" fillId="0" borderId="0" xfId="4" applyNumberFormat="1" applyFont="1" applyBorder="1" applyAlignment="1">
      <alignment horizontal="left" vertical="center"/>
    </xf>
    <xf numFmtId="177" fontId="33" fillId="0" borderId="0" xfId="10" applyNumberFormat="1" applyFont="1" applyBorder="1" applyAlignment="1">
      <alignment horizontal="left" vertical="center"/>
    </xf>
    <xf numFmtId="0" fontId="50" fillId="0" borderId="0" xfId="10" applyFont="1" applyBorder="1" applyAlignment="1">
      <alignment horizontal="right" vertical="center"/>
    </xf>
    <xf numFmtId="0" fontId="33" fillId="0" borderId="0" xfId="10" applyFont="1" applyBorder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0" fontId="4" fillId="0" borderId="0" xfId="4" quotePrefix="1" applyFont="1" applyAlignment="1">
      <alignment horizontal="center" vertical="center"/>
    </xf>
    <xf numFmtId="0" fontId="4" fillId="2" borderId="7" xfId="21" applyFont="1" applyFill="1" applyBorder="1" applyAlignment="1" applyProtection="1">
      <alignment horizontal="center" vertical="center"/>
    </xf>
    <xf numFmtId="0" fontId="4" fillId="2" borderId="11" xfId="21" applyFont="1" applyFill="1" applyBorder="1" applyAlignment="1" applyProtection="1">
      <alignment horizontal="center" vertical="center"/>
    </xf>
    <xf numFmtId="0" fontId="4" fillId="2" borderId="8" xfId="21" applyFont="1" applyFill="1" applyBorder="1" applyAlignment="1" applyProtection="1">
      <alignment horizontal="center" vertical="center"/>
    </xf>
    <xf numFmtId="0" fontId="4" fillId="2" borderId="9" xfId="21" applyFont="1" applyFill="1" applyBorder="1" applyAlignment="1" applyProtection="1">
      <alignment horizontal="center" vertical="center"/>
    </xf>
    <xf numFmtId="0" fontId="4" fillId="2" borderId="13" xfId="21" applyFont="1" applyFill="1" applyBorder="1" applyAlignment="1" applyProtection="1">
      <alignment horizontal="center" vertical="center"/>
    </xf>
    <xf numFmtId="0" fontId="4" fillId="2" borderId="10" xfId="21" applyFont="1" applyFill="1" applyBorder="1" applyAlignment="1" applyProtection="1">
      <alignment horizontal="center" vertical="center"/>
    </xf>
    <xf numFmtId="174" fontId="4" fillId="2" borderId="9" xfId="21" applyNumberFormat="1" applyFont="1" applyFill="1" applyBorder="1" applyAlignment="1" applyProtection="1">
      <alignment horizontal="center" vertical="center"/>
    </xf>
    <xf numFmtId="174" fontId="4" fillId="2" borderId="13" xfId="21" applyNumberFormat="1" applyFont="1" applyFill="1" applyBorder="1" applyAlignment="1" applyProtection="1">
      <alignment horizontal="center" vertical="center"/>
    </xf>
    <xf numFmtId="174" fontId="4" fillId="2" borderId="10" xfId="21" applyNumberFormat="1" applyFont="1" applyFill="1" applyBorder="1" applyAlignment="1" applyProtection="1">
      <alignment horizontal="center" vertical="center"/>
    </xf>
    <xf numFmtId="174" fontId="35" fillId="2" borderId="9" xfId="21" applyNumberFormat="1" applyFont="1" applyFill="1" applyBorder="1" applyAlignment="1" applyProtection="1">
      <alignment horizontal="center" vertical="center"/>
    </xf>
    <xf numFmtId="174" fontId="35" fillId="2" borderId="13" xfId="21" applyNumberFormat="1" applyFont="1" applyFill="1" applyBorder="1" applyAlignment="1" applyProtection="1">
      <alignment horizontal="center" vertical="center"/>
    </xf>
    <xf numFmtId="174" fontId="35" fillId="2" borderId="10" xfId="21" applyNumberFormat="1" applyFont="1" applyFill="1" applyBorder="1" applyAlignment="1" applyProtection="1">
      <alignment horizontal="center" vertical="center"/>
    </xf>
    <xf numFmtId="174" fontId="35" fillId="2" borderId="12" xfId="21" applyNumberFormat="1" applyFont="1" applyFill="1" applyBorder="1" applyAlignment="1" applyProtection="1">
      <alignment horizontal="center" vertical="center"/>
    </xf>
    <xf numFmtId="174" fontId="35" fillId="2" borderId="0" xfId="21" applyNumberFormat="1" applyFont="1" applyFill="1" applyBorder="1" applyAlignment="1" applyProtection="1">
      <alignment horizontal="center" vertical="center"/>
    </xf>
    <xf numFmtId="174" fontId="35" fillId="2" borderId="14" xfId="21" applyNumberFormat="1" applyFont="1" applyFill="1" applyBorder="1" applyAlignment="1" applyProtection="1">
      <alignment horizontal="center" vertical="center"/>
    </xf>
    <xf numFmtId="2" fontId="35" fillId="2" borderId="7" xfId="21" applyNumberFormat="1" applyFont="1" applyFill="1" applyBorder="1" applyAlignment="1" applyProtection="1">
      <alignment horizontal="center" vertical="center"/>
    </xf>
    <xf numFmtId="2" fontId="35" fillId="2" borderId="11" xfId="21" applyNumberFormat="1" applyFont="1" applyFill="1" applyBorder="1" applyAlignment="1" applyProtection="1">
      <alignment horizontal="center" vertical="center"/>
    </xf>
    <xf numFmtId="2" fontId="35" fillId="2" borderId="8" xfId="21" applyNumberFormat="1" applyFont="1" applyFill="1" applyBorder="1" applyAlignment="1" applyProtection="1">
      <alignment horizontal="center" vertical="center"/>
    </xf>
    <xf numFmtId="174" fontId="35" fillId="2" borderId="7" xfId="21" applyNumberFormat="1" applyFont="1" applyFill="1" applyBorder="1" applyAlignment="1" applyProtection="1">
      <alignment horizontal="center" vertical="center"/>
    </xf>
    <xf numFmtId="174" fontId="35" fillId="2" borderId="11" xfId="21" applyNumberFormat="1" applyFont="1" applyFill="1" applyBorder="1" applyAlignment="1" applyProtection="1">
      <alignment horizontal="center" vertical="center"/>
    </xf>
    <xf numFmtId="174" fontId="35" fillId="2" borderId="8" xfId="21" applyNumberFormat="1" applyFont="1" applyFill="1" applyBorder="1" applyAlignment="1" applyProtection="1">
      <alignment horizontal="center" vertical="center"/>
    </xf>
    <xf numFmtId="168" fontId="35" fillId="2" borderId="7" xfId="21" applyNumberFormat="1" applyFont="1" applyFill="1" applyBorder="1" applyAlignment="1" applyProtection="1">
      <alignment horizontal="center" vertical="center"/>
    </xf>
    <xf numFmtId="168" fontId="35" fillId="2" borderId="11" xfId="21" applyNumberFormat="1" applyFont="1" applyFill="1" applyBorder="1" applyAlignment="1" applyProtection="1">
      <alignment horizontal="center" vertical="center"/>
    </xf>
    <xf numFmtId="168" fontId="35" fillId="2" borderId="8" xfId="21" applyNumberFormat="1" applyFont="1" applyFill="1" applyBorder="1" applyAlignment="1" applyProtection="1">
      <alignment horizontal="center" vertical="center"/>
    </xf>
    <xf numFmtId="168" fontId="35" fillId="2" borderId="12" xfId="21" applyNumberFormat="1" applyFont="1" applyFill="1" applyBorder="1" applyAlignment="1" applyProtection="1">
      <alignment horizontal="center" vertical="center"/>
    </xf>
    <xf numFmtId="168" fontId="35" fillId="2" borderId="0" xfId="21" applyNumberFormat="1" applyFont="1" applyFill="1" applyBorder="1" applyAlignment="1" applyProtection="1">
      <alignment horizontal="center" vertical="center"/>
    </xf>
    <xf numFmtId="168" fontId="35" fillId="2" borderId="14" xfId="21" applyNumberFormat="1" applyFont="1" applyFill="1" applyBorder="1" applyAlignment="1" applyProtection="1">
      <alignment horizontal="center" vertical="center"/>
    </xf>
    <xf numFmtId="2" fontId="35" fillId="2" borderId="12" xfId="21" applyNumberFormat="1" applyFont="1" applyFill="1" applyBorder="1" applyAlignment="1" applyProtection="1">
      <alignment horizontal="center" vertical="center"/>
    </xf>
    <xf numFmtId="2" fontId="35" fillId="2" borderId="0" xfId="21" applyNumberFormat="1" applyFont="1" applyFill="1" applyBorder="1" applyAlignment="1" applyProtection="1">
      <alignment horizontal="center" vertical="center"/>
    </xf>
    <xf numFmtId="2" fontId="35" fillId="2" borderId="14" xfId="21" applyNumberFormat="1" applyFont="1" applyFill="1" applyBorder="1" applyAlignment="1" applyProtection="1">
      <alignment horizontal="center" vertical="center"/>
    </xf>
    <xf numFmtId="2" fontId="35" fillId="2" borderId="9" xfId="21" applyNumberFormat="1" applyFont="1" applyFill="1" applyBorder="1" applyAlignment="1" applyProtection="1">
      <alignment horizontal="center" vertical="center"/>
    </xf>
    <xf numFmtId="2" fontId="35" fillId="2" borderId="13" xfId="21" applyNumberFormat="1" applyFont="1" applyFill="1" applyBorder="1" applyAlignment="1" applyProtection="1">
      <alignment horizontal="center" vertical="center"/>
    </xf>
    <xf numFmtId="2" fontId="35" fillId="2" borderId="10" xfId="21" applyNumberFormat="1" applyFont="1" applyFill="1" applyBorder="1" applyAlignment="1" applyProtection="1">
      <alignment horizontal="center" vertical="center"/>
    </xf>
    <xf numFmtId="174" fontId="4" fillId="2" borderId="7" xfId="21" applyNumberFormat="1" applyFont="1" applyFill="1" applyBorder="1" applyAlignment="1" applyProtection="1">
      <alignment horizontal="center" vertical="center"/>
    </xf>
    <xf numFmtId="174" fontId="4" fillId="2" borderId="11" xfId="21" applyNumberFormat="1" applyFont="1" applyFill="1" applyBorder="1" applyAlignment="1" applyProtection="1">
      <alignment horizontal="center" vertical="center"/>
    </xf>
    <xf numFmtId="174" fontId="4" fillId="2" borderId="8" xfId="21" applyNumberFormat="1" applyFont="1" applyFill="1" applyBorder="1" applyAlignment="1" applyProtection="1">
      <alignment horizontal="center" vertical="center"/>
    </xf>
    <xf numFmtId="174" fontId="4" fillId="2" borderId="12" xfId="21" applyNumberFormat="1" applyFont="1" applyFill="1" applyBorder="1" applyAlignment="1" applyProtection="1">
      <alignment horizontal="center" vertical="center"/>
    </xf>
    <xf numFmtId="174" fontId="4" fillId="2" borderId="0" xfId="21" applyNumberFormat="1" applyFont="1" applyFill="1" applyBorder="1" applyAlignment="1" applyProtection="1">
      <alignment horizontal="center" vertical="center"/>
    </xf>
    <xf numFmtId="174" fontId="4" fillId="2" borderId="14" xfId="21" applyNumberFormat="1" applyFont="1" applyFill="1" applyBorder="1" applyAlignment="1" applyProtection="1">
      <alignment horizontal="center" vertical="center"/>
    </xf>
    <xf numFmtId="0" fontId="43" fillId="0" borderId="0" xfId="4" applyNumberFormat="1" applyFont="1" applyBorder="1" applyAlignment="1">
      <alignment horizontal="center" vertical="center"/>
    </xf>
    <xf numFmtId="0" fontId="4" fillId="0" borderId="13" xfId="4" applyFont="1" applyBorder="1" applyAlignment="1">
      <alignment horizontal="right" vertical="center"/>
    </xf>
    <xf numFmtId="0" fontId="4" fillId="2" borderId="7" xfId="21" applyFont="1" applyFill="1" applyBorder="1" applyAlignment="1" applyProtection="1">
      <alignment horizontal="center" vertical="center" wrapText="1"/>
    </xf>
    <xf numFmtId="0" fontId="4" fillId="2" borderId="11" xfId="21" applyFont="1" applyFill="1" applyBorder="1" applyAlignment="1" applyProtection="1">
      <alignment horizontal="center" vertical="center" wrapText="1"/>
    </xf>
    <xf numFmtId="0" fontId="4" fillId="2" borderId="8" xfId="21" applyFont="1" applyFill="1" applyBorder="1" applyAlignment="1" applyProtection="1">
      <alignment horizontal="center" vertical="center" wrapText="1"/>
    </xf>
    <xf numFmtId="0" fontId="4" fillId="2" borderId="9" xfId="21" applyFont="1" applyFill="1" applyBorder="1" applyAlignment="1" applyProtection="1">
      <alignment horizontal="center" vertical="center" wrapText="1"/>
    </xf>
    <xf numFmtId="0" fontId="4" fillId="2" borderId="13" xfId="21" applyFont="1" applyFill="1" applyBorder="1" applyAlignment="1" applyProtection="1">
      <alignment horizontal="center" vertical="center" wrapText="1"/>
    </xf>
    <xf numFmtId="0" fontId="4" fillId="2" borderId="10" xfId="21" applyFont="1" applyFill="1" applyBorder="1" applyAlignment="1" applyProtection="1">
      <alignment horizontal="center" vertical="center" wrapText="1"/>
    </xf>
    <xf numFmtId="0" fontId="4" fillId="2" borderId="0" xfId="21" applyFont="1" applyFill="1" applyAlignment="1" applyProtection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39" fillId="5" borderId="7" xfId="1" applyFont="1" applyFill="1" applyBorder="1" applyAlignment="1">
      <alignment horizontal="center" vertical="center" wrapText="1"/>
    </xf>
    <xf numFmtId="0" fontId="39" fillId="5" borderId="11" xfId="1" applyFont="1" applyFill="1" applyBorder="1" applyAlignment="1">
      <alignment horizontal="center" vertical="center" wrapText="1"/>
    </xf>
    <xf numFmtId="0" fontId="39" fillId="5" borderId="8" xfId="1" applyFont="1" applyFill="1" applyBorder="1" applyAlignment="1">
      <alignment horizontal="center" vertical="center" wrapText="1"/>
    </xf>
    <xf numFmtId="0" fontId="39" fillId="5" borderId="9" xfId="1" applyFont="1" applyFill="1" applyBorder="1" applyAlignment="1">
      <alignment horizontal="center" vertical="center" wrapText="1"/>
    </xf>
    <xf numFmtId="0" fontId="39" fillId="5" borderId="13" xfId="1" applyFont="1" applyFill="1" applyBorder="1" applyAlignment="1">
      <alignment horizontal="center" vertical="center" wrapText="1"/>
    </xf>
    <xf numFmtId="0" fontId="39" fillId="5" borderId="10" xfId="1" applyFont="1" applyFill="1" applyBorder="1" applyAlignment="1">
      <alignment horizontal="center" vertical="center" wrapText="1"/>
    </xf>
    <xf numFmtId="0" fontId="18" fillId="9" borderId="2" xfId="1" applyFont="1" applyFill="1" applyBorder="1" applyAlignment="1">
      <alignment horizontal="center" vertical="center"/>
    </xf>
    <xf numFmtId="0" fontId="18" fillId="9" borderId="5" xfId="1" applyFont="1" applyFill="1" applyBorder="1" applyAlignment="1">
      <alignment horizontal="center" vertical="center"/>
    </xf>
    <xf numFmtId="0" fontId="18" fillId="9" borderId="3" xfId="1" applyFont="1" applyFill="1" applyBorder="1" applyAlignment="1">
      <alignment horizontal="center" vertical="center"/>
    </xf>
    <xf numFmtId="172" fontId="41" fillId="11" borderId="2" xfId="1" applyNumberFormat="1" applyFont="1" applyFill="1" applyBorder="1" applyAlignment="1">
      <alignment horizontal="center" vertical="center"/>
    </xf>
    <xf numFmtId="172" fontId="41" fillId="11" borderId="3" xfId="1" applyNumberFormat="1" applyFont="1" applyFill="1" applyBorder="1" applyAlignment="1">
      <alignment horizontal="center" vertical="center"/>
    </xf>
    <xf numFmtId="173" fontId="24" fillId="11" borderId="7" xfId="2" applyNumberFormat="1" applyFont="1" applyFill="1" applyBorder="1" applyAlignment="1" applyProtection="1">
      <alignment horizontal="center" vertical="center"/>
      <protection locked="0"/>
    </xf>
    <xf numFmtId="173" fontId="24" fillId="11" borderId="8" xfId="2" applyNumberFormat="1" applyFont="1" applyFill="1" applyBorder="1" applyAlignment="1" applyProtection="1">
      <alignment horizontal="center" vertical="center"/>
      <protection locked="0"/>
    </xf>
    <xf numFmtId="173" fontId="24" fillId="11" borderId="9" xfId="2" applyNumberFormat="1" applyFont="1" applyFill="1" applyBorder="1" applyAlignment="1" applyProtection="1">
      <alignment horizontal="center" vertical="center"/>
      <protection locked="0"/>
    </xf>
    <xf numFmtId="173" fontId="24" fillId="11" borderId="10" xfId="2" applyNumberFormat="1" applyFont="1" applyFill="1" applyBorder="1" applyAlignment="1" applyProtection="1">
      <alignment horizontal="center" vertical="center"/>
      <protection locked="0"/>
    </xf>
    <xf numFmtId="173" fontId="22" fillId="11" borderId="9" xfId="2" applyNumberFormat="1" applyFont="1" applyFill="1" applyBorder="1" applyAlignment="1" applyProtection="1">
      <alignment horizontal="center" vertical="center"/>
      <protection locked="0"/>
    </xf>
    <xf numFmtId="173" fontId="22" fillId="11" borderId="10" xfId="2" applyNumberFormat="1" applyFont="1" applyFill="1" applyBorder="1" applyAlignment="1" applyProtection="1">
      <alignment horizontal="center" vertical="center"/>
      <protection locked="0"/>
    </xf>
    <xf numFmtId="0" fontId="15" fillId="5" borderId="2" xfId="1" applyFont="1" applyFill="1" applyBorder="1" applyAlignment="1">
      <alignment horizontal="center" vertical="center" wrapText="1"/>
    </xf>
    <xf numFmtId="0" fontId="15" fillId="5" borderId="5" xfId="1" applyFont="1" applyFill="1" applyBorder="1" applyAlignment="1">
      <alignment horizontal="center" vertical="center"/>
    </xf>
    <xf numFmtId="0" fontId="15" fillId="5" borderId="3" xfId="1" applyFont="1" applyFill="1" applyBorder="1" applyAlignment="1">
      <alignment horizontal="center" vertical="center"/>
    </xf>
    <xf numFmtId="0" fontId="21" fillId="11" borderId="2" xfId="1" applyFont="1" applyFill="1" applyBorder="1" applyAlignment="1">
      <alignment horizontal="center" vertical="center"/>
    </xf>
    <xf numFmtId="0" fontId="21" fillId="11" borderId="5" xfId="1" applyFont="1" applyFill="1" applyBorder="1" applyAlignment="1">
      <alignment horizontal="center" vertical="center"/>
    </xf>
    <xf numFmtId="172" fontId="22" fillId="11" borderId="2" xfId="1" applyNumberFormat="1" applyFont="1" applyFill="1" applyBorder="1" applyAlignment="1">
      <alignment horizontal="center" vertical="center"/>
    </xf>
    <xf numFmtId="172" fontId="22" fillId="11" borderId="5" xfId="1" applyNumberFormat="1" applyFont="1" applyFill="1" applyBorder="1" applyAlignment="1">
      <alignment horizontal="center" vertical="center"/>
    </xf>
    <xf numFmtId="172" fontId="22" fillId="11" borderId="3" xfId="1" applyNumberFormat="1" applyFont="1" applyFill="1" applyBorder="1" applyAlignment="1">
      <alignment horizontal="center" vertical="center"/>
    </xf>
    <xf numFmtId="0" fontId="73" fillId="12" borderId="0" xfId="19" applyFont="1" applyFill="1" applyBorder="1" applyAlignment="1">
      <alignment horizontal="center" vertical="center"/>
    </xf>
    <xf numFmtId="0" fontId="74" fillId="0" borderId="0" xfId="19" applyFont="1" applyFill="1" applyAlignment="1"/>
    <xf numFmtId="0" fontId="75" fillId="0" borderId="0" xfId="19" applyFont="1" applyFill="1" applyBorder="1" applyAlignment="1">
      <alignment vertical="center"/>
    </xf>
    <xf numFmtId="0" fontId="74" fillId="0" borderId="13" xfId="19" applyFont="1" applyFill="1" applyBorder="1" applyAlignment="1">
      <alignment horizontal="left"/>
    </xf>
    <xf numFmtId="0" fontId="75" fillId="0" borderId="0" xfId="19" applyFont="1" applyFill="1" applyAlignment="1">
      <alignment vertical="center"/>
    </xf>
    <xf numFmtId="0" fontId="74" fillId="0" borderId="0" xfId="19" applyFont="1" applyFill="1" applyBorder="1" applyAlignment="1"/>
    <xf numFmtId="0" fontId="74" fillId="0" borderId="13" xfId="19" applyFont="1" applyFill="1" applyBorder="1" applyAlignment="1"/>
    <xf numFmtId="180" fontId="74" fillId="0" borderId="5" xfId="19" applyNumberFormat="1" applyFont="1" applyFill="1" applyBorder="1" applyAlignment="1">
      <alignment horizontal="left"/>
    </xf>
    <xf numFmtId="176" fontId="74" fillId="0" borderId="0" xfId="19" applyNumberFormat="1" applyFont="1" applyFill="1" applyBorder="1" applyAlignment="1"/>
    <xf numFmtId="180" fontId="74" fillId="0" borderId="13" xfId="19" applyNumberFormat="1" applyFont="1" applyFill="1" applyBorder="1" applyAlignment="1">
      <alignment horizontal="left"/>
    </xf>
    <xf numFmtId="176" fontId="76" fillId="0" borderId="0" xfId="19" applyNumberFormat="1" applyFont="1" applyFill="1" applyBorder="1" applyAlignment="1">
      <alignment vertical="center"/>
    </xf>
    <xf numFmtId="0" fontId="75" fillId="0" borderId="0" xfId="0" applyFont="1" applyFill="1" applyAlignment="1">
      <alignment vertical="center"/>
    </xf>
    <xf numFmtId="168" fontId="77" fillId="10" borderId="0" xfId="0" applyNumberFormat="1" applyFont="1" applyFill="1" applyBorder="1" applyAlignment="1">
      <alignment vertical="center"/>
    </xf>
    <xf numFmtId="0" fontId="76" fillId="13" borderId="0" xfId="19" applyFont="1" applyFill="1" applyBorder="1" applyAlignment="1">
      <alignment horizontal="center" vertical="center"/>
    </xf>
    <xf numFmtId="0" fontId="74" fillId="0" borderId="5" xfId="19" applyFont="1" applyFill="1" applyBorder="1" applyAlignment="1">
      <alignment horizontal="center"/>
    </xf>
    <xf numFmtId="0" fontId="74" fillId="0" borderId="0" xfId="19" applyFont="1" applyFill="1" applyAlignment="1">
      <alignment horizontal="center"/>
    </xf>
    <xf numFmtId="0" fontId="74" fillId="0" borderId="0" xfId="19" applyFont="1" applyFill="1" applyAlignment="1">
      <alignment horizontal="left"/>
    </xf>
    <xf numFmtId="0" fontId="76" fillId="0" borderId="0" xfId="19" applyFont="1" applyFill="1" applyAlignment="1">
      <alignment vertical="center"/>
    </xf>
    <xf numFmtId="0" fontId="78" fillId="16" borderId="0" xfId="19" applyFont="1" applyFill="1" applyBorder="1" applyAlignment="1">
      <alignment horizontal="center" vertical="center"/>
    </xf>
    <xf numFmtId="0" fontId="74" fillId="0" borderId="0" xfId="0" applyFont="1" applyFill="1" applyBorder="1" applyAlignment="1"/>
    <xf numFmtId="0" fontId="74" fillId="0" borderId="0" xfId="0" applyFont="1" applyFill="1" applyBorder="1" applyAlignment="1">
      <alignment vertical="center"/>
    </xf>
    <xf numFmtId="0" fontId="74" fillId="0" borderId="13" xfId="0" applyFont="1" applyFill="1" applyBorder="1" applyAlignment="1">
      <alignment horizontal="left"/>
    </xf>
    <xf numFmtId="0" fontId="74" fillId="0" borderId="0" xfId="0" applyFont="1" applyFill="1" applyAlignment="1">
      <alignment vertical="center"/>
    </xf>
    <xf numFmtId="0" fontId="79" fillId="0" borderId="0" xfId="10" applyFont="1" applyAlignment="1">
      <alignment vertical="center"/>
    </xf>
    <xf numFmtId="0" fontId="79" fillId="0" borderId="0" xfId="0" applyFont="1" applyAlignment="1">
      <alignment vertical="center"/>
    </xf>
    <xf numFmtId="0" fontId="80" fillId="0" borderId="0" xfId="0" applyFont="1"/>
    <xf numFmtId="0" fontId="75" fillId="0" borderId="0" xfId="14" applyFont="1" applyFill="1" applyAlignment="1">
      <alignment vertical="center"/>
    </xf>
    <xf numFmtId="0" fontId="74" fillId="0" borderId="5" xfId="0" applyFont="1" applyFill="1" applyBorder="1" applyAlignment="1">
      <alignment horizontal="left"/>
    </xf>
    <xf numFmtId="0" fontId="79" fillId="0" borderId="0" xfId="10" applyFont="1" applyBorder="1" applyAlignment="1">
      <alignment vertical="center"/>
    </xf>
    <xf numFmtId="0" fontId="75" fillId="0" borderId="13" xfId="0" applyFont="1" applyFill="1" applyBorder="1" applyAlignment="1">
      <alignment horizontal="left"/>
    </xf>
    <xf numFmtId="0" fontId="74" fillId="0" borderId="11" xfId="0" applyFont="1" applyFill="1" applyBorder="1" applyAlignment="1">
      <alignment horizontal="left"/>
    </xf>
    <xf numFmtId="0" fontId="74" fillId="0" borderId="11" xfId="0" applyFont="1" applyFill="1" applyBorder="1" applyAlignment="1">
      <alignment horizontal="center"/>
    </xf>
    <xf numFmtId="0" fontId="74" fillId="0" borderId="5" xfId="0" applyFont="1" applyFill="1" applyBorder="1" applyAlignment="1">
      <alignment horizontal="left"/>
    </xf>
    <xf numFmtId="0" fontId="75" fillId="0" borderId="0" xfId="0" applyFont="1" applyFill="1" applyBorder="1" applyAlignment="1">
      <alignment horizontal="right" vertical="center"/>
    </xf>
    <xf numFmtId="0" fontId="74" fillId="0" borderId="0" xfId="0" applyFont="1" applyFill="1" applyAlignment="1"/>
    <xf numFmtId="0" fontId="74" fillId="0" borderId="5" xfId="0" applyFont="1" applyFill="1" applyBorder="1" applyAlignment="1">
      <alignment horizontal="center"/>
    </xf>
    <xf numFmtId="0" fontId="74" fillId="0" borderId="0" xfId="0" applyFont="1" applyFill="1" applyAlignment="1">
      <alignment horizontal="right"/>
    </xf>
    <xf numFmtId="0" fontId="74" fillId="0" borderId="11" xfId="0" applyFont="1" applyFill="1" applyBorder="1" applyAlignment="1"/>
    <xf numFmtId="0" fontId="75" fillId="0" borderId="0" xfId="0" applyFont="1" applyFill="1" applyBorder="1" applyAlignment="1">
      <alignment vertical="center"/>
    </xf>
    <xf numFmtId="0" fontId="74" fillId="0" borderId="0" xfId="0" applyFont="1" applyFill="1" applyBorder="1" applyAlignment="1">
      <alignment horizontal="right"/>
    </xf>
    <xf numFmtId="0" fontId="74" fillId="0" borderId="0" xfId="0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81" fillId="0" borderId="0" xfId="0" applyFont="1" applyBorder="1" applyAlignment="1">
      <alignment horizontal="center"/>
    </xf>
    <xf numFmtId="0" fontId="74" fillId="0" borderId="5" xfId="0" applyFont="1" applyFill="1" applyBorder="1" applyAlignment="1">
      <alignment horizontal="center"/>
    </xf>
    <xf numFmtId="0" fontId="75" fillId="0" borderId="5" xfId="0" applyFont="1" applyFill="1" applyBorder="1" applyAlignment="1">
      <alignment vertical="center"/>
    </xf>
    <xf numFmtId="0" fontId="74" fillId="0" borderId="13" xfId="0" applyFont="1" applyFill="1" applyBorder="1" applyAlignment="1"/>
    <xf numFmtId="0" fontId="81" fillId="0" borderId="13" xfId="0" applyFont="1" applyBorder="1" applyAlignment="1">
      <alignment horizontal="center"/>
    </xf>
    <xf numFmtId="0" fontId="75" fillId="0" borderId="13" xfId="0" applyFont="1" applyFill="1" applyBorder="1" applyAlignment="1">
      <alignment vertical="center"/>
    </xf>
    <xf numFmtId="0" fontId="74" fillId="0" borderId="13" xfId="0" applyFont="1" applyFill="1" applyBorder="1" applyAlignment="1">
      <alignment vertical="center"/>
    </xf>
    <xf numFmtId="0" fontId="74" fillId="0" borderId="0" xfId="0" applyFont="1" applyFill="1" applyBorder="1" applyAlignment="1">
      <alignment horizontal="left" vertical="center"/>
    </xf>
    <xf numFmtId="0" fontId="74" fillId="0" borderId="0" xfId="0" applyFont="1" applyFill="1" applyBorder="1" applyAlignment="1">
      <alignment horizontal="center" vertical="center"/>
    </xf>
    <xf numFmtId="0" fontId="81" fillId="0" borderId="0" xfId="0" applyFont="1" applyBorder="1" applyAlignment="1">
      <alignment horizontal="center" vertical="center"/>
    </xf>
    <xf numFmtId="0" fontId="74" fillId="0" borderId="0" xfId="0" applyFont="1" applyFill="1" applyBorder="1" applyAlignment="1">
      <alignment horizontal="center"/>
    </xf>
    <xf numFmtId="0" fontId="75" fillId="0" borderId="0" xfId="0" applyFont="1" applyFill="1" applyAlignment="1">
      <alignment horizontal="left" vertical="center"/>
    </xf>
    <xf numFmtId="0" fontId="81" fillId="0" borderId="5" xfId="0" applyFont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82" fillId="0" borderId="0" xfId="14" applyFont="1" applyFill="1" applyAlignment="1">
      <alignment vertical="center"/>
    </xf>
    <xf numFmtId="0" fontId="74" fillId="0" borderId="5" xfId="0" applyFont="1" applyFill="1" applyBorder="1" applyAlignment="1">
      <alignment vertical="center"/>
    </xf>
    <xf numFmtId="0" fontId="75" fillId="0" borderId="0" xfId="0" applyFont="1" applyFill="1" applyAlignment="1">
      <alignment horizontal="center" vertical="center"/>
    </xf>
    <xf numFmtId="0" fontId="83" fillId="0" borderId="0" xfId="0" applyFont="1" applyBorder="1" applyAlignment="1">
      <alignment horizontal="center" vertical="center"/>
    </xf>
    <xf numFmtId="0" fontId="77" fillId="2" borderId="0" xfId="21" applyFont="1" applyFill="1" applyBorder="1" applyAlignment="1" applyProtection="1">
      <alignment vertical="center"/>
    </xf>
    <xf numFmtId="0" fontId="77" fillId="2" borderId="0" xfId="21" applyFont="1" applyFill="1" applyAlignment="1" applyProtection="1">
      <alignment vertical="center"/>
    </xf>
    <xf numFmtId="0" fontId="84" fillId="2" borderId="13" xfId="21" applyFont="1" applyFill="1" applyBorder="1" applyAlignment="1" applyProtection="1">
      <alignment horizontal="center" vertical="center"/>
    </xf>
    <xf numFmtId="0" fontId="77" fillId="2" borderId="0" xfId="21" applyFont="1" applyFill="1" applyAlignment="1" applyProtection="1">
      <alignment horizontal="left" vertical="center"/>
    </xf>
    <xf numFmtId="0" fontId="84" fillId="2" borderId="0" xfId="21" applyFont="1" applyFill="1" applyAlignment="1" applyProtection="1">
      <alignment horizontal="right" vertical="center"/>
    </xf>
    <xf numFmtId="0" fontId="85" fillId="2" borderId="0" xfId="21" applyFont="1" applyFill="1" applyAlignment="1" applyProtection="1">
      <alignment vertical="center"/>
    </xf>
    <xf numFmtId="0" fontId="86" fillId="0" borderId="0" xfId="14" applyFont="1" applyAlignment="1">
      <alignment horizontal="left"/>
    </xf>
    <xf numFmtId="0" fontId="83" fillId="0" borderId="7" xfId="14" applyFont="1" applyBorder="1" applyAlignment="1">
      <alignment horizontal="center" vertical="center"/>
    </xf>
    <xf numFmtId="0" fontId="83" fillId="0" borderId="11" xfId="14" applyFont="1" applyBorder="1" applyAlignment="1">
      <alignment horizontal="center" vertical="center"/>
    </xf>
    <xf numFmtId="0" fontId="87" fillId="0" borderId="7" xfId="14" applyFont="1" applyBorder="1" applyAlignment="1">
      <alignment horizontal="center" vertical="center" wrapText="1"/>
    </xf>
    <xf numFmtId="0" fontId="87" fillId="0" borderId="11" xfId="14" applyFont="1" applyBorder="1" applyAlignment="1">
      <alignment horizontal="center" vertical="center"/>
    </xf>
    <xf numFmtId="0" fontId="87" fillId="0" borderId="8" xfId="14" applyFont="1" applyBorder="1" applyAlignment="1">
      <alignment horizontal="center" vertical="center"/>
    </xf>
    <xf numFmtId="0" fontId="83" fillId="0" borderId="2" xfId="14" applyFont="1" applyBorder="1" applyAlignment="1">
      <alignment horizontal="center" vertical="center"/>
    </xf>
    <xf numFmtId="0" fontId="83" fillId="0" borderId="5" xfId="14" applyFont="1" applyBorder="1" applyAlignment="1">
      <alignment horizontal="center" vertical="center"/>
    </xf>
    <xf numFmtId="0" fontId="83" fillId="0" borderId="3" xfId="14" applyFont="1" applyBorder="1" applyAlignment="1">
      <alignment horizontal="center" vertical="center"/>
    </xf>
    <xf numFmtId="0" fontId="75" fillId="0" borderId="7" xfId="14" applyFont="1" applyFill="1" applyBorder="1" applyAlignment="1">
      <alignment horizontal="center" vertical="center" wrapText="1"/>
    </xf>
    <xf numFmtId="0" fontId="75" fillId="0" borderId="11" xfId="14" applyFont="1" applyFill="1" applyBorder="1" applyAlignment="1">
      <alignment horizontal="center" vertical="center" wrapText="1"/>
    </xf>
    <xf numFmtId="0" fontId="75" fillId="0" borderId="8" xfId="14" applyFont="1" applyFill="1" applyBorder="1" applyAlignment="1">
      <alignment horizontal="center" vertical="center" wrapText="1"/>
    </xf>
    <xf numFmtId="0" fontId="75" fillId="0" borderId="7" xfId="14" applyFont="1" applyFill="1" applyBorder="1" applyAlignment="1">
      <alignment horizontal="center" vertical="center"/>
    </xf>
    <xf numFmtId="0" fontId="75" fillId="0" borderId="11" xfId="14" applyFont="1" applyFill="1" applyBorder="1" applyAlignment="1">
      <alignment horizontal="center" vertical="center"/>
    </xf>
    <xf numFmtId="0" fontId="75" fillId="0" borderId="8" xfId="14" applyFont="1" applyFill="1" applyBorder="1" applyAlignment="1">
      <alignment horizontal="center" vertical="center"/>
    </xf>
    <xf numFmtId="0" fontId="88" fillId="14" borderId="2" xfId="14" applyFont="1" applyFill="1" applyBorder="1" applyAlignment="1">
      <alignment horizontal="center" vertical="center"/>
    </xf>
    <xf numFmtId="0" fontId="88" fillId="14" borderId="5" xfId="14" applyFont="1" applyFill="1" applyBorder="1" applyAlignment="1">
      <alignment horizontal="center" vertical="center"/>
    </xf>
    <xf numFmtId="0" fontId="88" fillId="14" borderId="3" xfId="14" applyFont="1" applyFill="1" applyBorder="1" applyAlignment="1">
      <alignment horizontal="center" vertical="center"/>
    </xf>
    <xf numFmtId="0" fontId="86" fillId="0" borderId="0" xfId="14" applyFont="1" applyBorder="1" applyAlignment="1">
      <alignment horizontal="center"/>
    </xf>
    <xf numFmtId="0" fontId="75" fillId="0" borderId="9" xfId="14" applyFont="1" applyFill="1" applyBorder="1" applyAlignment="1">
      <alignment horizontal="center" vertical="center"/>
    </xf>
    <xf numFmtId="0" fontId="75" fillId="0" borderId="13" xfId="14" applyFont="1" applyFill="1" applyBorder="1" applyAlignment="1">
      <alignment horizontal="center" vertical="center"/>
    </xf>
    <xf numFmtId="0" fontId="87" fillId="0" borderId="9" xfId="14" applyFont="1" applyBorder="1" applyAlignment="1">
      <alignment horizontal="center" vertical="center"/>
    </xf>
    <xf numFmtId="0" fontId="87" fillId="0" borderId="13" xfId="14" applyFont="1" applyBorder="1" applyAlignment="1">
      <alignment horizontal="center" vertical="center"/>
    </xf>
    <xf numFmtId="0" fontId="87" fillId="0" borderId="10" xfId="14" applyFont="1" applyBorder="1" applyAlignment="1">
      <alignment horizontal="center" vertical="center"/>
    </xf>
    <xf numFmtId="0" fontId="83" fillId="0" borderId="8" xfId="14" applyFont="1" applyBorder="1" applyAlignment="1">
      <alignment horizontal="center" vertical="center"/>
    </xf>
    <xf numFmtId="0" fontId="75" fillId="0" borderId="9" xfId="14" applyFont="1" applyFill="1" applyBorder="1" applyAlignment="1">
      <alignment horizontal="center" vertical="center" wrapText="1"/>
    </xf>
    <xf numFmtId="0" fontId="75" fillId="0" borderId="13" xfId="14" applyFont="1" applyFill="1" applyBorder="1" applyAlignment="1">
      <alignment horizontal="center" vertical="center" wrapText="1"/>
    </xf>
    <xf numFmtId="0" fontId="75" fillId="0" borderId="10" xfId="14" applyFont="1" applyFill="1" applyBorder="1" applyAlignment="1">
      <alignment horizontal="center" vertical="center" wrapText="1"/>
    </xf>
    <xf numFmtId="0" fontId="75" fillId="0" borderId="10" xfId="14" applyFont="1" applyFill="1" applyBorder="1" applyAlignment="1">
      <alignment horizontal="center" vertical="center"/>
    </xf>
    <xf numFmtId="0" fontId="75" fillId="0" borderId="2" xfId="14" applyFont="1" applyFill="1" applyBorder="1" applyAlignment="1">
      <alignment horizontal="center" vertical="center"/>
    </xf>
    <xf numFmtId="0" fontId="75" fillId="0" borderId="5" xfId="14" applyFont="1" applyFill="1" applyBorder="1" applyAlignment="1">
      <alignment horizontal="center" vertical="center"/>
    </xf>
    <xf numFmtId="0" fontId="75" fillId="0" borderId="3" xfId="14" applyFont="1" applyFill="1" applyBorder="1" applyAlignment="1">
      <alignment horizontal="center" vertical="center"/>
    </xf>
    <xf numFmtId="1" fontId="89" fillId="10" borderId="7" xfId="0" applyNumberFormat="1" applyFont="1" applyFill="1" applyBorder="1" applyAlignment="1">
      <alignment horizontal="center" vertical="center"/>
    </xf>
    <xf numFmtId="1" fontId="89" fillId="10" borderId="11" xfId="0" applyNumberFormat="1" applyFont="1" applyFill="1" applyBorder="1" applyAlignment="1">
      <alignment horizontal="center" vertical="center"/>
    </xf>
    <xf numFmtId="1" fontId="89" fillId="10" borderId="8" xfId="0" applyNumberFormat="1" applyFont="1" applyFill="1" applyBorder="1" applyAlignment="1">
      <alignment horizontal="center" vertical="center"/>
    </xf>
    <xf numFmtId="1" fontId="83" fillId="10" borderId="7" xfId="0" applyNumberFormat="1" applyFont="1" applyFill="1" applyBorder="1" applyAlignment="1">
      <alignment horizontal="center" vertical="center"/>
    </xf>
    <xf numFmtId="1" fontId="83" fillId="10" borderId="11" xfId="0" applyNumberFormat="1" applyFont="1" applyFill="1" applyBorder="1" applyAlignment="1">
      <alignment horizontal="center" vertical="center"/>
    </xf>
    <xf numFmtId="168" fontId="83" fillId="0" borderId="7" xfId="14" applyNumberFormat="1" applyFont="1" applyBorder="1" applyAlignment="1">
      <alignment horizontal="center" vertical="center"/>
    </xf>
    <xf numFmtId="168" fontId="83" fillId="0" borderId="11" xfId="14" applyNumberFormat="1" applyFont="1" applyBorder="1" applyAlignment="1">
      <alignment horizontal="center" vertical="center"/>
    </xf>
    <xf numFmtId="174" fontId="90" fillId="0" borderId="7" xfId="14" applyNumberFormat="1" applyFont="1" applyBorder="1" applyAlignment="1">
      <alignment horizontal="center" vertical="center"/>
    </xf>
    <xf numFmtId="174" fontId="90" fillId="0" borderId="11" xfId="14" applyNumberFormat="1" applyFont="1" applyBorder="1" applyAlignment="1">
      <alignment horizontal="center" vertical="center"/>
    </xf>
    <xf numFmtId="174" fontId="90" fillId="0" borderId="8" xfId="14" applyNumberFormat="1" applyFont="1" applyBorder="1" applyAlignment="1">
      <alignment horizontal="center" vertical="center"/>
    </xf>
    <xf numFmtId="168" fontId="83" fillId="0" borderId="8" xfId="14" applyNumberFormat="1" applyFont="1" applyBorder="1" applyAlignment="1">
      <alignment horizontal="center" vertical="center"/>
    </xf>
    <xf numFmtId="168" fontId="91" fillId="0" borderId="11" xfId="14" applyNumberFormat="1" applyFont="1" applyFill="1" applyBorder="1" applyAlignment="1">
      <alignment horizontal="center" vertical="center"/>
    </xf>
    <xf numFmtId="168" fontId="91" fillId="0" borderId="8" xfId="14" applyNumberFormat="1" applyFont="1" applyFill="1" applyBorder="1" applyAlignment="1">
      <alignment horizontal="center" vertical="center"/>
    </xf>
    <xf numFmtId="174" fontId="92" fillId="0" borderId="7" xfId="14" applyNumberFormat="1" applyFont="1" applyFill="1" applyBorder="1" applyAlignment="1">
      <alignment horizontal="center" vertical="center"/>
    </xf>
    <xf numFmtId="174" fontId="92" fillId="0" borderId="11" xfId="14" applyNumberFormat="1" applyFont="1" applyFill="1" applyBorder="1" applyAlignment="1">
      <alignment horizontal="center" vertical="center"/>
    </xf>
    <xf numFmtId="174" fontId="92" fillId="0" borderId="8" xfId="14" applyNumberFormat="1" applyFont="1" applyFill="1" applyBorder="1" applyAlignment="1">
      <alignment horizontal="center" vertical="center"/>
    </xf>
    <xf numFmtId="168" fontId="93" fillId="0" borderId="7" xfId="14" applyNumberFormat="1" applyFont="1" applyFill="1" applyBorder="1" applyAlignment="1">
      <alignment horizontal="center" vertical="center"/>
    </xf>
    <xf numFmtId="168" fontId="93" fillId="0" borderId="11" xfId="14" applyNumberFormat="1" applyFont="1" applyFill="1" applyBorder="1" applyAlignment="1">
      <alignment horizontal="center" vertical="center"/>
    </xf>
    <xf numFmtId="168" fontId="93" fillId="0" borderId="8" xfId="14" applyNumberFormat="1" applyFont="1" applyFill="1" applyBorder="1" applyAlignment="1">
      <alignment horizontal="center" vertical="center"/>
    </xf>
    <xf numFmtId="170" fontId="75" fillId="0" borderId="7" xfId="14" applyNumberFormat="1" applyFont="1" applyFill="1" applyBorder="1" applyAlignment="1">
      <alignment horizontal="center" vertical="center"/>
    </xf>
    <xf numFmtId="170" fontId="75" fillId="0" borderId="11" xfId="14" applyNumberFormat="1" applyFont="1" applyFill="1" applyBorder="1" applyAlignment="1">
      <alignment horizontal="center" vertical="center"/>
    </xf>
    <xf numFmtId="170" fontId="75" fillId="0" borderId="8" xfId="14" applyNumberFormat="1" applyFont="1" applyFill="1" applyBorder="1" applyAlignment="1">
      <alignment horizontal="center" vertical="center"/>
    </xf>
    <xf numFmtId="1" fontId="89" fillId="10" borderId="12" xfId="0" applyNumberFormat="1" applyFont="1" applyFill="1" applyBorder="1" applyAlignment="1">
      <alignment horizontal="center" vertical="center"/>
    </xf>
    <xf numFmtId="1" fontId="89" fillId="10" borderId="0" xfId="0" applyNumberFormat="1" applyFont="1" applyFill="1" applyBorder="1" applyAlignment="1">
      <alignment horizontal="center" vertical="center"/>
    </xf>
    <xf numFmtId="1" fontId="89" fillId="10" borderId="14" xfId="0" applyNumberFormat="1" applyFont="1" applyFill="1" applyBorder="1" applyAlignment="1">
      <alignment horizontal="center" vertical="center"/>
    </xf>
    <xf numFmtId="1" fontId="83" fillId="10" borderId="12" xfId="0" applyNumberFormat="1" applyFont="1" applyFill="1" applyBorder="1" applyAlignment="1">
      <alignment horizontal="center" vertical="center"/>
    </xf>
    <xf numFmtId="1" fontId="83" fillId="10" borderId="0" xfId="0" applyNumberFormat="1" applyFont="1" applyFill="1" applyBorder="1" applyAlignment="1">
      <alignment horizontal="center" vertical="center"/>
    </xf>
    <xf numFmtId="168" fontId="83" fillId="0" borderId="12" xfId="14" applyNumberFormat="1" applyFont="1" applyBorder="1" applyAlignment="1">
      <alignment horizontal="center" vertical="center"/>
    </xf>
    <xf numFmtId="168" fontId="83" fillId="0" borderId="0" xfId="14" applyNumberFormat="1" applyFont="1" applyBorder="1" applyAlignment="1">
      <alignment horizontal="center" vertical="center"/>
    </xf>
    <xf numFmtId="174" fontId="90" fillId="0" borderId="12" xfId="14" applyNumberFormat="1" applyFont="1" applyBorder="1" applyAlignment="1">
      <alignment horizontal="center" vertical="center"/>
    </xf>
    <xf numFmtId="174" fontId="90" fillId="0" borderId="0" xfId="14" applyNumberFormat="1" applyFont="1" applyBorder="1" applyAlignment="1">
      <alignment horizontal="center" vertical="center"/>
    </xf>
    <xf numFmtId="174" fontId="90" fillId="0" borderId="14" xfId="14" applyNumberFormat="1" applyFont="1" applyBorder="1" applyAlignment="1">
      <alignment horizontal="center" vertical="center"/>
    </xf>
    <xf numFmtId="168" fontId="83" fillId="0" borderId="14" xfId="14" applyNumberFormat="1" applyFont="1" applyBorder="1" applyAlignment="1">
      <alignment horizontal="center" vertical="center"/>
    </xf>
    <xf numFmtId="168" fontId="91" fillId="0" borderId="0" xfId="14" applyNumberFormat="1" applyFont="1" applyFill="1" applyBorder="1" applyAlignment="1">
      <alignment horizontal="center" vertical="center"/>
    </xf>
    <xf numFmtId="168" fontId="91" fillId="0" borderId="14" xfId="14" applyNumberFormat="1" applyFont="1" applyFill="1" applyBorder="1" applyAlignment="1">
      <alignment horizontal="center" vertical="center"/>
    </xf>
    <xf numFmtId="174" fontId="92" fillId="0" borderId="12" xfId="14" applyNumberFormat="1" applyFont="1" applyFill="1" applyBorder="1" applyAlignment="1">
      <alignment horizontal="center" vertical="center"/>
    </xf>
    <xf numFmtId="174" fontId="92" fillId="0" borderId="0" xfId="14" applyNumberFormat="1" applyFont="1" applyFill="1" applyBorder="1" applyAlignment="1">
      <alignment horizontal="center" vertical="center"/>
    </xf>
    <xf numFmtId="174" fontId="92" fillId="0" borderId="14" xfId="14" applyNumberFormat="1" applyFont="1" applyFill="1" applyBorder="1" applyAlignment="1">
      <alignment horizontal="center" vertical="center"/>
    </xf>
    <xf numFmtId="168" fontId="93" fillId="0" borderId="12" xfId="14" applyNumberFormat="1" applyFont="1" applyFill="1" applyBorder="1" applyAlignment="1">
      <alignment horizontal="center" vertical="center"/>
    </xf>
    <xf numFmtId="168" fontId="93" fillId="0" borderId="0" xfId="14" applyNumberFormat="1" applyFont="1" applyFill="1" applyBorder="1" applyAlignment="1">
      <alignment horizontal="center" vertical="center"/>
    </xf>
    <xf numFmtId="168" fontId="93" fillId="0" borderId="14" xfId="14" applyNumberFormat="1" applyFont="1" applyFill="1" applyBorder="1" applyAlignment="1">
      <alignment horizontal="center" vertical="center"/>
    </xf>
    <xf numFmtId="170" fontId="75" fillId="0" borderId="12" xfId="14" applyNumberFormat="1" applyFont="1" applyFill="1" applyBorder="1" applyAlignment="1">
      <alignment horizontal="center" vertical="center"/>
    </xf>
    <xf numFmtId="170" fontId="75" fillId="0" borderId="0" xfId="14" applyNumberFormat="1" applyFont="1" applyFill="1" applyBorder="1" applyAlignment="1">
      <alignment horizontal="center" vertical="center"/>
    </xf>
    <xf numFmtId="170" fontId="75" fillId="0" borderId="14" xfId="14" applyNumberFormat="1" applyFont="1" applyFill="1" applyBorder="1" applyAlignment="1">
      <alignment horizontal="center" vertical="center"/>
    </xf>
    <xf numFmtId="1" fontId="89" fillId="10" borderId="9" xfId="0" applyNumberFormat="1" applyFont="1" applyFill="1" applyBorder="1" applyAlignment="1">
      <alignment horizontal="center" vertical="center"/>
    </xf>
    <xf numFmtId="1" fontId="89" fillId="10" borderId="13" xfId="0" applyNumberFormat="1" applyFont="1" applyFill="1" applyBorder="1" applyAlignment="1">
      <alignment horizontal="center" vertical="center"/>
    </xf>
    <xf numFmtId="1" fontId="89" fillId="10" borderId="10" xfId="0" applyNumberFormat="1" applyFont="1" applyFill="1" applyBorder="1" applyAlignment="1">
      <alignment horizontal="center" vertical="center"/>
    </xf>
    <xf numFmtId="1" fontId="83" fillId="10" borderId="9" xfId="0" applyNumberFormat="1" applyFont="1" applyFill="1" applyBorder="1" applyAlignment="1">
      <alignment horizontal="center" vertical="center"/>
    </xf>
    <xf numFmtId="1" fontId="83" fillId="10" borderId="13" xfId="0" applyNumberFormat="1" applyFont="1" applyFill="1" applyBorder="1" applyAlignment="1">
      <alignment horizontal="center" vertical="center"/>
    </xf>
    <xf numFmtId="168" fontId="83" fillId="0" borderId="9" xfId="14" applyNumberFormat="1" applyFont="1" applyBorder="1" applyAlignment="1">
      <alignment horizontal="center" vertical="center"/>
    </xf>
    <xf numFmtId="168" fontId="83" fillId="0" borderId="13" xfId="14" applyNumberFormat="1" applyFont="1" applyBorder="1" applyAlignment="1">
      <alignment horizontal="center" vertical="center"/>
    </xf>
    <xf numFmtId="174" fontId="90" fillId="0" borderId="9" xfId="14" applyNumberFormat="1" applyFont="1" applyBorder="1" applyAlignment="1">
      <alignment horizontal="center" vertical="center"/>
    </xf>
    <xf numFmtId="174" fontId="90" fillId="0" borderId="13" xfId="14" applyNumberFormat="1" applyFont="1" applyBorder="1" applyAlignment="1">
      <alignment horizontal="center" vertical="center"/>
    </xf>
    <xf numFmtId="174" fontId="90" fillId="0" borderId="10" xfId="14" applyNumberFormat="1" applyFont="1" applyBorder="1" applyAlignment="1">
      <alignment horizontal="center" vertical="center"/>
    </xf>
    <xf numFmtId="168" fontId="83" fillId="0" borderId="10" xfId="14" applyNumberFormat="1" applyFont="1" applyBorder="1" applyAlignment="1">
      <alignment horizontal="center" vertical="center"/>
    </xf>
    <xf numFmtId="168" fontId="91" fillId="0" borderId="13" xfId="14" applyNumberFormat="1" applyFont="1" applyFill="1" applyBorder="1" applyAlignment="1">
      <alignment horizontal="center" vertical="center"/>
    </xf>
    <xf numFmtId="168" fontId="91" fillId="0" borderId="10" xfId="14" applyNumberFormat="1" applyFont="1" applyFill="1" applyBorder="1" applyAlignment="1">
      <alignment horizontal="center" vertical="center"/>
    </xf>
    <xf numFmtId="174" fontId="92" fillId="0" borderId="9" xfId="14" applyNumberFormat="1" applyFont="1" applyFill="1" applyBorder="1" applyAlignment="1">
      <alignment horizontal="center" vertical="center"/>
    </xf>
    <xf numFmtId="174" fontId="92" fillId="0" borderId="13" xfId="14" applyNumberFormat="1" applyFont="1" applyFill="1" applyBorder="1" applyAlignment="1">
      <alignment horizontal="center" vertical="center"/>
    </xf>
    <xf numFmtId="174" fontId="92" fillId="0" borderId="10" xfId="14" applyNumberFormat="1" applyFont="1" applyFill="1" applyBorder="1" applyAlignment="1">
      <alignment horizontal="center" vertical="center"/>
    </xf>
    <xf numFmtId="168" fontId="93" fillId="0" borderId="9" xfId="14" applyNumberFormat="1" applyFont="1" applyFill="1" applyBorder="1" applyAlignment="1">
      <alignment horizontal="center" vertical="center"/>
    </xf>
    <xf numFmtId="168" fontId="93" fillId="0" borderId="13" xfId="14" applyNumberFormat="1" applyFont="1" applyFill="1" applyBorder="1" applyAlignment="1">
      <alignment horizontal="center" vertical="center"/>
    </xf>
    <xf numFmtId="168" fontId="93" fillId="0" borderId="10" xfId="14" applyNumberFormat="1" applyFont="1" applyFill="1" applyBorder="1" applyAlignment="1">
      <alignment horizontal="center" vertical="center"/>
    </xf>
    <xf numFmtId="170" fontId="75" fillId="0" borderId="9" xfId="14" applyNumberFormat="1" applyFont="1" applyFill="1" applyBorder="1" applyAlignment="1">
      <alignment horizontal="center" vertical="center"/>
    </xf>
    <xf numFmtId="170" fontId="75" fillId="0" borderId="13" xfId="14" applyNumberFormat="1" applyFont="1" applyFill="1" applyBorder="1" applyAlignment="1">
      <alignment horizontal="center" vertical="center"/>
    </xf>
    <xf numFmtId="170" fontId="75" fillId="0" borderId="10" xfId="14" applyNumberFormat="1" applyFont="1" applyFill="1" applyBorder="1" applyAlignment="1">
      <alignment horizontal="center" vertical="center"/>
    </xf>
    <xf numFmtId="0" fontId="94" fillId="0" borderId="0" xfId="0" applyFont="1"/>
    <xf numFmtId="174" fontId="83" fillId="0" borderId="7" xfId="14" applyNumberFormat="1" applyFont="1" applyBorder="1" applyAlignment="1">
      <alignment horizontal="center" vertical="center"/>
    </xf>
    <xf numFmtId="174" fontId="83" fillId="0" borderId="11" xfId="14" applyNumberFormat="1" applyFont="1" applyBorder="1" applyAlignment="1">
      <alignment horizontal="center" vertical="center"/>
    </xf>
    <xf numFmtId="174" fontId="91" fillId="0" borderId="11" xfId="14" applyNumberFormat="1" applyFont="1" applyFill="1" applyBorder="1" applyAlignment="1">
      <alignment horizontal="center" vertical="center"/>
    </xf>
    <xf numFmtId="174" fontId="91" fillId="0" borderId="8" xfId="14" applyNumberFormat="1" applyFont="1" applyFill="1" applyBorder="1" applyAlignment="1">
      <alignment horizontal="center" vertical="center"/>
    </xf>
    <xf numFmtId="174" fontId="83" fillId="0" borderId="12" xfId="14" applyNumberFormat="1" applyFont="1" applyBorder="1" applyAlignment="1">
      <alignment horizontal="center" vertical="center"/>
    </xf>
    <xf numFmtId="174" fontId="83" fillId="0" borderId="0" xfId="14" applyNumberFormat="1" applyFont="1" applyBorder="1" applyAlignment="1">
      <alignment horizontal="center" vertical="center"/>
    </xf>
    <xf numFmtId="174" fontId="91" fillId="0" borderId="0" xfId="14" applyNumberFormat="1" applyFont="1" applyFill="1" applyBorder="1" applyAlignment="1">
      <alignment horizontal="center" vertical="center"/>
    </xf>
    <xf numFmtId="174" fontId="91" fillId="0" borderId="14" xfId="14" applyNumberFormat="1" applyFont="1" applyFill="1" applyBorder="1" applyAlignment="1">
      <alignment horizontal="center" vertical="center"/>
    </xf>
    <xf numFmtId="0" fontId="82" fillId="0" borderId="0" xfId="14" applyFont="1" applyFill="1" applyBorder="1" applyAlignment="1">
      <alignment vertical="center"/>
    </xf>
    <xf numFmtId="174" fontId="83" fillId="0" borderId="9" xfId="14" applyNumberFormat="1" applyFont="1" applyBorder="1" applyAlignment="1">
      <alignment horizontal="center" vertical="center"/>
    </xf>
    <xf numFmtId="174" fontId="83" fillId="0" borderId="13" xfId="14" applyNumberFormat="1" applyFont="1" applyBorder="1" applyAlignment="1">
      <alignment horizontal="center" vertical="center"/>
    </xf>
    <xf numFmtId="174" fontId="91" fillId="0" borderId="13" xfId="14" applyNumberFormat="1" applyFont="1" applyFill="1" applyBorder="1" applyAlignment="1">
      <alignment horizontal="center" vertical="center"/>
    </xf>
    <xf numFmtId="174" fontId="91" fillId="0" borderId="10" xfId="14" applyNumberFormat="1" applyFont="1" applyFill="1" applyBorder="1" applyAlignment="1">
      <alignment horizontal="center" vertical="center"/>
    </xf>
    <xf numFmtId="0" fontId="94" fillId="0" borderId="0" xfId="0" applyFont="1" applyFill="1" applyBorder="1"/>
    <xf numFmtId="0" fontId="75" fillId="0" borderId="0" xfId="14" applyFont="1" applyFill="1" applyBorder="1" applyAlignment="1">
      <alignment vertical="center"/>
    </xf>
    <xf numFmtId="0" fontId="82" fillId="0" borderId="13" xfId="14" applyFont="1" applyFill="1" applyBorder="1" applyAlignment="1">
      <alignment vertical="center"/>
    </xf>
    <xf numFmtId="0" fontId="75" fillId="0" borderId="13" xfId="14" applyFont="1" applyFill="1" applyBorder="1" applyAlignment="1">
      <alignment vertical="center"/>
    </xf>
  </cellXfs>
  <cellStyles count="54">
    <cellStyle name="active" xfId="22"/>
    <cellStyle name="Comma 2" xfId="3"/>
    <cellStyle name="Comma 2 2" xfId="23"/>
    <cellStyle name="Comma 3" xfId="24"/>
    <cellStyle name="Euro" xfId="25"/>
    <cellStyle name="Grey" xfId="26"/>
    <cellStyle name="Header1" xfId="27"/>
    <cellStyle name="Header2" xfId="28"/>
    <cellStyle name="Input [yellow]" xfId="29"/>
    <cellStyle name="Normal" xfId="0" builtinId="0"/>
    <cellStyle name="Normal - Style1" xfId="30"/>
    <cellStyle name="Normal - Style1 2" xfId="31"/>
    <cellStyle name="Normal 2" xfId="4"/>
    <cellStyle name="Normal 2 2" xfId="5"/>
    <cellStyle name="Normal 2 2 6" xfId="6"/>
    <cellStyle name="Normal 2 2 7" xfId="7"/>
    <cellStyle name="Normal 2 2 8" xfId="8"/>
    <cellStyle name="Normal 3" xfId="9"/>
    <cellStyle name="Normal 3 2" xfId="1"/>
    <cellStyle name="Normal 4" xfId="10"/>
    <cellStyle name="Normal 4 2" xfId="11"/>
    <cellStyle name="Normal 4 7" xfId="12"/>
    <cellStyle name="Normal 5" xfId="53"/>
    <cellStyle name="Normal 5 2" xfId="32"/>
    <cellStyle name="Normal 6" xfId="13"/>
    <cellStyle name="Normal 6 2" xfId="14"/>
    <cellStyle name="Normal 7" xfId="15"/>
    <cellStyle name="Normal 7 2" xfId="16"/>
    <cellStyle name="Normal 8" xfId="33"/>
    <cellStyle name="Normal_Agilent-81570A1 2" xfId="21"/>
    <cellStyle name="Normal_Uncertainty Budget" xfId="2"/>
    <cellStyle name="Note 2" xfId="34"/>
    <cellStyle name="Note 2 2" xfId="35"/>
    <cellStyle name="Note 2 3" xfId="36"/>
    <cellStyle name="Note 3" xfId="37"/>
    <cellStyle name="Note 4" xfId="38"/>
    <cellStyle name="Note 5" xfId="39"/>
    <cellStyle name="Note 6" xfId="40"/>
    <cellStyle name="Note 7" xfId="41"/>
    <cellStyle name="Percent [2]" xfId="42"/>
    <cellStyle name="เครื่องหมายจุลภาค [0]_01) FEZ-0011-G-Form-02   DCV (Direct-Range, 0~1020V)" xfId="43"/>
    <cellStyle name="เครื่องหมายจุลภาค_01) FEZ-0011-G-Form-02   DCV (Direct-Range, 0~1020V)" xfId="44"/>
    <cellStyle name="เครื่องหมายสกุลเงิน [0]_01) FEZ-0011-G-Form-02   DCV (Direct-Range, 0~1020V)" xfId="45"/>
    <cellStyle name="เครื่องหมายสกุลเงิน_01) FEZ-0011-G-Form-02   DCV (Direct-Range, 0~1020V)" xfId="46"/>
    <cellStyle name="ปกติ 2" xfId="17"/>
    <cellStyle name="ปกติ 2 2" xfId="18"/>
    <cellStyle name="ปกติ 3" xfId="19"/>
    <cellStyle name="ปกติ_2793-01                  Std. Form (Used  HP  3458A)" xfId="47"/>
    <cellStyle name="ปกติ_Cert.(ตัวอย่าง DMM)" xfId="20"/>
    <cellStyle name="桁区切り [0.00]_05-2000" xfId="48"/>
    <cellStyle name="桁区切り_05-2000" xfId="49"/>
    <cellStyle name="標準_05-2000" xfId="50"/>
    <cellStyle name="通貨 [0.00]_05-2000" xfId="51"/>
    <cellStyle name="通貨_05-2000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123825</xdr:rowOff>
        </xdr:from>
        <xdr:to>
          <xdr:col>23</xdr:col>
          <xdr:colOff>190500</xdr:colOff>
          <xdr:row>4</xdr:row>
          <xdr:rowOff>38100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104775</xdr:rowOff>
        </xdr:from>
        <xdr:to>
          <xdr:col>15</xdr:col>
          <xdr:colOff>190500</xdr:colOff>
          <xdr:row>4</xdr:row>
          <xdr:rowOff>47625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32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104775</xdr:rowOff>
        </xdr:from>
        <xdr:to>
          <xdr:col>6</xdr:col>
          <xdr:colOff>190500</xdr:colOff>
          <xdr:row>10</xdr:row>
          <xdr:rowOff>38100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0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104775</xdr:rowOff>
        </xdr:from>
        <xdr:to>
          <xdr:col>10</xdr:col>
          <xdr:colOff>190500</xdr:colOff>
          <xdr:row>10</xdr:row>
          <xdr:rowOff>38100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52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180975</xdr:colOff>
      <xdr:row>5</xdr:row>
      <xdr:rowOff>0</xdr:rowOff>
    </xdr:from>
    <xdr:ext cx="184731" cy="2471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362075" y="1276350"/>
          <a:ext cx="184731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000"/>
        </a:p>
      </xdr:txBody>
    </xdr:sp>
    <xdr:clientData/>
  </xdr:oneCellAnchor>
  <xdr:twoCellAnchor>
    <xdr:from>
      <xdr:col>39</xdr:col>
      <xdr:colOff>95250</xdr:colOff>
      <xdr:row>8</xdr:row>
      <xdr:rowOff>0</xdr:rowOff>
    </xdr:from>
    <xdr:to>
      <xdr:col>39</xdr:col>
      <xdr:colOff>95250</xdr:colOff>
      <xdr:row>8</xdr:row>
      <xdr:rowOff>0</xdr:rowOff>
    </xdr:to>
    <xdr:sp macro="" textlink="">
      <xdr:nvSpPr>
        <xdr:cNvPr id="4" name="Line 3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>
          <a:off x="12125325" y="29337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95250</xdr:colOff>
      <xdr:row>8</xdr:row>
      <xdr:rowOff>0</xdr:rowOff>
    </xdr:from>
    <xdr:to>
      <xdr:col>41</xdr:col>
      <xdr:colOff>95250</xdr:colOff>
      <xdr:row>8</xdr:row>
      <xdr:rowOff>0</xdr:rowOff>
    </xdr:to>
    <xdr:sp macro="" textlink="">
      <xdr:nvSpPr>
        <xdr:cNvPr id="5" name="Line 4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ShapeType="1"/>
        </xdr:cNvSpPr>
      </xdr:nvSpPr>
      <xdr:spPr bwMode="auto">
        <a:xfrm>
          <a:off x="13154025" y="27051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95250</xdr:colOff>
      <xdr:row>8</xdr:row>
      <xdr:rowOff>0</xdr:rowOff>
    </xdr:from>
    <xdr:to>
      <xdr:col>28</xdr:col>
      <xdr:colOff>95250</xdr:colOff>
      <xdr:row>8</xdr:row>
      <xdr:rowOff>0</xdr:rowOff>
    </xdr:to>
    <xdr:sp macro="" textlink="">
      <xdr:nvSpPr>
        <xdr:cNvPr id="6" name="Line 4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ShapeType="1"/>
        </xdr:cNvSpPr>
      </xdr:nvSpPr>
      <xdr:spPr bwMode="auto">
        <a:xfrm flipH="1">
          <a:off x="8458200" y="2705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sm"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95250</xdr:colOff>
      <xdr:row>8</xdr:row>
      <xdr:rowOff>0</xdr:rowOff>
    </xdr:from>
    <xdr:to>
      <xdr:col>41</xdr:col>
      <xdr:colOff>95250</xdr:colOff>
      <xdr:row>8</xdr:row>
      <xdr:rowOff>0</xdr:rowOff>
    </xdr:to>
    <xdr:sp macro="" textlink="">
      <xdr:nvSpPr>
        <xdr:cNvPr id="7" name="Line 4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ShapeType="1"/>
        </xdr:cNvSpPr>
      </xdr:nvSpPr>
      <xdr:spPr bwMode="auto">
        <a:xfrm>
          <a:off x="13154025" y="27051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95250</xdr:colOff>
      <xdr:row>8</xdr:row>
      <xdr:rowOff>0</xdr:rowOff>
    </xdr:from>
    <xdr:to>
      <xdr:col>28</xdr:col>
      <xdr:colOff>95250</xdr:colOff>
      <xdr:row>8</xdr:row>
      <xdr:rowOff>0</xdr:rowOff>
    </xdr:to>
    <xdr:sp macro="" textlink="">
      <xdr:nvSpPr>
        <xdr:cNvPr id="8" name="Line 4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ShapeType="1"/>
        </xdr:cNvSpPr>
      </xdr:nvSpPr>
      <xdr:spPr bwMode="auto">
        <a:xfrm flipH="1">
          <a:off x="8458200" y="2705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sm"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95250</xdr:colOff>
      <xdr:row>8</xdr:row>
      <xdr:rowOff>0</xdr:rowOff>
    </xdr:from>
    <xdr:to>
      <xdr:col>42</xdr:col>
      <xdr:colOff>95250</xdr:colOff>
      <xdr:row>8</xdr:row>
      <xdr:rowOff>0</xdr:rowOff>
    </xdr:to>
    <xdr:sp macro="" textlink="">
      <xdr:nvSpPr>
        <xdr:cNvPr id="9" name="Line 6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ShapeType="1"/>
        </xdr:cNvSpPr>
      </xdr:nvSpPr>
      <xdr:spPr bwMode="auto">
        <a:xfrm>
          <a:off x="13849350" y="27051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95250</xdr:colOff>
      <xdr:row>8</xdr:row>
      <xdr:rowOff>0</xdr:rowOff>
    </xdr:from>
    <xdr:to>
      <xdr:col>29</xdr:col>
      <xdr:colOff>95250</xdr:colOff>
      <xdr:row>8</xdr:row>
      <xdr:rowOff>0</xdr:rowOff>
    </xdr:to>
    <xdr:sp macro="" textlink="">
      <xdr:nvSpPr>
        <xdr:cNvPr id="10" name="Line 7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ShapeType="1"/>
        </xdr:cNvSpPr>
      </xdr:nvSpPr>
      <xdr:spPr bwMode="auto">
        <a:xfrm flipH="1">
          <a:off x="8791575" y="2705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sm"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95250</xdr:colOff>
      <xdr:row>8</xdr:row>
      <xdr:rowOff>0</xdr:rowOff>
    </xdr:from>
    <xdr:to>
      <xdr:col>42</xdr:col>
      <xdr:colOff>95250</xdr:colOff>
      <xdr:row>8</xdr:row>
      <xdr:rowOff>0</xdr:rowOff>
    </xdr:to>
    <xdr:sp macro="" textlink="">
      <xdr:nvSpPr>
        <xdr:cNvPr id="11" name="Line 7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ShapeType="1"/>
        </xdr:cNvSpPr>
      </xdr:nvSpPr>
      <xdr:spPr bwMode="auto">
        <a:xfrm>
          <a:off x="13849350" y="27051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95250</xdr:colOff>
      <xdr:row>8</xdr:row>
      <xdr:rowOff>0</xdr:rowOff>
    </xdr:from>
    <xdr:to>
      <xdr:col>29</xdr:col>
      <xdr:colOff>95250</xdr:colOff>
      <xdr:row>8</xdr:row>
      <xdr:rowOff>0</xdr:rowOff>
    </xdr:to>
    <xdr:sp macro="" textlink="">
      <xdr:nvSpPr>
        <xdr:cNvPr id="12" name="Line 7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ShapeType="1"/>
        </xdr:cNvSpPr>
      </xdr:nvSpPr>
      <xdr:spPr bwMode="auto">
        <a:xfrm flipH="1">
          <a:off x="8791575" y="2705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sm"/>
          <a:tailEnd type="triangle" w="med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N53"/>
  <sheetViews>
    <sheetView tabSelected="1" view="pageBreakPreview" topLeftCell="A23" zoomScaleNormal="100" zoomScaleSheetLayoutView="100" workbookViewId="0">
      <selection activeCell="AF20" sqref="AF20:AH47"/>
    </sheetView>
  </sheetViews>
  <sheetFormatPr defaultRowHeight="15"/>
  <cols>
    <col min="1" max="26" width="3" style="412" customWidth="1"/>
    <col min="27" max="34" width="3" style="550" customWidth="1"/>
    <col min="35" max="54" width="2.85546875" style="550" customWidth="1"/>
    <col min="55" max="16384" width="9.140625" style="550"/>
  </cols>
  <sheetData>
    <row r="1" spans="1:40" s="390" customFormat="1" ht="21.75" customHeight="1">
      <c r="A1" s="386" t="s">
        <v>26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7" t="s">
        <v>71</v>
      </c>
      <c r="M1" s="387"/>
      <c r="N1" s="387"/>
      <c r="O1" s="387"/>
      <c r="P1" s="388"/>
      <c r="Q1" s="389" t="s">
        <v>116</v>
      </c>
      <c r="R1" s="389"/>
      <c r="S1" s="389"/>
      <c r="T1" s="389"/>
      <c r="U1" s="389"/>
      <c r="V1" s="389"/>
      <c r="W1" s="387"/>
      <c r="AB1" s="391" t="s">
        <v>80</v>
      </c>
      <c r="AC1" s="387"/>
      <c r="AD1" s="392">
        <v>1</v>
      </c>
      <c r="AE1" s="392"/>
      <c r="AF1" s="391" t="s">
        <v>81</v>
      </c>
      <c r="AG1" s="392">
        <v>1</v>
      </c>
      <c r="AH1" s="392"/>
    </row>
    <row r="2" spans="1:40" s="390" customFormat="1" ht="21.75">
      <c r="A2" s="386"/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91" t="s">
        <v>82</v>
      </c>
      <c r="M2" s="387"/>
      <c r="N2" s="391"/>
      <c r="O2" s="387"/>
      <c r="Q2" s="393">
        <v>42381</v>
      </c>
      <c r="R2" s="393"/>
      <c r="S2" s="393"/>
      <c r="T2" s="393"/>
      <c r="U2" s="393"/>
      <c r="V2" s="391" t="s">
        <v>83</v>
      </c>
      <c r="W2" s="387"/>
      <c r="X2" s="394"/>
      <c r="Y2" s="394"/>
      <c r="Z2" s="394"/>
      <c r="AA2" s="395">
        <v>42381</v>
      </c>
      <c r="AB2" s="395"/>
      <c r="AC2" s="395"/>
      <c r="AD2" s="395"/>
      <c r="AE2" s="395"/>
      <c r="AF2" s="396"/>
      <c r="AG2" s="397"/>
      <c r="AI2" s="398"/>
    </row>
    <row r="3" spans="1:40" s="390" customFormat="1" ht="21.75">
      <c r="A3" s="399" t="s">
        <v>84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87" t="s">
        <v>85</v>
      </c>
      <c r="M3" s="387"/>
      <c r="N3" s="387"/>
      <c r="O3" s="387"/>
      <c r="P3" s="387"/>
      <c r="R3" s="400">
        <v>23</v>
      </c>
      <c r="S3" s="400"/>
      <c r="T3" s="401" t="s">
        <v>152</v>
      </c>
      <c r="U3" s="400">
        <v>50</v>
      </c>
      <c r="V3" s="400"/>
      <c r="W3" s="402" t="s">
        <v>86</v>
      </c>
      <c r="X3" s="387"/>
      <c r="Y3" s="387"/>
      <c r="Z3" s="387"/>
      <c r="AA3" s="387"/>
      <c r="AB3" s="387"/>
      <c r="AC3" s="387"/>
      <c r="AD3" s="387"/>
      <c r="AE3" s="403"/>
      <c r="AF3" s="403"/>
      <c r="AG3" s="397"/>
      <c r="AI3" s="398"/>
    </row>
    <row r="4" spans="1:40" s="390" customFormat="1" ht="21.75">
      <c r="A4" s="404" t="s">
        <v>118</v>
      </c>
      <c r="B4" s="404"/>
      <c r="C4" s="404"/>
      <c r="D4" s="404"/>
      <c r="E4" s="404"/>
      <c r="F4" s="404"/>
      <c r="G4" s="404"/>
      <c r="H4" s="404"/>
      <c r="I4" s="404"/>
      <c r="J4" s="404"/>
      <c r="K4" s="404"/>
      <c r="L4" s="387" t="s">
        <v>87</v>
      </c>
      <c r="M4" s="387"/>
      <c r="N4" s="387"/>
      <c r="O4" s="387"/>
      <c r="P4" s="387"/>
      <c r="Q4" s="387" t="s">
        <v>88</v>
      </c>
      <c r="R4" s="387"/>
      <c r="S4" s="387"/>
      <c r="T4" s="387"/>
      <c r="U4" s="387"/>
      <c r="V4" s="387"/>
      <c r="W4" s="387"/>
      <c r="X4" s="387"/>
      <c r="Y4" s="387" t="s">
        <v>89</v>
      </c>
      <c r="Z4" s="387"/>
      <c r="AA4" s="387"/>
      <c r="AB4" s="387"/>
      <c r="AC4" s="387"/>
      <c r="AD4" s="387"/>
      <c r="AE4" s="403"/>
      <c r="AF4" s="403"/>
      <c r="AG4" s="397"/>
      <c r="AI4" s="398"/>
    </row>
    <row r="5" spans="1:40" s="397" customFormat="1" ht="23.1" customHeight="1">
      <c r="A5" s="405" t="s">
        <v>90</v>
      </c>
      <c r="B5" s="406"/>
      <c r="C5" s="406"/>
      <c r="D5" s="406"/>
      <c r="E5" s="406"/>
      <c r="G5" s="407" t="s">
        <v>91</v>
      </c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407"/>
      <c r="W5" s="407"/>
      <c r="X5" s="407"/>
      <c r="Y5" s="407"/>
      <c r="Z5" s="407"/>
      <c r="AA5" s="407"/>
      <c r="AB5" s="407"/>
      <c r="AC5" s="407"/>
      <c r="AD5" s="408"/>
      <c r="AG5" s="409"/>
      <c r="AH5" s="410"/>
      <c r="AI5" s="411"/>
      <c r="AJ5" s="412"/>
    </row>
    <row r="6" spans="1:40" s="397" customFormat="1" ht="23.1" customHeight="1">
      <c r="A6" s="405"/>
      <c r="B6" s="406"/>
      <c r="C6" s="406"/>
      <c r="D6" s="406"/>
      <c r="E6" s="406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3"/>
      <c r="U6" s="413"/>
      <c r="V6" s="413"/>
      <c r="W6" s="413"/>
      <c r="X6" s="413"/>
      <c r="Y6" s="413"/>
      <c r="Z6" s="413"/>
      <c r="AA6" s="413"/>
      <c r="AB6" s="413"/>
      <c r="AC6" s="413"/>
      <c r="AD6" s="408"/>
      <c r="AG6" s="409"/>
      <c r="AH6" s="410"/>
      <c r="AI6" s="411"/>
      <c r="AJ6" s="412"/>
    </row>
    <row r="7" spans="1:40" s="397" customFormat="1" ht="23.1" customHeight="1">
      <c r="A7" s="405" t="s">
        <v>92</v>
      </c>
      <c r="B7" s="406"/>
      <c r="C7" s="406"/>
      <c r="D7" s="406"/>
      <c r="E7" s="406"/>
      <c r="G7" s="407" t="s">
        <v>111</v>
      </c>
      <c r="H7" s="407"/>
      <c r="I7" s="407"/>
      <c r="J7" s="407"/>
      <c r="K7" s="407"/>
      <c r="L7" s="407"/>
      <c r="M7" s="407"/>
      <c r="N7" s="407"/>
      <c r="O7" s="407"/>
      <c r="P7" s="405" t="s">
        <v>93</v>
      </c>
      <c r="Q7" s="406"/>
      <c r="U7" s="407" t="s">
        <v>112</v>
      </c>
      <c r="V7" s="407"/>
      <c r="W7" s="407"/>
      <c r="X7" s="407"/>
      <c r="Y7" s="407"/>
      <c r="Z7" s="407"/>
      <c r="AA7" s="407"/>
      <c r="AB7" s="407"/>
      <c r="AC7" s="407"/>
      <c r="AD7" s="408"/>
      <c r="AG7" s="414"/>
      <c r="AH7" s="410"/>
      <c r="AI7" s="411"/>
      <c r="AJ7" s="412"/>
    </row>
    <row r="8" spans="1:40" s="397" customFormat="1" ht="23.1" customHeight="1">
      <c r="A8" s="405" t="s">
        <v>94</v>
      </c>
      <c r="D8" s="415" t="s">
        <v>113</v>
      </c>
      <c r="E8" s="415"/>
      <c r="F8" s="415"/>
      <c r="G8" s="415"/>
      <c r="H8" s="415"/>
      <c r="I8" s="415"/>
      <c r="J8" s="415"/>
      <c r="K8" s="415"/>
      <c r="L8" s="416" t="s">
        <v>95</v>
      </c>
      <c r="M8" s="416"/>
      <c r="N8" s="416"/>
      <c r="O8" s="415" t="s">
        <v>114</v>
      </c>
      <c r="P8" s="415"/>
      <c r="Q8" s="415"/>
      <c r="R8" s="415"/>
      <c r="S8" s="415"/>
      <c r="T8" s="415"/>
      <c r="U8" s="415"/>
      <c r="V8" s="415"/>
      <c r="W8" s="417" t="s">
        <v>96</v>
      </c>
      <c r="X8" s="417"/>
      <c r="Y8" s="418" t="s">
        <v>115</v>
      </c>
      <c r="Z8" s="418"/>
      <c r="AA8" s="418"/>
      <c r="AB8" s="418"/>
      <c r="AC8" s="418"/>
      <c r="AD8" s="408"/>
      <c r="AE8" s="419"/>
      <c r="AF8" s="419"/>
      <c r="AG8" s="409"/>
      <c r="AH8" s="410"/>
      <c r="AI8" s="411"/>
      <c r="AJ8" s="412"/>
    </row>
    <row r="9" spans="1:40" s="397" customFormat="1" ht="23.1" customHeight="1">
      <c r="A9" s="420" t="s">
        <v>97</v>
      </c>
      <c r="B9" s="408"/>
      <c r="C9" s="406"/>
      <c r="D9" s="421">
        <v>-40</v>
      </c>
      <c r="E9" s="421"/>
      <c r="F9" s="405" t="s">
        <v>98</v>
      </c>
      <c r="G9" s="421">
        <v>650</v>
      </c>
      <c r="H9" s="421"/>
      <c r="I9" s="401" t="s">
        <v>152</v>
      </c>
      <c r="N9" s="422" t="s">
        <v>99</v>
      </c>
      <c r="O9" s="421">
        <v>0.1</v>
      </c>
      <c r="P9" s="421"/>
      <c r="Q9" s="401" t="s">
        <v>152</v>
      </c>
      <c r="R9" s="423"/>
      <c r="T9" s="424"/>
      <c r="U9" s="424"/>
      <c r="V9" s="424"/>
      <c r="W9" s="425"/>
      <c r="X9" s="426"/>
      <c r="Y9" s="426"/>
      <c r="Z9" s="426"/>
      <c r="AA9" s="426"/>
      <c r="AB9" s="406"/>
      <c r="AC9" s="408"/>
      <c r="AD9" s="408"/>
      <c r="AG9" s="414"/>
      <c r="AH9" s="410"/>
      <c r="AI9" s="411"/>
      <c r="AJ9" s="412"/>
    </row>
    <row r="10" spans="1:40" s="397" customFormat="1" ht="23.1" customHeight="1">
      <c r="A10" s="427" t="s">
        <v>100</v>
      </c>
      <c r="B10" s="427"/>
      <c r="C10" s="427"/>
      <c r="D10" s="427"/>
      <c r="E10" s="427"/>
      <c r="F10" s="420"/>
      <c r="G10" s="420"/>
      <c r="H10" s="420" t="s">
        <v>101</v>
      </c>
      <c r="J10" s="428"/>
      <c r="L10" s="420" t="s">
        <v>102</v>
      </c>
      <c r="N10" s="420"/>
      <c r="O10" s="429"/>
      <c r="P10" s="430"/>
      <c r="Q10" s="431"/>
      <c r="R10" s="432"/>
      <c r="S10" s="433"/>
      <c r="T10" s="431"/>
      <c r="U10" s="431"/>
      <c r="V10" s="431"/>
      <c r="W10" s="434"/>
      <c r="X10" s="434"/>
      <c r="Y10" s="434"/>
      <c r="Z10" s="434"/>
      <c r="AA10" s="434"/>
      <c r="AB10" s="434"/>
      <c r="AC10" s="434"/>
      <c r="AD10" s="408"/>
      <c r="AE10" s="419"/>
      <c r="AF10" s="419"/>
      <c r="AG10" s="388"/>
      <c r="AH10" s="388"/>
      <c r="AI10" s="398"/>
    </row>
    <row r="11" spans="1:40" s="397" customFormat="1" ht="6.95" customHeight="1">
      <c r="A11" s="435"/>
      <c r="B11" s="435"/>
      <c r="C11" s="435"/>
      <c r="D11" s="436"/>
      <c r="E11" s="436"/>
      <c r="F11" s="436"/>
      <c r="G11" s="436"/>
      <c r="H11" s="436"/>
      <c r="I11" s="436"/>
      <c r="J11" s="436"/>
      <c r="K11" s="436"/>
      <c r="L11" s="436"/>
      <c r="M11" s="436"/>
      <c r="N11" s="436"/>
      <c r="O11" s="436"/>
      <c r="P11" s="406"/>
      <c r="Q11" s="406"/>
      <c r="R11" s="406"/>
      <c r="S11" s="406"/>
      <c r="T11" s="406"/>
      <c r="U11" s="406"/>
      <c r="V11" s="406"/>
      <c r="W11" s="406"/>
      <c r="X11" s="406"/>
      <c r="Y11" s="406"/>
      <c r="Z11" s="406"/>
      <c r="AA11" s="408"/>
      <c r="AB11" s="408"/>
      <c r="AC11" s="408"/>
      <c r="AD11" s="408"/>
      <c r="AE11" s="419"/>
      <c r="AF11" s="419"/>
    </row>
    <row r="12" spans="1:40" s="397" customFormat="1" ht="23.1" customHeight="1">
      <c r="A12" s="420" t="s">
        <v>103</v>
      </c>
      <c r="B12" s="420"/>
      <c r="C12" s="420"/>
      <c r="D12" s="420"/>
      <c r="E12" s="420"/>
      <c r="F12" s="420"/>
      <c r="G12" s="437"/>
      <c r="H12" s="434"/>
      <c r="I12" s="434"/>
      <c r="J12" s="434"/>
      <c r="K12" s="434"/>
      <c r="L12" s="434"/>
      <c r="M12" s="434"/>
      <c r="N12" s="434"/>
      <c r="O12" s="408"/>
      <c r="P12" s="408"/>
      <c r="Q12" s="405"/>
      <c r="R12" s="438" t="s">
        <v>104</v>
      </c>
      <c r="S12" s="438"/>
      <c r="T12" s="434"/>
      <c r="U12" s="434"/>
      <c r="V12" s="434"/>
      <c r="W12" s="434"/>
      <c r="X12" s="434"/>
      <c r="Y12" s="434"/>
      <c r="Z12" s="434"/>
      <c r="AA12" s="408"/>
      <c r="AB12" s="408"/>
      <c r="AC12" s="408"/>
      <c r="AD12" s="408"/>
      <c r="AE12" s="439"/>
      <c r="AF12" s="439"/>
    </row>
    <row r="13" spans="1:40" s="397" customFormat="1" ht="23.1" customHeight="1">
      <c r="A13" s="420" t="s">
        <v>103</v>
      </c>
      <c r="B13" s="420"/>
      <c r="C13" s="420"/>
      <c r="D13" s="420"/>
      <c r="E13" s="420"/>
      <c r="F13" s="420"/>
      <c r="G13" s="440"/>
      <c r="H13" s="434"/>
      <c r="I13" s="434"/>
      <c r="J13" s="434"/>
      <c r="K13" s="434"/>
      <c r="L13" s="434"/>
      <c r="M13" s="434"/>
      <c r="N13" s="434"/>
      <c r="O13" s="408"/>
      <c r="P13" s="408"/>
      <c r="Q13" s="405"/>
      <c r="R13" s="438" t="s">
        <v>104</v>
      </c>
      <c r="S13" s="438"/>
      <c r="T13" s="434"/>
      <c r="U13" s="434"/>
      <c r="V13" s="434"/>
      <c r="W13" s="434"/>
      <c r="X13" s="434"/>
      <c r="Y13" s="434"/>
      <c r="Z13" s="434"/>
      <c r="AA13" s="408"/>
      <c r="AB13" s="408"/>
      <c r="AC13" s="408"/>
      <c r="AD13" s="408"/>
      <c r="AG13" s="409"/>
      <c r="AH13" s="409"/>
      <c r="AI13" s="441"/>
      <c r="AJ13" s="411"/>
      <c r="AK13" s="388"/>
      <c r="AL13" s="388"/>
      <c r="AM13" s="442"/>
      <c r="AN13" s="442"/>
    </row>
    <row r="14" spans="1:40" s="397" customFormat="1" ht="23.1" customHeight="1">
      <c r="A14" s="420" t="s">
        <v>151</v>
      </c>
      <c r="B14" s="420"/>
      <c r="C14" s="420"/>
      <c r="D14" s="420"/>
      <c r="E14" s="420"/>
      <c r="F14" s="420"/>
      <c r="G14" s="437"/>
      <c r="H14" s="443"/>
      <c r="I14" s="443"/>
      <c r="J14" s="443"/>
      <c r="K14" s="443"/>
      <c r="L14" s="443"/>
      <c r="M14" s="443"/>
      <c r="N14" s="443"/>
      <c r="O14" s="408"/>
      <c r="P14" s="408"/>
      <c r="Q14" s="405"/>
      <c r="R14" s="438"/>
      <c r="S14" s="438"/>
      <c r="T14" s="406"/>
      <c r="U14" s="406"/>
      <c r="V14" s="406"/>
      <c r="W14" s="406"/>
      <c r="X14" s="406"/>
      <c r="Y14" s="406"/>
      <c r="Z14" s="406"/>
      <c r="AA14" s="408"/>
      <c r="AB14" s="408"/>
      <c r="AC14" s="408"/>
      <c r="AD14" s="408"/>
      <c r="AG14" s="409"/>
      <c r="AH14" s="409"/>
      <c r="AI14" s="441"/>
      <c r="AJ14" s="411"/>
      <c r="AK14" s="388"/>
      <c r="AL14" s="388"/>
      <c r="AM14" s="442"/>
      <c r="AN14" s="442"/>
    </row>
    <row r="15" spans="1:40" s="397" customFormat="1" ht="18" customHeight="1">
      <c r="W15" s="444"/>
      <c r="X15" s="444"/>
      <c r="Y15" s="444"/>
      <c r="AD15" s="445"/>
      <c r="AL15" s="412"/>
      <c r="AM15" s="412"/>
      <c r="AN15" s="412"/>
    </row>
    <row r="16" spans="1:40" s="397" customFormat="1" ht="18" customHeight="1">
      <c r="B16" s="446" t="s">
        <v>78</v>
      </c>
      <c r="C16" s="447"/>
      <c r="D16" s="447"/>
      <c r="E16" s="447"/>
      <c r="F16" s="447"/>
      <c r="G16" s="447"/>
      <c r="H16" s="447"/>
      <c r="I16" s="447"/>
      <c r="J16" s="447"/>
      <c r="K16" s="447"/>
      <c r="L16" s="447"/>
      <c r="M16" s="448">
        <v>200</v>
      </c>
      <c r="N16" s="448"/>
      <c r="O16" s="449" t="s">
        <v>105</v>
      </c>
      <c r="P16" s="449"/>
      <c r="W16" s="444"/>
      <c r="X16" s="444"/>
      <c r="Y16" s="444"/>
      <c r="AD16" s="445"/>
      <c r="AL16" s="412"/>
      <c r="AM16" s="412"/>
      <c r="AN16" s="412"/>
    </row>
    <row r="17" spans="1:40" s="397" customFormat="1" ht="18" customHeight="1">
      <c r="B17" s="446" t="s">
        <v>79</v>
      </c>
      <c r="C17" s="447"/>
      <c r="D17" s="447"/>
      <c r="E17" s="447"/>
      <c r="F17" s="447"/>
      <c r="G17" s="447"/>
      <c r="H17" s="447"/>
      <c r="I17" s="450">
        <v>95</v>
      </c>
      <c r="J17" s="450"/>
      <c r="K17" s="447"/>
      <c r="L17" s="447"/>
      <c r="M17" s="447"/>
      <c r="N17" s="451"/>
      <c r="O17" s="447"/>
      <c r="P17" s="447"/>
      <c r="W17" s="444"/>
      <c r="X17" s="444"/>
      <c r="Y17" s="444"/>
      <c r="AD17" s="445"/>
      <c r="AL17" s="412"/>
      <c r="AM17" s="412"/>
      <c r="AN17" s="412"/>
    </row>
    <row r="18" spans="1:40" s="412" customFormat="1" ht="18" customHeight="1">
      <c r="A18" s="452"/>
      <c r="B18" s="453" t="s">
        <v>35</v>
      </c>
      <c r="C18" s="454"/>
      <c r="D18" s="454"/>
      <c r="E18" s="455" t="s">
        <v>106</v>
      </c>
      <c r="F18" s="456"/>
      <c r="G18" s="457"/>
      <c r="H18" s="458" t="s">
        <v>36</v>
      </c>
      <c r="I18" s="459"/>
      <c r="J18" s="459"/>
      <c r="K18" s="459"/>
      <c r="L18" s="459"/>
      <c r="M18" s="459"/>
      <c r="N18" s="459"/>
      <c r="O18" s="459"/>
      <c r="P18" s="459"/>
      <c r="Q18" s="459"/>
      <c r="R18" s="459"/>
      <c r="S18" s="460"/>
      <c r="T18" s="461" t="s">
        <v>37</v>
      </c>
      <c r="U18" s="462"/>
      <c r="V18" s="463"/>
      <c r="W18" s="461" t="s">
        <v>38</v>
      </c>
      <c r="X18" s="462"/>
      <c r="Y18" s="463"/>
      <c r="Z18" s="464" t="s">
        <v>31</v>
      </c>
      <c r="AA18" s="465"/>
      <c r="AB18" s="466"/>
      <c r="AC18" s="467" t="s">
        <v>27</v>
      </c>
      <c r="AD18" s="468"/>
      <c r="AE18" s="468"/>
      <c r="AF18" s="468"/>
      <c r="AG18" s="468"/>
      <c r="AH18" s="469"/>
    </row>
    <row r="19" spans="1:40" s="412" customFormat="1" ht="18" customHeight="1">
      <c r="A19" s="470"/>
      <c r="B19" s="471" t="s">
        <v>13</v>
      </c>
      <c r="C19" s="472"/>
      <c r="D19" s="472"/>
      <c r="E19" s="473"/>
      <c r="F19" s="474"/>
      <c r="G19" s="475"/>
      <c r="H19" s="453" t="s">
        <v>22</v>
      </c>
      <c r="I19" s="454"/>
      <c r="J19" s="476"/>
      <c r="K19" s="453" t="s">
        <v>23</v>
      </c>
      <c r="L19" s="454"/>
      <c r="M19" s="476"/>
      <c r="N19" s="453" t="s">
        <v>23</v>
      </c>
      <c r="O19" s="454"/>
      <c r="P19" s="476"/>
      <c r="Q19" s="453" t="s">
        <v>22</v>
      </c>
      <c r="R19" s="454"/>
      <c r="S19" s="476"/>
      <c r="T19" s="477"/>
      <c r="U19" s="478"/>
      <c r="V19" s="479"/>
      <c r="W19" s="477"/>
      <c r="X19" s="478"/>
      <c r="Y19" s="479"/>
      <c r="Z19" s="471"/>
      <c r="AA19" s="472"/>
      <c r="AB19" s="480"/>
      <c r="AC19" s="481" t="s">
        <v>22</v>
      </c>
      <c r="AD19" s="482"/>
      <c r="AE19" s="483"/>
      <c r="AF19" s="481" t="s">
        <v>23</v>
      </c>
      <c r="AG19" s="482"/>
      <c r="AH19" s="483"/>
    </row>
    <row r="20" spans="1:40" s="412" customFormat="1" ht="18.95" customHeight="1">
      <c r="A20" s="470"/>
      <c r="B20" s="484">
        <v>50</v>
      </c>
      <c r="C20" s="485"/>
      <c r="D20" s="486"/>
      <c r="E20" s="487" t="s">
        <v>107</v>
      </c>
      <c r="F20" s="488"/>
      <c r="G20" s="488"/>
      <c r="H20" s="489">
        <v>0</v>
      </c>
      <c r="I20" s="490"/>
      <c r="J20" s="490"/>
      <c r="K20" s="491">
        <v>0</v>
      </c>
      <c r="L20" s="492"/>
      <c r="M20" s="493"/>
      <c r="N20" s="492">
        <f>K20</f>
        <v>0</v>
      </c>
      <c r="O20" s="492"/>
      <c r="P20" s="493"/>
      <c r="Q20" s="490">
        <f>H20</f>
        <v>0</v>
      </c>
      <c r="R20" s="490"/>
      <c r="S20" s="494"/>
      <c r="T20" s="495">
        <f>AVERAGE(H20:J23,Q20:S23)</f>
        <v>0</v>
      </c>
      <c r="U20" s="495"/>
      <c r="V20" s="496"/>
      <c r="W20" s="497">
        <f>AVERAGE(K20:M23,N20:P23)</f>
        <v>0</v>
      </c>
      <c r="X20" s="498"/>
      <c r="Y20" s="499"/>
      <c r="Z20" s="500">
        <f>W20-T20</f>
        <v>0</v>
      </c>
      <c r="AA20" s="501"/>
      <c r="AB20" s="502"/>
      <c r="AC20" s="503">
        <f>_xlfn.STDEV.S(AVERAGE(H20,Q20),AVERAGE(H21,Q21),AVERAGE(H22,Q22),AVERAGE(H23,Q23))/SQRT(4)</f>
        <v>0</v>
      </c>
      <c r="AD20" s="504"/>
      <c r="AE20" s="505"/>
      <c r="AF20" s="503">
        <f>_xlfn.STDEV.S(AVERAGE(K20:P20),AVERAGE(K21:P21),AVERAGE(K22:P22),AVERAGE(K23:P23))/SQRT(4)</f>
        <v>0</v>
      </c>
      <c r="AG20" s="504"/>
      <c r="AH20" s="505"/>
    </row>
    <row r="21" spans="1:40" s="412" customFormat="1" ht="18.95" customHeight="1">
      <c r="A21" s="470"/>
      <c r="B21" s="506"/>
      <c r="C21" s="507"/>
      <c r="D21" s="508"/>
      <c r="E21" s="509" t="s">
        <v>108</v>
      </c>
      <c r="F21" s="510"/>
      <c r="G21" s="510"/>
      <c r="H21" s="511">
        <v>0</v>
      </c>
      <c r="I21" s="512"/>
      <c r="J21" s="512"/>
      <c r="K21" s="513">
        <v>0</v>
      </c>
      <c r="L21" s="514"/>
      <c r="M21" s="515"/>
      <c r="N21" s="514">
        <f t="shared" ref="N21:N47" si="0">K21</f>
        <v>0</v>
      </c>
      <c r="O21" s="514"/>
      <c r="P21" s="515"/>
      <c r="Q21" s="512">
        <f t="shared" ref="Q21:Q47" si="1">H21</f>
        <v>0</v>
      </c>
      <c r="R21" s="512"/>
      <c r="S21" s="516"/>
      <c r="T21" s="517"/>
      <c r="U21" s="517"/>
      <c r="V21" s="518"/>
      <c r="W21" s="519"/>
      <c r="X21" s="520"/>
      <c r="Y21" s="521"/>
      <c r="Z21" s="522"/>
      <c r="AA21" s="523"/>
      <c r="AB21" s="524"/>
      <c r="AC21" s="525"/>
      <c r="AD21" s="526"/>
      <c r="AE21" s="527"/>
      <c r="AF21" s="525"/>
      <c r="AG21" s="526"/>
      <c r="AH21" s="527"/>
      <c r="AN21" s="442"/>
    </row>
    <row r="22" spans="1:40" s="412" customFormat="1" ht="18.95" customHeight="1">
      <c r="A22" s="470"/>
      <c r="B22" s="506"/>
      <c r="C22" s="507"/>
      <c r="D22" s="508"/>
      <c r="E22" s="509" t="s">
        <v>109</v>
      </c>
      <c r="F22" s="510"/>
      <c r="G22" s="510"/>
      <c r="H22" s="511">
        <v>0</v>
      </c>
      <c r="I22" s="512"/>
      <c r="J22" s="512"/>
      <c r="K22" s="513">
        <v>0</v>
      </c>
      <c r="L22" s="514"/>
      <c r="M22" s="515"/>
      <c r="N22" s="514">
        <f t="shared" si="0"/>
        <v>0</v>
      </c>
      <c r="O22" s="514"/>
      <c r="P22" s="515"/>
      <c r="Q22" s="512">
        <f t="shared" si="1"/>
        <v>0</v>
      </c>
      <c r="R22" s="512"/>
      <c r="S22" s="516"/>
      <c r="T22" s="517"/>
      <c r="U22" s="517"/>
      <c r="V22" s="518"/>
      <c r="W22" s="519"/>
      <c r="X22" s="520"/>
      <c r="Y22" s="521"/>
      <c r="Z22" s="522"/>
      <c r="AA22" s="523"/>
      <c r="AB22" s="524"/>
      <c r="AC22" s="525"/>
      <c r="AD22" s="526"/>
      <c r="AE22" s="527"/>
      <c r="AF22" s="525"/>
      <c r="AG22" s="526"/>
      <c r="AH22" s="527"/>
      <c r="AN22" s="442"/>
    </row>
    <row r="23" spans="1:40" s="412" customFormat="1" ht="18.95" customHeight="1">
      <c r="A23" s="470"/>
      <c r="B23" s="528"/>
      <c r="C23" s="529"/>
      <c r="D23" s="530"/>
      <c r="E23" s="531" t="s">
        <v>110</v>
      </c>
      <c r="F23" s="532"/>
      <c r="G23" s="532"/>
      <c r="H23" s="533">
        <v>0</v>
      </c>
      <c r="I23" s="534"/>
      <c r="J23" s="534"/>
      <c r="K23" s="535">
        <v>0</v>
      </c>
      <c r="L23" s="536"/>
      <c r="M23" s="537"/>
      <c r="N23" s="536">
        <f t="shared" si="0"/>
        <v>0</v>
      </c>
      <c r="O23" s="536"/>
      <c r="P23" s="537"/>
      <c r="Q23" s="534">
        <f t="shared" si="1"/>
        <v>0</v>
      </c>
      <c r="R23" s="534"/>
      <c r="S23" s="538"/>
      <c r="T23" s="539"/>
      <c r="U23" s="539"/>
      <c r="V23" s="540"/>
      <c r="W23" s="541"/>
      <c r="X23" s="542"/>
      <c r="Y23" s="543"/>
      <c r="Z23" s="544"/>
      <c r="AA23" s="545"/>
      <c r="AB23" s="546"/>
      <c r="AC23" s="547"/>
      <c r="AD23" s="548"/>
      <c r="AE23" s="549"/>
      <c r="AF23" s="547"/>
      <c r="AG23" s="548"/>
      <c r="AH23" s="549"/>
      <c r="AN23" s="442"/>
    </row>
    <row r="24" spans="1:40" s="412" customFormat="1" ht="18.95" customHeight="1">
      <c r="A24" s="470"/>
      <c r="B24" s="484">
        <v>100</v>
      </c>
      <c r="C24" s="485"/>
      <c r="D24" s="486"/>
      <c r="E24" s="487" t="s">
        <v>107</v>
      </c>
      <c r="F24" s="488"/>
      <c r="G24" s="488"/>
      <c r="H24" s="489">
        <v>0</v>
      </c>
      <c r="I24" s="490"/>
      <c r="J24" s="490"/>
      <c r="K24" s="491">
        <v>0</v>
      </c>
      <c r="L24" s="492"/>
      <c r="M24" s="493"/>
      <c r="N24" s="492">
        <f t="shared" si="0"/>
        <v>0</v>
      </c>
      <c r="O24" s="492"/>
      <c r="P24" s="493"/>
      <c r="Q24" s="490">
        <f t="shared" si="1"/>
        <v>0</v>
      </c>
      <c r="R24" s="490"/>
      <c r="S24" s="494"/>
      <c r="T24" s="495">
        <f>AVERAGE(H24:J27,Q24:S27)</f>
        <v>0</v>
      </c>
      <c r="U24" s="495"/>
      <c r="V24" s="496"/>
      <c r="W24" s="497">
        <f>AVERAGE(K24:M27,N24:P27)</f>
        <v>0</v>
      </c>
      <c r="X24" s="498"/>
      <c r="Y24" s="499"/>
      <c r="Z24" s="500">
        <f>W24-T24</f>
        <v>0</v>
      </c>
      <c r="AA24" s="501"/>
      <c r="AB24" s="502"/>
      <c r="AC24" s="503">
        <f t="shared" ref="AC24" si="2">_xlfn.STDEV.S(AVERAGE(H24,Q24),AVERAGE(H25,Q25),AVERAGE(H26,Q26),AVERAGE(H27,Q27))/SQRT(4)</f>
        <v>0</v>
      </c>
      <c r="AD24" s="504"/>
      <c r="AE24" s="505"/>
      <c r="AF24" s="503">
        <f t="shared" ref="AF24" si="3">_xlfn.STDEV.S(AVERAGE(K24:P24),AVERAGE(K25:P25),AVERAGE(K26:P26),AVERAGE(K27:P27))/SQRT(4)</f>
        <v>0</v>
      </c>
      <c r="AG24" s="504"/>
      <c r="AH24" s="505"/>
    </row>
    <row r="25" spans="1:40" s="412" customFormat="1" ht="18.95" customHeight="1">
      <c r="A25" s="470"/>
      <c r="B25" s="506"/>
      <c r="C25" s="507"/>
      <c r="D25" s="508"/>
      <c r="E25" s="509" t="s">
        <v>108</v>
      </c>
      <c r="F25" s="510"/>
      <c r="G25" s="510"/>
      <c r="H25" s="511">
        <v>0</v>
      </c>
      <c r="I25" s="512"/>
      <c r="J25" s="512"/>
      <c r="K25" s="513">
        <v>0</v>
      </c>
      <c r="L25" s="514"/>
      <c r="M25" s="515"/>
      <c r="N25" s="514">
        <f t="shared" si="0"/>
        <v>0</v>
      </c>
      <c r="O25" s="514"/>
      <c r="P25" s="515"/>
      <c r="Q25" s="512">
        <f t="shared" si="1"/>
        <v>0</v>
      </c>
      <c r="R25" s="512"/>
      <c r="S25" s="516"/>
      <c r="T25" s="517"/>
      <c r="U25" s="517"/>
      <c r="V25" s="518"/>
      <c r="W25" s="519"/>
      <c r="X25" s="520"/>
      <c r="Y25" s="521"/>
      <c r="Z25" s="522"/>
      <c r="AA25" s="523"/>
      <c r="AB25" s="524"/>
      <c r="AC25" s="525"/>
      <c r="AD25" s="526"/>
      <c r="AE25" s="527"/>
      <c r="AF25" s="525"/>
      <c r="AG25" s="526"/>
      <c r="AH25" s="527"/>
      <c r="AN25" s="442"/>
    </row>
    <row r="26" spans="1:40" s="412" customFormat="1" ht="18.95" customHeight="1">
      <c r="A26" s="470"/>
      <c r="B26" s="506"/>
      <c r="C26" s="507"/>
      <c r="D26" s="508"/>
      <c r="E26" s="509" t="s">
        <v>109</v>
      </c>
      <c r="F26" s="510"/>
      <c r="G26" s="510"/>
      <c r="H26" s="511">
        <v>0</v>
      </c>
      <c r="I26" s="512"/>
      <c r="J26" s="512"/>
      <c r="K26" s="513">
        <v>0</v>
      </c>
      <c r="L26" s="514"/>
      <c r="M26" s="515"/>
      <c r="N26" s="514">
        <f t="shared" si="0"/>
        <v>0</v>
      </c>
      <c r="O26" s="514"/>
      <c r="P26" s="515"/>
      <c r="Q26" s="512">
        <f t="shared" si="1"/>
        <v>0</v>
      </c>
      <c r="R26" s="512"/>
      <c r="S26" s="516"/>
      <c r="T26" s="517"/>
      <c r="U26" s="517"/>
      <c r="V26" s="518"/>
      <c r="W26" s="519"/>
      <c r="X26" s="520"/>
      <c r="Y26" s="521"/>
      <c r="Z26" s="522"/>
      <c r="AA26" s="523"/>
      <c r="AB26" s="524"/>
      <c r="AC26" s="525"/>
      <c r="AD26" s="526"/>
      <c r="AE26" s="527"/>
      <c r="AF26" s="525"/>
      <c r="AG26" s="526"/>
      <c r="AH26" s="527"/>
      <c r="AN26" s="442"/>
    </row>
    <row r="27" spans="1:40" ht="18.95" customHeight="1">
      <c r="A27" s="470"/>
      <c r="B27" s="528"/>
      <c r="C27" s="529"/>
      <c r="D27" s="530"/>
      <c r="E27" s="531" t="s">
        <v>110</v>
      </c>
      <c r="F27" s="532"/>
      <c r="G27" s="532"/>
      <c r="H27" s="533">
        <v>0</v>
      </c>
      <c r="I27" s="534"/>
      <c r="J27" s="534"/>
      <c r="K27" s="535">
        <v>0</v>
      </c>
      <c r="L27" s="536"/>
      <c r="M27" s="537"/>
      <c r="N27" s="536">
        <f t="shared" si="0"/>
        <v>0</v>
      </c>
      <c r="O27" s="536"/>
      <c r="P27" s="537"/>
      <c r="Q27" s="534">
        <f t="shared" si="1"/>
        <v>0</v>
      </c>
      <c r="R27" s="534"/>
      <c r="S27" s="538"/>
      <c r="T27" s="539"/>
      <c r="U27" s="539"/>
      <c r="V27" s="540"/>
      <c r="W27" s="541"/>
      <c r="X27" s="542"/>
      <c r="Y27" s="543"/>
      <c r="Z27" s="544"/>
      <c r="AA27" s="545"/>
      <c r="AB27" s="546"/>
      <c r="AC27" s="547"/>
      <c r="AD27" s="548"/>
      <c r="AE27" s="549"/>
      <c r="AF27" s="547"/>
      <c r="AG27" s="548"/>
      <c r="AH27" s="549"/>
      <c r="AN27" s="442"/>
    </row>
    <row r="28" spans="1:40" ht="18.95" customHeight="1">
      <c r="A28" s="470"/>
      <c r="B28" s="484">
        <v>200</v>
      </c>
      <c r="C28" s="485"/>
      <c r="D28" s="486"/>
      <c r="E28" s="487" t="s">
        <v>107</v>
      </c>
      <c r="F28" s="488"/>
      <c r="G28" s="488"/>
      <c r="H28" s="489">
        <v>0</v>
      </c>
      <c r="I28" s="490"/>
      <c r="J28" s="490"/>
      <c r="K28" s="491">
        <v>0</v>
      </c>
      <c r="L28" s="492"/>
      <c r="M28" s="493"/>
      <c r="N28" s="492">
        <f t="shared" si="0"/>
        <v>0</v>
      </c>
      <c r="O28" s="492"/>
      <c r="P28" s="493"/>
      <c r="Q28" s="490">
        <f t="shared" si="1"/>
        <v>0</v>
      </c>
      <c r="R28" s="490"/>
      <c r="S28" s="494"/>
      <c r="T28" s="495">
        <f>AVERAGE(H28:J31,Q28:S31)</f>
        <v>0</v>
      </c>
      <c r="U28" s="495"/>
      <c r="V28" s="496"/>
      <c r="W28" s="497">
        <f>AVERAGE(K28:M31,N28:P31)</f>
        <v>0</v>
      </c>
      <c r="X28" s="498"/>
      <c r="Y28" s="499"/>
      <c r="Z28" s="500">
        <f>W28-T28</f>
        <v>0</v>
      </c>
      <c r="AA28" s="501"/>
      <c r="AB28" s="502"/>
      <c r="AC28" s="503">
        <f t="shared" ref="AC28" si="4">_xlfn.STDEV.S(AVERAGE(H28,Q28),AVERAGE(H29,Q29),AVERAGE(H30,Q30),AVERAGE(H31,Q31))/SQRT(4)</f>
        <v>0</v>
      </c>
      <c r="AD28" s="504"/>
      <c r="AE28" s="505"/>
      <c r="AF28" s="503">
        <f t="shared" ref="AF28" si="5">_xlfn.STDEV.S(AVERAGE(K28:P28),AVERAGE(K29:P29),AVERAGE(K30:P30),AVERAGE(K31:P31))/SQRT(4)</f>
        <v>0</v>
      </c>
      <c r="AG28" s="504"/>
      <c r="AH28" s="505"/>
      <c r="AN28" s="412"/>
    </row>
    <row r="29" spans="1:40" ht="18.95" customHeight="1">
      <c r="A29" s="470"/>
      <c r="B29" s="506"/>
      <c r="C29" s="507"/>
      <c r="D29" s="508"/>
      <c r="E29" s="509" t="s">
        <v>108</v>
      </c>
      <c r="F29" s="510"/>
      <c r="G29" s="510"/>
      <c r="H29" s="511">
        <v>0</v>
      </c>
      <c r="I29" s="512"/>
      <c r="J29" s="512"/>
      <c r="K29" s="513">
        <v>0</v>
      </c>
      <c r="L29" s="514"/>
      <c r="M29" s="515"/>
      <c r="N29" s="514">
        <f t="shared" si="0"/>
        <v>0</v>
      </c>
      <c r="O29" s="514"/>
      <c r="P29" s="515"/>
      <c r="Q29" s="512">
        <f t="shared" si="1"/>
        <v>0</v>
      </c>
      <c r="R29" s="512"/>
      <c r="S29" s="516"/>
      <c r="T29" s="517"/>
      <c r="U29" s="517"/>
      <c r="V29" s="518"/>
      <c r="W29" s="519"/>
      <c r="X29" s="520"/>
      <c r="Y29" s="521"/>
      <c r="Z29" s="522"/>
      <c r="AA29" s="523"/>
      <c r="AB29" s="524"/>
      <c r="AC29" s="525"/>
      <c r="AD29" s="526"/>
      <c r="AE29" s="527"/>
      <c r="AF29" s="525"/>
      <c r="AG29" s="526"/>
      <c r="AH29" s="527"/>
      <c r="AN29" s="442"/>
    </row>
    <row r="30" spans="1:40" ht="18.95" customHeight="1">
      <c r="A30" s="470"/>
      <c r="B30" s="506"/>
      <c r="C30" s="507"/>
      <c r="D30" s="508"/>
      <c r="E30" s="509" t="s">
        <v>109</v>
      </c>
      <c r="F30" s="510"/>
      <c r="G30" s="510"/>
      <c r="H30" s="511">
        <v>0</v>
      </c>
      <c r="I30" s="512"/>
      <c r="J30" s="512"/>
      <c r="K30" s="513">
        <v>0</v>
      </c>
      <c r="L30" s="514"/>
      <c r="M30" s="515"/>
      <c r="N30" s="514">
        <f t="shared" si="0"/>
        <v>0</v>
      </c>
      <c r="O30" s="514"/>
      <c r="P30" s="515"/>
      <c r="Q30" s="512">
        <f t="shared" si="1"/>
        <v>0</v>
      </c>
      <c r="R30" s="512"/>
      <c r="S30" s="516"/>
      <c r="T30" s="517"/>
      <c r="U30" s="517"/>
      <c r="V30" s="518"/>
      <c r="W30" s="519"/>
      <c r="X30" s="520"/>
      <c r="Y30" s="521"/>
      <c r="Z30" s="522"/>
      <c r="AA30" s="523"/>
      <c r="AB30" s="524"/>
      <c r="AC30" s="525"/>
      <c r="AD30" s="526"/>
      <c r="AE30" s="527"/>
      <c r="AF30" s="525"/>
      <c r="AG30" s="526"/>
      <c r="AH30" s="527"/>
      <c r="AN30" s="442"/>
    </row>
    <row r="31" spans="1:40" ht="18.95" customHeight="1">
      <c r="A31" s="470"/>
      <c r="B31" s="528"/>
      <c r="C31" s="529"/>
      <c r="D31" s="530"/>
      <c r="E31" s="531" t="s">
        <v>110</v>
      </c>
      <c r="F31" s="532"/>
      <c r="G31" s="532"/>
      <c r="H31" s="533">
        <v>0</v>
      </c>
      <c r="I31" s="534"/>
      <c r="J31" s="534"/>
      <c r="K31" s="535">
        <v>0</v>
      </c>
      <c r="L31" s="536"/>
      <c r="M31" s="537"/>
      <c r="N31" s="536">
        <f t="shared" si="0"/>
        <v>0</v>
      </c>
      <c r="O31" s="536"/>
      <c r="P31" s="537"/>
      <c r="Q31" s="534">
        <f t="shared" si="1"/>
        <v>0</v>
      </c>
      <c r="R31" s="534"/>
      <c r="S31" s="538"/>
      <c r="T31" s="539"/>
      <c r="U31" s="539"/>
      <c r="V31" s="540"/>
      <c r="W31" s="541"/>
      <c r="X31" s="542"/>
      <c r="Y31" s="543"/>
      <c r="Z31" s="544"/>
      <c r="AA31" s="545"/>
      <c r="AB31" s="546"/>
      <c r="AC31" s="547"/>
      <c r="AD31" s="548"/>
      <c r="AE31" s="549"/>
      <c r="AF31" s="547"/>
      <c r="AG31" s="548"/>
      <c r="AH31" s="549"/>
      <c r="AN31" s="442"/>
    </row>
    <row r="32" spans="1:40" ht="18.95" customHeight="1">
      <c r="A32" s="470"/>
      <c r="B32" s="484">
        <v>300</v>
      </c>
      <c r="C32" s="485"/>
      <c r="D32" s="486"/>
      <c r="E32" s="487" t="s">
        <v>107</v>
      </c>
      <c r="F32" s="488"/>
      <c r="G32" s="488"/>
      <c r="H32" s="551">
        <v>0</v>
      </c>
      <c r="I32" s="552"/>
      <c r="J32" s="552"/>
      <c r="K32" s="491">
        <v>0</v>
      </c>
      <c r="L32" s="492"/>
      <c r="M32" s="493"/>
      <c r="N32" s="492">
        <f t="shared" si="0"/>
        <v>0</v>
      </c>
      <c r="O32" s="492"/>
      <c r="P32" s="493"/>
      <c r="Q32" s="490">
        <f t="shared" si="1"/>
        <v>0</v>
      </c>
      <c r="R32" s="490"/>
      <c r="S32" s="494"/>
      <c r="T32" s="553">
        <f>AVERAGE(H32:J35,Q32:S35)</f>
        <v>0</v>
      </c>
      <c r="U32" s="553"/>
      <c r="V32" s="554"/>
      <c r="W32" s="497">
        <f>AVERAGE(K32:M35,N32:P35)</f>
        <v>0</v>
      </c>
      <c r="X32" s="498"/>
      <c r="Y32" s="499"/>
      <c r="Z32" s="500">
        <f>W32-T32</f>
        <v>0</v>
      </c>
      <c r="AA32" s="501"/>
      <c r="AB32" s="502"/>
      <c r="AC32" s="503">
        <f t="shared" ref="AC32" si="6">_xlfn.STDEV.S(AVERAGE(H32,Q32),AVERAGE(H33,Q33),AVERAGE(H34,Q34),AVERAGE(H35,Q35))/SQRT(4)</f>
        <v>0</v>
      </c>
      <c r="AD32" s="504"/>
      <c r="AE32" s="505"/>
      <c r="AF32" s="503">
        <f t="shared" ref="AF32" si="7">_xlfn.STDEV.S(AVERAGE(K32:P32),AVERAGE(K33:P33),AVERAGE(K34:P34),AVERAGE(K35:P35))/SQRT(4)</f>
        <v>0</v>
      </c>
      <c r="AG32" s="504"/>
      <c r="AH32" s="505"/>
      <c r="AN32" s="412"/>
    </row>
    <row r="33" spans="1:40" ht="18.95" customHeight="1">
      <c r="A33" s="470"/>
      <c r="B33" s="506"/>
      <c r="C33" s="507"/>
      <c r="D33" s="508"/>
      <c r="E33" s="509" t="s">
        <v>108</v>
      </c>
      <c r="F33" s="510"/>
      <c r="G33" s="510"/>
      <c r="H33" s="555">
        <v>0</v>
      </c>
      <c r="I33" s="556"/>
      <c r="J33" s="556"/>
      <c r="K33" s="513">
        <v>0</v>
      </c>
      <c r="L33" s="514"/>
      <c r="M33" s="515"/>
      <c r="N33" s="514">
        <f t="shared" si="0"/>
        <v>0</v>
      </c>
      <c r="O33" s="514"/>
      <c r="P33" s="515"/>
      <c r="Q33" s="512">
        <f t="shared" si="1"/>
        <v>0</v>
      </c>
      <c r="R33" s="512"/>
      <c r="S33" s="516"/>
      <c r="T33" s="557"/>
      <c r="U33" s="557"/>
      <c r="V33" s="558"/>
      <c r="W33" s="519"/>
      <c r="X33" s="520"/>
      <c r="Y33" s="521"/>
      <c r="Z33" s="522"/>
      <c r="AA33" s="523"/>
      <c r="AB33" s="524"/>
      <c r="AC33" s="525"/>
      <c r="AD33" s="526"/>
      <c r="AE33" s="527"/>
      <c r="AF33" s="525"/>
      <c r="AG33" s="526"/>
      <c r="AH33" s="527"/>
      <c r="AN33" s="442"/>
    </row>
    <row r="34" spans="1:40" ht="18.95" customHeight="1">
      <c r="A34" s="470"/>
      <c r="B34" s="506"/>
      <c r="C34" s="507"/>
      <c r="D34" s="508"/>
      <c r="E34" s="509" t="s">
        <v>109</v>
      </c>
      <c r="F34" s="510"/>
      <c r="G34" s="510"/>
      <c r="H34" s="555">
        <v>0</v>
      </c>
      <c r="I34" s="556"/>
      <c r="J34" s="556"/>
      <c r="K34" s="513">
        <v>0</v>
      </c>
      <c r="L34" s="514"/>
      <c r="M34" s="515"/>
      <c r="N34" s="514">
        <f t="shared" si="0"/>
        <v>0</v>
      </c>
      <c r="O34" s="514"/>
      <c r="P34" s="515"/>
      <c r="Q34" s="512">
        <f t="shared" si="1"/>
        <v>0</v>
      </c>
      <c r="R34" s="512"/>
      <c r="S34" s="516"/>
      <c r="T34" s="557"/>
      <c r="U34" s="557"/>
      <c r="V34" s="558"/>
      <c r="W34" s="519"/>
      <c r="X34" s="520"/>
      <c r="Y34" s="521"/>
      <c r="Z34" s="522"/>
      <c r="AA34" s="523"/>
      <c r="AB34" s="524"/>
      <c r="AC34" s="525"/>
      <c r="AD34" s="526"/>
      <c r="AE34" s="527"/>
      <c r="AF34" s="525"/>
      <c r="AG34" s="526"/>
      <c r="AH34" s="527"/>
      <c r="AN34" s="442"/>
    </row>
    <row r="35" spans="1:40" s="564" customFormat="1" ht="18.95" customHeight="1">
      <c r="A35" s="559"/>
      <c r="B35" s="528"/>
      <c r="C35" s="529"/>
      <c r="D35" s="530"/>
      <c r="E35" s="531" t="s">
        <v>110</v>
      </c>
      <c r="F35" s="532"/>
      <c r="G35" s="532"/>
      <c r="H35" s="560">
        <v>0</v>
      </c>
      <c r="I35" s="561"/>
      <c r="J35" s="561"/>
      <c r="K35" s="535">
        <v>0</v>
      </c>
      <c r="L35" s="536"/>
      <c r="M35" s="537"/>
      <c r="N35" s="536">
        <f t="shared" si="0"/>
        <v>0</v>
      </c>
      <c r="O35" s="536"/>
      <c r="P35" s="537"/>
      <c r="Q35" s="534">
        <f t="shared" si="1"/>
        <v>0</v>
      </c>
      <c r="R35" s="534"/>
      <c r="S35" s="538"/>
      <c r="T35" s="562"/>
      <c r="U35" s="562"/>
      <c r="V35" s="563"/>
      <c r="W35" s="541"/>
      <c r="X35" s="542"/>
      <c r="Y35" s="543"/>
      <c r="Z35" s="544"/>
      <c r="AA35" s="545"/>
      <c r="AB35" s="546"/>
      <c r="AC35" s="547"/>
      <c r="AD35" s="548"/>
      <c r="AE35" s="549"/>
      <c r="AF35" s="547"/>
      <c r="AG35" s="548"/>
      <c r="AH35" s="549"/>
      <c r="AN35" s="442"/>
    </row>
    <row r="36" spans="1:40" s="564" customFormat="1" ht="18.95" customHeight="1">
      <c r="A36" s="559"/>
      <c r="B36" s="484">
        <v>350</v>
      </c>
      <c r="C36" s="485"/>
      <c r="D36" s="486"/>
      <c r="E36" s="487" t="s">
        <v>107</v>
      </c>
      <c r="F36" s="488"/>
      <c r="G36" s="488"/>
      <c r="H36" s="551">
        <v>0</v>
      </c>
      <c r="I36" s="552"/>
      <c r="J36" s="552"/>
      <c r="K36" s="491">
        <v>0</v>
      </c>
      <c r="L36" s="492"/>
      <c r="M36" s="493"/>
      <c r="N36" s="492">
        <f t="shared" si="0"/>
        <v>0</v>
      </c>
      <c r="O36" s="492"/>
      <c r="P36" s="493"/>
      <c r="Q36" s="490">
        <f t="shared" si="1"/>
        <v>0</v>
      </c>
      <c r="R36" s="490"/>
      <c r="S36" s="494"/>
      <c r="T36" s="553">
        <f>AVERAGE(H36:J39,Q36:S39)</f>
        <v>0</v>
      </c>
      <c r="U36" s="553"/>
      <c r="V36" s="554"/>
      <c r="W36" s="497">
        <f>AVERAGE(K36:M39,N36:P39)</f>
        <v>0</v>
      </c>
      <c r="X36" s="498"/>
      <c r="Y36" s="499"/>
      <c r="Z36" s="500">
        <f>W36-T36</f>
        <v>0</v>
      </c>
      <c r="AA36" s="501"/>
      <c r="AB36" s="502"/>
      <c r="AC36" s="503">
        <f t="shared" ref="AC36" si="8">_xlfn.STDEV.S(AVERAGE(H36,Q36),AVERAGE(H37,Q37),AVERAGE(H38,Q38),AVERAGE(H39,Q39))/SQRT(4)</f>
        <v>0</v>
      </c>
      <c r="AD36" s="504"/>
      <c r="AE36" s="505"/>
      <c r="AF36" s="503">
        <f t="shared" ref="AF36" si="9">_xlfn.STDEV.S(AVERAGE(K36:P36),AVERAGE(K37:P37),AVERAGE(K38:P38),AVERAGE(K39:P39))/SQRT(4)</f>
        <v>0</v>
      </c>
      <c r="AG36" s="504"/>
      <c r="AH36" s="505"/>
      <c r="AN36" s="442"/>
    </row>
    <row r="37" spans="1:40" s="564" customFormat="1" ht="18.95" customHeight="1">
      <c r="A37" s="559"/>
      <c r="B37" s="506"/>
      <c r="C37" s="507"/>
      <c r="D37" s="508"/>
      <c r="E37" s="509" t="s">
        <v>108</v>
      </c>
      <c r="F37" s="510"/>
      <c r="G37" s="510"/>
      <c r="H37" s="555">
        <v>0</v>
      </c>
      <c r="I37" s="556"/>
      <c r="J37" s="556"/>
      <c r="K37" s="513">
        <v>0</v>
      </c>
      <c r="L37" s="514"/>
      <c r="M37" s="515"/>
      <c r="N37" s="514">
        <f t="shared" si="0"/>
        <v>0</v>
      </c>
      <c r="O37" s="514"/>
      <c r="P37" s="515"/>
      <c r="Q37" s="512">
        <f t="shared" si="1"/>
        <v>0</v>
      </c>
      <c r="R37" s="512"/>
      <c r="S37" s="516"/>
      <c r="T37" s="557"/>
      <c r="U37" s="557"/>
      <c r="V37" s="558"/>
      <c r="W37" s="519"/>
      <c r="X37" s="520"/>
      <c r="Y37" s="521"/>
      <c r="Z37" s="522"/>
      <c r="AA37" s="523"/>
      <c r="AB37" s="524"/>
      <c r="AC37" s="525"/>
      <c r="AD37" s="526"/>
      <c r="AE37" s="527"/>
      <c r="AF37" s="525"/>
      <c r="AG37" s="526"/>
      <c r="AH37" s="527"/>
      <c r="AN37" s="442"/>
    </row>
    <row r="38" spans="1:40" s="564" customFormat="1" ht="18.95" customHeight="1">
      <c r="A38" s="559"/>
      <c r="B38" s="506"/>
      <c r="C38" s="507"/>
      <c r="D38" s="508"/>
      <c r="E38" s="509" t="s">
        <v>109</v>
      </c>
      <c r="F38" s="510"/>
      <c r="G38" s="510"/>
      <c r="H38" s="555">
        <v>0</v>
      </c>
      <c r="I38" s="556"/>
      <c r="J38" s="556"/>
      <c r="K38" s="513">
        <v>0</v>
      </c>
      <c r="L38" s="514"/>
      <c r="M38" s="515"/>
      <c r="N38" s="514">
        <f t="shared" si="0"/>
        <v>0</v>
      </c>
      <c r="O38" s="514"/>
      <c r="P38" s="515"/>
      <c r="Q38" s="512">
        <f t="shared" si="1"/>
        <v>0</v>
      </c>
      <c r="R38" s="512"/>
      <c r="S38" s="516"/>
      <c r="T38" s="557"/>
      <c r="U38" s="557"/>
      <c r="V38" s="558"/>
      <c r="W38" s="519"/>
      <c r="X38" s="520"/>
      <c r="Y38" s="521"/>
      <c r="Z38" s="522"/>
      <c r="AA38" s="523"/>
      <c r="AB38" s="524"/>
      <c r="AC38" s="525"/>
      <c r="AD38" s="526"/>
      <c r="AE38" s="527"/>
      <c r="AF38" s="525"/>
      <c r="AG38" s="526"/>
      <c r="AH38" s="527"/>
      <c r="AN38" s="442"/>
    </row>
    <row r="39" spans="1:40" s="564" customFormat="1" ht="18.95" customHeight="1">
      <c r="A39" s="559"/>
      <c r="B39" s="528"/>
      <c r="C39" s="529"/>
      <c r="D39" s="530"/>
      <c r="E39" s="531" t="s">
        <v>110</v>
      </c>
      <c r="F39" s="532"/>
      <c r="G39" s="532"/>
      <c r="H39" s="560">
        <v>0</v>
      </c>
      <c r="I39" s="561"/>
      <c r="J39" s="561"/>
      <c r="K39" s="535">
        <v>0</v>
      </c>
      <c r="L39" s="536"/>
      <c r="M39" s="537"/>
      <c r="N39" s="536">
        <f t="shared" si="0"/>
        <v>0</v>
      </c>
      <c r="O39" s="536"/>
      <c r="P39" s="537"/>
      <c r="Q39" s="534">
        <f t="shared" si="1"/>
        <v>0</v>
      </c>
      <c r="R39" s="534"/>
      <c r="S39" s="538"/>
      <c r="T39" s="562"/>
      <c r="U39" s="562"/>
      <c r="V39" s="563"/>
      <c r="W39" s="541"/>
      <c r="X39" s="542"/>
      <c r="Y39" s="543"/>
      <c r="Z39" s="544"/>
      <c r="AA39" s="545"/>
      <c r="AB39" s="546"/>
      <c r="AC39" s="547"/>
      <c r="AD39" s="548"/>
      <c r="AE39" s="549"/>
      <c r="AF39" s="547"/>
      <c r="AG39" s="548"/>
      <c r="AH39" s="549"/>
      <c r="AN39" s="442"/>
    </row>
    <row r="40" spans="1:40" s="564" customFormat="1" ht="18.95" customHeight="1">
      <c r="A40" s="559"/>
      <c r="B40" s="484">
        <v>400</v>
      </c>
      <c r="C40" s="485"/>
      <c r="D40" s="486"/>
      <c r="E40" s="487" t="s">
        <v>146</v>
      </c>
      <c r="F40" s="488"/>
      <c r="G40" s="488"/>
      <c r="H40" s="551">
        <v>0</v>
      </c>
      <c r="I40" s="552"/>
      <c r="J40" s="552"/>
      <c r="K40" s="491">
        <v>0</v>
      </c>
      <c r="L40" s="492"/>
      <c r="M40" s="493"/>
      <c r="N40" s="492">
        <f t="shared" ref="N40:N43" si="10">K40</f>
        <v>0</v>
      </c>
      <c r="O40" s="492"/>
      <c r="P40" s="493"/>
      <c r="Q40" s="490">
        <f t="shared" ref="Q40:Q43" si="11">H40</f>
        <v>0</v>
      </c>
      <c r="R40" s="490"/>
      <c r="S40" s="494"/>
      <c r="T40" s="553">
        <f>AVERAGE(H40:J43,Q40:S43)</f>
        <v>0</v>
      </c>
      <c r="U40" s="553"/>
      <c r="V40" s="554"/>
      <c r="W40" s="497">
        <f>AVERAGE(K40:M43,N40:P43)</f>
        <v>0</v>
      </c>
      <c r="X40" s="498"/>
      <c r="Y40" s="499"/>
      <c r="Z40" s="500">
        <f>W40-T40</f>
        <v>0</v>
      </c>
      <c r="AA40" s="501"/>
      <c r="AB40" s="502"/>
      <c r="AC40" s="503">
        <f t="shared" ref="AC40" si="12">_xlfn.STDEV.S(AVERAGE(H40,Q40),AVERAGE(H41,Q41),AVERAGE(H42,Q42),AVERAGE(H43,Q43))/SQRT(4)</f>
        <v>0</v>
      </c>
      <c r="AD40" s="504"/>
      <c r="AE40" s="505"/>
      <c r="AF40" s="503">
        <f t="shared" ref="AF40" si="13">_xlfn.STDEV.S(AVERAGE(K40:P40),AVERAGE(K41:P41),AVERAGE(K42:P42),AVERAGE(K43:P43))/SQRT(4)</f>
        <v>0</v>
      </c>
      <c r="AG40" s="504"/>
      <c r="AH40" s="505"/>
      <c r="AN40" s="442"/>
    </row>
    <row r="41" spans="1:40" s="564" customFormat="1" ht="18.95" customHeight="1">
      <c r="A41" s="559"/>
      <c r="B41" s="506"/>
      <c r="C41" s="507"/>
      <c r="D41" s="508"/>
      <c r="E41" s="509" t="s">
        <v>147</v>
      </c>
      <c r="F41" s="510"/>
      <c r="G41" s="510"/>
      <c r="H41" s="555">
        <v>0</v>
      </c>
      <c r="I41" s="556"/>
      <c r="J41" s="556"/>
      <c r="K41" s="513">
        <v>0</v>
      </c>
      <c r="L41" s="514"/>
      <c r="M41" s="515"/>
      <c r="N41" s="514">
        <f t="shared" si="10"/>
        <v>0</v>
      </c>
      <c r="O41" s="514"/>
      <c r="P41" s="515"/>
      <c r="Q41" s="512">
        <f t="shared" si="11"/>
        <v>0</v>
      </c>
      <c r="R41" s="512"/>
      <c r="S41" s="516"/>
      <c r="T41" s="557"/>
      <c r="U41" s="557"/>
      <c r="V41" s="558"/>
      <c r="W41" s="519"/>
      <c r="X41" s="520"/>
      <c r="Y41" s="521"/>
      <c r="Z41" s="522"/>
      <c r="AA41" s="523"/>
      <c r="AB41" s="524"/>
      <c r="AC41" s="525"/>
      <c r="AD41" s="526"/>
      <c r="AE41" s="527"/>
      <c r="AF41" s="525"/>
      <c r="AG41" s="526"/>
      <c r="AH41" s="527"/>
      <c r="AN41" s="442"/>
    </row>
    <row r="42" spans="1:40" s="564" customFormat="1" ht="18.95" customHeight="1">
      <c r="A42" s="559"/>
      <c r="B42" s="506"/>
      <c r="C42" s="507"/>
      <c r="D42" s="508"/>
      <c r="E42" s="509" t="s">
        <v>148</v>
      </c>
      <c r="F42" s="510"/>
      <c r="G42" s="510"/>
      <c r="H42" s="555">
        <v>0</v>
      </c>
      <c r="I42" s="556"/>
      <c r="J42" s="556"/>
      <c r="K42" s="513">
        <v>0</v>
      </c>
      <c r="L42" s="514"/>
      <c r="M42" s="515"/>
      <c r="N42" s="514">
        <f t="shared" si="10"/>
        <v>0</v>
      </c>
      <c r="O42" s="514"/>
      <c r="P42" s="515"/>
      <c r="Q42" s="512">
        <f t="shared" si="11"/>
        <v>0</v>
      </c>
      <c r="R42" s="512"/>
      <c r="S42" s="516"/>
      <c r="T42" s="557"/>
      <c r="U42" s="557"/>
      <c r="V42" s="558"/>
      <c r="W42" s="519"/>
      <c r="X42" s="520"/>
      <c r="Y42" s="521"/>
      <c r="Z42" s="522"/>
      <c r="AA42" s="523"/>
      <c r="AB42" s="524"/>
      <c r="AC42" s="525"/>
      <c r="AD42" s="526"/>
      <c r="AE42" s="527"/>
      <c r="AF42" s="525"/>
      <c r="AG42" s="526"/>
      <c r="AH42" s="527"/>
      <c r="AN42" s="442"/>
    </row>
    <row r="43" spans="1:40" s="564" customFormat="1" ht="18.95" customHeight="1">
      <c r="A43" s="559"/>
      <c r="B43" s="528"/>
      <c r="C43" s="529"/>
      <c r="D43" s="530"/>
      <c r="E43" s="531" t="s">
        <v>149</v>
      </c>
      <c r="F43" s="532"/>
      <c r="G43" s="532"/>
      <c r="H43" s="560">
        <v>0</v>
      </c>
      <c r="I43" s="561"/>
      <c r="J43" s="561"/>
      <c r="K43" s="535">
        <v>0</v>
      </c>
      <c r="L43" s="536"/>
      <c r="M43" s="537"/>
      <c r="N43" s="536">
        <f t="shared" si="10"/>
        <v>0</v>
      </c>
      <c r="O43" s="536"/>
      <c r="P43" s="537"/>
      <c r="Q43" s="534">
        <f t="shared" si="11"/>
        <v>0</v>
      </c>
      <c r="R43" s="534"/>
      <c r="S43" s="538"/>
      <c r="T43" s="562"/>
      <c r="U43" s="562"/>
      <c r="V43" s="563"/>
      <c r="W43" s="541"/>
      <c r="X43" s="542"/>
      <c r="Y43" s="543"/>
      <c r="Z43" s="544"/>
      <c r="AA43" s="545"/>
      <c r="AB43" s="546"/>
      <c r="AC43" s="547"/>
      <c r="AD43" s="548"/>
      <c r="AE43" s="549"/>
      <c r="AF43" s="547"/>
      <c r="AG43" s="548"/>
      <c r="AH43" s="549"/>
      <c r="AN43" s="442"/>
    </row>
    <row r="44" spans="1:40" s="564" customFormat="1" ht="18.95" customHeight="1">
      <c r="A44" s="559"/>
      <c r="B44" s="506">
        <v>500</v>
      </c>
      <c r="C44" s="507"/>
      <c r="D44" s="508"/>
      <c r="E44" s="509" t="s">
        <v>107</v>
      </c>
      <c r="F44" s="510"/>
      <c r="G44" s="510"/>
      <c r="H44" s="555">
        <v>0</v>
      </c>
      <c r="I44" s="556"/>
      <c r="J44" s="556"/>
      <c r="K44" s="513">
        <v>0</v>
      </c>
      <c r="L44" s="514"/>
      <c r="M44" s="515"/>
      <c r="N44" s="514">
        <f t="shared" si="0"/>
        <v>0</v>
      </c>
      <c r="O44" s="514"/>
      <c r="P44" s="515"/>
      <c r="Q44" s="512">
        <f t="shared" si="1"/>
        <v>0</v>
      </c>
      <c r="R44" s="512"/>
      <c r="S44" s="516"/>
      <c r="T44" s="557">
        <f>AVERAGE(H44:J47,Q44:S47)</f>
        <v>0</v>
      </c>
      <c r="U44" s="557"/>
      <c r="V44" s="558"/>
      <c r="W44" s="497">
        <f>AVERAGE(K44:M47,N44:P47)</f>
        <v>0</v>
      </c>
      <c r="X44" s="498"/>
      <c r="Y44" s="499"/>
      <c r="Z44" s="500">
        <f>W44-T44</f>
        <v>0</v>
      </c>
      <c r="AA44" s="501"/>
      <c r="AB44" s="502"/>
      <c r="AC44" s="503">
        <f t="shared" ref="AC44" si="14">_xlfn.STDEV.S(AVERAGE(H44,Q44),AVERAGE(H45,Q45),AVERAGE(H46,Q46),AVERAGE(H47,Q47))/SQRT(4)</f>
        <v>0</v>
      </c>
      <c r="AD44" s="504"/>
      <c r="AE44" s="505"/>
      <c r="AF44" s="503">
        <f t="shared" ref="AF44" si="15">_xlfn.STDEV.S(AVERAGE(K44:P44),AVERAGE(K45:P45),AVERAGE(K46:P46),AVERAGE(K47:P47))/SQRT(4)</f>
        <v>0</v>
      </c>
      <c r="AG44" s="504"/>
      <c r="AH44" s="505"/>
      <c r="AN44" s="412"/>
    </row>
    <row r="45" spans="1:40" s="564" customFormat="1" ht="18.95" customHeight="1">
      <c r="B45" s="506"/>
      <c r="C45" s="507"/>
      <c r="D45" s="508"/>
      <c r="E45" s="509" t="s">
        <v>108</v>
      </c>
      <c r="F45" s="510"/>
      <c r="G45" s="510"/>
      <c r="H45" s="555">
        <v>0</v>
      </c>
      <c r="I45" s="556"/>
      <c r="J45" s="556"/>
      <c r="K45" s="513">
        <v>0</v>
      </c>
      <c r="L45" s="514"/>
      <c r="M45" s="515"/>
      <c r="N45" s="514">
        <f t="shared" si="0"/>
        <v>0</v>
      </c>
      <c r="O45" s="514"/>
      <c r="P45" s="515"/>
      <c r="Q45" s="512">
        <f t="shared" si="1"/>
        <v>0</v>
      </c>
      <c r="R45" s="512"/>
      <c r="S45" s="516"/>
      <c r="T45" s="557"/>
      <c r="U45" s="557"/>
      <c r="V45" s="558"/>
      <c r="W45" s="519"/>
      <c r="X45" s="520"/>
      <c r="Y45" s="521"/>
      <c r="Z45" s="522"/>
      <c r="AA45" s="523"/>
      <c r="AB45" s="524"/>
      <c r="AC45" s="525"/>
      <c r="AD45" s="526"/>
      <c r="AE45" s="527"/>
      <c r="AF45" s="525"/>
      <c r="AG45" s="526"/>
      <c r="AH45" s="527"/>
      <c r="AN45" s="442"/>
    </row>
    <row r="46" spans="1:40" s="564" customFormat="1" ht="18.95" customHeight="1">
      <c r="A46" s="559"/>
      <c r="B46" s="506"/>
      <c r="C46" s="507"/>
      <c r="D46" s="508"/>
      <c r="E46" s="509" t="s">
        <v>109</v>
      </c>
      <c r="F46" s="510"/>
      <c r="G46" s="510"/>
      <c r="H46" s="555">
        <v>0</v>
      </c>
      <c r="I46" s="556"/>
      <c r="J46" s="556"/>
      <c r="K46" s="513">
        <v>0</v>
      </c>
      <c r="L46" s="514"/>
      <c r="M46" s="515"/>
      <c r="N46" s="514">
        <f t="shared" si="0"/>
        <v>0</v>
      </c>
      <c r="O46" s="514"/>
      <c r="P46" s="515"/>
      <c r="Q46" s="512">
        <f t="shared" si="1"/>
        <v>0</v>
      </c>
      <c r="R46" s="512"/>
      <c r="S46" s="516"/>
      <c r="T46" s="557"/>
      <c r="U46" s="557"/>
      <c r="V46" s="558"/>
      <c r="W46" s="519"/>
      <c r="X46" s="520"/>
      <c r="Y46" s="521"/>
      <c r="Z46" s="522"/>
      <c r="AA46" s="523"/>
      <c r="AB46" s="524"/>
      <c r="AC46" s="525"/>
      <c r="AD46" s="526"/>
      <c r="AE46" s="527"/>
      <c r="AF46" s="525"/>
      <c r="AG46" s="526"/>
      <c r="AH46" s="527"/>
      <c r="AN46" s="442"/>
    </row>
    <row r="47" spans="1:40" ht="18.95" customHeight="1">
      <c r="A47" s="442"/>
      <c r="B47" s="528"/>
      <c r="C47" s="529"/>
      <c r="D47" s="530"/>
      <c r="E47" s="531" t="s">
        <v>110</v>
      </c>
      <c r="F47" s="532"/>
      <c r="G47" s="532"/>
      <c r="H47" s="560">
        <v>0</v>
      </c>
      <c r="I47" s="561"/>
      <c r="J47" s="561"/>
      <c r="K47" s="535">
        <v>0</v>
      </c>
      <c r="L47" s="536"/>
      <c r="M47" s="537"/>
      <c r="N47" s="536">
        <f t="shared" si="0"/>
        <v>0</v>
      </c>
      <c r="O47" s="536"/>
      <c r="P47" s="537"/>
      <c r="Q47" s="534">
        <f t="shared" si="1"/>
        <v>0</v>
      </c>
      <c r="R47" s="534"/>
      <c r="S47" s="538"/>
      <c r="T47" s="562"/>
      <c r="U47" s="562"/>
      <c r="V47" s="563"/>
      <c r="W47" s="541"/>
      <c r="X47" s="542"/>
      <c r="Y47" s="543"/>
      <c r="Z47" s="544"/>
      <c r="AA47" s="545"/>
      <c r="AB47" s="546"/>
      <c r="AC47" s="547"/>
      <c r="AD47" s="548"/>
      <c r="AE47" s="549"/>
      <c r="AF47" s="547"/>
      <c r="AG47" s="548"/>
      <c r="AH47" s="549"/>
      <c r="AN47" s="442"/>
    </row>
    <row r="48" spans="1:40" ht="18.600000000000001" customHeight="1">
      <c r="K48" s="565"/>
      <c r="L48" s="565"/>
      <c r="M48" s="565"/>
      <c r="N48" s="442"/>
      <c r="O48" s="442"/>
      <c r="P48" s="442"/>
      <c r="Q48" s="442"/>
      <c r="R48" s="442"/>
      <c r="S48" s="442"/>
      <c r="T48" s="442"/>
      <c r="U48" s="442"/>
      <c r="V48" s="442"/>
      <c r="W48" s="442"/>
      <c r="X48" s="442"/>
      <c r="Y48" s="442"/>
      <c r="Z48" s="442"/>
    </row>
    <row r="49" spans="1:13" ht="18.600000000000001" customHeight="1"/>
    <row r="50" spans="1:13" ht="24">
      <c r="A50" s="442" t="s">
        <v>24</v>
      </c>
      <c r="B50" s="442"/>
      <c r="C50" s="442"/>
      <c r="D50" s="442"/>
      <c r="F50" s="566" t="str">
        <f>G53</f>
        <v>Mr. Nirut Loha</v>
      </c>
      <c r="G50" s="566"/>
      <c r="H50" s="566"/>
      <c r="I50" s="566"/>
      <c r="J50" s="566"/>
      <c r="K50" s="566"/>
      <c r="L50" s="567"/>
      <c r="M50" s="567"/>
    </row>
    <row r="53" spans="1:13" ht="21.75">
      <c r="E53" s="414">
        <v>11</v>
      </c>
      <c r="F53" s="414"/>
      <c r="G53" s="410" t="s">
        <v>150</v>
      </c>
      <c r="H53" s="411"/>
    </row>
  </sheetData>
  <mergeCells count="219">
    <mergeCell ref="B40:D43"/>
    <mergeCell ref="E40:G40"/>
    <mergeCell ref="H40:J40"/>
    <mergeCell ref="K40:M40"/>
    <mergeCell ref="N40:P40"/>
    <mergeCell ref="Q40:S40"/>
    <mergeCell ref="T40:V43"/>
    <mergeCell ref="W40:Y43"/>
    <mergeCell ref="Z40:AB43"/>
    <mergeCell ref="E41:G41"/>
    <mergeCell ref="H41:J41"/>
    <mergeCell ref="K41:M41"/>
    <mergeCell ref="N41:P41"/>
    <mergeCell ref="Q41:S41"/>
    <mergeCell ref="E42:G42"/>
    <mergeCell ref="H42:J42"/>
    <mergeCell ref="K42:M42"/>
    <mergeCell ref="N42:P42"/>
    <mergeCell ref="Q42:S42"/>
    <mergeCell ref="E43:G43"/>
    <mergeCell ref="H43:J43"/>
    <mergeCell ref="K43:M43"/>
    <mergeCell ref="N43:P43"/>
    <mergeCell ref="Q43:S43"/>
    <mergeCell ref="T36:V39"/>
    <mergeCell ref="W36:Y39"/>
    <mergeCell ref="Z36:AB39"/>
    <mergeCell ref="AC36:AE39"/>
    <mergeCell ref="AF36:AH39"/>
    <mergeCell ref="E37:G37"/>
    <mergeCell ref="H37:J37"/>
    <mergeCell ref="K37:M37"/>
    <mergeCell ref="N37:P37"/>
    <mergeCell ref="Q37:S37"/>
    <mergeCell ref="E38:G38"/>
    <mergeCell ref="H38:J38"/>
    <mergeCell ref="K38:M38"/>
    <mergeCell ref="N38:P38"/>
    <mergeCell ref="Q38:S38"/>
    <mergeCell ref="E39:G39"/>
    <mergeCell ref="H39:J39"/>
    <mergeCell ref="K39:M39"/>
    <mergeCell ref="N39:P39"/>
    <mergeCell ref="Q39:S39"/>
    <mergeCell ref="AF19:AH19"/>
    <mergeCell ref="AC19:AE19"/>
    <mergeCell ref="AC18:AH18"/>
    <mergeCell ref="AF44:AH47"/>
    <mergeCell ref="AC44:AE47"/>
    <mergeCell ref="AF32:AH35"/>
    <mergeCell ref="AC32:AE35"/>
    <mergeCell ref="AF28:AH31"/>
    <mergeCell ref="AC28:AE31"/>
    <mergeCell ref="AF24:AH27"/>
    <mergeCell ref="AC24:AE27"/>
    <mergeCell ref="AF20:AH23"/>
    <mergeCell ref="AC20:AE23"/>
    <mergeCell ref="AC40:AE43"/>
    <mergeCell ref="AF40:AH43"/>
    <mergeCell ref="K25:M25"/>
    <mergeCell ref="N25:P25"/>
    <mergeCell ref="H26:J26"/>
    <mergeCell ref="B44:D47"/>
    <mergeCell ref="E44:G44"/>
    <mergeCell ref="H44:J44"/>
    <mergeCell ref="K44:M44"/>
    <mergeCell ref="N44:P44"/>
    <mergeCell ref="E34:G34"/>
    <mergeCell ref="H34:J34"/>
    <mergeCell ref="K34:M34"/>
    <mergeCell ref="N34:P34"/>
    <mergeCell ref="H35:J35"/>
    <mergeCell ref="K35:M35"/>
    <mergeCell ref="N35:P35"/>
    <mergeCell ref="H47:J47"/>
    <mergeCell ref="K47:M47"/>
    <mergeCell ref="N47:P47"/>
    <mergeCell ref="B32:D35"/>
    <mergeCell ref="N45:P45"/>
    <mergeCell ref="E46:G46"/>
    <mergeCell ref="E35:G35"/>
    <mergeCell ref="B36:D39"/>
    <mergeCell ref="E36:G36"/>
    <mergeCell ref="Q47:S47"/>
    <mergeCell ref="T44:V47"/>
    <mergeCell ref="W44:Y47"/>
    <mergeCell ref="Z44:AB47"/>
    <mergeCell ref="E45:G45"/>
    <mergeCell ref="H45:J45"/>
    <mergeCell ref="K45:M45"/>
    <mergeCell ref="E47:G47"/>
    <mergeCell ref="W32:Y35"/>
    <mergeCell ref="Z32:AB35"/>
    <mergeCell ref="Q35:S35"/>
    <mergeCell ref="Q44:S44"/>
    <mergeCell ref="H46:J46"/>
    <mergeCell ref="K46:M46"/>
    <mergeCell ref="N46:P46"/>
    <mergeCell ref="Q46:S46"/>
    <mergeCell ref="N33:P33"/>
    <mergeCell ref="Q33:S33"/>
    <mergeCell ref="Q45:S45"/>
    <mergeCell ref="Q34:S34"/>
    <mergeCell ref="H36:J36"/>
    <mergeCell ref="K36:M36"/>
    <mergeCell ref="N36:P36"/>
    <mergeCell ref="Q36:S36"/>
    <mergeCell ref="H18:S18"/>
    <mergeCell ref="E21:G21"/>
    <mergeCell ref="K30:M30"/>
    <mergeCell ref="K32:M32"/>
    <mergeCell ref="N32:P32"/>
    <mergeCell ref="Q32:S32"/>
    <mergeCell ref="T32:V35"/>
    <mergeCell ref="N30:P30"/>
    <mergeCell ref="Q30:S30"/>
    <mergeCell ref="E31:G31"/>
    <mergeCell ref="H31:J31"/>
    <mergeCell ref="K31:M31"/>
    <mergeCell ref="N31:P31"/>
    <mergeCell ref="Q31:S31"/>
    <mergeCell ref="H33:J33"/>
    <mergeCell ref="K33:M33"/>
    <mergeCell ref="T28:V31"/>
    <mergeCell ref="E32:G32"/>
    <mergeCell ref="H32:J32"/>
    <mergeCell ref="E33:G33"/>
    <mergeCell ref="Q29:S29"/>
    <mergeCell ref="K27:M27"/>
    <mergeCell ref="N27:P27"/>
    <mergeCell ref="Q27:S27"/>
    <mergeCell ref="M16:N16"/>
    <mergeCell ref="O16:P16"/>
    <mergeCell ref="I17:J17"/>
    <mergeCell ref="N24:P24"/>
    <mergeCell ref="E25:G25"/>
    <mergeCell ref="B18:D18"/>
    <mergeCell ref="B19:D19"/>
    <mergeCell ref="E18:G19"/>
    <mergeCell ref="E20:G20"/>
    <mergeCell ref="E22:G22"/>
    <mergeCell ref="E23:G23"/>
    <mergeCell ref="B20:D23"/>
    <mergeCell ref="N19:P19"/>
    <mergeCell ref="N23:P23"/>
    <mergeCell ref="K19:M19"/>
    <mergeCell ref="H23:J23"/>
    <mergeCell ref="H22:J22"/>
    <mergeCell ref="H21:J21"/>
    <mergeCell ref="H20:J20"/>
    <mergeCell ref="H19:J19"/>
    <mergeCell ref="N22:P22"/>
    <mergeCell ref="N21:P21"/>
    <mergeCell ref="N20:P20"/>
    <mergeCell ref="K23:M23"/>
    <mergeCell ref="W28:Y31"/>
    <mergeCell ref="Z28:AB31"/>
    <mergeCell ref="E29:G29"/>
    <mergeCell ref="H29:J29"/>
    <mergeCell ref="K29:M29"/>
    <mergeCell ref="Z20:AB23"/>
    <mergeCell ref="Q21:S21"/>
    <mergeCell ref="Q20:S20"/>
    <mergeCell ref="T20:V23"/>
    <mergeCell ref="W20:Y23"/>
    <mergeCell ref="T24:V27"/>
    <mergeCell ref="E30:G30"/>
    <mergeCell ref="H30:J30"/>
    <mergeCell ref="E26:G26"/>
    <mergeCell ref="W24:Y27"/>
    <mergeCell ref="Z24:AB27"/>
    <mergeCell ref="Q23:S23"/>
    <mergeCell ref="Q22:S22"/>
    <mergeCell ref="K22:M22"/>
    <mergeCell ref="K21:M21"/>
    <mergeCell ref="K20:M20"/>
    <mergeCell ref="N28:P28"/>
    <mergeCell ref="Q28:S28"/>
    <mergeCell ref="H25:J25"/>
    <mergeCell ref="D9:E9"/>
    <mergeCell ref="G9:H9"/>
    <mergeCell ref="X9:AA9"/>
    <mergeCell ref="Q19:S19"/>
    <mergeCell ref="T18:V19"/>
    <mergeCell ref="W18:Y19"/>
    <mergeCell ref="Z18:AB19"/>
    <mergeCell ref="O9:P9"/>
    <mergeCell ref="B28:D31"/>
    <mergeCell ref="E28:G28"/>
    <mergeCell ref="H28:J28"/>
    <mergeCell ref="K28:M28"/>
    <mergeCell ref="B24:D27"/>
    <mergeCell ref="E24:G24"/>
    <mergeCell ref="H24:J24"/>
    <mergeCell ref="K24:M24"/>
    <mergeCell ref="Q24:S24"/>
    <mergeCell ref="Q25:S25"/>
    <mergeCell ref="K26:M26"/>
    <mergeCell ref="N26:P26"/>
    <mergeCell ref="Q26:S26"/>
    <mergeCell ref="E27:G27"/>
    <mergeCell ref="H27:J27"/>
    <mergeCell ref="N29:P29"/>
    <mergeCell ref="A1:K2"/>
    <mergeCell ref="A3:K3"/>
    <mergeCell ref="A4:K4"/>
    <mergeCell ref="Q1:V1"/>
    <mergeCell ref="Q2:U2"/>
    <mergeCell ref="AA2:AE2"/>
    <mergeCell ref="R3:S3"/>
    <mergeCell ref="U3:V3"/>
    <mergeCell ref="L8:N8"/>
    <mergeCell ref="W8:X8"/>
    <mergeCell ref="Y8:AC8"/>
    <mergeCell ref="G7:O7"/>
    <mergeCell ref="G5:AC5"/>
    <mergeCell ref="U7:AC7"/>
    <mergeCell ref="D8:K8"/>
    <mergeCell ref="O8:V8"/>
  </mergeCells>
  <pageMargins left="0.70866141732283472" right="0.70866141732283472" top="0.74803149606299213" bottom="0.15748031496062992" header="0.31496062992125984" footer="0.31496062992125984"/>
  <pageSetup paperSize="9" scale="82" orientation="portrait" horizontalDpi="360" verticalDpi="360" r:id="rId1"/>
  <headerFooter>
    <oddFooter>&amp;R&amp;"Gulim,Regular"&amp;10SP-FMT-04-01 Rev.0
Effective date 10-Nov-15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123825</xdr:rowOff>
                  </from>
                  <to>
                    <xdr:col>23</xdr:col>
                    <xdr:colOff>190500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104775</xdr:rowOff>
                  </from>
                  <to>
                    <xdr:col>15</xdr:col>
                    <xdr:colOff>190500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104775</xdr:rowOff>
                  </from>
                  <to>
                    <xdr:col>6</xdr:col>
                    <xdr:colOff>190500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104775</xdr:rowOff>
                  </from>
                  <to>
                    <xdr:col>10</xdr:col>
                    <xdr:colOff>190500</xdr:colOff>
                    <xdr:row>10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13" zoomScaleNormal="100" zoomScaleSheetLayoutView="100" workbookViewId="0">
      <selection activeCell="C22" sqref="C22"/>
    </sheetView>
  </sheetViews>
  <sheetFormatPr defaultColWidth="9.140625" defaultRowHeight="20.25"/>
  <cols>
    <col min="1" max="9" width="3.7109375" style="72" customWidth="1"/>
    <col min="10" max="13" width="3.42578125" style="72" customWidth="1"/>
    <col min="14" max="14" width="3.7109375" style="72" customWidth="1"/>
    <col min="15" max="21" width="3.42578125" style="72" customWidth="1"/>
    <col min="22" max="22" width="3.7109375" style="72" customWidth="1"/>
    <col min="23" max="28" width="3.42578125" style="72" customWidth="1"/>
    <col min="29" max="31" width="3.7109375" style="72" customWidth="1"/>
    <col min="32" max="256" width="9.140625" style="72"/>
    <col min="257" max="265" width="3.7109375" style="72" customWidth="1"/>
    <col min="266" max="269" width="3.42578125" style="72" customWidth="1"/>
    <col min="270" max="270" width="3.7109375" style="72" customWidth="1"/>
    <col min="271" max="277" width="3.42578125" style="72" customWidth="1"/>
    <col min="278" max="278" width="3.7109375" style="72" customWidth="1"/>
    <col min="279" max="284" width="3.42578125" style="72" customWidth="1"/>
    <col min="285" max="287" width="3.7109375" style="72" customWidth="1"/>
    <col min="288" max="512" width="9.140625" style="72"/>
    <col min="513" max="521" width="3.7109375" style="72" customWidth="1"/>
    <col min="522" max="525" width="3.42578125" style="72" customWidth="1"/>
    <col min="526" max="526" width="3.7109375" style="72" customWidth="1"/>
    <col min="527" max="533" width="3.42578125" style="72" customWidth="1"/>
    <col min="534" max="534" width="3.7109375" style="72" customWidth="1"/>
    <col min="535" max="540" width="3.42578125" style="72" customWidth="1"/>
    <col min="541" max="543" width="3.7109375" style="72" customWidth="1"/>
    <col min="544" max="768" width="9.140625" style="72"/>
    <col min="769" max="777" width="3.7109375" style="72" customWidth="1"/>
    <col min="778" max="781" width="3.42578125" style="72" customWidth="1"/>
    <col min="782" max="782" width="3.7109375" style="72" customWidth="1"/>
    <col min="783" max="789" width="3.42578125" style="72" customWidth="1"/>
    <col min="790" max="790" width="3.7109375" style="72" customWidth="1"/>
    <col min="791" max="796" width="3.42578125" style="72" customWidth="1"/>
    <col min="797" max="799" width="3.7109375" style="72" customWidth="1"/>
    <col min="800" max="1024" width="9.140625" style="72"/>
    <col min="1025" max="1033" width="3.7109375" style="72" customWidth="1"/>
    <col min="1034" max="1037" width="3.42578125" style="72" customWidth="1"/>
    <col min="1038" max="1038" width="3.7109375" style="72" customWidth="1"/>
    <col min="1039" max="1045" width="3.42578125" style="72" customWidth="1"/>
    <col min="1046" max="1046" width="3.7109375" style="72" customWidth="1"/>
    <col min="1047" max="1052" width="3.42578125" style="72" customWidth="1"/>
    <col min="1053" max="1055" width="3.7109375" style="72" customWidth="1"/>
    <col min="1056" max="1280" width="9.140625" style="72"/>
    <col min="1281" max="1289" width="3.7109375" style="72" customWidth="1"/>
    <col min="1290" max="1293" width="3.42578125" style="72" customWidth="1"/>
    <col min="1294" max="1294" width="3.7109375" style="72" customWidth="1"/>
    <col min="1295" max="1301" width="3.42578125" style="72" customWidth="1"/>
    <col min="1302" max="1302" width="3.7109375" style="72" customWidth="1"/>
    <col min="1303" max="1308" width="3.42578125" style="72" customWidth="1"/>
    <col min="1309" max="1311" width="3.7109375" style="72" customWidth="1"/>
    <col min="1312" max="1536" width="9.140625" style="72"/>
    <col min="1537" max="1545" width="3.7109375" style="72" customWidth="1"/>
    <col min="1546" max="1549" width="3.42578125" style="72" customWidth="1"/>
    <col min="1550" max="1550" width="3.7109375" style="72" customWidth="1"/>
    <col min="1551" max="1557" width="3.42578125" style="72" customWidth="1"/>
    <col min="1558" max="1558" width="3.7109375" style="72" customWidth="1"/>
    <col min="1559" max="1564" width="3.42578125" style="72" customWidth="1"/>
    <col min="1565" max="1567" width="3.7109375" style="72" customWidth="1"/>
    <col min="1568" max="1792" width="9.140625" style="72"/>
    <col min="1793" max="1801" width="3.7109375" style="72" customWidth="1"/>
    <col min="1802" max="1805" width="3.42578125" style="72" customWidth="1"/>
    <col min="1806" max="1806" width="3.7109375" style="72" customWidth="1"/>
    <col min="1807" max="1813" width="3.42578125" style="72" customWidth="1"/>
    <col min="1814" max="1814" width="3.7109375" style="72" customWidth="1"/>
    <col min="1815" max="1820" width="3.42578125" style="72" customWidth="1"/>
    <col min="1821" max="1823" width="3.7109375" style="72" customWidth="1"/>
    <col min="1824" max="2048" width="9.140625" style="72"/>
    <col min="2049" max="2057" width="3.7109375" style="72" customWidth="1"/>
    <col min="2058" max="2061" width="3.42578125" style="72" customWidth="1"/>
    <col min="2062" max="2062" width="3.7109375" style="72" customWidth="1"/>
    <col min="2063" max="2069" width="3.42578125" style="72" customWidth="1"/>
    <col min="2070" max="2070" width="3.7109375" style="72" customWidth="1"/>
    <col min="2071" max="2076" width="3.42578125" style="72" customWidth="1"/>
    <col min="2077" max="2079" width="3.7109375" style="72" customWidth="1"/>
    <col min="2080" max="2304" width="9.140625" style="72"/>
    <col min="2305" max="2313" width="3.7109375" style="72" customWidth="1"/>
    <col min="2314" max="2317" width="3.42578125" style="72" customWidth="1"/>
    <col min="2318" max="2318" width="3.7109375" style="72" customWidth="1"/>
    <col min="2319" max="2325" width="3.42578125" style="72" customWidth="1"/>
    <col min="2326" max="2326" width="3.7109375" style="72" customWidth="1"/>
    <col min="2327" max="2332" width="3.42578125" style="72" customWidth="1"/>
    <col min="2333" max="2335" width="3.7109375" style="72" customWidth="1"/>
    <col min="2336" max="2560" width="9.140625" style="72"/>
    <col min="2561" max="2569" width="3.7109375" style="72" customWidth="1"/>
    <col min="2570" max="2573" width="3.42578125" style="72" customWidth="1"/>
    <col min="2574" max="2574" width="3.7109375" style="72" customWidth="1"/>
    <col min="2575" max="2581" width="3.42578125" style="72" customWidth="1"/>
    <col min="2582" max="2582" width="3.7109375" style="72" customWidth="1"/>
    <col min="2583" max="2588" width="3.42578125" style="72" customWidth="1"/>
    <col min="2589" max="2591" width="3.7109375" style="72" customWidth="1"/>
    <col min="2592" max="2816" width="9.140625" style="72"/>
    <col min="2817" max="2825" width="3.7109375" style="72" customWidth="1"/>
    <col min="2826" max="2829" width="3.42578125" style="72" customWidth="1"/>
    <col min="2830" max="2830" width="3.7109375" style="72" customWidth="1"/>
    <col min="2831" max="2837" width="3.42578125" style="72" customWidth="1"/>
    <col min="2838" max="2838" width="3.7109375" style="72" customWidth="1"/>
    <col min="2839" max="2844" width="3.42578125" style="72" customWidth="1"/>
    <col min="2845" max="2847" width="3.7109375" style="72" customWidth="1"/>
    <col min="2848" max="3072" width="9.140625" style="72"/>
    <col min="3073" max="3081" width="3.7109375" style="72" customWidth="1"/>
    <col min="3082" max="3085" width="3.42578125" style="72" customWidth="1"/>
    <col min="3086" max="3086" width="3.7109375" style="72" customWidth="1"/>
    <col min="3087" max="3093" width="3.42578125" style="72" customWidth="1"/>
    <col min="3094" max="3094" width="3.7109375" style="72" customWidth="1"/>
    <col min="3095" max="3100" width="3.42578125" style="72" customWidth="1"/>
    <col min="3101" max="3103" width="3.7109375" style="72" customWidth="1"/>
    <col min="3104" max="3328" width="9.140625" style="72"/>
    <col min="3329" max="3337" width="3.7109375" style="72" customWidth="1"/>
    <col min="3338" max="3341" width="3.42578125" style="72" customWidth="1"/>
    <col min="3342" max="3342" width="3.7109375" style="72" customWidth="1"/>
    <col min="3343" max="3349" width="3.42578125" style="72" customWidth="1"/>
    <col min="3350" max="3350" width="3.7109375" style="72" customWidth="1"/>
    <col min="3351" max="3356" width="3.42578125" style="72" customWidth="1"/>
    <col min="3357" max="3359" width="3.7109375" style="72" customWidth="1"/>
    <col min="3360" max="3584" width="9.140625" style="72"/>
    <col min="3585" max="3593" width="3.7109375" style="72" customWidth="1"/>
    <col min="3594" max="3597" width="3.42578125" style="72" customWidth="1"/>
    <col min="3598" max="3598" width="3.7109375" style="72" customWidth="1"/>
    <col min="3599" max="3605" width="3.42578125" style="72" customWidth="1"/>
    <col min="3606" max="3606" width="3.7109375" style="72" customWidth="1"/>
    <col min="3607" max="3612" width="3.42578125" style="72" customWidth="1"/>
    <col min="3613" max="3615" width="3.7109375" style="72" customWidth="1"/>
    <col min="3616" max="3840" width="9.140625" style="72"/>
    <col min="3841" max="3849" width="3.7109375" style="72" customWidth="1"/>
    <col min="3850" max="3853" width="3.42578125" style="72" customWidth="1"/>
    <col min="3854" max="3854" width="3.7109375" style="72" customWidth="1"/>
    <col min="3855" max="3861" width="3.42578125" style="72" customWidth="1"/>
    <col min="3862" max="3862" width="3.7109375" style="72" customWidth="1"/>
    <col min="3863" max="3868" width="3.42578125" style="72" customWidth="1"/>
    <col min="3869" max="3871" width="3.7109375" style="72" customWidth="1"/>
    <col min="3872" max="4096" width="9.140625" style="72"/>
    <col min="4097" max="4105" width="3.7109375" style="72" customWidth="1"/>
    <col min="4106" max="4109" width="3.42578125" style="72" customWidth="1"/>
    <col min="4110" max="4110" width="3.7109375" style="72" customWidth="1"/>
    <col min="4111" max="4117" width="3.42578125" style="72" customWidth="1"/>
    <col min="4118" max="4118" width="3.7109375" style="72" customWidth="1"/>
    <col min="4119" max="4124" width="3.42578125" style="72" customWidth="1"/>
    <col min="4125" max="4127" width="3.7109375" style="72" customWidth="1"/>
    <col min="4128" max="4352" width="9.140625" style="72"/>
    <col min="4353" max="4361" width="3.7109375" style="72" customWidth="1"/>
    <col min="4362" max="4365" width="3.42578125" style="72" customWidth="1"/>
    <col min="4366" max="4366" width="3.7109375" style="72" customWidth="1"/>
    <col min="4367" max="4373" width="3.42578125" style="72" customWidth="1"/>
    <col min="4374" max="4374" width="3.7109375" style="72" customWidth="1"/>
    <col min="4375" max="4380" width="3.42578125" style="72" customWidth="1"/>
    <col min="4381" max="4383" width="3.7109375" style="72" customWidth="1"/>
    <col min="4384" max="4608" width="9.140625" style="72"/>
    <col min="4609" max="4617" width="3.7109375" style="72" customWidth="1"/>
    <col min="4618" max="4621" width="3.42578125" style="72" customWidth="1"/>
    <col min="4622" max="4622" width="3.7109375" style="72" customWidth="1"/>
    <col min="4623" max="4629" width="3.42578125" style="72" customWidth="1"/>
    <col min="4630" max="4630" width="3.7109375" style="72" customWidth="1"/>
    <col min="4631" max="4636" width="3.42578125" style="72" customWidth="1"/>
    <col min="4637" max="4639" width="3.7109375" style="72" customWidth="1"/>
    <col min="4640" max="4864" width="9.140625" style="72"/>
    <col min="4865" max="4873" width="3.7109375" style="72" customWidth="1"/>
    <col min="4874" max="4877" width="3.42578125" style="72" customWidth="1"/>
    <col min="4878" max="4878" width="3.7109375" style="72" customWidth="1"/>
    <col min="4879" max="4885" width="3.42578125" style="72" customWidth="1"/>
    <col min="4886" max="4886" width="3.7109375" style="72" customWidth="1"/>
    <col min="4887" max="4892" width="3.42578125" style="72" customWidth="1"/>
    <col min="4893" max="4895" width="3.7109375" style="72" customWidth="1"/>
    <col min="4896" max="5120" width="9.140625" style="72"/>
    <col min="5121" max="5129" width="3.7109375" style="72" customWidth="1"/>
    <col min="5130" max="5133" width="3.42578125" style="72" customWidth="1"/>
    <col min="5134" max="5134" width="3.7109375" style="72" customWidth="1"/>
    <col min="5135" max="5141" width="3.42578125" style="72" customWidth="1"/>
    <col min="5142" max="5142" width="3.7109375" style="72" customWidth="1"/>
    <col min="5143" max="5148" width="3.42578125" style="72" customWidth="1"/>
    <col min="5149" max="5151" width="3.7109375" style="72" customWidth="1"/>
    <col min="5152" max="5376" width="9.140625" style="72"/>
    <col min="5377" max="5385" width="3.7109375" style="72" customWidth="1"/>
    <col min="5386" max="5389" width="3.42578125" style="72" customWidth="1"/>
    <col min="5390" max="5390" width="3.7109375" style="72" customWidth="1"/>
    <col min="5391" max="5397" width="3.42578125" style="72" customWidth="1"/>
    <col min="5398" max="5398" width="3.7109375" style="72" customWidth="1"/>
    <col min="5399" max="5404" width="3.42578125" style="72" customWidth="1"/>
    <col min="5405" max="5407" width="3.7109375" style="72" customWidth="1"/>
    <col min="5408" max="5632" width="9.140625" style="72"/>
    <col min="5633" max="5641" width="3.7109375" style="72" customWidth="1"/>
    <col min="5642" max="5645" width="3.42578125" style="72" customWidth="1"/>
    <col min="5646" max="5646" width="3.7109375" style="72" customWidth="1"/>
    <col min="5647" max="5653" width="3.42578125" style="72" customWidth="1"/>
    <col min="5654" max="5654" width="3.7109375" style="72" customWidth="1"/>
    <col min="5655" max="5660" width="3.42578125" style="72" customWidth="1"/>
    <col min="5661" max="5663" width="3.7109375" style="72" customWidth="1"/>
    <col min="5664" max="5888" width="9.140625" style="72"/>
    <col min="5889" max="5897" width="3.7109375" style="72" customWidth="1"/>
    <col min="5898" max="5901" width="3.42578125" style="72" customWidth="1"/>
    <col min="5902" max="5902" width="3.7109375" style="72" customWidth="1"/>
    <col min="5903" max="5909" width="3.42578125" style="72" customWidth="1"/>
    <col min="5910" max="5910" width="3.7109375" style="72" customWidth="1"/>
    <col min="5911" max="5916" width="3.42578125" style="72" customWidth="1"/>
    <col min="5917" max="5919" width="3.7109375" style="72" customWidth="1"/>
    <col min="5920" max="6144" width="9.140625" style="72"/>
    <col min="6145" max="6153" width="3.7109375" style="72" customWidth="1"/>
    <col min="6154" max="6157" width="3.42578125" style="72" customWidth="1"/>
    <col min="6158" max="6158" width="3.7109375" style="72" customWidth="1"/>
    <col min="6159" max="6165" width="3.42578125" style="72" customWidth="1"/>
    <col min="6166" max="6166" width="3.7109375" style="72" customWidth="1"/>
    <col min="6167" max="6172" width="3.42578125" style="72" customWidth="1"/>
    <col min="6173" max="6175" width="3.7109375" style="72" customWidth="1"/>
    <col min="6176" max="6400" width="9.140625" style="72"/>
    <col min="6401" max="6409" width="3.7109375" style="72" customWidth="1"/>
    <col min="6410" max="6413" width="3.42578125" style="72" customWidth="1"/>
    <col min="6414" max="6414" width="3.7109375" style="72" customWidth="1"/>
    <col min="6415" max="6421" width="3.42578125" style="72" customWidth="1"/>
    <col min="6422" max="6422" width="3.7109375" style="72" customWidth="1"/>
    <col min="6423" max="6428" width="3.42578125" style="72" customWidth="1"/>
    <col min="6429" max="6431" width="3.7109375" style="72" customWidth="1"/>
    <col min="6432" max="6656" width="9.140625" style="72"/>
    <col min="6657" max="6665" width="3.7109375" style="72" customWidth="1"/>
    <col min="6666" max="6669" width="3.42578125" style="72" customWidth="1"/>
    <col min="6670" max="6670" width="3.7109375" style="72" customWidth="1"/>
    <col min="6671" max="6677" width="3.42578125" style="72" customWidth="1"/>
    <col min="6678" max="6678" width="3.7109375" style="72" customWidth="1"/>
    <col min="6679" max="6684" width="3.42578125" style="72" customWidth="1"/>
    <col min="6685" max="6687" width="3.7109375" style="72" customWidth="1"/>
    <col min="6688" max="6912" width="9.140625" style="72"/>
    <col min="6913" max="6921" width="3.7109375" style="72" customWidth="1"/>
    <col min="6922" max="6925" width="3.42578125" style="72" customWidth="1"/>
    <col min="6926" max="6926" width="3.7109375" style="72" customWidth="1"/>
    <col min="6927" max="6933" width="3.42578125" style="72" customWidth="1"/>
    <col min="6934" max="6934" width="3.7109375" style="72" customWidth="1"/>
    <col min="6935" max="6940" width="3.42578125" style="72" customWidth="1"/>
    <col min="6941" max="6943" width="3.7109375" style="72" customWidth="1"/>
    <col min="6944" max="7168" width="9.140625" style="72"/>
    <col min="7169" max="7177" width="3.7109375" style="72" customWidth="1"/>
    <col min="7178" max="7181" width="3.42578125" style="72" customWidth="1"/>
    <col min="7182" max="7182" width="3.7109375" style="72" customWidth="1"/>
    <col min="7183" max="7189" width="3.42578125" style="72" customWidth="1"/>
    <col min="7190" max="7190" width="3.7109375" style="72" customWidth="1"/>
    <col min="7191" max="7196" width="3.42578125" style="72" customWidth="1"/>
    <col min="7197" max="7199" width="3.7109375" style="72" customWidth="1"/>
    <col min="7200" max="7424" width="9.140625" style="72"/>
    <col min="7425" max="7433" width="3.7109375" style="72" customWidth="1"/>
    <col min="7434" max="7437" width="3.42578125" style="72" customWidth="1"/>
    <col min="7438" max="7438" width="3.7109375" style="72" customWidth="1"/>
    <col min="7439" max="7445" width="3.42578125" style="72" customWidth="1"/>
    <col min="7446" max="7446" width="3.7109375" style="72" customWidth="1"/>
    <col min="7447" max="7452" width="3.42578125" style="72" customWidth="1"/>
    <col min="7453" max="7455" width="3.7109375" style="72" customWidth="1"/>
    <col min="7456" max="7680" width="9.140625" style="72"/>
    <col min="7681" max="7689" width="3.7109375" style="72" customWidth="1"/>
    <col min="7690" max="7693" width="3.42578125" style="72" customWidth="1"/>
    <col min="7694" max="7694" width="3.7109375" style="72" customWidth="1"/>
    <col min="7695" max="7701" width="3.42578125" style="72" customWidth="1"/>
    <col min="7702" max="7702" width="3.7109375" style="72" customWidth="1"/>
    <col min="7703" max="7708" width="3.42578125" style="72" customWidth="1"/>
    <col min="7709" max="7711" width="3.7109375" style="72" customWidth="1"/>
    <col min="7712" max="7936" width="9.140625" style="72"/>
    <col min="7937" max="7945" width="3.7109375" style="72" customWidth="1"/>
    <col min="7946" max="7949" width="3.42578125" style="72" customWidth="1"/>
    <col min="7950" max="7950" width="3.7109375" style="72" customWidth="1"/>
    <col min="7951" max="7957" width="3.42578125" style="72" customWidth="1"/>
    <col min="7958" max="7958" width="3.7109375" style="72" customWidth="1"/>
    <col min="7959" max="7964" width="3.42578125" style="72" customWidth="1"/>
    <col min="7965" max="7967" width="3.7109375" style="72" customWidth="1"/>
    <col min="7968" max="8192" width="9.140625" style="72"/>
    <col min="8193" max="8201" width="3.7109375" style="72" customWidth="1"/>
    <col min="8202" max="8205" width="3.42578125" style="72" customWidth="1"/>
    <col min="8206" max="8206" width="3.7109375" style="72" customWidth="1"/>
    <col min="8207" max="8213" width="3.42578125" style="72" customWidth="1"/>
    <col min="8214" max="8214" width="3.7109375" style="72" customWidth="1"/>
    <col min="8215" max="8220" width="3.42578125" style="72" customWidth="1"/>
    <col min="8221" max="8223" width="3.7109375" style="72" customWidth="1"/>
    <col min="8224" max="8448" width="9.140625" style="72"/>
    <col min="8449" max="8457" width="3.7109375" style="72" customWidth="1"/>
    <col min="8458" max="8461" width="3.42578125" style="72" customWidth="1"/>
    <col min="8462" max="8462" width="3.7109375" style="72" customWidth="1"/>
    <col min="8463" max="8469" width="3.42578125" style="72" customWidth="1"/>
    <col min="8470" max="8470" width="3.7109375" style="72" customWidth="1"/>
    <col min="8471" max="8476" width="3.42578125" style="72" customWidth="1"/>
    <col min="8477" max="8479" width="3.7109375" style="72" customWidth="1"/>
    <col min="8480" max="8704" width="9.140625" style="72"/>
    <col min="8705" max="8713" width="3.7109375" style="72" customWidth="1"/>
    <col min="8714" max="8717" width="3.42578125" style="72" customWidth="1"/>
    <col min="8718" max="8718" width="3.7109375" style="72" customWidth="1"/>
    <col min="8719" max="8725" width="3.42578125" style="72" customWidth="1"/>
    <col min="8726" max="8726" width="3.7109375" style="72" customWidth="1"/>
    <col min="8727" max="8732" width="3.42578125" style="72" customWidth="1"/>
    <col min="8733" max="8735" width="3.7109375" style="72" customWidth="1"/>
    <col min="8736" max="8960" width="9.140625" style="72"/>
    <col min="8961" max="8969" width="3.7109375" style="72" customWidth="1"/>
    <col min="8970" max="8973" width="3.42578125" style="72" customWidth="1"/>
    <col min="8974" max="8974" width="3.7109375" style="72" customWidth="1"/>
    <col min="8975" max="8981" width="3.42578125" style="72" customWidth="1"/>
    <col min="8982" max="8982" width="3.7109375" style="72" customWidth="1"/>
    <col min="8983" max="8988" width="3.42578125" style="72" customWidth="1"/>
    <col min="8989" max="8991" width="3.7109375" style="72" customWidth="1"/>
    <col min="8992" max="9216" width="9.140625" style="72"/>
    <col min="9217" max="9225" width="3.7109375" style="72" customWidth="1"/>
    <col min="9226" max="9229" width="3.42578125" style="72" customWidth="1"/>
    <col min="9230" max="9230" width="3.7109375" style="72" customWidth="1"/>
    <col min="9231" max="9237" width="3.42578125" style="72" customWidth="1"/>
    <col min="9238" max="9238" width="3.7109375" style="72" customWidth="1"/>
    <col min="9239" max="9244" width="3.42578125" style="72" customWidth="1"/>
    <col min="9245" max="9247" width="3.7109375" style="72" customWidth="1"/>
    <col min="9248" max="9472" width="9.140625" style="72"/>
    <col min="9473" max="9481" width="3.7109375" style="72" customWidth="1"/>
    <col min="9482" max="9485" width="3.42578125" style="72" customWidth="1"/>
    <col min="9486" max="9486" width="3.7109375" style="72" customWidth="1"/>
    <col min="9487" max="9493" width="3.42578125" style="72" customWidth="1"/>
    <col min="9494" max="9494" width="3.7109375" style="72" customWidth="1"/>
    <col min="9495" max="9500" width="3.42578125" style="72" customWidth="1"/>
    <col min="9501" max="9503" width="3.7109375" style="72" customWidth="1"/>
    <col min="9504" max="9728" width="9.140625" style="72"/>
    <col min="9729" max="9737" width="3.7109375" style="72" customWidth="1"/>
    <col min="9738" max="9741" width="3.42578125" style="72" customWidth="1"/>
    <col min="9742" max="9742" width="3.7109375" style="72" customWidth="1"/>
    <col min="9743" max="9749" width="3.42578125" style="72" customWidth="1"/>
    <col min="9750" max="9750" width="3.7109375" style="72" customWidth="1"/>
    <col min="9751" max="9756" width="3.42578125" style="72" customWidth="1"/>
    <col min="9757" max="9759" width="3.7109375" style="72" customWidth="1"/>
    <col min="9760" max="9984" width="9.140625" style="72"/>
    <col min="9985" max="9993" width="3.7109375" style="72" customWidth="1"/>
    <col min="9994" max="9997" width="3.42578125" style="72" customWidth="1"/>
    <col min="9998" max="9998" width="3.7109375" style="72" customWidth="1"/>
    <col min="9999" max="10005" width="3.42578125" style="72" customWidth="1"/>
    <col min="10006" max="10006" width="3.7109375" style="72" customWidth="1"/>
    <col min="10007" max="10012" width="3.42578125" style="72" customWidth="1"/>
    <col min="10013" max="10015" width="3.7109375" style="72" customWidth="1"/>
    <col min="10016" max="10240" width="9.140625" style="72"/>
    <col min="10241" max="10249" width="3.7109375" style="72" customWidth="1"/>
    <col min="10250" max="10253" width="3.42578125" style="72" customWidth="1"/>
    <col min="10254" max="10254" width="3.7109375" style="72" customWidth="1"/>
    <col min="10255" max="10261" width="3.42578125" style="72" customWidth="1"/>
    <col min="10262" max="10262" width="3.7109375" style="72" customWidth="1"/>
    <col min="10263" max="10268" width="3.42578125" style="72" customWidth="1"/>
    <col min="10269" max="10271" width="3.7109375" style="72" customWidth="1"/>
    <col min="10272" max="10496" width="9.140625" style="72"/>
    <col min="10497" max="10505" width="3.7109375" style="72" customWidth="1"/>
    <col min="10506" max="10509" width="3.42578125" style="72" customWidth="1"/>
    <col min="10510" max="10510" width="3.7109375" style="72" customWidth="1"/>
    <col min="10511" max="10517" width="3.42578125" style="72" customWidth="1"/>
    <col min="10518" max="10518" width="3.7109375" style="72" customWidth="1"/>
    <col min="10519" max="10524" width="3.42578125" style="72" customWidth="1"/>
    <col min="10525" max="10527" width="3.7109375" style="72" customWidth="1"/>
    <col min="10528" max="10752" width="9.140625" style="72"/>
    <col min="10753" max="10761" width="3.7109375" style="72" customWidth="1"/>
    <col min="10762" max="10765" width="3.42578125" style="72" customWidth="1"/>
    <col min="10766" max="10766" width="3.7109375" style="72" customWidth="1"/>
    <col min="10767" max="10773" width="3.42578125" style="72" customWidth="1"/>
    <col min="10774" max="10774" width="3.7109375" style="72" customWidth="1"/>
    <col min="10775" max="10780" width="3.42578125" style="72" customWidth="1"/>
    <col min="10781" max="10783" width="3.7109375" style="72" customWidth="1"/>
    <col min="10784" max="11008" width="9.140625" style="72"/>
    <col min="11009" max="11017" width="3.7109375" style="72" customWidth="1"/>
    <col min="11018" max="11021" width="3.42578125" style="72" customWidth="1"/>
    <col min="11022" max="11022" width="3.7109375" style="72" customWidth="1"/>
    <col min="11023" max="11029" width="3.42578125" style="72" customWidth="1"/>
    <col min="11030" max="11030" width="3.7109375" style="72" customWidth="1"/>
    <col min="11031" max="11036" width="3.42578125" style="72" customWidth="1"/>
    <col min="11037" max="11039" width="3.7109375" style="72" customWidth="1"/>
    <col min="11040" max="11264" width="9.140625" style="72"/>
    <col min="11265" max="11273" width="3.7109375" style="72" customWidth="1"/>
    <col min="11274" max="11277" width="3.42578125" style="72" customWidth="1"/>
    <col min="11278" max="11278" width="3.7109375" style="72" customWidth="1"/>
    <col min="11279" max="11285" width="3.42578125" style="72" customWidth="1"/>
    <col min="11286" max="11286" width="3.7109375" style="72" customWidth="1"/>
    <col min="11287" max="11292" width="3.42578125" style="72" customWidth="1"/>
    <col min="11293" max="11295" width="3.7109375" style="72" customWidth="1"/>
    <col min="11296" max="11520" width="9.140625" style="72"/>
    <col min="11521" max="11529" width="3.7109375" style="72" customWidth="1"/>
    <col min="11530" max="11533" width="3.42578125" style="72" customWidth="1"/>
    <col min="11534" max="11534" width="3.7109375" style="72" customWidth="1"/>
    <col min="11535" max="11541" width="3.42578125" style="72" customWidth="1"/>
    <col min="11542" max="11542" width="3.7109375" style="72" customWidth="1"/>
    <col min="11543" max="11548" width="3.42578125" style="72" customWidth="1"/>
    <col min="11549" max="11551" width="3.7109375" style="72" customWidth="1"/>
    <col min="11552" max="11776" width="9.140625" style="72"/>
    <col min="11777" max="11785" width="3.7109375" style="72" customWidth="1"/>
    <col min="11786" max="11789" width="3.42578125" style="72" customWidth="1"/>
    <col min="11790" max="11790" width="3.7109375" style="72" customWidth="1"/>
    <col min="11791" max="11797" width="3.42578125" style="72" customWidth="1"/>
    <col min="11798" max="11798" width="3.7109375" style="72" customWidth="1"/>
    <col min="11799" max="11804" width="3.42578125" style="72" customWidth="1"/>
    <col min="11805" max="11807" width="3.7109375" style="72" customWidth="1"/>
    <col min="11808" max="12032" width="9.140625" style="72"/>
    <col min="12033" max="12041" width="3.7109375" style="72" customWidth="1"/>
    <col min="12042" max="12045" width="3.42578125" style="72" customWidth="1"/>
    <col min="12046" max="12046" width="3.7109375" style="72" customWidth="1"/>
    <col min="12047" max="12053" width="3.42578125" style="72" customWidth="1"/>
    <col min="12054" max="12054" width="3.7109375" style="72" customWidth="1"/>
    <col min="12055" max="12060" width="3.42578125" style="72" customWidth="1"/>
    <col min="12061" max="12063" width="3.7109375" style="72" customWidth="1"/>
    <col min="12064" max="12288" width="9.140625" style="72"/>
    <col min="12289" max="12297" width="3.7109375" style="72" customWidth="1"/>
    <col min="12298" max="12301" width="3.42578125" style="72" customWidth="1"/>
    <col min="12302" max="12302" width="3.7109375" style="72" customWidth="1"/>
    <col min="12303" max="12309" width="3.42578125" style="72" customWidth="1"/>
    <col min="12310" max="12310" width="3.7109375" style="72" customWidth="1"/>
    <col min="12311" max="12316" width="3.42578125" style="72" customWidth="1"/>
    <col min="12317" max="12319" width="3.7109375" style="72" customWidth="1"/>
    <col min="12320" max="12544" width="9.140625" style="72"/>
    <col min="12545" max="12553" width="3.7109375" style="72" customWidth="1"/>
    <col min="12554" max="12557" width="3.42578125" style="72" customWidth="1"/>
    <col min="12558" max="12558" width="3.7109375" style="72" customWidth="1"/>
    <col min="12559" max="12565" width="3.42578125" style="72" customWidth="1"/>
    <col min="12566" max="12566" width="3.7109375" style="72" customWidth="1"/>
    <col min="12567" max="12572" width="3.42578125" style="72" customWidth="1"/>
    <col min="12573" max="12575" width="3.7109375" style="72" customWidth="1"/>
    <col min="12576" max="12800" width="9.140625" style="72"/>
    <col min="12801" max="12809" width="3.7109375" style="72" customWidth="1"/>
    <col min="12810" max="12813" width="3.42578125" style="72" customWidth="1"/>
    <col min="12814" max="12814" width="3.7109375" style="72" customWidth="1"/>
    <col min="12815" max="12821" width="3.42578125" style="72" customWidth="1"/>
    <col min="12822" max="12822" width="3.7109375" style="72" customWidth="1"/>
    <col min="12823" max="12828" width="3.42578125" style="72" customWidth="1"/>
    <col min="12829" max="12831" width="3.7109375" style="72" customWidth="1"/>
    <col min="12832" max="13056" width="9.140625" style="72"/>
    <col min="13057" max="13065" width="3.7109375" style="72" customWidth="1"/>
    <col min="13066" max="13069" width="3.42578125" style="72" customWidth="1"/>
    <col min="13070" max="13070" width="3.7109375" style="72" customWidth="1"/>
    <col min="13071" max="13077" width="3.42578125" style="72" customWidth="1"/>
    <col min="13078" max="13078" width="3.7109375" style="72" customWidth="1"/>
    <col min="13079" max="13084" width="3.42578125" style="72" customWidth="1"/>
    <col min="13085" max="13087" width="3.7109375" style="72" customWidth="1"/>
    <col min="13088" max="13312" width="9.140625" style="72"/>
    <col min="13313" max="13321" width="3.7109375" style="72" customWidth="1"/>
    <col min="13322" max="13325" width="3.42578125" style="72" customWidth="1"/>
    <col min="13326" max="13326" width="3.7109375" style="72" customWidth="1"/>
    <col min="13327" max="13333" width="3.42578125" style="72" customWidth="1"/>
    <col min="13334" max="13334" width="3.7109375" style="72" customWidth="1"/>
    <col min="13335" max="13340" width="3.42578125" style="72" customWidth="1"/>
    <col min="13341" max="13343" width="3.7109375" style="72" customWidth="1"/>
    <col min="13344" max="13568" width="9.140625" style="72"/>
    <col min="13569" max="13577" width="3.7109375" style="72" customWidth="1"/>
    <col min="13578" max="13581" width="3.42578125" style="72" customWidth="1"/>
    <col min="13582" max="13582" width="3.7109375" style="72" customWidth="1"/>
    <col min="13583" max="13589" width="3.42578125" style="72" customWidth="1"/>
    <col min="13590" max="13590" width="3.7109375" style="72" customWidth="1"/>
    <col min="13591" max="13596" width="3.42578125" style="72" customWidth="1"/>
    <col min="13597" max="13599" width="3.7109375" style="72" customWidth="1"/>
    <col min="13600" max="13824" width="9.140625" style="72"/>
    <col min="13825" max="13833" width="3.7109375" style="72" customWidth="1"/>
    <col min="13834" max="13837" width="3.42578125" style="72" customWidth="1"/>
    <col min="13838" max="13838" width="3.7109375" style="72" customWidth="1"/>
    <col min="13839" max="13845" width="3.42578125" style="72" customWidth="1"/>
    <col min="13846" max="13846" width="3.7109375" style="72" customWidth="1"/>
    <col min="13847" max="13852" width="3.42578125" style="72" customWidth="1"/>
    <col min="13853" max="13855" width="3.7109375" style="72" customWidth="1"/>
    <col min="13856" max="14080" width="9.140625" style="72"/>
    <col min="14081" max="14089" width="3.7109375" style="72" customWidth="1"/>
    <col min="14090" max="14093" width="3.42578125" style="72" customWidth="1"/>
    <col min="14094" max="14094" width="3.7109375" style="72" customWidth="1"/>
    <col min="14095" max="14101" width="3.42578125" style="72" customWidth="1"/>
    <col min="14102" max="14102" width="3.7109375" style="72" customWidth="1"/>
    <col min="14103" max="14108" width="3.42578125" style="72" customWidth="1"/>
    <col min="14109" max="14111" width="3.7109375" style="72" customWidth="1"/>
    <col min="14112" max="14336" width="9.140625" style="72"/>
    <col min="14337" max="14345" width="3.7109375" style="72" customWidth="1"/>
    <col min="14346" max="14349" width="3.42578125" style="72" customWidth="1"/>
    <col min="14350" max="14350" width="3.7109375" style="72" customWidth="1"/>
    <col min="14351" max="14357" width="3.42578125" style="72" customWidth="1"/>
    <col min="14358" max="14358" width="3.7109375" style="72" customWidth="1"/>
    <col min="14359" max="14364" width="3.42578125" style="72" customWidth="1"/>
    <col min="14365" max="14367" width="3.7109375" style="72" customWidth="1"/>
    <col min="14368" max="14592" width="9.140625" style="72"/>
    <col min="14593" max="14601" width="3.7109375" style="72" customWidth="1"/>
    <col min="14602" max="14605" width="3.42578125" style="72" customWidth="1"/>
    <col min="14606" max="14606" width="3.7109375" style="72" customWidth="1"/>
    <col min="14607" max="14613" width="3.42578125" style="72" customWidth="1"/>
    <col min="14614" max="14614" width="3.7109375" style="72" customWidth="1"/>
    <col min="14615" max="14620" width="3.42578125" style="72" customWidth="1"/>
    <col min="14621" max="14623" width="3.7109375" style="72" customWidth="1"/>
    <col min="14624" max="14848" width="9.140625" style="72"/>
    <col min="14849" max="14857" width="3.7109375" style="72" customWidth="1"/>
    <col min="14858" max="14861" width="3.42578125" style="72" customWidth="1"/>
    <col min="14862" max="14862" width="3.7109375" style="72" customWidth="1"/>
    <col min="14863" max="14869" width="3.42578125" style="72" customWidth="1"/>
    <col min="14870" max="14870" width="3.7109375" style="72" customWidth="1"/>
    <col min="14871" max="14876" width="3.42578125" style="72" customWidth="1"/>
    <col min="14877" max="14879" width="3.7109375" style="72" customWidth="1"/>
    <col min="14880" max="15104" width="9.140625" style="72"/>
    <col min="15105" max="15113" width="3.7109375" style="72" customWidth="1"/>
    <col min="15114" max="15117" width="3.42578125" style="72" customWidth="1"/>
    <col min="15118" max="15118" width="3.7109375" style="72" customWidth="1"/>
    <col min="15119" max="15125" width="3.42578125" style="72" customWidth="1"/>
    <col min="15126" max="15126" width="3.7109375" style="72" customWidth="1"/>
    <col min="15127" max="15132" width="3.42578125" style="72" customWidth="1"/>
    <col min="15133" max="15135" width="3.7109375" style="72" customWidth="1"/>
    <col min="15136" max="15360" width="9.140625" style="72"/>
    <col min="15361" max="15369" width="3.7109375" style="72" customWidth="1"/>
    <col min="15370" max="15373" width="3.42578125" style="72" customWidth="1"/>
    <col min="15374" max="15374" width="3.7109375" style="72" customWidth="1"/>
    <col min="15375" max="15381" width="3.42578125" style="72" customWidth="1"/>
    <col min="15382" max="15382" width="3.7109375" style="72" customWidth="1"/>
    <col min="15383" max="15388" width="3.42578125" style="72" customWidth="1"/>
    <col min="15389" max="15391" width="3.7109375" style="72" customWidth="1"/>
    <col min="15392" max="15616" width="9.140625" style="72"/>
    <col min="15617" max="15625" width="3.7109375" style="72" customWidth="1"/>
    <col min="15626" max="15629" width="3.42578125" style="72" customWidth="1"/>
    <col min="15630" max="15630" width="3.7109375" style="72" customWidth="1"/>
    <col min="15631" max="15637" width="3.42578125" style="72" customWidth="1"/>
    <col min="15638" max="15638" width="3.7109375" style="72" customWidth="1"/>
    <col min="15639" max="15644" width="3.42578125" style="72" customWidth="1"/>
    <col min="15645" max="15647" width="3.7109375" style="72" customWidth="1"/>
    <col min="15648" max="15872" width="9.140625" style="72"/>
    <col min="15873" max="15881" width="3.7109375" style="72" customWidth="1"/>
    <col min="15882" max="15885" width="3.42578125" style="72" customWidth="1"/>
    <col min="15886" max="15886" width="3.7109375" style="72" customWidth="1"/>
    <col min="15887" max="15893" width="3.42578125" style="72" customWidth="1"/>
    <col min="15894" max="15894" width="3.7109375" style="72" customWidth="1"/>
    <col min="15895" max="15900" width="3.42578125" style="72" customWidth="1"/>
    <col min="15901" max="15903" width="3.7109375" style="72" customWidth="1"/>
    <col min="15904" max="16128" width="9.140625" style="72"/>
    <col min="16129" max="16137" width="3.7109375" style="72" customWidth="1"/>
    <col min="16138" max="16141" width="3.42578125" style="72" customWidth="1"/>
    <col min="16142" max="16142" width="3.7109375" style="72" customWidth="1"/>
    <col min="16143" max="16149" width="3.42578125" style="72" customWidth="1"/>
    <col min="16150" max="16150" width="3.7109375" style="72" customWidth="1"/>
    <col min="16151" max="16156" width="3.42578125" style="72" customWidth="1"/>
    <col min="16157" max="16159" width="3.7109375" style="72" customWidth="1"/>
    <col min="16160" max="16384" width="9.140625" style="72"/>
  </cols>
  <sheetData>
    <row r="1" spans="1:30" ht="13.5" customHeight="1"/>
    <row r="2" spans="1:30" ht="14.1" customHeight="1"/>
    <row r="3" spans="1:30" ht="35.450000000000003" customHeight="1">
      <c r="A3" s="250" t="s">
        <v>39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</row>
    <row r="4" spans="1:30" s="74" customFormat="1" ht="20.100000000000001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</row>
    <row r="5" spans="1:30" s="74" customFormat="1" ht="24" customHeight="1">
      <c r="A5" s="75"/>
      <c r="B5" s="75"/>
      <c r="C5" s="211" t="s">
        <v>40</v>
      </c>
      <c r="D5" s="211"/>
      <c r="E5" s="212"/>
      <c r="F5" s="211"/>
      <c r="G5" s="212"/>
      <c r="H5" s="212"/>
      <c r="I5" s="213" t="s">
        <v>41</v>
      </c>
      <c r="J5" s="214" t="str">
        <f>Data!Q1</f>
        <v>SPR16010012</v>
      </c>
      <c r="K5" s="215"/>
      <c r="L5" s="215"/>
      <c r="M5" s="214"/>
      <c r="N5" s="214"/>
      <c r="O5" s="214"/>
      <c r="P5" s="214"/>
      <c r="Q5" s="214"/>
      <c r="R5" s="215"/>
      <c r="S5" s="215"/>
      <c r="T5" s="215"/>
      <c r="U5" s="215"/>
      <c r="V5" s="215"/>
      <c r="W5" s="215"/>
      <c r="Z5" s="248" t="s">
        <v>134</v>
      </c>
    </row>
    <row r="6" spans="1:30" s="74" customFormat="1" ht="24" customHeight="1">
      <c r="A6" s="75"/>
      <c r="B6" s="75"/>
      <c r="C6" s="212"/>
      <c r="D6" s="212"/>
      <c r="E6" s="212"/>
      <c r="F6" s="211"/>
      <c r="G6" s="216"/>
      <c r="H6" s="216"/>
      <c r="I6" s="211"/>
      <c r="J6" s="214"/>
      <c r="K6" s="215"/>
      <c r="L6" s="215"/>
      <c r="M6" s="214"/>
      <c r="N6" s="214"/>
      <c r="O6" s="214"/>
      <c r="P6" s="214"/>
      <c r="Q6" s="214"/>
      <c r="R6" s="215"/>
      <c r="S6" s="215"/>
      <c r="T6" s="215"/>
      <c r="U6" s="215"/>
      <c r="V6" s="215"/>
      <c r="W6" s="215"/>
      <c r="X6" s="215"/>
    </row>
    <row r="7" spans="1:30" s="74" customFormat="1" ht="24" customHeight="1">
      <c r="A7" s="75"/>
      <c r="B7" s="75"/>
      <c r="C7" s="217" t="s">
        <v>42</v>
      </c>
      <c r="D7" s="217"/>
      <c r="E7" s="212"/>
      <c r="F7" s="212"/>
      <c r="G7" s="212"/>
      <c r="H7" s="212"/>
      <c r="I7" s="213" t="s">
        <v>41</v>
      </c>
      <c r="J7" s="218" t="str">
        <f>Data!G5</f>
        <v>SP</v>
      </c>
      <c r="K7" s="215"/>
      <c r="L7" s="215"/>
      <c r="M7" s="219"/>
      <c r="N7" s="219"/>
      <c r="O7" s="219"/>
      <c r="P7" s="219"/>
      <c r="Q7" s="219"/>
      <c r="R7" s="219"/>
      <c r="S7" s="219"/>
      <c r="T7" s="219"/>
      <c r="U7" s="219"/>
      <c r="V7" s="220"/>
      <c r="W7" s="220"/>
      <c r="X7" s="220"/>
      <c r="Y7" s="87"/>
      <c r="Z7" s="87"/>
      <c r="AA7" s="87"/>
    </row>
    <row r="8" spans="1:30" s="74" customFormat="1" ht="24" customHeight="1">
      <c r="A8" s="75"/>
      <c r="B8" s="75"/>
      <c r="C8" s="212"/>
      <c r="D8" s="217"/>
      <c r="E8" s="217"/>
      <c r="F8" s="212"/>
      <c r="G8" s="212"/>
      <c r="H8" s="212"/>
      <c r="I8" s="213"/>
      <c r="J8" s="221">
        <f>Data!G6</f>
        <v>0</v>
      </c>
      <c r="K8" s="215"/>
      <c r="L8" s="218"/>
      <c r="M8" s="222"/>
      <c r="N8" s="222"/>
      <c r="O8" s="219"/>
      <c r="P8" s="219"/>
      <c r="Q8" s="219"/>
      <c r="R8" s="219"/>
      <c r="S8" s="219"/>
      <c r="T8" s="219"/>
      <c r="U8" s="219"/>
      <c r="V8" s="219"/>
      <c r="W8" s="220"/>
      <c r="X8" s="220"/>
      <c r="Y8" s="86"/>
      <c r="Z8" s="86"/>
      <c r="AA8" s="86"/>
    </row>
    <row r="9" spans="1:30" s="74" customFormat="1" ht="24" customHeight="1">
      <c r="A9" s="75"/>
      <c r="B9" s="75"/>
      <c r="C9" s="77"/>
      <c r="D9" s="82"/>
      <c r="E9" s="82"/>
      <c r="F9" s="77"/>
      <c r="G9" s="77"/>
      <c r="H9" s="77"/>
      <c r="I9" s="77"/>
      <c r="J9" s="83"/>
      <c r="L9" s="83"/>
      <c r="M9" s="88"/>
      <c r="N9" s="88"/>
      <c r="O9" s="84"/>
      <c r="P9" s="84"/>
      <c r="Q9" s="84"/>
      <c r="R9" s="84"/>
      <c r="S9" s="84"/>
      <c r="T9" s="84"/>
      <c r="U9" s="84"/>
      <c r="V9" s="84"/>
      <c r="W9" s="85"/>
      <c r="X9" s="86"/>
      <c r="Y9" s="86"/>
      <c r="Z9" s="86"/>
      <c r="AA9" s="86"/>
    </row>
    <row r="10" spans="1:30" s="87" customFormat="1" ht="15" customHeight="1">
      <c r="A10" s="89"/>
      <c r="B10" s="89"/>
      <c r="C10" s="90"/>
      <c r="D10" s="90"/>
      <c r="E10" s="90"/>
      <c r="F10" s="90"/>
      <c r="G10" s="90"/>
      <c r="H10" s="91"/>
      <c r="I10" s="90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3"/>
      <c r="V10" s="93"/>
      <c r="W10" s="92"/>
      <c r="X10" s="223"/>
      <c r="Y10" s="224"/>
      <c r="Z10" s="224"/>
      <c r="AA10" s="224"/>
      <c r="AB10" s="238"/>
      <c r="AC10" s="238"/>
    </row>
    <row r="11" spans="1:30" s="74" customFormat="1" ht="15" customHeight="1">
      <c r="A11" s="75"/>
      <c r="B11" s="75"/>
      <c r="C11" s="82"/>
      <c r="D11" s="82"/>
      <c r="E11" s="82"/>
      <c r="F11" s="82"/>
      <c r="G11" s="82"/>
      <c r="H11" s="95"/>
      <c r="I11" s="96"/>
      <c r="J11" s="85"/>
      <c r="K11" s="88"/>
      <c r="L11" s="84"/>
      <c r="M11" s="84"/>
      <c r="N11" s="84"/>
      <c r="O11" s="84"/>
      <c r="P11" s="84"/>
      <c r="Q11" s="84"/>
      <c r="R11" s="84"/>
      <c r="S11" s="84"/>
      <c r="T11" s="84"/>
      <c r="U11" s="85"/>
      <c r="V11" s="85"/>
      <c r="W11" s="80"/>
      <c r="Y11" s="97"/>
      <c r="Z11" s="97"/>
      <c r="AA11" s="97"/>
    </row>
    <row r="12" spans="1:30" s="74" customFormat="1" ht="24" customHeight="1">
      <c r="A12" s="75"/>
      <c r="B12" s="75"/>
      <c r="C12" s="217" t="s">
        <v>43</v>
      </c>
      <c r="D12" s="82"/>
      <c r="E12" s="82"/>
      <c r="F12" s="82"/>
      <c r="G12" s="77"/>
      <c r="H12" s="77"/>
      <c r="I12" s="95" t="s">
        <v>41</v>
      </c>
      <c r="J12" s="218" t="str">
        <f>Data!G7</f>
        <v>Infared Thermometer</v>
      </c>
      <c r="K12" s="215"/>
      <c r="L12" s="218"/>
      <c r="M12" s="79"/>
      <c r="N12" s="79"/>
      <c r="P12" s="79"/>
      <c r="Q12" s="83"/>
      <c r="R12" s="83"/>
      <c r="S12" s="83"/>
      <c r="T12" s="83"/>
      <c r="U12" s="83"/>
      <c r="V12" s="83"/>
      <c r="W12" s="83"/>
      <c r="X12" s="98"/>
      <c r="Y12" s="98"/>
      <c r="Z12" s="98"/>
      <c r="AA12" s="98"/>
    </row>
    <row r="13" spans="1:30" s="74" customFormat="1" ht="24" customHeight="1">
      <c r="A13" s="75"/>
      <c r="B13" s="75"/>
      <c r="C13" s="225" t="s">
        <v>44</v>
      </c>
      <c r="D13" s="82"/>
      <c r="E13" s="82"/>
      <c r="F13" s="82"/>
      <c r="G13" s="77"/>
      <c r="H13" s="77"/>
      <c r="I13" s="95" t="s">
        <v>41</v>
      </c>
      <c r="J13" s="218" t="str">
        <f>Data!U7</f>
        <v>Fliker</v>
      </c>
      <c r="K13" s="215"/>
      <c r="L13" s="218"/>
      <c r="M13" s="79"/>
      <c r="N13" s="79"/>
      <c r="P13" s="79"/>
      <c r="Q13" s="83"/>
      <c r="R13" s="83"/>
      <c r="S13" s="79"/>
      <c r="T13" s="79"/>
      <c r="U13" s="79"/>
      <c r="V13" s="79"/>
      <c r="W13" s="79"/>
    </row>
    <row r="14" spans="1:30" s="74" customFormat="1" ht="24" customHeight="1">
      <c r="A14" s="75"/>
      <c r="B14" s="75"/>
      <c r="C14" s="217" t="s">
        <v>45</v>
      </c>
      <c r="D14" s="82"/>
      <c r="E14" s="82"/>
      <c r="F14" s="82"/>
      <c r="G14" s="77"/>
      <c r="H14" s="77"/>
      <c r="I14" s="95" t="s">
        <v>41</v>
      </c>
      <c r="J14" s="226" t="str">
        <f>Data!D8</f>
        <v>F665</v>
      </c>
      <c r="K14" s="218"/>
      <c r="L14" s="218"/>
      <c r="M14" s="79"/>
      <c r="N14" s="79"/>
      <c r="P14" s="79"/>
      <c r="Q14" s="83"/>
      <c r="R14" s="83"/>
      <c r="S14" s="83"/>
      <c r="T14" s="83"/>
      <c r="U14" s="83"/>
      <c r="V14" s="82"/>
      <c r="W14" s="79"/>
      <c r="X14" s="98"/>
    </row>
    <row r="15" spans="1:30" s="74" customFormat="1" ht="24" customHeight="1">
      <c r="A15" s="75"/>
      <c r="B15" s="75"/>
      <c r="C15" s="217" t="s">
        <v>46</v>
      </c>
      <c r="D15" s="82"/>
      <c r="E15" s="82"/>
      <c r="F15" s="82"/>
      <c r="G15" s="77"/>
      <c r="H15" s="77"/>
      <c r="I15" s="95" t="s">
        <v>41</v>
      </c>
      <c r="J15" s="252" t="str">
        <f>Data!O8</f>
        <v>FF11</v>
      </c>
      <c r="K15" s="252"/>
      <c r="L15" s="252"/>
      <c r="M15" s="227"/>
      <c r="N15" s="227"/>
      <c r="P15" s="79"/>
      <c r="Q15" s="79"/>
      <c r="R15" s="83"/>
      <c r="S15" s="79"/>
      <c r="T15" s="79"/>
      <c r="U15" s="79"/>
      <c r="V15" s="79"/>
      <c r="W15" s="79"/>
    </row>
    <row r="16" spans="1:30" s="74" customFormat="1" ht="24" customHeight="1">
      <c r="A16" s="75"/>
      <c r="B16" s="75"/>
      <c r="C16" s="217" t="s">
        <v>47</v>
      </c>
      <c r="D16" s="82"/>
      <c r="E16" s="82"/>
      <c r="F16" s="82"/>
      <c r="G16" s="77"/>
      <c r="H16" s="77"/>
      <c r="I16" s="95" t="s">
        <v>41</v>
      </c>
      <c r="J16" s="228" t="str">
        <f>Data!Y8</f>
        <v>IR 432</v>
      </c>
      <c r="K16" s="218"/>
      <c r="L16" s="229"/>
      <c r="M16" s="79"/>
      <c r="N16" s="79"/>
      <c r="P16" s="79"/>
      <c r="Q16" s="79"/>
      <c r="R16" s="83"/>
      <c r="S16" s="83"/>
      <c r="T16" s="83"/>
      <c r="U16" s="83"/>
      <c r="V16" s="99"/>
      <c r="W16" s="79"/>
      <c r="X16" s="98"/>
    </row>
    <row r="17" spans="1:36" s="74" customFormat="1" ht="18.95" customHeight="1">
      <c r="A17" s="75"/>
      <c r="B17" s="75"/>
      <c r="C17" s="82"/>
      <c r="D17" s="82"/>
      <c r="E17" s="82"/>
      <c r="F17" s="82"/>
      <c r="G17" s="77"/>
      <c r="H17" s="77"/>
      <c r="I17" s="99"/>
      <c r="J17" s="209"/>
      <c r="K17" s="79"/>
      <c r="L17" s="79"/>
      <c r="M17" s="83"/>
      <c r="N17" s="83"/>
      <c r="P17" s="79"/>
      <c r="Q17" s="83"/>
      <c r="R17" s="83"/>
      <c r="S17" s="83"/>
      <c r="T17" s="99"/>
      <c r="U17" s="79"/>
      <c r="V17" s="83"/>
      <c r="W17" s="79"/>
    </row>
    <row r="18" spans="1:36" s="74" customFormat="1" ht="24" customHeight="1">
      <c r="A18" s="75"/>
      <c r="B18" s="75"/>
      <c r="C18" s="217" t="s">
        <v>51</v>
      </c>
      <c r="D18" s="217"/>
      <c r="E18" s="82"/>
      <c r="F18" s="82"/>
      <c r="G18" s="82"/>
      <c r="H18" s="82"/>
      <c r="I18" s="207"/>
      <c r="J18" s="83"/>
      <c r="K18" s="83"/>
      <c r="L18" s="77"/>
      <c r="M18" s="230"/>
      <c r="N18" s="230"/>
      <c r="W18" s="79"/>
    </row>
    <row r="19" spans="1:36" s="74" customFormat="1" ht="24" customHeight="1">
      <c r="A19" s="75"/>
      <c r="B19" s="75"/>
      <c r="C19" s="217" t="s">
        <v>52</v>
      </c>
      <c r="D19" s="217"/>
      <c r="E19" s="82"/>
      <c r="F19" s="82"/>
      <c r="G19" s="77"/>
      <c r="H19" s="77"/>
      <c r="J19" s="78" t="s">
        <v>41</v>
      </c>
      <c r="K19" s="231" t="s">
        <v>135</v>
      </c>
      <c r="L19" s="215"/>
      <c r="M19" s="230"/>
      <c r="Q19" s="77"/>
      <c r="R19" s="225" t="s">
        <v>48</v>
      </c>
      <c r="S19" s="77"/>
      <c r="Z19" s="95" t="s">
        <v>41</v>
      </c>
      <c r="AA19" s="256">
        <f>Data!Q2</f>
        <v>42381</v>
      </c>
      <c r="AB19" s="256"/>
      <c r="AC19" s="256"/>
      <c r="AD19" s="256"/>
    </row>
    <row r="20" spans="1:36" s="74" customFormat="1" ht="24" customHeight="1">
      <c r="A20" s="75"/>
      <c r="B20" s="75"/>
      <c r="C20" s="217" t="s">
        <v>53</v>
      </c>
      <c r="D20" s="211"/>
      <c r="E20" s="76"/>
      <c r="F20" s="76"/>
      <c r="G20" s="77"/>
      <c r="H20" s="77"/>
      <c r="J20" s="81" t="s">
        <v>41</v>
      </c>
      <c r="K20" s="232" t="s">
        <v>123</v>
      </c>
      <c r="L20" s="215"/>
      <c r="M20" s="233"/>
      <c r="Q20" s="77"/>
      <c r="R20" s="225" t="s">
        <v>49</v>
      </c>
      <c r="S20" s="77"/>
      <c r="Z20" s="95" t="s">
        <v>41</v>
      </c>
      <c r="AA20" s="256">
        <f>Data!AA2</f>
        <v>42381</v>
      </c>
      <c r="AB20" s="256"/>
      <c r="AC20" s="256"/>
      <c r="AD20" s="256"/>
    </row>
    <row r="21" spans="1:36" s="74" customFormat="1" ht="24" customHeight="1">
      <c r="A21" s="75"/>
      <c r="B21" s="75"/>
      <c r="C21" s="217" t="s">
        <v>54</v>
      </c>
      <c r="D21" s="211"/>
      <c r="E21" s="76"/>
      <c r="F21" s="76"/>
      <c r="G21" s="77"/>
      <c r="H21" s="77"/>
      <c r="J21" s="81" t="s">
        <v>41</v>
      </c>
      <c r="K21" s="231" t="s">
        <v>55</v>
      </c>
      <c r="L21" s="215"/>
      <c r="M21" s="83"/>
      <c r="Q21" s="77"/>
      <c r="R21" s="211" t="s">
        <v>50</v>
      </c>
      <c r="S21" s="77"/>
      <c r="Z21" s="95" t="s">
        <v>41</v>
      </c>
      <c r="AA21" s="257">
        <f>AA20+365</f>
        <v>42746</v>
      </c>
      <c r="AB21" s="257"/>
      <c r="AC21" s="257"/>
      <c r="AD21" s="257"/>
    </row>
    <row r="22" spans="1:36" s="74" customFormat="1" ht="24" customHeight="1">
      <c r="A22" s="75"/>
      <c r="B22" s="75"/>
      <c r="C22" s="217" t="s">
        <v>136</v>
      </c>
      <c r="D22" s="215"/>
      <c r="J22" s="81" t="s">
        <v>41</v>
      </c>
      <c r="K22" s="215" t="s">
        <v>139</v>
      </c>
      <c r="L22" s="215"/>
      <c r="M22" s="79"/>
      <c r="N22" s="79"/>
      <c r="P22" s="79"/>
      <c r="Q22" s="102"/>
      <c r="R22" s="102"/>
      <c r="S22" s="79"/>
      <c r="T22" s="79"/>
      <c r="U22" s="79"/>
      <c r="V22" s="79"/>
      <c r="W22" s="79"/>
    </row>
    <row r="23" spans="1:36" s="74" customFormat="1" ht="18.95" customHeight="1">
      <c r="A23" s="75"/>
      <c r="B23" s="75"/>
      <c r="M23" s="79"/>
      <c r="N23" s="79"/>
      <c r="P23" s="79"/>
      <c r="Q23" s="79"/>
      <c r="R23" s="79"/>
      <c r="S23" s="79"/>
      <c r="T23" s="79"/>
      <c r="U23" s="79"/>
      <c r="V23" s="79"/>
      <c r="W23" s="79"/>
    </row>
    <row r="24" spans="1:36" s="74" customFormat="1" ht="24" customHeight="1">
      <c r="A24" s="75"/>
      <c r="B24" s="75"/>
      <c r="C24" s="77" t="s">
        <v>56</v>
      </c>
      <c r="D24" s="103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104"/>
      <c r="X24" s="105"/>
      <c r="Y24" s="106"/>
      <c r="Z24" s="106"/>
      <c r="AA24" s="106"/>
    </row>
    <row r="25" spans="1:36" s="74" customFormat="1" ht="24" customHeight="1">
      <c r="A25" s="75"/>
      <c r="B25" s="75"/>
      <c r="C25" s="234" t="s">
        <v>119</v>
      </c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5"/>
    </row>
    <row r="26" spans="1:36" s="74" customFormat="1" ht="24" customHeight="1">
      <c r="A26" s="75"/>
      <c r="B26" s="75"/>
      <c r="C26" s="234" t="s">
        <v>132</v>
      </c>
      <c r="D26" s="79"/>
      <c r="E26" s="75"/>
      <c r="F26" s="75"/>
      <c r="G26" s="75"/>
      <c r="H26" s="208"/>
      <c r="I26" s="208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5"/>
    </row>
    <row r="27" spans="1:36" s="74" customFormat="1" ht="24" customHeight="1">
      <c r="A27" s="75"/>
      <c r="B27" s="75"/>
      <c r="C27" s="234" t="s">
        <v>133</v>
      </c>
      <c r="D27" s="79"/>
      <c r="E27" s="208"/>
      <c r="F27" s="208"/>
      <c r="G27" s="208"/>
      <c r="H27" s="208"/>
      <c r="I27" s="208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5"/>
    </row>
    <row r="28" spans="1:36" s="74" customFormat="1" ht="24" customHeight="1">
      <c r="A28" s="75"/>
      <c r="B28" s="75"/>
      <c r="C28" s="234" t="s">
        <v>120</v>
      </c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5"/>
    </row>
    <row r="29" spans="1:36" s="74" customFormat="1" ht="24" customHeight="1">
      <c r="A29" s="75"/>
      <c r="B29" s="75"/>
      <c r="C29" s="234" t="s">
        <v>121</v>
      </c>
      <c r="D29" s="79"/>
    </row>
    <row r="30" spans="1:36" s="74" customFormat="1" ht="24" customHeight="1">
      <c r="A30" s="75"/>
      <c r="B30" s="75"/>
      <c r="C30" s="234" t="s">
        <v>122</v>
      </c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5"/>
    </row>
    <row r="31" spans="1:36" s="74" customFormat="1" ht="24" customHeight="1">
      <c r="A31" s="75"/>
      <c r="B31" s="75"/>
      <c r="C31" s="64"/>
      <c r="D31" s="64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5"/>
      <c r="V31" s="75"/>
      <c r="AE31" s="235"/>
      <c r="AF31" s="63"/>
      <c r="AG31" s="111"/>
      <c r="AH31" s="111"/>
      <c r="AI31" s="111"/>
      <c r="AJ31" s="111"/>
    </row>
    <row r="32" spans="1:36" s="74" customFormat="1" ht="24" customHeight="1">
      <c r="A32" s="75"/>
      <c r="B32" s="75"/>
      <c r="C32" s="64"/>
      <c r="D32" s="64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5"/>
      <c r="V32" s="75"/>
      <c r="AE32" s="235"/>
      <c r="AF32" s="63"/>
      <c r="AG32" s="111"/>
      <c r="AH32" s="111"/>
      <c r="AI32" s="111"/>
      <c r="AJ32" s="111"/>
    </row>
    <row r="33" spans="1:36" s="74" customFormat="1" ht="24" customHeight="1">
      <c r="A33" s="75"/>
      <c r="B33" s="75"/>
      <c r="C33" s="64"/>
      <c r="D33" s="64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5"/>
      <c r="V33" s="75"/>
      <c r="AE33" s="235"/>
      <c r="AF33" s="63"/>
      <c r="AG33" s="111"/>
      <c r="AH33" s="111"/>
      <c r="AI33" s="111"/>
      <c r="AJ33" s="111"/>
    </row>
    <row r="34" spans="1:36" s="74" customFormat="1" ht="24" customHeight="1">
      <c r="A34" s="75"/>
      <c r="B34" s="75"/>
      <c r="C34" s="64"/>
      <c r="D34" s="64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5"/>
      <c r="V34" s="75"/>
      <c r="AE34" s="235"/>
      <c r="AF34" s="63"/>
      <c r="AG34" s="111"/>
      <c r="AH34" s="111"/>
      <c r="AI34" s="111"/>
      <c r="AJ34" s="111"/>
    </row>
    <row r="35" spans="1:36" s="74" customFormat="1" ht="24" customHeight="1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AE35" s="235"/>
      <c r="AF35" s="63"/>
      <c r="AG35" s="111"/>
      <c r="AH35" s="111"/>
      <c r="AI35" s="111"/>
      <c r="AJ35" s="111"/>
    </row>
    <row r="36" spans="1:36" s="74" customFormat="1" ht="24" customHeight="1">
      <c r="A36" s="75"/>
      <c r="B36" s="75"/>
      <c r="C36" s="211" t="s">
        <v>137</v>
      </c>
      <c r="D36" s="215"/>
      <c r="E36" s="215"/>
      <c r="F36" s="215"/>
      <c r="G36" s="95" t="s">
        <v>41</v>
      </c>
      <c r="H36" s="253">
        <f>AA20+1</f>
        <v>42382</v>
      </c>
      <c r="I36" s="253"/>
      <c r="J36" s="253"/>
      <c r="K36" s="236"/>
      <c r="L36" s="215"/>
      <c r="M36" s="215"/>
      <c r="N36" s="211"/>
      <c r="P36" s="211"/>
      <c r="Q36" s="211" t="s">
        <v>59</v>
      </c>
      <c r="R36" s="215"/>
      <c r="S36" s="214"/>
      <c r="V36" s="237"/>
      <c r="W36" s="237"/>
      <c r="X36" s="237"/>
      <c r="Y36" s="237"/>
      <c r="Z36" s="237"/>
      <c r="AA36" s="238"/>
      <c r="AB36" s="238"/>
      <c r="AC36" s="238"/>
      <c r="AE36" s="235"/>
      <c r="AF36" s="63"/>
      <c r="AG36" s="111"/>
      <c r="AH36" s="111"/>
      <c r="AI36" s="111"/>
      <c r="AJ36" s="111"/>
    </row>
    <row r="37" spans="1:36" s="74" customFormat="1" ht="9.9499999999999993" customHeight="1">
      <c r="A37" s="75"/>
      <c r="B37" s="75"/>
      <c r="C37" s="211"/>
      <c r="D37" s="215"/>
      <c r="E37" s="215"/>
      <c r="F37" s="215"/>
      <c r="G37" s="95"/>
      <c r="H37" s="247"/>
      <c r="I37" s="247"/>
      <c r="J37" s="247"/>
      <c r="K37" s="236"/>
      <c r="L37" s="215"/>
      <c r="M37" s="215"/>
      <c r="N37" s="211"/>
      <c r="O37" s="211"/>
      <c r="P37" s="211"/>
      <c r="Q37" s="211"/>
      <c r="R37" s="215"/>
      <c r="S37" s="214"/>
      <c r="T37" s="214"/>
      <c r="U37" s="214"/>
      <c r="V37" s="214"/>
      <c r="W37" s="214"/>
      <c r="X37" s="214"/>
      <c r="Y37" s="87"/>
      <c r="AE37" s="235"/>
      <c r="AF37" s="63"/>
      <c r="AG37" s="111"/>
      <c r="AH37" s="111"/>
      <c r="AI37" s="111"/>
      <c r="AJ37" s="111"/>
    </row>
    <row r="38" spans="1:36" s="74" customFormat="1" ht="24" customHeight="1">
      <c r="A38" s="113"/>
      <c r="B38" s="113"/>
      <c r="C38" s="211" t="s">
        <v>138</v>
      </c>
      <c r="D38" s="211"/>
      <c r="E38" s="211"/>
      <c r="F38" s="215"/>
      <c r="G38" s="95" t="s">
        <v>41</v>
      </c>
      <c r="H38" s="239" t="str">
        <f>D43</f>
        <v>Ms. Arunkamon Raramanus</v>
      </c>
      <c r="I38" s="215"/>
      <c r="J38" s="240"/>
      <c r="K38" s="215"/>
      <c r="L38" s="215"/>
      <c r="M38" s="215"/>
      <c r="N38" s="215"/>
      <c r="O38" s="215"/>
      <c r="P38" s="241"/>
      <c r="Q38" s="242">
        <v>3</v>
      </c>
      <c r="R38" s="215"/>
      <c r="V38" s="254" t="str">
        <f>IF(Q38=1,"( Mr.Sombut Srikampa )",IF(Q38=3,"( Mr. Natthaphol Boonmee )"))</f>
        <v>( Mr. Natthaphol Boonmee )</v>
      </c>
      <c r="W38" s="254"/>
      <c r="X38" s="254"/>
      <c r="Y38" s="254"/>
      <c r="Z38" s="254"/>
      <c r="AA38" s="254"/>
      <c r="AB38" s="254"/>
      <c r="AC38" s="254"/>
      <c r="AE38" s="235"/>
      <c r="AF38" s="63"/>
      <c r="AG38" s="111"/>
      <c r="AH38" s="111"/>
      <c r="AI38" s="111"/>
      <c r="AJ38" s="111"/>
    </row>
    <row r="39" spans="1:36" s="74" customFormat="1" ht="21" customHeight="1">
      <c r="A39" s="75"/>
      <c r="B39" s="75"/>
      <c r="C39" s="215"/>
      <c r="D39" s="215"/>
      <c r="E39" s="215"/>
      <c r="F39" s="215"/>
      <c r="G39" s="215"/>
      <c r="H39" s="236"/>
      <c r="I39" s="236"/>
      <c r="J39" s="236"/>
      <c r="K39" s="215"/>
      <c r="L39" s="215"/>
      <c r="M39" s="214"/>
      <c r="N39" s="214"/>
      <c r="O39" s="215"/>
      <c r="P39" s="215"/>
      <c r="Q39" s="215"/>
      <c r="R39" s="215"/>
      <c r="V39" s="255" t="s">
        <v>60</v>
      </c>
      <c r="W39" s="255"/>
      <c r="X39" s="255"/>
      <c r="Y39" s="255"/>
      <c r="Z39" s="255"/>
      <c r="AA39" s="255"/>
      <c r="AB39" s="255"/>
      <c r="AC39" s="255"/>
      <c r="AD39" s="244"/>
      <c r="AE39" s="245"/>
      <c r="AF39" s="245"/>
      <c r="AG39" s="245"/>
    </row>
    <row r="40" spans="1:36" s="74" customFormat="1" ht="20.100000000000001" customHeight="1">
      <c r="A40" s="75"/>
      <c r="B40" s="75"/>
      <c r="E40" s="80"/>
      <c r="F40" s="80"/>
      <c r="G40" s="80"/>
      <c r="H40" s="80"/>
      <c r="I40" s="80"/>
      <c r="L40" s="89"/>
      <c r="M40" s="75"/>
      <c r="N40" s="75"/>
      <c r="O40" s="75"/>
      <c r="P40" s="207"/>
      <c r="Q40" s="207"/>
      <c r="R40" s="207"/>
      <c r="S40" s="207"/>
      <c r="T40" s="207"/>
      <c r="U40" s="116"/>
      <c r="V40" s="115"/>
      <c r="W40" s="115"/>
      <c r="X40" s="115"/>
      <c r="Y40" s="115"/>
      <c r="Z40" s="115"/>
      <c r="AA40" s="115"/>
    </row>
    <row r="41" spans="1:36" s="74" customFormat="1" ht="16.5" customHeight="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117"/>
    </row>
    <row r="42" spans="1:36" ht="18.75" customHeight="1">
      <c r="C42" s="110"/>
      <c r="D42" s="243"/>
      <c r="T42" s="108">
        <v>1</v>
      </c>
      <c r="U42" s="246" t="s">
        <v>57</v>
      </c>
    </row>
    <row r="43" spans="1:36" ht="18.75" customHeight="1">
      <c r="C43" s="210">
        <v>11</v>
      </c>
      <c r="D43" s="243" t="s">
        <v>25</v>
      </c>
      <c r="T43" s="110">
        <v>3</v>
      </c>
      <c r="U43" s="243" t="s">
        <v>58</v>
      </c>
    </row>
    <row r="44" spans="1:36" ht="18.75" customHeight="1">
      <c r="T44" s="110"/>
      <c r="U44" s="243"/>
    </row>
    <row r="45" spans="1:36" ht="18.75" customHeight="1">
      <c r="T45" s="210"/>
      <c r="U45" s="243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H36:J36"/>
    <mergeCell ref="V38:AC38"/>
    <mergeCell ref="V39:AC39"/>
    <mergeCell ref="AA19:AD19"/>
    <mergeCell ref="AA20:AD20"/>
    <mergeCell ref="AA21:AD21"/>
  </mergeCells>
  <pageMargins left="0.51181102362204722" right="0.31496062992125984" top="0.98425196850393704" bottom="0.19685039370078741" header="0.31496062992125984" footer="0.11811023622047245"/>
  <pageSetup paperSize="9" scale="88" orientation="portrait" horizontalDpi="360" verticalDpi="360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I45"/>
  <sheetViews>
    <sheetView view="pageBreakPreview" zoomScaleNormal="100" zoomScaleSheetLayoutView="100" workbookViewId="0">
      <selection activeCell="F7" sqref="F7"/>
    </sheetView>
  </sheetViews>
  <sheetFormatPr defaultRowHeight="20.25"/>
  <cols>
    <col min="1" max="7" width="4.28515625" style="72" customWidth="1"/>
    <col min="8" max="8" width="3.42578125" style="72" customWidth="1"/>
    <col min="9" max="22" width="4.28515625" style="72" customWidth="1"/>
    <col min="23" max="33" width="4.28515625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35" ht="13.5" customHeight="1"/>
    <row r="2" spans="1:35" ht="13.5" customHeight="1"/>
    <row r="3" spans="1:35" ht="34.5" customHeight="1">
      <c r="A3" s="293" t="s">
        <v>61</v>
      </c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</row>
    <row r="4" spans="1:35" ht="18.75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4"/>
      <c r="V4" s="74"/>
    </row>
    <row r="5" spans="1:35" ht="17.25" customHeight="1">
      <c r="A5" s="75"/>
      <c r="B5" s="76" t="s">
        <v>40</v>
      </c>
      <c r="C5" s="76"/>
      <c r="D5" s="77"/>
      <c r="E5" s="76"/>
      <c r="G5" s="78" t="s">
        <v>41</v>
      </c>
      <c r="H5" s="80" t="str">
        <f>Certificate!J5</f>
        <v>SPR16010012</v>
      </c>
      <c r="I5" s="79"/>
      <c r="J5" s="79"/>
      <c r="K5" s="79"/>
      <c r="L5" s="80"/>
      <c r="M5" s="80"/>
      <c r="N5" s="80"/>
      <c r="O5" s="80"/>
      <c r="P5" s="79"/>
      <c r="Q5" s="79"/>
      <c r="S5" s="79"/>
      <c r="T5" s="100" t="s">
        <v>62</v>
      </c>
      <c r="U5" s="74"/>
      <c r="V5" s="74"/>
    </row>
    <row r="6" spans="1:35" ht="18" customHeight="1">
      <c r="A6" s="75"/>
      <c r="B6" s="109"/>
      <c r="C6" s="118"/>
      <c r="D6" s="118"/>
      <c r="E6" s="116"/>
      <c r="F6" s="119"/>
      <c r="G6" s="119"/>
      <c r="H6" s="119"/>
      <c r="I6" s="120"/>
      <c r="J6" s="65"/>
      <c r="K6" s="64"/>
      <c r="L6" s="65"/>
      <c r="M6" s="65"/>
      <c r="N6" s="80"/>
      <c r="O6" s="80"/>
      <c r="P6" s="79"/>
      <c r="Q6" s="79"/>
      <c r="R6" s="79"/>
      <c r="S6" s="75"/>
      <c r="T6" s="75"/>
      <c r="U6" s="75"/>
      <c r="V6" s="74"/>
    </row>
    <row r="7" spans="1:35" ht="17.25" customHeight="1">
      <c r="A7" s="75"/>
      <c r="B7" s="121"/>
      <c r="C7" s="122"/>
      <c r="D7" s="118"/>
      <c r="E7" s="118"/>
      <c r="F7" s="118"/>
      <c r="G7" s="118"/>
      <c r="H7" s="118"/>
      <c r="I7" s="108"/>
      <c r="J7" s="123"/>
      <c r="K7" s="64"/>
      <c r="L7" s="124"/>
      <c r="M7" s="124"/>
      <c r="N7" s="84"/>
      <c r="O7" s="84"/>
      <c r="P7" s="84"/>
      <c r="Q7" s="84"/>
      <c r="R7" s="84"/>
      <c r="S7" s="84"/>
      <c r="T7" s="85"/>
      <c r="U7" s="85"/>
      <c r="V7" s="86"/>
    </row>
    <row r="8" spans="1:35" ht="13.5" customHeight="1">
      <c r="A8" s="75"/>
      <c r="B8" s="109"/>
      <c r="C8" s="122"/>
      <c r="D8" s="122"/>
      <c r="E8" s="118"/>
      <c r="F8" s="118"/>
      <c r="G8" s="301" t="s">
        <v>124</v>
      </c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84"/>
      <c r="S8" s="84"/>
      <c r="T8" s="84"/>
      <c r="U8" s="85"/>
      <c r="V8" s="86"/>
    </row>
    <row r="9" spans="1:35" ht="13.5" customHeight="1">
      <c r="A9" s="75"/>
      <c r="B9" s="109"/>
      <c r="C9" s="122"/>
      <c r="D9" s="122"/>
      <c r="E9" s="118"/>
      <c r="F9" s="118"/>
      <c r="G9" s="301"/>
      <c r="H9" s="301"/>
      <c r="I9" s="301"/>
      <c r="J9" s="301"/>
      <c r="K9" s="301"/>
      <c r="L9" s="301"/>
      <c r="M9" s="301"/>
      <c r="N9" s="301"/>
      <c r="O9" s="301"/>
      <c r="P9" s="301"/>
      <c r="Q9" s="301"/>
      <c r="R9" s="84"/>
      <c r="S9" s="84"/>
      <c r="T9" s="84"/>
      <c r="U9" s="85"/>
      <c r="V9" s="86"/>
    </row>
    <row r="10" spans="1:35" ht="18.75" customHeight="1">
      <c r="A10" s="89"/>
      <c r="B10" s="125"/>
      <c r="C10" s="126"/>
      <c r="D10" s="126"/>
      <c r="E10" s="126"/>
      <c r="F10" s="126"/>
      <c r="G10" s="127"/>
      <c r="H10" s="128"/>
      <c r="I10" s="129"/>
      <c r="J10" s="129"/>
      <c r="K10" s="129"/>
      <c r="L10" s="129"/>
      <c r="M10" s="129"/>
      <c r="N10" s="92"/>
      <c r="O10" s="92"/>
      <c r="P10" s="92"/>
      <c r="Q10" s="130"/>
      <c r="R10" s="89"/>
      <c r="S10" s="131"/>
      <c r="T10" s="86"/>
      <c r="U10" s="87"/>
      <c r="V10" s="94"/>
    </row>
    <row r="11" spans="1:35" s="74" customFormat="1" ht="23.1" customHeight="1">
      <c r="A11" s="75"/>
      <c r="B11" s="297" t="s">
        <v>43</v>
      </c>
      <c r="C11" s="298"/>
      <c r="D11" s="298"/>
      <c r="E11" s="298"/>
      <c r="F11" s="299"/>
      <c r="G11" s="300" t="s">
        <v>45</v>
      </c>
      <c r="H11" s="300"/>
      <c r="I11" s="300"/>
      <c r="J11" s="300"/>
      <c r="K11" s="300"/>
      <c r="L11" s="294" t="s">
        <v>125</v>
      </c>
      <c r="M11" s="295"/>
      <c r="N11" s="295"/>
      <c r="O11" s="296"/>
      <c r="P11" s="297" t="s">
        <v>126</v>
      </c>
      <c r="Q11" s="298"/>
      <c r="R11" s="298"/>
      <c r="S11" s="299"/>
      <c r="T11" s="297" t="s">
        <v>63</v>
      </c>
      <c r="U11" s="298"/>
      <c r="V11" s="299"/>
    </row>
    <row r="12" spans="1:35" s="74" customFormat="1" ht="18" customHeight="1">
      <c r="A12" s="75"/>
      <c r="B12" s="267" t="s">
        <v>127</v>
      </c>
      <c r="C12" s="268"/>
      <c r="D12" s="268"/>
      <c r="E12" s="268"/>
      <c r="F12" s="281"/>
      <c r="G12" s="291" t="s">
        <v>64</v>
      </c>
      <c r="H12" s="291"/>
      <c r="I12" s="291"/>
      <c r="J12" s="291"/>
      <c r="K12" s="291"/>
      <c r="L12" s="282" t="s">
        <v>141</v>
      </c>
      <c r="M12" s="283"/>
      <c r="N12" s="283"/>
      <c r="O12" s="284"/>
      <c r="P12" s="267" t="s">
        <v>65</v>
      </c>
      <c r="Q12" s="268"/>
      <c r="R12" s="268"/>
      <c r="S12" s="281"/>
      <c r="T12" s="258">
        <v>42526</v>
      </c>
      <c r="U12" s="259"/>
      <c r="V12" s="260"/>
    </row>
    <row r="13" spans="1:35" s="74" customFormat="1" ht="18" customHeight="1">
      <c r="A13" s="75"/>
      <c r="B13" s="264" t="s">
        <v>128</v>
      </c>
      <c r="C13" s="265"/>
      <c r="D13" s="265"/>
      <c r="E13" s="265"/>
      <c r="F13" s="266"/>
      <c r="G13" s="291"/>
      <c r="H13" s="291"/>
      <c r="I13" s="291"/>
      <c r="J13" s="291"/>
      <c r="K13" s="291"/>
      <c r="L13" s="285"/>
      <c r="M13" s="286"/>
      <c r="N13" s="286"/>
      <c r="O13" s="287"/>
      <c r="P13" s="288"/>
      <c r="Q13" s="289"/>
      <c r="R13" s="289"/>
      <c r="S13" s="290"/>
      <c r="T13" s="261"/>
      <c r="U13" s="262"/>
      <c r="V13" s="263"/>
    </row>
    <row r="14" spans="1:35" s="74" customFormat="1" ht="18" customHeight="1">
      <c r="A14" s="75"/>
      <c r="B14" s="267" t="s">
        <v>127</v>
      </c>
      <c r="C14" s="268"/>
      <c r="D14" s="268"/>
      <c r="E14" s="268"/>
      <c r="F14" s="268"/>
      <c r="G14" s="292" t="s">
        <v>129</v>
      </c>
      <c r="H14" s="292"/>
      <c r="I14" s="292"/>
      <c r="J14" s="292"/>
      <c r="K14" s="292"/>
      <c r="L14" s="269" t="s">
        <v>130</v>
      </c>
      <c r="M14" s="270"/>
      <c r="N14" s="270"/>
      <c r="O14" s="271"/>
      <c r="P14" s="275" t="s">
        <v>117</v>
      </c>
      <c r="Q14" s="276"/>
      <c r="R14" s="276"/>
      <c r="S14" s="277"/>
      <c r="T14" s="258">
        <v>42676</v>
      </c>
      <c r="U14" s="259"/>
      <c r="V14" s="260"/>
    </row>
    <row r="15" spans="1:35" s="74" customFormat="1" ht="18" customHeight="1">
      <c r="A15" s="75"/>
      <c r="B15" s="264" t="s">
        <v>131</v>
      </c>
      <c r="C15" s="265"/>
      <c r="D15" s="265"/>
      <c r="E15" s="265"/>
      <c r="F15" s="265"/>
      <c r="G15" s="292"/>
      <c r="H15" s="292"/>
      <c r="I15" s="292"/>
      <c r="J15" s="292"/>
      <c r="K15" s="292"/>
      <c r="L15" s="272"/>
      <c r="M15" s="273"/>
      <c r="N15" s="273"/>
      <c r="O15" s="274"/>
      <c r="P15" s="278"/>
      <c r="Q15" s="279"/>
      <c r="R15" s="279"/>
      <c r="S15" s="280"/>
      <c r="T15" s="261"/>
      <c r="U15" s="262"/>
      <c r="V15" s="263"/>
      <c r="AH15" s="98"/>
      <c r="AI15" s="98"/>
    </row>
    <row r="16" spans="1:35" ht="16.5" customHeight="1">
      <c r="A16" s="75"/>
      <c r="B16" s="80"/>
      <c r="C16" s="132"/>
      <c r="D16" s="132"/>
      <c r="E16" s="132"/>
      <c r="F16" s="132"/>
      <c r="G16" s="132"/>
      <c r="H16" s="133"/>
      <c r="I16" s="133"/>
      <c r="J16" s="133"/>
      <c r="K16" s="133"/>
      <c r="L16" s="133"/>
      <c r="M16" s="133"/>
      <c r="N16" s="134"/>
      <c r="O16" s="134"/>
      <c r="P16" s="134"/>
      <c r="Q16" s="134"/>
      <c r="R16" s="135"/>
      <c r="S16" s="135"/>
      <c r="T16" s="135"/>
      <c r="U16" s="135"/>
      <c r="V16" s="98"/>
    </row>
    <row r="17" spans="1:22" ht="16.5" customHeight="1">
      <c r="A17" s="75"/>
      <c r="B17" s="100" t="s">
        <v>66</v>
      </c>
      <c r="C17" s="101"/>
      <c r="D17" s="79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83"/>
      <c r="Q17" s="79"/>
      <c r="R17" s="79"/>
      <c r="S17" s="75"/>
      <c r="T17" s="75"/>
      <c r="U17" s="75"/>
      <c r="V17" s="74"/>
    </row>
    <row r="18" spans="1:22" ht="16.5" customHeight="1">
      <c r="A18" s="75"/>
      <c r="B18" s="79"/>
      <c r="C18" s="79" t="s">
        <v>67</v>
      </c>
      <c r="D18" s="107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83"/>
      <c r="Q18" s="83"/>
      <c r="R18" s="83"/>
      <c r="S18" s="137"/>
      <c r="T18" s="138"/>
      <c r="U18" s="75"/>
      <c r="V18" s="98"/>
    </row>
    <row r="19" spans="1:22" ht="16.5" customHeight="1">
      <c r="A19" s="75"/>
      <c r="B19" s="103" t="s">
        <v>68</v>
      </c>
      <c r="C19" s="107"/>
      <c r="D19" s="77"/>
      <c r="E19" s="107"/>
      <c r="F19" s="107"/>
      <c r="G19" s="107"/>
      <c r="H19" s="107"/>
      <c r="I19" s="79"/>
      <c r="J19" s="79"/>
      <c r="K19" s="79"/>
      <c r="L19" s="79"/>
      <c r="M19" s="79"/>
      <c r="N19" s="79"/>
      <c r="O19" s="79"/>
      <c r="P19" s="83"/>
      <c r="Q19" s="83"/>
      <c r="R19" s="99"/>
      <c r="S19" s="75"/>
      <c r="T19" s="137"/>
      <c r="U19" s="75"/>
      <c r="V19" s="74"/>
    </row>
    <row r="20" spans="1:22" ht="18.75" customHeight="1">
      <c r="A20" s="75"/>
      <c r="B20" s="103" t="s">
        <v>69</v>
      </c>
      <c r="E20" s="139"/>
      <c r="F20" s="118"/>
      <c r="G20" s="118"/>
      <c r="H20" s="118"/>
      <c r="I20" s="140"/>
      <c r="J20" s="141"/>
      <c r="K20" s="142"/>
      <c r="L20" s="142"/>
      <c r="M20" s="142"/>
      <c r="N20" s="74"/>
      <c r="O20" s="83"/>
      <c r="P20" s="83"/>
      <c r="Q20" s="83"/>
      <c r="R20" s="99"/>
      <c r="S20" s="75"/>
      <c r="T20" s="137"/>
      <c r="U20" s="75"/>
      <c r="V20" s="74"/>
    </row>
    <row r="21" spans="1:22" ht="16.5" customHeight="1">
      <c r="A21" s="75"/>
      <c r="B21" s="143"/>
      <c r="C21" s="144"/>
      <c r="D21" s="118"/>
      <c r="E21" s="145"/>
      <c r="F21" s="118"/>
      <c r="G21" s="118"/>
      <c r="H21" s="118"/>
      <c r="I21" s="140"/>
      <c r="J21" s="302"/>
      <c r="K21" s="303"/>
      <c r="L21" s="303"/>
      <c r="M21" s="303"/>
      <c r="N21" s="74"/>
      <c r="O21" s="83"/>
      <c r="P21" s="83"/>
      <c r="Q21" s="83"/>
      <c r="R21" s="99"/>
      <c r="S21" s="75"/>
      <c r="T21" s="137"/>
      <c r="U21" s="75"/>
      <c r="V21" s="74"/>
    </row>
    <row r="22" spans="1:22" ht="16.5" customHeight="1">
      <c r="A22" s="75"/>
      <c r="B22" s="146"/>
      <c r="C22" s="144"/>
      <c r="D22" s="118"/>
      <c r="E22" s="116"/>
      <c r="F22" s="118"/>
      <c r="G22" s="118"/>
      <c r="H22" s="118"/>
      <c r="I22" s="140"/>
      <c r="J22" s="303"/>
      <c r="K22" s="303"/>
      <c r="L22" s="303"/>
      <c r="M22" s="303"/>
      <c r="N22" s="74"/>
      <c r="O22" s="83"/>
      <c r="P22" s="83"/>
      <c r="Q22" s="83"/>
      <c r="R22" s="99"/>
      <c r="S22" s="75"/>
      <c r="T22" s="137"/>
      <c r="U22" s="75"/>
      <c r="V22" s="74"/>
    </row>
    <row r="23" spans="1:22" ht="16.5" customHeight="1">
      <c r="A23" s="75"/>
      <c r="B23" s="146"/>
      <c r="C23" s="144"/>
      <c r="D23" s="118"/>
      <c r="E23" s="116"/>
      <c r="F23" s="118"/>
      <c r="G23" s="144"/>
      <c r="H23" s="147"/>
      <c r="I23" s="148"/>
      <c r="J23" s="148"/>
      <c r="K23" s="148"/>
      <c r="L23" s="123"/>
      <c r="M23" s="123"/>
      <c r="N23" s="74"/>
      <c r="O23" s="83"/>
      <c r="P23" s="99"/>
      <c r="Q23" s="75"/>
      <c r="R23" s="137"/>
      <c r="S23" s="75"/>
      <c r="T23" s="74"/>
      <c r="U23" s="74"/>
      <c r="V23" s="74"/>
    </row>
    <row r="24" spans="1:22" ht="16.5" customHeight="1">
      <c r="A24" s="75"/>
      <c r="B24" s="121"/>
      <c r="C24" s="122"/>
      <c r="D24" s="122"/>
      <c r="E24" s="122"/>
      <c r="F24" s="122"/>
      <c r="G24" s="122"/>
      <c r="H24" s="149"/>
      <c r="I24" s="110"/>
      <c r="J24" s="123"/>
      <c r="K24" s="123"/>
      <c r="L24" s="150"/>
      <c r="M24" s="64"/>
      <c r="N24" s="74"/>
      <c r="O24" s="102"/>
      <c r="P24" s="102"/>
      <c r="Q24" s="75"/>
      <c r="R24" s="75"/>
      <c r="S24" s="75"/>
      <c r="T24" s="74"/>
      <c r="U24" s="74"/>
      <c r="V24" s="74"/>
    </row>
    <row r="25" spans="1:22" ht="16.5" customHeight="1">
      <c r="A25" s="75"/>
      <c r="B25" s="121"/>
      <c r="C25" s="122"/>
      <c r="D25" s="122"/>
      <c r="E25" s="122"/>
      <c r="F25" s="118"/>
      <c r="G25" s="118"/>
      <c r="H25" s="118"/>
      <c r="I25" s="108"/>
      <c r="J25" s="151"/>
      <c r="K25" s="64"/>
      <c r="L25" s="64"/>
      <c r="M25" s="64"/>
      <c r="N25" s="74"/>
      <c r="O25" s="79"/>
      <c r="P25" s="79"/>
      <c r="Q25" s="79"/>
      <c r="R25" s="79"/>
      <c r="S25" s="75"/>
      <c r="T25" s="75"/>
      <c r="U25" s="75"/>
      <c r="V25" s="74"/>
    </row>
    <row r="26" spans="1:22" ht="16.5" customHeight="1">
      <c r="A26" s="75"/>
      <c r="B26" s="121"/>
      <c r="C26" s="116"/>
      <c r="D26" s="116"/>
      <c r="E26" s="116"/>
      <c r="F26" s="118"/>
      <c r="G26" s="118"/>
      <c r="H26" s="118"/>
      <c r="I26" s="152"/>
      <c r="J26" s="151"/>
      <c r="K26" s="64"/>
      <c r="L26" s="64"/>
      <c r="M26" s="64"/>
      <c r="N26" s="74"/>
      <c r="O26" s="79"/>
      <c r="P26" s="79"/>
      <c r="Q26" s="79"/>
      <c r="R26" s="79"/>
      <c r="S26" s="75"/>
      <c r="T26" s="75"/>
      <c r="U26" s="75"/>
      <c r="V26" s="87"/>
    </row>
    <row r="27" spans="1:22" ht="16.5" customHeight="1">
      <c r="A27" s="75"/>
      <c r="B27" s="121"/>
      <c r="C27" s="116"/>
      <c r="D27" s="116"/>
      <c r="E27" s="116"/>
      <c r="F27" s="118"/>
      <c r="G27" s="118"/>
      <c r="H27" s="118"/>
      <c r="I27" s="152"/>
      <c r="J27" s="151"/>
      <c r="K27" s="64"/>
      <c r="L27" s="64"/>
      <c r="M27" s="64"/>
      <c r="N27" s="74"/>
      <c r="O27" s="79"/>
      <c r="P27" s="79"/>
      <c r="Q27" s="79"/>
      <c r="R27" s="79"/>
      <c r="S27" s="75"/>
      <c r="T27" s="75"/>
      <c r="U27" s="75"/>
      <c r="V27" s="87"/>
    </row>
    <row r="28" spans="1:22" ht="16.5" customHeight="1">
      <c r="A28" s="75"/>
      <c r="B28" s="109"/>
      <c r="C28" s="118"/>
      <c r="D28" s="116"/>
      <c r="E28" s="116"/>
      <c r="F28" s="116"/>
      <c r="G28" s="116"/>
      <c r="H28" s="119"/>
      <c r="I28" s="64"/>
      <c r="J28" s="64"/>
      <c r="K28" s="64"/>
      <c r="L28" s="64"/>
      <c r="M28" s="64"/>
      <c r="N28" s="137"/>
      <c r="O28" s="75"/>
      <c r="P28" s="75"/>
      <c r="Q28" s="75"/>
      <c r="R28" s="75"/>
      <c r="S28" s="75"/>
      <c r="T28" s="75"/>
      <c r="U28" s="87"/>
      <c r="V28" s="87"/>
    </row>
    <row r="29" spans="1:22" ht="16.5" customHeight="1">
      <c r="A29" s="89"/>
      <c r="B29" s="146"/>
      <c r="C29" s="118"/>
      <c r="D29" s="116"/>
      <c r="E29" s="116"/>
      <c r="F29" s="116"/>
      <c r="G29" s="116"/>
      <c r="H29" s="153"/>
      <c r="I29" s="154"/>
      <c r="J29" s="153"/>
      <c r="K29" s="153"/>
      <c r="L29" s="153"/>
      <c r="M29" s="154"/>
      <c r="N29" s="153"/>
      <c r="O29" s="153"/>
      <c r="P29" s="153"/>
      <c r="Q29" s="153"/>
      <c r="R29" s="153"/>
      <c r="S29" s="153"/>
      <c r="T29" s="154"/>
      <c r="U29" s="74"/>
      <c r="V29" s="74"/>
    </row>
    <row r="30" spans="1:22" ht="16.5" customHeight="1">
      <c r="A30" s="75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155"/>
    </row>
    <row r="31" spans="1:22" ht="16.5" customHeight="1">
      <c r="A31" s="75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155"/>
    </row>
    <row r="32" spans="1:22" ht="16.5" customHeight="1">
      <c r="A32" s="75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5"/>
    </row>
    <row r="33" spans="1:22" ht="16.5" customHeight="1">
      <c r="A33" s="75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136"/>
      <c r="Q33" s="136"/>
      <c r="R33" s="136"/>
      <c r="S33" s="136"/>
      <c r="T33" s="136"/>
      <c r="U33" s="105"/>
      <c r="V33" s="105"/>
    </row>
    <row r="34" spans="1:22" ht="16.5" customHeight="1">
      <c r="A34" s="75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9"/>
      <c r="Q34" s="79"/>
      <c r="R34" s="79"/>
      <c r="S34" s="79"/>
      <c r="T34" s="75"/>
      <c r="U34" s="74"/>
      <c r="V34" s="74"/>
    </row>
    <row r="35" spans="1:22" ht="16.5" customHeight="1">
      <c r="A35" s="75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9"/>
      <c r="Q35" s="79"/>
      <c r="R35" s="79"/>
      <c r="S35" s="79"/>
      <c r="T35" s="75"/>
      <c r="U35" s="74"/>
      <c r="V35" s="74"/>
    </row>
    <row r="36" spans="1:22" ht="16.5" customHeight="1">
      <c r="A36" s="75"/>
      <c r="B36" s="103"/>
      <c r="C36" s="107"/>
      <c r="D36" s="107"/>
      <c r="E36" s="107"/>
      <c r="F36" s="107"/>
      <c r="G36" s="107"/>
      <c r="H36" s="107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5"/>
      <c r="U36" s="74"/>
      <c r="V36" s="74"/>
    </row>
    <row r="37" spans="1:22" ht="16.5" customHeight="1">
      <c r="A37" s="75"/>
      <c r="B37" s="146"/>
      <c r="C37" s="156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9"/>
      <c r="U37" s="74"/>
      <c r="V37" s="74"/>
    </row>
    <row r="38" spans="1:22" ht="16.5" customHeight="1">
      <c r="A38" s="75"/>
      <c r="B38" s="65"/>
      <c r="C38" s="65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9"/>
      <c r="T38" s="89"/>
      <c r="U38" s="74"/>
      <c r="V38" s="74"/>
    </row>
    <row r="39" spans="1:22" ht="16.5" customHeight="1">
      <c r="A39" s="75"/>
      <c r="B39" s="157"/>
      <c r="C39" s="112"/>
      <c r="D39" s="107"/>
      <c r="E39" s="107"/>
      <c r="F39" s="107"/>
      <c r="G39" s="107"/>
      <c r="H39" s="107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9"/>
      <c r="T39" s="89"/>
      <c r="U39" s="74"/>
      <c r="V39" s="74"/>
    </row>
    <row r="40" spans="1:22" ht="16.5" customHeight="1">
      <c r="A40" s="75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74"/>
      <c r="V40" s="74"/>
    </row>
    <row r="41" spans="1:22" ht="16.5" customHeight="1">
      <c r="A41" s="75"/>
      <c r="B41" s="146"/>
      <c r="C41" s="87"/>
      <c r="D41" s="87"/>
      <c r="E41" s="87"/>
      <c r="F41" s="304"/>
      <c r="G41" s="304"/>
      <c r="H41" s="304"/>
      <c r="I41" s="304"/>
      <c r="J41" s="158"/>
      <c r="K41" s="87"/>
      <c r="L41" s="305"/>
      <c r="M41" s="305"/>
      <c r="N41" s="305"/>
      <c r="O41" s="305"/>
      <c r="P41" s="80"/>
      <c r="Q41" s="80"/>
      <c r="R41" s="80"/>
      <c r="S41" s="80"/>
      <c r="T41" s="80"/>
      <c r="U41" s="74"/>
      <c r="V41" s="74"/>
    </row>
    <row r="42" spans="1:22" ht="16.5" customHeight="1">
      <c r="A42" s="113"/>
      <c r="B42" s="87"/>
      <c r="C42" s="87"/>
      <c r="D42" s="87"/>
      <c r="E42" s="87"/>
      <c r="F42" s="65"/>
      <c r="G42" s="65"/>
      <c r="H42" s="65"/>
      <c r="I42" s="112"/>
      <c r="J42" s="89"/>
      <c r="K42" s="87"/>
      <c r="L42" s="89"/>
      <c r="M42" s="89"/>
      <c r="N42" s="159"/>
      <c r="O42" s="160"/>
      <c r="P42" s="112"/>
      <c r="Q42" s="112"/>
      <c r="R42" s="112"/>
      <c r="S42" s="112"/>
      <c r="T42" s="112"/>
      <c r="U42" s="115"/>
      <c r="V42" s="115"/>
    </row>
    <row r="43" spans="1:22" ht="16.5" customHeight="1">
      <c r="A43" s="75"/>
      <c r="B43" s="146"/>
      <c r="C43" s="116"/>
      <c r="D43" s="116"/>
      <c r="E43" s="87"/>
      <c r="F43" s="65"/>
      <c r="G43" s="161"/>
      <c r="H43" s="161"/>
      <c r="I43" s="161"/>
      <c r="J43" s="87"/>
      <c r="K43" s="87"/>
      <c r="L43" s="89"/>
      <c r="M43" s="89"/>
      <c r="N43" s="89"/>
      <c r="O43" s="89"/>
      <c r="P43" s="306"/>
      <c r="Q43" s="306"/>
      <c r="R43" s="306"/>
      <c r="S43" s="306"/>
      <c r="T43" s="306"/>
      <c r="U43" s="115"/>
      <c r="V43" s="115"/>
    </row>
    <row r="44" spans="1:22" ht="16.5" customHeight="1">
      <c r="A44" s="75"/>
      <c r="B44" s="74"/>
      <c r="C44" s="74"/>
      <c r="D44" s="307"/>
      <c r="E44" s="307"/>
      <c r="F44" s="307"/>
      <c r="G44" s="307"/>
      <c r="H44" s="307"/>
      <c r="I44" s="74"/>
      <c r="J44" s="74"/>
      <c r="K44" s="89"/>
      <c r="L44" s="75"/>
      <c r="M44" s="75"/>
      <c r="N44" s="101"/>
      <c r="O44" s="101"/>
      <c r="P44" s="101"/>
      <c r="Q44" s="101"/>
      <c r="R44" s="101"/>
      <c r="S44" s="116"/>
      <c r="T44" s="115"/>
      <c r="U44" s="115"/>
      <c r="V44" s="115"/>
    </row>
    <row r="45" spans="1:22" ht="15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117"/>
      <c r="V45" s="74"/>
    </row>
  </sheetData>
  <mergeCells count="26">
    <mergeCell ref="A45:T45"/>
    <mergeCell ref="J21:M21"/>
    <mergeCell ref="J22:M22"/>
    <mergeCell ref="F41:I41"/>
    <mergeCell ref="L41:O41"/>
    <mergeCell ref="P43:T43"/>
    <mergeCell ref="D44:H44"/>
    <mergeCell ref="A3:V3"/>
    <mergeCell ref="L11:O11"/>
    <mergeCell ref="B11:F11"/>
    <mergeCell ref="P11:S11"/>
    <mergeCell ref="T11:V11"/>
    <mergeCell ref="G11:K11"/>
    <mergeCell ref="G8:Q9"/>
    <mergeCell ref="T12:V13"/>
    <mergeCell ref="B13:F13"/>
    <mergeCell ref="B14:F14"/>
    <mergeCell ref="L14:O15"/>
    <mergeCell ref="P14:S15"/>
    <mergeCell ref="T14:V15"/>
    <mergeCell ref="B15:F15"/>
    <mergeCell ref="B12:F12"/>
    <mergeCell ref="L12:O13"/>
    <mergeCell ref="P12:S13"/>
    <mergeCell ref="G12:K13"/>
    <mergeCell ref="G14:K15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BF190"/>
  <sheetViews>
    <sheetView view="pageBreakPreview" zoomScaleNormal="100" zoomScaleSheetLayoutView="100" workbookViewId="0">
      <selection activeCell="AB11" sqref="AB11"/>
    </sheetView>
  </sheetViews>
  <sheetFormatPr defaultColWidth="9.140625" defaultRowHeight="12"/>
  <cols>
    <col min="1" max="25" width="3.85546875" style="165" customWidth="1"/>
    <col min="26" max="26" width="4.140625" style="165" customWidth="1"/>
    <col min="27" max="40" width="4.42578125" style="165" customWidth="1"/>
    <col min="41" max="16384" width="9.140625" style="165"/>
  </cols>
  <sheetData>
    <row r="1" spans="1:58" s="162" customFormat="1" ht="18" customHeight="1"/>
    <row r="2" spans="1:58" s="162" customFormat="1" ht="18" customHeight="1"/>
    <row r="3" spans="1:58" s="162" customFormat="1" ht="34.5" customHeight="1">
      <c r="B3" s="348" t="s">
        <v>70</v>
      </c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  <c r="T3" s="348"/>
      <c r="U3" s="348"/>
      <c r="V3" s="348"/>
      <c r="W3" s="348"/>
      <c r="X3" s="348"/>
      <c r="Y3" s="348"/>
    </row>
    <row r="4" spans="1:58" s="162" customFormat="1" ht="12" customHeight="1"/>
    <row r="5" spans="1:58" ht="18" customHeight="1">
      <c r="B5" s="163"/>
      <c r="C5" s="164" t="s">
        <v>71</v>
      </c>
      <c r="D5" s="162"/>
      <c r="E5" s="162"/>
      <c r="H5" s="166" t="str">
        <f>Report!H5</f>
        <v>SPR16010012</v>
      </c>
      <c r="I5" s="162"/>
      <c r="J5" s="162"/>
      <c r="K5" s="162"/>
      <c r="L5" s="162"/>
      <c r="M5" s="162"/>
      <c r="N5" s="162"/>
      <c r="P5" s="167"/>
      <c r="Q5" s="167"/>
      <c r="R5" s="167"/>
      <c r="V5" s="249" t="s">
        <v>72</v>
      </c>
      <c r="W5" s="249"/>
      <c r="X5" s="249"/>
      <c r="Y5" s="249"/>
      <c r="AA5" s="169"/>
    </row>
    <row r="6" spans="1:58" ht="12" customHeight="1">
      <c r="B6" s="163"/>
      <c r="C6" s="164"/>
      <c r="D6" s="162"/>
      <c r="E6" s="162"/>
      <c r="G6" s="166"/>
      <c r="H6" s="162"/>
      <c r="I6" s="162"/>
      <c r="J6" s="162"/>
      <c r="K6" s="162"/>
      <c r="L6" s="162"/>
      <c r="M6" s="162"/>
      <c r="N6" s="162"/>
      <c r="P6" s="167"/>
      <c r="Q6" s="167"/>
      <c r="R6" s="167"/>
      <c r="S6" s="170"/>
      <c r="T6" s="170"/>
      <c r="U6" s="170"/>
      <c r="V6" s="170"/>
      <c r="W6" s="168"/>
      <c r="AA6" s="171"/>
    </row>
    <row r="7" spans="1:58" s="181" customFormat="1" ht="18" customHeight="1">
      <c r="B7" s="163"/>
      <c r="C7" s="204" t="s">
        <v>78</v>
      </c>
      <c r="D7" s="205"/>
      <c r="E7" s="205"/>
      <c r="F7" s="205"/>
      <c r="G7" s="205"/>
      <c r="H7" s="205"/>
      <c r="I7" s="205"/>
      <c r="K7" s="356">
        <f>Data!M16</f>
        <v>200</v>
      </c>
      <c r="L7" s="356"/>
      <c r="M7" s="205" t="s">
        <v>105</v>
      </c>
      <c r="O7" s="205"/>
      <c r="P7" s="205"/>
      <c r="Q7" s="205"/>
      <c r="R7" s="180"/>
      <c r="S7" s="180"/>
      <c r="T7" s="162"/>
      <c r="U7" s="162"/>
      <c r="V7" s="162"/>
      <c r="W7" s="163"/>
      <c r="AC7" s="176"/>
      <c r="AD7" s="177"/>
      <c r="AE7" s="176"/>
      <c r="AF7" s="177"/>
      <c r="AG7" s="176"/>
      <c r="AH7" s="177"/>
      <c r="AI7" s="177"/>
      <c r="AJ7" s="176"/>
      <c r="AK7" s="176"/>
      <c r="AL7" s="176"/>
      <c r="AM7" s="179"/>
      <c r="AN7" s="182"/>
      <c r="AO7" s="177"/>
      <c r="AP7" s="177"/>
      <c r="AQ7" s="177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8"/>
      <c r="BC7" s="178"/>
      <c r="BD7" s="177"/>
      <c r="BE7" s="177"/>
      <c r="BF7" s="177"/>
    </row>
    <row r="8" spans="1:58" s="181" customFormat="1" ht="18" customHeight="1">
      <c r="B8" s="163"/>
      <c r="C8" s="204" t="s">
        <v>79</v>
      </c>
      <c r="D8" s="205"/>
      <c r="E8" s="205"/>
      <c r="F8" s="205"/>
      <c r="G8" s="205"/>
      <c r="H8" s="356">
        <f>Data!I17</f>
        <v>95</v>
      </c>
      <c r="I8" s="356"/>
      <c r="M8" s="205"/>
      <c r="N8" s="205"/>
      <c r="O8" s="206"/>
      <c r="P8" s="205"/>
      <c r="Q8" s="205"/>
      <c r="R8" s="180"/>
      <c r="S8" s="349" t="s">
        <v>140</v>
      </c>
      <c r="T8" s="349"/>
      <c r="U8" s="98" t="s">
        <v>73</v>
      </c>
      <c r="V8" s="183"/>
      <c r="W8" s="184"/>
      <c r="AC8" s="176"/>
      <c r="AD8" s="177"/>
      <c r="AE8" s="176"/>
      <c r="AF8" s="177"/>
      <c r="AG8" s="176"/>
      <c r="AH8" s="177"/>
      <c r="AI8" s="177"/>
      <c r="AJ8" s="176"/>
      <c r="AK8" s="176"/>
      <c r="AL8" s="176"/>
      <c r="AM8" s="179"/>
      <c r="AN8" s="182"/>
      <c r="AO8" s="177"/>
      <c r="AP8" s="177"/>
      <c r="AQ8" s="177"/>
      <c r="AR8" s="179"/>
      <c r="AS8" s="179"/>
      <c r="AT8" s="179"/>
      <c r="AU8" s="179"/>
      <c r="AV8" s="179"/>
      <c r="AW8" s="179"/>
      <c r="AX8" s="179"/>
      <c r="AY8" s="179"/>
      <c r="AZ8" s="179"/>
      <c r="BA8" s="179"/>
      <c r="BB8" s="178"/>
      <c r="BC8" s="178"/>
      <c r="BD8" s="177"/>
      <c r="BE8" s="177"/>
      <c r="BF8" s="177"/>
    </row>
    <row r="9" spans="1:58" s="181" customFormat="1" ht="23.1" customHeight="1">
      <c r="B9" s="163"/>
      <c r="C9" s="162"/>
      <c r="D9" s="185"/>
      <c r="E9" s="350" t="s">
        <v>142</v>
      </c>
      <c r="F9" s="351"/>
      <c r="G9" s="351"/>
      <c r="H9" s="352"/>
      <c r="I9" s="350" t="s">
        <v>143</v>
      </c>
      <c r="J9" s="351"/>
      <c r="K9" s="352"/>
      <c r="L9" s="350" t="s">
        <v>144</v>
      </c>
      <c r="M9" s="351"/>
      <c r="N9" s="352"/>
      <c r="O9" s="309" t="s">
        <v>31</v>
      </c>
      <c r="P9" s="310"/>
      <c r="Q9" s="311"/>
      <c r="R9" s="350" t="s">
        <v>145</v>
      </c>
      <c r="S9" s="351"/>
      <c r="T9" s="351"/>
      <c r="U9" s="352"/>
      <c r="V9" s="114"/>
      <c r="W9" s="187"/>
      <c r="AC9" s="177"/>
      <c r="AD9" s="179"/>
      <c r="AE9" s="179"/>
      <c r="AF9" s="179"/>
      <c r="AG9" s="179"/>
      <c r="AH9" s="179"/>
      <c r="AI9" s="177"/>
      <c r="AJ9" s="177"/>
      <c r="AK9" s="179"/>
      <c r="AL9" s="179"/>
      <c r="AM9" s="179"/>
      <c r="AN9" s="178"/>
      <c r="AO9" s="177"/>
      <c r="AP9" s="177"/>
      <c r="AQ9" s="177"/>
      <c r="AR9" s="177"/>
      <c r="AS9" s="177"/>
      <c r="AT9" s="179"/>
      <c r="AU9" s="179"/>
      <c r="AV9" s="179"/>
      <c r="AW9" s="179"/>
      <c r="AX9" s="179"/>
      <c r="AY9" s="179"/>
      <c r="AZ9" s="179"/>
      <c r="BA9" s="177"/>
      <c r="BB9" s="177"/>
      <c r="BC9" s="177"/>
      <c r="BD9" s="179"/>
      <c r="BE9" s="179"/>
      <c r="BF9" s="179"/>
    </row>
    <row r="10" spans="1:58" s="181" customFormat="1" ht="23.1" customHeight="1">
      <c r="B10" s="176"/>
      <c r="C10" s="176"/>
      <c r="D10" s="176"/>
      <c r="E10" s="353"/>
      <c r="F10" s="354"/>
      <c r="G10" s="354"/>
      <c r="H10" s="355"/>
      <c r="I10" s="353"/>
      <c r="J10" s="354"/>
      <c r="K10" s="355"/>
      <c r="L10" s="353"/>
      <c r="M10" s="354"/>
      <c r="N10" s="355"/>
      <c r="O10" s="312"/>
      <c r="P10" s="313"/>
      <c r="Q10" s="314"/>
      <c r="R10" s="353"/>
      <c r="S10" s="354"/>
      <c r="T10" s="354"/>
      <c r="U10" s="355"/>
      <c r="Y10" s="177"/>
      <c r="Z10" s="177"/>
      <c r="AA10" s="177"/>
      <c r="AB10" s="177"/>
      <c r="AC10" s="177"/>
      <c r="AD10" s="178"/>
      <c r="AE10" s="178"/>
      <c r="AF10" s="177"/>
      <c r="AG10" s="177"/>
      <c r="AH10" s="177"/>
      <c r="AI10" s="177"/>
      <c r="AJ10" s="177"/>
      <c r="AK10" s="179"/>
      <c r="AL10" s="179"/>
      <c r="AM10" s="179"/>
      <c r="AN10" s="178"/>
      <c r="AO10" s="177"/>
      <c r="AP10" s="177"/>
      <c r="AQ10" s="177"/>
      <c r="AR10" s="177"/>
      <c r="AS10" s="177"/>
      <c r="AT10" s="179"/>
      <c r="AU10" s="179"/>
      <c r="AV10" s="179"/>
      <c r="AW10" s="179"/>
      <c r="AX10" s="179"/>
      <c r="AY10" s="179"/>
      <c r="AZ10" s="179"/>
      <c r="BA10" s="177"/>
      <c r="BB10" s="177"/>
      <c r="BC10" s="177"/>
      <c r="BD10" s="179"/>
      <c r="BE10" s="179"/>
      <c r="BF10" s="179"/>
    </row>
    <row r="11" spans="1:58" s="181" customFormat="1" ht="23.1" customHeight="1">
      <c r="B11" s="186"/>
      <c r="C11" s="186"/>
      <c r="D11" s="186"/>
      <c r="E11" s="342">
        <f>Data!B20</f>
        <v>50</v>
      </c>
      <c r="F11" s="343"/>
      <c r="G11" s="343"/>
      <c r="H11" s="344"/>
      <c r="I11" s="330">
        <f>Data!T20</f>
        <v>0</v>
      </c>
      <c r="J11" s="331"/>
      <c r="K11" s="332"/>
      <c r="L11" s="327">
        <f>Data!W20</f>
        <v>0</v>
      </c>
      <c r="M11" s="328"/>
      <c r="N11" s="329"/>
      <c r="O11" s="330">
        <f>L11-I11</f>
        <v>0</v>
      </c>
      <c r="P11" s="331"/>
      <c r="Q11" s="332"/>
      <c r="R11" s="324">
        <f>'Uncertainty Budget(-40 to 650)'!U7</f>
        <v>0.29591721815399658</v>
      </c>
      <c r="S11" s="325"/>
      <c r="T11" s="325"/>
      <c r="U11" s="326"/>
    </row>
    <row r="12" spans="1:58" s="173" customFormat="1" ht="23.1" customHeight="1">
      <c r="E12" s="345">
        <f>Data!B24</f>
        <v>100</v>
      </c>
      <c r="F12" s="346"/>
      <c r="G12" s="346"/>
      <c r="H12" s="347"/>
      <c r="I12" s="333">
        <f>Data!T24</f>
        <v>0</v>
      </c>
      <c r="J12" s="334"/>
      <c r="K12" s="335"/>
      <c r="L12" s="321">
        <f>Data!W24</f>
        <v>0</v>
      </c>
      <c r="M12" s="322"/>
      <c r="N12" s="323"/>
      <c r="O12" s="333">
        <f t="shared" ref="O12:O17" si="0">L12-I12</f>
        <v>0</v>
      </c>
      <c r="P12" s="334"/>
      <c r="Q12" s="335"/>
      <c r="R12" s="336">
        <f>'Uncertainty Budget(-40 to 650)'!U8</f>
        <v>0.29591721815399658</v>
      </c>
      <c r="S12" s="337"/>
      <c r="T12" s="337"/>
      <c r="U12" s="338"/>
      <c r="Y12" s="188"/>
    </row>
    <row r="13" spans="1:58" s="190" customFormat="1" ht="23.1" customHeight="1">
      <c r="A13" s="189"/>
      <c r="E13" s="345">
        <f>Data!B28</f>
        <v>200</v>
      </c>
      <c r="F13" s="346"/>
      <c r="G13" s="346"/>
      <c r="H13" s="347"/>
      <c r="I13" s="333">
        <f>Data!T28</f>
        <v>0</v>
      </c>
      <c r="J13" s="334"/>
      <c r="K13" s="335"/>
      <c r="L13" s="321">
        <f>Data!W28</f>
        <v>0</v>
      </c>
      <c r="M13" s="322"/>
      <c r="N13" s="323"/>
      <c r="O13" s="333">
        <f t="shared" si="0"/>
        <v>0</v>
      </c>
      <c r="P13" s="334"/>
      <c r="Q13" s="335"/>
      <c r="R13" s="336">
        <f>'Uncertainty Budget(-40 to 650)'!U9</f>
        <v>0.29591721815399658</v>
      </c>
      <c r="S13" s="337"/>
      <c r="T13" s="337"/>
      <c r="U13" s="338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2"/>
      <c r="AJ13" s="192"/>
      <c r="AK13" s="192"/>
      <c r="AL13" s="192"/>
      <c r="AM13" s="192"/>
      <c r="AN13" s="192"/>
      <c r="AO13" s="193"/>
    </row>
    <row r="14" spans="1:58" s="190" customFormat="1" ht="23.1" customHeight="1">
      <c r="A14" s="189"/>
      <c r="E14" s="345">
        <f>Data!B32</f>
        <v>300</v>
      </c>
      <c r="F14" s="346"/>
      <c r="G14" s="346"/>
      <c r="H14" s="347"/>
      <c r="I14" s="321">
        <f>Data!T32</f>
        <v>0</v>
      </c>
      <c r="J14" s="322"/>
      <c r="K14" s="323"/>
      <c r="L14" s="321">
        <f>Data!W32</f>
        <v>0</v>
      </c>
      <c r="M14" s="322"/>
      <c r="N14" s="323"/>
      <c r="O14" s="321">
        <f t="shared" si="0"/>
        <v>0</v>
      </c>
      <c r="P14" s="322"/>
      <c r="Q14" s="323"/>
      <c r="R14" s="336">
        <f>'Uncertainty Budget(-40 to 650)'!U10</f>
        <v>0.76157731058639089</v>
      </c>
      <c r="S14" s="337"/>
      <c r="T14" s="337"/>
      <c r="U14" s="338"/>
      <c r="Y14" s="191"/>
      <c r="Z14" s="194"/>
      <c r="AA14" s="191"/>
      <c r="AB14" s="191"/>
      <c r="AC14" s="194"/>
      <c r="AD14" s="191"/>
      <c r="AE14" s="191"/>
      <c r="AF14" s="194"/>
      <c r="AG14" s="191"/>
      <c r="AH14" s="191"/>
      <c r="AI14" s="192"/>
      <c r="AJ14" s="192"/>
      <c r="AK14" s="192"/>
      <c r="AL14" s="192"/>
      <c r="AM14" s="192"/>
      <c r="AN14" s="192"/>
      <c r="AO14" s="193"/>
    </row>
    <row r="15" spans="1:58" s="190" customFormat="1" ht="23.1" customHeight="1">
      <c r="A15" s="189"/>
      <c r="E15" s="345">
        <f>Data!B36</f>
        <v>350</v>
      </c>
      <c r="F15" s="346"/>
      <c r="G15" s="346"/>
      <c r="H15" s="347"/>
      <c r="I15" s="321">
        <f>Data!T36</f>
        <v>0</v>
      </c>
      <c r="J15" s="322"/>
      <c r="K15" s="323"/>
      <c r="L15" s="321">
        <f>Data!W36</f>
        <v>0</v>
      </c>
      <c r="M15" s="322"/>
      <c r="N15" s="323"/>
      <c r="O15" s="321">
        <f t="shared" ref="O15" si="1">L15-I15</f>
        <v>0</v>
      </c>
      <c r="P15" s="322"/>
      <c r="Q15" s="323"/>
      <c r="R15" s="336">
        <f>'Uncertainty Budget(-40 to 650)'!U11</f>
        <v>0.76157731058639089</v>
      </c>
      <c r="S15" s="337"/>
      <c r="T15" s="337"/>
      <c r="U15" s="338"/>
      <c r="Y15" s="191"/>
      <c r="Z15" s="194"/>
      <c r="AA15" s="191"/>
      <c r="AB15" s="191"/>
      <c r="AC15" s="194"/>
      <c r="AD15" s="191"/>
      <c r="AE15" s="191"/>
      <c r="AF15" s="194"/>
      <c r="AG15" s="191"/>
      <c r="AH15" s="191"/>
      <c r="AI15" s="192"/>
      <c r="AJ15" s="192"/>
      <c r="AK15" s="192"/>
      <c r="AL15" s="192"/>
      <c r="AM15" s="192"/>
      <c r="AN15" s="192"/>
      <c r="AO15" s="193"/>
    </row>
    <row r="16" spans="1:58" s="190" customFormat="1" ht="23.1" customHeight="1">
      <c r="A16" s="189"/>
      <c r="E16" s="345">
        <f>Data!B40</f>
        <v>400</v>
      </c>
      <c r="F16" s="346"/>
      <c r="G16" s="346"/>
      <c r="H16" s="347"/>
      <c r="I16" s="321">
        <f>Data!T40</f>
        <v>0</v>
      </c>
      <c r="J16" s="322"/>
      <c r="K16" s="323"/>
      <c r="L16" s="321">
        <f>Data!W40</f>
        <v>0</v>
      </c>
      <c r="M16" s="322"/>
      <c r="N16" s="323"/>
      <c r="O16" s="321">
        <f t="shared" ref="O16" si="2">L16-I16</f>
        <v>0</v>
      </c>
      <c r="P16" s="322"/>
      <c r="Q16" s="323"/>
      <c r="R16" s="336">
        <f>'Uncertainty Budget(-40 to 650)'!U11</f>
        <v>0.76157731058639089</v>
      </c>
      <c r="S16" s="337"/>
      <c r="T16" s="337"/>
      <c r="U16" s="338"/>
      <c r="Y16" s="191"/>
      <c r="Z16" s="194"/>
      <c r="AA16" s="191"/>
      <c r="AB16" s="191"/>
      <c r="AC16" s="194"/>
      <c r="AD16" s="191"/>
      <c r="AE16" s="191"/>
      <c r="AF16" s="194"/>
      <c r="AG16" s="191"/>
      <c r="AH16" s="191"/>
      <c r="AI16" s="192"/>
      <c r="AJ16" s="192"/>
      <c r="AK16" s="192"/>
      <c r="AL16" s="192"/>
      <c r="AM16" s="192"/>
      <c r="AN16" s="192"/>
      <c r="AO16" s="193"/>
    </row>
    <row r="17" spans="1:41" s="190" customFormat="1" ht="23.1" customHeight="1">
      <c r="A17" s="189"/>
      <c r="E17" s="315">
        <f>Data!B44</f>
        <v>500</v>
      </c>
      <c r="F17" s="316"/>
      <c r="G17" s="316"/>
      <c r="H17" s="317"/>
      <c r="I17" s="318">
        <f>Data!T44</f>
        <v>0</v>
      </c>
      <c r="J17" s="319"/>
      <c r="K17" s="320"/>
      <c r="L17" s="318">
        <f>Data!W44</f>
        <v>0</v>
      </c>
      <c r="M17" s="319"/>
      <c r="N17" s="320"/>
      <c r="O17" s="318">
        <f t="shared" si="0"/>
        <v>0</v>
      </c>
      <c r="P17" s="319"/>
      <c r="Q17" s="320"/>
      <c r="R17" s="339">
        <f>'Uncertainty Budget(-40 to 650)'!U11</f>
        <v>0.76157731058639089</v>
      </c>
      <c r="S17" s="340"/>
      <c r="T17" s="340"/>
      <c r="U17" s="341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1"/>
      <c r="AJ17" s="191"/>
      <c r="AK17" s="191"/>
      <c r="AL17" s="191"/>
      <c r="AM17" s="191"/>
      <c r="AN17" s="191"/>
      <c r="AO17" s="193"/>
    </row>
    <row r="18" spans="1:41" s="173" customFormat="1" ht="18" customHeight="1">
      <c r="AB18" s="196"/>
      <c r="AC18" s="196"/>
      <c r="AD18" s="196"/>
      <c r="AE18" s="196"/>
    </row>
    <row r="19" spans="1:41" s="173" customFormat="1" ht="21" customHeight="1">
      <c r="A19" s="172"/>
      <c r="C19" s="82" t="s">
        <v>74</v>
      </c>
      <c r="D19" s="201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172"/>
      <c r="W19" s="172"/>
      <c r="X19" s="172"/>
      <c r="AB19" s="196"/>
      <c r="AC19" s="196"/>
      <c r="AD19" s="196"/>
      <c r="AE19" s="196"/>
    </row>
    <row r="20" spans="1:41" s="173" customFormat="1" ht="21" customHeight="1">
      <c r="A20" s="201"/>
      <c r="B20" s="172"/>
      <c r="C20" s="202" t="s">
        <v>75</v>
      </c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172"/>
      <c r="X20" s="172"/>
      <c r="AB20" s="196"/>
      <c r="AC20" s="196"/>
      <c r="AD20" s="196"/>
      <c r="AE20" s="196"/>
    </row>
    <row r="21" spans="1:41" s="173" customFormat="1" ht="21" customHeight="1">
      <c r="A21" s="202" t="s">
        <v>76</v>
      </c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172"/>
      <c r="X21" s="172"/>
      <c r="AB21" s="196"/>
      <c r="AC21" s="196"/>
      <c r="AD21" s="196"/>
      <c r="AE21" s="196"/>
    </row>
    <row r="22" spans="1:41" s="173" customFormat="1" ht="21" customHeight="1">
      <c r="A22" s="308" t="s">
        <v>77</v>
      </c>
      <c r="B22" s="308"/>
      <c r="C22" s="308"/>
      <c r="D22" s="308"/>
      <c r="E22" s="308"/>
      <c r="F22" s="308"/>
      <c r="G22" s="308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308"/>
      <c r="T22" s="308"/>
      <c r="U22" s="308"/>
      <c r="V22" s="308"/>
      <c r="W22" s="308"/>
      <c r="X22" s="308"/>
      <c r="Y22" s="308"/>
    </row>
    <row r="23" spans="1:41" s="173" customFormat="1" ht="16.5" customHeight="1">
      <c r="A23" s="172"/>
      <c r="B23" s="174"/>
      <c r="C23" s="174"/>
      <c r="D23" s="174"/>
      <c r="E23" s="202"/>
      <c r="F23" s="202"/>
      <c r="G23" s="202"/>
      <c r="H23" s="202"/>
      <c r="I23" s="202"/>
      <c r="J23" s="202"/>
      <c r="K23" s="198"/>
      <c r="L23" s="198"/>
      <c r="M23" s="198"/>
      <c r="N23" s="198"/>
      <c r="O23" s="198"/>
      <c r="P23" s="198"/>
      <c r="Q23" s="175"/>
      <c r="R23" s="175"/>
      <c r="S23" s="175"/>
      <c r="T23" s="175"/>
      <c r="U23" s="175"/>
      <c r="V23" s="175"/>
      <c r="W23" s="175"/>
      <c r="X23" s="172"/>
    </row>
    <row r="24" spans="1:41" s="173" customFormat="1" ht="16.5" customHeight="1">
      <c r="A24" s="172"/>
      <c r="B24" s="174"/>
      <c r="C24" s="174"/>
      <c r="D24" s="174"/>
      <c r="E24" s="202"/>
      <c r="F24" s="202"/>
      <c r="G24" s="202"/>
      <c r="H24" s="202"/>
      <c r="I24" s="202"/>
      <c r="J24" s="202"/>
      <c r="K24" s="198"/>
      <c r="L24" s="198"/>
      <c r="M24" s="198"/>
      <c r="N24" s="198"/>
      <c r="O24" s="198"/>
      <c r="P24" s="198"/>
      <c r="Q24" s="175"/>
      <c r="R24" s="175"/>
      <c r="S24" s="175"/>
      <c r="T24" s="175"/>
      <c r="U24" s="175"/>
      <c r="V24" s="175"/>
      <c r="W24" s="175"/>
      <c r="X24" s="172"/>
    </row>
    <row r="25" spans="1:41" s="173" customFormat="1" ht="16.5" customHeight="1">
      <c r="A25" s="172"/>
      <c r="B25" s="174"/>
      <c r="C25" s="174"/>
      <c r="D25" s="174"/>
      <c r="E25" s="202"/>
      <c r="F25" s="202"/>
      <c r="G25" s="202"/>
      <c r="H25" s="202"/>
      <c r="I25" s="202"/>
      <c r="J25" s="202"/>
      <c r="K25" s="198"/>
      <c r="L25" s="198"/>
      <c r="M25" s="198"/>
      <c r="N25" s="198"/>
      <c r="O25" s="198"/>
      <c r="P25" s="198"/>
      <c r="Q25" s="175"/>
      <c r="R25" s="175"/>
      <c r="S25" s="175"/>
      <c r="T25" s="175"/>
      <c r="U25" s="175"/>
      <c r="V25" s="175"/>
      <c r="W25" s="175"/>
      <c r="X25" s="172"/>
    </row>
    <row r="26" spans="1:41" s="173" customFormat="1" ht="18" customHeight="1">
      <c r="A26" s="172"/>
      <c r="B26" s="174"/>
      <c r="C26" s="174"/>
      <c r="D26" s="174"/>
      <c r="E26" s="197"/>
      <c r="F26" s="197"/>
      <c r="G26" s="197"/>
      <c r="H26" s="197"/>
      <c r="I26" s="197"/>
      <c r="J26" s="197"/>
      <c r="K26" s="198"/>
      <c r="L26" s="198"/>
      <c r="M26" s="198"/>
      <c r="N26" s="198"/>
      <c r="O26" s="198"/>
      <c r="P26" s="198"/>
      <c r="Q26" s="175"/>
      <c r="R26" s="175"/>
      <c r="S26" s="175"/>
      <c r="T26" s="175"/>
      <c r="U26" s="175"/>
      <c r="V26" s="175"/>
      <c r="W26" s="175"/>
      <c r="X26" s="172"/>
    </row>
    <row r="27" spans="1:41" s="173" customFormat="1" ht="18" customHeight="1">
      <c r="A27" s="172"/>
      <c r="B27" s="174"/>
      <c r="C27" s="174"/>
      <c r="D27" s="174"/>
      <c r="E27" s="197"/>
      <c r="F27" s="197"/>
      <c r="G27" s="197"/>
      <c r="H27" s="197"/>
      <c r="I27" s="197"/>
      <c r="J27" s="197"/>
      <c r="K27" s="198"/>
      <c r="L27" s="198"/>
      <c r="M27" s="198"/>
      <c r="N27" s="198"/>
      <c r="O27" s="198"/>
      <c r="P27" s="198"/>
      <c r="Q27" s="175"/>
      <c r="R27" s="175"/>
      <c r="S27" s="175"/>
      <c r="T27" s="175"/>
      <c r="U27" s="175"/>
      <c r="V27" s="175"/>
      <c r="W27" s="175"/>
      <c r="X27" s="172"/>
    </row>
    <row r="28" spans="1:41" s="173" customFormat="1" ht="18" customHeight="1">
      <c r="A28" s="172"/>
      <c r="B28" s="174"/>
      <c r="C28" s="174"/>
      <c r="D28" s="174"/>
      <c r="E28" s="197"/>
      <c r="F28" s="197"/>
      <c r="G28" s="197"/>
      <c r="H28" s="197"/>
      <c r="I28" s="197"/>
      <c r="J28" s="197"/>
      <c r="K28" s="198"/>
      <c r="L28" s="198"/>
      <c r="M28" s="198"/>
      <c r="N28" s="198"/>
      <c r="O28" s="198"/>
      <c r="P28" s="198"/>
      <c r="Q28" s="175"/>
      <c r="R28" s="175"/>
      <c r="S28" s="175"/>
      <c r="T28" s="175"/>
      <c r="U28" s="175"/>
      <c r="V28" s="175"/>
      <c r="W28" s="175"/>
      <c r="X28" s="172"/>
    </row>
    <row r="29" spans="1:41" s="173" customFormat="1" ht="18" customHeight="1">
      <c r="A29" s="172"/>
      <c r="B29" s="174"/>
      <c r="C29" s="174"/>
      <c r="D29" s="174"/>
      <c r="E29" s="197"/>
      <c r="F29" s="197"/>
      <c r="G29" s="197"/>
      <c r="H29" s="197"/>
      <c r="I29" s="197"/>
      <c r="J29" s="197"/>
      <c r="K29" s="198"/>
      <c r="L29" s="198"/>
      <c r="M29" s="198"/>
      <c r="N29" s="198"/>
      <c r="O29" s="198"/>
      <c r="P29" s="198"/>
      <c r="Q29" s="175"/>
      <c r="R29" s="175"/>
      <c r="S29" s="175"/>
      <c r="T29" s="175"/>
      <c r="U29" s="175"/>
      <c r="V29" s="175"/>
      <c r="W29" s="175"/>
      <c r="X29" s="172"/>
    </row>
    <row r="30" spans="1:41" s="173" customFormat="1" ht="18" customHeight="1">
      <c r="A30" s="172"/>
      <c r="B30" s="174"/>
      <c r="C30" s="174"/>
      <c r="D30" s="174"/>
      <c r="E30" s="197"/>
      <c r="F30" s="197"/>
      <c r="G30" s="197"/>
      <c r="H30" s="197"/>
      <c r="I30" s="197"/>
      <c r="J30" s="197"/>
      <c r="K30" s="198"/>
      <c r="L30" s="198"/>
      <c r="M30" s="198"/>
      <c r="N30" s="198"/>
      <c r="O30" s="198"/>
      <c r="P30" s="198"/>
      <c r="Q30" s="175"/>
      <c r="R30" s="175"/>
      <c r="S30" s="175"/>
      <c r="T30" s="175"/>
      <c r="U30" s="175"/>
      <c r="V30" s="175"/>
      <c r="W30" s="175"/>
      <c r="X30" s="172"/>
    </row>
    <row r="31" spans="1:41" s="173" customFormat="1" ht="18" customHeight="1">
      <c r="A31" s="172"/>
      <c r="B31" s="174"/>
      <c r="C31" s="174"/>
      <c r="D31" s="174"/>
      <c r="E31" s="197"/>
      <c r="F31" s="197"/>
      <c r="G31" s="197"/>
      <c r="H31" s="197"/>
      <c r="I31" s="197"/>
      <c r="J31" s="197"/>
      <c r="K31" s="198"/>
      <c r="L31" s="198"/>
      <c r="M31" s="198"/>
      <c r="N31" s="198"/>
      <c r="O31" s="198"/>
      <c r="P31" s="198"/>
      <c r="Q31" s="175"/>
      <c r="R31" s="175"/>
      <c r="S31" s="175"/>
      <c r="T31" s="175"/>
      <c r="U31" s="175"/>
      <c r="V31" s="175"/>
      <c r="W31" s="175"/>
      <c r="X31" s="172"/>
    </row>
    <row r="32" spans="1:41" s="173" customFormat="1" ht="16.5" customHeight="1">
      <c r="A32" s="172"/>
      <c r="B32" s="199"/>
      <c r="C32" s="197"/>
      <c r="D32" s="197"/>
      <c r="E32" s="197"/>
      <c r="F32" s="197"/>
      <c r="G32" s="197"/>
      <c r="H32" s="197"/>
      <c r="I32" s="197"/>
      <c r="J32" s="172"/>
      <c r="K32" s="172"/>
      <c r="L32" s="197"/>
      <c r="M32" s="197"/>
      <c r="N32" s="198"/>
      <c r="O32" s="198"/>
      <c r="P32" s="198"/>
      <c r="Q32" s="198"/>
      <c r="R32" s="200"/>
      <c r="S32" s="200"/>
      <c r="T32" s="200"/>
      <c r="U32" s="200"/>
      <c r="V32" s="200"/>
      <c r="W32" s="172"/>
      <c r="X32" s="172"/>
    </row>
    <row r="33" spans="25:26" s="173" customFormat="1" ht="16.5" customHeight="1"/>
    <row r="34" spans="25:26" s="173" customFormat="1" ht="16.5" customHeight="1"/>
    <row r="35" spans="25:26" s="173" customFormat="1" ht="16.5" customHeight="1"/>
    <row r="36" spans="25:26" s="173" customFormat="1" ht="16.5" customHeight="1"/>
    <row r="37" spans="25:26" s="173" customFormat="1" ht="16.5" customHeight="1"/>
    <row r="38" spans="25:26" ht="17.100000000000001" customHeight="1">
      <c r="Y38" s="162"/>
      <c r="Z38" s="162"/>
    </row>
    <row r="39" spans="25:26" ht="17.100000000000001" customHeight="1"/>
    <row r="40" spans="25:26" ht="17.100000000000001" customHeight="1"/>
    <row r="41" spans="25:26" ht="17.100000000000001" customHeight="1"/>
    <row r="42" spans="25:26" ht="17.100000000000001" customHeight="1"/>
    <row r="43" spans="25:26" ht="17.100000000000001" customHeight="1"/>
    <row r="44" spans="25:26" ht="17.100000000000001" customHeight="1"/>
    <row r="45" spans="25:26" ht="17.100000000000001" customHeight="1"/>
    <row r="46" spans="25:26" ht="17.100000000000001" customHeight="1"/>
    <row r="47" spans="25:26" ht="17.100000000000001" customHeight="1"/>
    <row r="48" spans="25:26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</sheetData>
  <mergeCells count="45">
    <mergeCell ref="E16:H16"/>
    <mergeCell ref="I16:K16"/>
    <mergeCell ref="L16:N16"/>
    <mergeCell ref="O16:Q16"/>
    <mergeCell ref="R16:U16"/>
    <mergeCell ref="B3:Y3"/>
    <mergeCell ref="S8:T8"/>
    <mergeCell ref="E9:H10"/>
    <mergeCell ref="I9:K10"/>
    <mergeCell ref="L9:N10"/>
    <mergeCell ref="R9:U10"/>
    <mergeCell ref="K7:L7"/>
    <mergeCell ref="H8:I8"/>
    <mergeCell ref="R13:U13"/>
    <mergeCell ref="R14:U14"/>
    <mergeCell ref="R17:U17"/>
    <mergeCell ref="E11:H11"/>
    <mergeCell ref="E12:H12"/>
    <mergeCell ref="E13:H13"/>
    <mergeCell ref="E14:H14"/>
    <mergeCell ref="I11:K11"/>
    <mergeCell ref="I12:K12"/>
    <mergeCell ref="I13:K13"/>
    <mergeCell ref="I14:K14"/>
    <mergeCell ref="E15:H15"/>
    <mergeCell ref="I15:K15"/>
    <mergeCell ref="L15:N15"/>
    <mergeCell ref="O15:Q15"/>
    <mergeCell ref="R15:U15"/>
    <mergeCell ref="A22:Y22"/>
    <mergeCell ref="O9:Q10"/>
    <mergeCell ref="E17:H17"/>
    <mergeCell ref="I17:K17"/>
    <mergeCell ref="L17:N17"/>
    <mergeCell ref="O14:Q14"/>
    <mergeCell ref="O17:Q17"/>
    <mergeCell ref="R11:U11"/>
    <mergeCell ref="L11:N11"/>
    <mergeCell ref="L12:N12"/>
    <mergeCell ref="L13:N13"/>
    <mergeCell ref="L14:N14"/>
    <mergeCell ref="O11:Q11"/>
    <mergeCell ref="O12:Q12"/>
    <mergeCell ref="O13:Q13"/>
    <mergeCell ref="R12:U12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E115"/>
  <sheetViews>
    <sheetView zoomScaleNormal="100" workbookViewId="0">
      <selection activeCell="T8" sqref="T8"/>
    </sheetView>
  </sheetViews>
  <sheetFormatPr defaultRowHeight="15"/>
  <cols>
    <col min="1" max="1" width="1.140625" style="1" customWidth="1"/>
    <col min="2" max="21" width="8.7109375" style="1" customWidth="1"/>
    <col min="22" max="22" width="1.42578125" style="1" customWidth="1"/>
    <col min="29" max="257" width="9" style="1"/>
    <col min="258" max="258" width="1.140625" style="1" customWidth="1"/>
    <col min="259" max="259" width="7.5703125" style="1" customWidth="1"/>
    <col min="260" max="274" width="7.140625" style="1" customWidth="1"/>
    <col min="275" max="276" width="1.42578125" style="1" customWidth="1"/>
    <col min="277" max="277" width="6.42578125" style="1" customWidth="1"/>
    <col min="278" max="279" width="8.7109375" style="1" bestFit="1" customWidth="1"/>
    <col min="280" max="513" width="9" style="1"/>
    <col min="514" max="514" width="1.140625" style="1" customWidth="1"/>
    <col min="515" max="515" width="7.5703125" style="1" customWidth="1"/>
    <col min="516" max="530" width="7.140625" style="1" customWidth="1"/>
    <col min="531" max="532" width="1.42578125" style="1" customWidth="1"/>
    <col min="533" max="533" width="6.42578125" style="1" customWidth="1"/>
    <col min="534" max="535" width="8.7109375" style="1" bestFit="1" customWidth="1"/>
    <col min="536" max="769" width="9" style="1"/>
    <col min="770" max="770" width="1.140625" style="1" customWidth="1"/>
    <col min="771" max="771" width="7.5703125" style="1" customWidth="1"/>
    <col min="772" max="786" width="7.140625" style="1" customWidth="1"/>
    <col min="787" max="788" width="1.42578125" style="1" customWidth="1"/>
    <col min="789" max="789" width="6.42578125" style="1" customWidth="1"/>
    <col min="790" max="791" width="8.7109375" style="1" bestFit="1" customWidth="1"/>
    <col min="792" max="1025" width="9" style="1"/>
    <col min="1026" max="1026" width="1.140625" style="1" customWidth="1"/>
    <col min="1027" max="1027" width="7.5703125" style="1" customWidth="1"/>
    <col min="1028" max="1042" width="7.140625" style="1" customWidth="1"/>
    <col min="1043" max="1044" width="1.42578125" style="1" customWidth="1"/>
    <col min="1045" max="1045" width="6.42578125" style="1" customWidth="1"/>
    <col min="1046" max="1047" width="8.7109375" style="1" bestFit="1" customWidth="1"/>
    <col min="1048" max="1281" width="9" style="1"/>
    <col min="1282" max="1282" width="1.140625" style="1" customWidth="1"/>
    <col min="1283" max="1283" width="7.5703125" style="1" customWidth="1"/>
    <col min="1284" max="1298" width="7.140625" style="1" customWidth="1"/>
    <col min="1299" max="1300" width="1.42578125" style="1" customWidth="1"/>
    <col min="1301" max="1301" width="6.42578125" style="1" customWidth="1"/>
    <col min="1302" max="1303" width="8.7109375" style="1" bestFit="1" customWidth="1"/>
    <col min="1304" max="1537" width="9" style="1"/>
    <col min="1538" max="1538" width="1.140625" style="1" customWidth="1"/>
    <col min="1539" max="1539" width="7.5703125" style="1" customWidth="1"/>
    <col min="1540" max="1554" width="7.140625" style="1" customWidth="1"/>
    <col min="1555" max="1556" width="1.42578125" style="1" customWidth="1"/>
    <col min="1557" max="1557" width="6.42578125" style="1" customWidth="1"/>
    <col min="1558" max="1559" width="8.7109375" style="1" bestFit="1" customWidth="1"/>
    <col min="1560" max="1793" width="9" style="1"/>
    <col min="1794" max="1794" width="1.140625" style="1" customWidth="1"/>
    <col min="1795" max="1795" width="7.5703125" style="1" customWidth="1"/>
    <col min="1796" max="1810" width="7.140625" style="1" customWidth="1"/>
    <col min="1811" max="1812" width="1.42578125" style="1" customWidth="1"/>
    <col min="1813" max="1813" width="6.42578125" style="1" customWidth="1"/>
    <col min="1814" max="1815" width="8.7109375" style="1" bestFit="1" customWidth="1"/>
    <col min="1816" max="2049" width="9" style="1"/>
    <col min="2050" max="2050" width="1.140625" style="1" customWidth="1"/>
    <col min="2051" max="2051" width="7.5703125" style="1" customWidth="1"/>
    <col min="2052" max="2066" width="7.140625" style="1" customWidth="1"/>
    <col min="2067" max="2068" width="1.42578125" style="1" customWidth="1"/>
    <col min="2069" max="2069" width="6.42578125" style="1" customWidth="1"/>
    <col min="2070" max="2071" width="8.7109375" style="1" bestFit="1" customWidth="1"/>
    <col min="2072" max="2305" width="9" style="1"/>
    <col min="2306" max="2306" width="1.140625" style="1" customWidth="1"/>
    <col min="2307" max="2307" width="7.5703125" style="1" customWidth="1"/>
    <col min="2308" max="2322" width="7.140625" style="1" customWidth="1"/>
    <col min="2323" max="2324" width="1.42578125" style="1" customWidth="1"/>
    <col min="2325" max="2325" width="6.42578125" style="1" customWidth="1"/>
    <col min="2326" max="2327" width="8.7109375" style="1" bestFit="1" customWidth="1"/>
    <col min="2328" max="2561" width="9" style="1"/>
    <col min="2562" max="2562" width="1.140625" style="1" customWidth="1"/>
    <col min="2563" max="2563" width="7.5703125" style="1" customWidth="1"/>
    <col min="2564" max="2578" width="7.140625" style="1" customWidth="1"/>
    <col min="2579" max="2580" width="1.42578125" style="1" customWidth="1"/>
    <col min="2581" max="2581" width="6.42578125" style="1" customWidth="1"/>
    <col min="2582" max="2583" width="8.7109375" style="1" bestFit="1" customWidth="1"/>
    <col min="2584" max="2817" width="9" style="1"/>
    <col min="2818" max="2818" width="1.140625" style="1" customWidth="1"/>
    <col min="2819" max="2819" width="7.5703125" style="1" customWidth="1"/>
    <col min="2820" max="2834" width="7.140625" style="1" customWidth="1"/>
    <col min="2835" max="2836" width="1.42578125" style="1" customWidth="1"/>
    <col min="2837" max="2837" width="6.42578125" style="1" customWidth="1"/>
    <col min="2838" max="2839" width="8.7109375" style="1" bestFit="1" customWidth="1"/>
    <col min="2840" max="3073" width="9" style="1"/>
    <col min="3074" max="3074" width="1.140625" style="1" customWidth="1"/>
    <col min="3075" max="3075" width="7.5703125" style="1" customWidth="1"/>
    <col min="3076" max="3090" width="7.140625" style="1" customWidth="1"/>
    <col min="3091" max="3092" width="1.42578125" style="1" customWidth="1"/>
    <col min="3093" max="3093" width="6.42578125" style="1" customWidth="1"/>
    <col min="3094" max="3095" width="8.7109375" style="1" bestFit="1" customWidth="1"/>
    <col min="3096" max="3329" width="9" style="1"/>
    <col min="3330" max="3330" width="1.140625" style="1" customWidth="1"/>
    <col min="3331" max="3331" width="7.5703125" style="1" customWidth="1"/>
    <col min="3332" max="3346" width="7.140625" style="1" customWidth="1"/>
    <col min="3347" max="3348" width="1.42578125" style="1" customWidth="1"/>
    <col min="3349" max="3349" width="6.42578125" style="1" customWidth="1"/>
    <col min="3350" max="3351" width="8.7109375" style="1" bestFit="1" customWidth="1"/>
    <col min="3352" max="3585" width="9" style="1"/>
    <col min="3586" max="3586" width="1.140625" style="1" customWidth="1"/>
    <col min="3587" max="3587" width="7.5703125" style="1" customWidth="1"/>
    <col min="3588" max="3602" width="7.140625" style="1" customWidth="1"/>
    <col min="3603" max="3604" width="1.42578125" style="1" customWidth="1"/>
    <col min="3605" max="3605" width="6.42578125" style="1" customWidth="1"/>
    <col min="3606" max="3607" width="8.7109375" style="1" bestFit="1" customWidth="1"/>
    <col min="3608" max="3841" width="9" style="1"/>
    <col min="3842" max="3842" width="1.140625" style="1" customWidth="1"/>
    <col min="3843" max="3843" width="7.5703125" style="1" customWidth="1"/>
    <col min="3844" max="3858" width="7.140625" style="1" customWidth="1"/>
    <col min="3859" max="3860" width="1.42578125" style="1" customWidth="1"/>
    <col min="3861" max="3861" width="6.42578125" style="1" customWidth="1"/>
    <col min="3862" max="3863" width="8.7109375" style="1" bestFit="1" customWidth="1"/>
    <col min="3864" max="4097" width="9" style="1"/>
    <col min="4098" max="4098" width="1.140625" style="1" customWidth="1"/>
    <col min="4099" max="4099" width="7.5703125" style="1" customWidth="1"/>
    <col min="4100" max="4114" width="7.140625" style="1" customWidth="1"/>
    <col min="4115" max="4116" width="1.42578125" style="1" customWidth="1"/>
    <col min="4117" max="4117" width="6.42578125" style="1" customWidth="1"/>
    <col min="4118" max="4119" width="8.7109375" style="1" bestFit="1" customWidth="1"/>
    <col min="4120" max="4353" width="9" style="1"/>
    <col min="4354" max="4354" width="1.140625" style="1" customWidth="1"/>
    <col min="4355" max="4355" width="7.5703125" style="1" customWidth="1"/>
    <col min="4356" max="4370" width="7.140625" style="1" customWidth="1"/>
    <col min="4371" max="4372" width="1.42578125" style="1" customWidth="1"/>
    <col min="4373" max="4373" width="6.42578125" style="1" customWidth="1"/>
    <col min="4374" max="4375" width="8.7109375" style="1" bestFit="1" customWidth="1"/>
    <col min="4376" max="4609" width="9" style="1"/>
    <col min="4610" max="4610" width="1.140625" style="1" customWidth="1"/>
    <col min="4611" max="4611" width="7.5703125" style="1" customWidth="1"/>
    <col min="4612" max="4626" width="7.140625" style="1" customWidth="1"/>
    <col min="4627" max="4628" width="1.42578125" style="1" customWidth="1"/>
    <col min="4629" max="4629" width="6.42578125" style="1" customWidth="1"/>
    <col min="4630" max="4631" width="8.7109375" style="1" bestFit="1" customWidth="1"/>
    <col min="4632" max="4865" width="9" style="1"/>
    <col min="4866" max="4866" width="1.140625" style="1" customWidth="1"/>
    <col min="4867" max="4867" width="7.5703125" style="1" customWidth="1"/>
    <col min="4868" max="4882" width="7.140625" style="1" customWidth="1"/>
    <col min="4883" max="4884" width="1.42578125" style="1" customWidth="1"/>
    <col min="4885" max="4885" width="6.42578125" style="1" customWidth="1"/>
    <col min="4886" max="4887" width="8.7109375" style="1" bestFit="1" customWidth="1"/>
    <col min="4888" max="5121" width="9" style="1"/>
    <col min="5122" max="5122" width="1.140625" style="1" customWidth="1"/>
    <col min="5123" max="5123" width="7.5703125" style="1" customWidth="1"/>
    <col min="5124" max="5138" width="7.140625" style="1" customWidth="1"/>
    <col min="5139" max="5140" width="1.42578125" style="1" customWidth="1"/>
    <col min="5141" max="5141" width="6.42578125" style="1" customWidth="1"/>
    <col min="5142" max="5143" width="8.7109375" style="1" bestFit="1" customWidth="1"/>
    <col min="5144" max="5377" width="9" style="1"/>
    <col min="5378" max="5378" width="1.140625" style="1" customWidth="1"/>
    <col min="5379" max="5379" width="7.5703125" style="1" customWidth="1"/>
    <col min="5380" max="5394" width="7.140625" style="1" customWidth="1"/>
    <col min="5395" max="5396" width="1.42578125" style="1" customWidth="1"/>
    <col min="5397" max="5397" width="6.42578125" style="1" customWidth="1"/>
    <col min="5398" max="5399" width="8.7109375" style="1" bestFit="1" customWidth="1"/>
    <col min="5400" max="5633" width="9" style="1"/>
    <col min="5634" max="5634" width="1.140625" style="1" customWidth="1"/>
    <col min="5635" max="5635" width="7.5703125" style="1" customWidth="1"/>
    <col min="5636" max="5650" width="7.140625" style="1" customWidth="1"/>
    <col min="5651" max="5652" width="1.42578125" style="1" customWidth="1"/>
    <col min="5653" max="5653" width="6.42578125" style="1" customWidth="1"/>
    <col min="5654" max="5655" width="8.7109375" style="1" bestFit="1" customWidth="1"/>
    <col min="5656" max="5889" width="9" style="1"/>
    <col min="5890" max="5890" width="1.140625" style="1" customWidth="1"/>
    <col min="5891" max="5891" width="7.5703125" style="1" customWidth="1"/>
    <col min="5892" max="5906" width="7.140625" style="1" customWidth="1"/>
    <col min="5907" max="5908" width="1.42578125" style="1" customWidth="1"/>
    <col min="5909" max="5909" width="6.42578125" style="1" customWidth="1"/>
    <col min="5910" max="5911" width="8.7109375" style="1" bestFit="1" customWidth="1"/>
    <col min="5912" max="6145" width="9" style="1"/>
    <col min="6146" max="6146" width="1.140625" style="1" customWidth="1"/>
    <col min="6147" max="6147" width="7.5703125" style="1" customWidth="1"/>
    <col min="6148" max="6162" width="7.140625" style="1" customWidth="1"/>
    <col min="6163" max="6164" width="1.42578125" style="1" customWidth="1"/>
    <col min="6165" max="6165" width="6.42578125" style="1" customWidth="1"/>
    <col min="6166" max="6167" width="8.7109375" style="1" bestFit="1" customWidth="1"/>
    <col min="6168" max="6401" width="9" style="1"/>
    <col min="6402" max="6402" width="1.140625" style="1" customWidth="1"/>
    <col min="6403" max="6403" width="7.5703125" style="1" customWidth="1"/>
    <col min="6404" max="6418" width="7.140625" style="1" customWidth="1"/>
    <col min="6419" max="6420" width="1.42578125" style="1" customWidth="1"/>
    <col min="6421" max="6421" width="6.42578125" style="1" customWidth="1"/>
    <col min="6422" max="6423" width="8.7109375" style="1" bestFit="1" customWidth="1"/>
    <col min="6424" max="6657" width="9" style="1"/>
    <col min="6658" max="6658" width="1.140625" style="1" customWidth="1"/>
    <col min="6659" max="6659" width="7.5703125" style="1" customWidth="1"/>
    <col min="6660" max="6674" width="7.140625" style="1" customWidth="1"/>
    <col min="6675" max="6676" width="1.42578125" style="1" customWidth="1"/>
    <col min="6677" max="6677" width="6.42578125" style="1" customWidth="1"/>
    <col min="6678" max="6679" width="8.7109375" style="1" bestFit="1" customWidth="1"/>
    <col min="6680" max="6913" width="9" style="1"/>
    <col min="6914" max="6914" width="1.140625" style="1" customWidth="1"/>
    <col min="6915" max="6915" width="7.5703125" style="1" customWidth="1"/>
    <col min="6916" max="6930" width="7.140625" style="1" customWidth="1"/>
    <col min="6931" max="6932" width="1.42578125" style="1" customWidth="1"/>
    <col min="6933" max="6933" width="6.42578125" style="1" customWidth="1"/>
    <col min="6934" max="6935" width="8.7109375" style="1" bestFit="1" customWidth="1"/>
    <col min="6936" max="7169" width="9" style="1"/>
    <col min="7170" max="7170" width="1.140625" style="1" customWidth="1"/>
    <col min="7171" max="7171" width="7.5703125" style="1" customWidth="1"/>
    <col min="7172" max="7186" width="7.140625" style="1" customWidth="1"/>
    <col min="7187" max="7188" width="1.42578125" style="1" customWidth="1"/>
    <col min="7189" max="7189" width="6.42578125" style="1" customWidth="1"/>
    <col min="7190" max="7191" width="8.7109375" style="1" bestFit="1" customWidth="1"/>
    <col min="7192" max="7425" width="9" style="1"/>
    <col min="7426" max="7426" width="1.140625" style="1" customWidth="1"/>
    <col min="7427" max="7427" width="7.5703125" style="1" customWidth="1"/>
    <col min="7428" max="7442" width="7.140625" style="1" customWidth="1"/>
    <col min="7443" max="7444" width="1.42578125" style="1" customWidth="1"/>
    <col min="7445" max="7445" width="6.42578125" style="1" customWidth="1"/>
    <col min="7446" max="7447" width="8.7109375" style="1" bestFit="1" customWidth="1"/>
    <col min="7448" max="7681" width="9" style="1"/>
    <col min="7682" max="7682" width="1.140625" style="1" customWidth="1"/>
    <col min="7683" max="7683" width="7.5703125" style="1" customWidth="1"/>
    <col min="7684" max="7698" width="7.140625" style="1" customWidth="1"/>
    <col min="7699" max="7700" width="1.42578125" style="1" customWidth="1"/>
    <col min="7701" max="7701" width="6.42578125" style="1" customWidth="1"/>
    <col min="7702" max="7703" width="8.7109375" style="1" bestFit="1" customWidth="1"/>
    <col min="7704" max="7937" width="9" style="1"/>
    <col min="7938" max="7938" width="1.140625" style="1" customWidth="1"/>
    <col min="7939" max="7939" width="7.5703125" style="1" customWidth="1"/>
    <col min="7940" max="7954" width="7.140625" style="1" customWidth="1"/>
    <col min="7955" max="7956" width="1.42578125" style="1" customWidth="1"/>
    <col min="7957" max="7957" width="6.42578125" style="1" customWidth="1"/>
    <col min="7958" max="7959" width="8.7109375" style="1" bestFit="1" customWidth="1"/>
    <col min="7960" max="8193" width="9" style="1"/>
    <col min="8194" max="8194" width="1.140625" style="1" customWidth="1"/>
    <col min="8195" max="8195" width="7.5703125" style="1" customWidth="1"/>
    <col min="8196" max="8210" width="7.140625" style="1" customWidth="1"/>
    <col min="8211" max="8212" width="1.42578125" style="1" customWidth="1"/>
    <col min="8213" max="8213" width="6.42578125" style="1" customWidth="1"/>
    <col min="8214" max="8215" width="8.7109375" style="1" bestFit="1" customWidth="1"/>
    <col min="8216" max="8449" width="9" style="1"/>
    <col min="8450" max="8450" width="1.140625" style="1" customWidth="1"/>
    <col min="8451" max="8451" width="7.5703125" style="1" customWidth="1"/>
    <col min="8452" max="8466" width="7.140625" style="1" customWidth="1"/>
    <col min="8467" max="8468" width="1.42578125" style="1" customWidth="1"/>
    <col min="8469" max="8469" width="6.42578125" style="1" customWidth="1"/>
    <col min="8470" max="8471" width="8.7109375" style="1" bestFit="1" customWidth="1"/>
    <col min="8472" max="8705" width="9" style="1"/>
    <col min="8706" max="8706" width="1.140625" style="1" customWidth="1"/>
    <col min="8707" max="8707" width="7.5703125" style="1" customWidth="1"/>
    <col min="8708" max="8722" width="7.140625" style="1" customWidth="1"/>
    <col min="8723" max="8724" width="1.42578125" style="1" customWidth="1"/>
    <col min="8725" max="8725" width="6.42578125" style="1" customWidth="1"/>
    <col min="8726" max="8727" width="8.7109375" style="1" bestFit="1" customWidth="1"/>
    <col min="8728" max="8961" width="9" style="1"/>
    <col min="8962" max="8962" width="1.140625" style="1" customWidth="1"/>
    <col min="8963" max="8963" width="7.5703125" style="1" customWidth="1"/>
    <col min="8964" max="8978" width="7.140625" style="1" customWidth="1"/>
    <col min="8979" max="8980" width="1.42578125" style="1" customWidth="1"/>
    <col min="8981" max="8981" width="6.42578125" style="1" customWidth="1"/>
    <col min="8982" max="8983" width="8.7109375" style="1" bestFit="1" customWidth="1"/>
    <col min="8984" max="9217" width="9" style="1"/>
    <col min="9218" max="9218" width="1.140625" style="1" customWidth="1"/>
    <col min="9219" max="9219" width="7.5703125" style="1" customWidth="1"/>
    <col min="9220" max="9234" width="7.140625" style="1" customWidth="1"/>
    <col min="9235" max="9236" width="1.42578125" style="1" customWidth="1"/>
    <col min="9237" max="9237" width="6.42578125" style="1" customWidth="1"/>
    <col min="9238" max="9239" width="8.7109375" style="1" bestFit="1" customWidth="1"/>
    <col min="9240" max="9473" width="9" style="1"/>
    <col min="9474" max="9474" width="1.140625" style="1" customWidth="1"/>
    <col min="9475" max="9475" width="7.5703125" style="1" customWidth="1"/>
    <col min="9476" max="9490" width="7.140625" style="1" customWidth="1"/>
    <col min="9491" max="9492" width="1.42578125" style="1" customWidth="1"/>
    <col min="9493" max="9493" width="6.42578125" style="1" customWidth="1"/>
    <col min="9494" max="9495" width="8.7109375" style="1" bestFit="1" customWidth="1"/>
    <col min="9496" max="9729" width="9" style="1"/>
    <col min="9730" max="9730" width="1.140625" style="1" customWidth="1"/>
    <col min="9731" max="9731" width="7.5703125" style="1" customWidth="1"/>
    <col min="9732" max="9746" width="7.140625" style="1" customWidth="1"/>
    <col min="9747" max="9748" width="1.42578125" style="1" customWidth="1"/>
    <col min="9749" max="9749" width="6.42578125" style="1" customWidth="1"/>
    <col min="9750" max="9751" width="8.7109375" style="1" bestFit="1" customWidth="1"/>
    <col min="9752" max="9985" width="9" style="1"/>
    <col min="9986" max="9986" width="1.140625" style="1" customWidth="1"/>
    <col min="9987" max="9987" width="7.5703125" style="1" customWidth="1"/>
    <col min="9988" max="10002" width="7.140625" style="1" customWidth="1"/>
    <col min="10003" max="10004" width="1.42578125" style="1" customWidth="1"/>
    <col min="10005" max="10005" width="6.42578125" style="1" customWidth="1"/>
    <col min="10006" max="10007" width="8.7109375" style="1" bestFit="1" customWidth="1"/>
    <col min="10008" max="10241" width="9" style="1"/>
    <col min="10242" max="10242" width="1.140625" style="1" customWidth="1"/>
    <col min="10243" max="10243" width="7.5703125" style="1" customWidth="1"/>
    <col min="10244" max="10258" width="7.140625" style="1" customWidth="1"/>
    <col min="10259" max="10260" width="1.42578125" style="1" customWidth="1"/>
    <col min="10261" max="10261" width="6.42578125" style="1" customWidth="1"/>
    <col min="10262" max="10263" width="8.7109375" style="1" bestFit="1" customWidth="1"/>
    <col min="10264" max="10497" width="9" style="1"/>
    <col min="10498" max="10498" width="1.140625" style="1" customWidth="1"/>
    <col min="10499" max="10499" width="7.5703125" style="1" customWidth="1"/>
    <col min="10500" max="10514" width="7.140625" style="1" customWidth="1"/>
    <col min="10515" max="10516" width="1.42578125" style="1" customWidth="1"/>
    <col min="10517" max="10517" width="6.42578125" style="1" customWidth="1"/>
    <col min="10518" max="10519" width="8.7109375" style="1" bestFit="1" customWidth="1"/>
    <col min="10520" max="10753" width="9" style="1"/>
    <col min="10754" max="10754" width="1.140625" style="1" customWidth="1"/>
    <col min="10755" max="10755" width="7.5703125" style="1" customWidth="1"/>
    <col min="10756" max="10770" width="7.140625" style="1" customWidth="1"/>
    <col min="10771" max="10772" width="1.42578125" style="1" customWidth="1"/>
    <col min="10773" max="10773" width="6.42578125" style="1" customWidth="1"/>
    <col min="10774" max="10775" width="8.7109375" style="1" bestFit="1" customWidth="1"/>
    <col min="10776" max="11009" width="9" style="1"/>
    <col min="11010" max="11010" width="1.140625" style="1" customWidth="1"/>
    <col min="11011" max="11011" width="7.5703125" style="1" customWidth="1"/>
    <col min="11012" max="11026" width="7.140625" style="1" customWidth="1"/>
    <col min="11027" max="11028" width="1.42578125" style="1" customWidth="1"/>
    <col min="11029" max="11029" width="6.42578125" style="1" customWidth="1"/>
    <col min="11030" max="11031" width="8.7109375" style="1" bestFit="1" customWidth="1"/>
    <col min="11032" max="11265" width="9" style="1"/>
    <col min="11266" max="11266" width="1.140625" style="1" customWidth="1"/>
    <col min="11267" max="11267" width="7.5703125" style="1" customWidth="1"/>
    <col min="11268" max="11282" width="7.140625" style="1" customWidth="1"/>
    <col min="11283" max="11284" width="1.42578125" style="1" customWidth="1"/>
    <col min="11285" max="11285" width="6.42578125" style="1" customWidth="1"/>
    <col min="11286" max="11287" width="8.7109375" style="1" bestFit="1" customWidth="1"/>
    <col min="11288" max="11521" width="9" style="1"/>
    <col min="11522" max="11522" width="1.140625" style="1" customWidth="1"/>
    <col min="11523" max="11523" width="7.5703125" style="1" customWidth="1"/>
    <col min="11524" max="11538" width="7.140625" style="1" customWidth="1"/>
    <col min="11539" max="11540" width="1.42578125" style="1" customWidth="1"/>
    <col min="11541" max="11541" width="6.42578125" style="1" customWidth="1"/>
    <col min="11542" max="11543" width="8.7109375" style="1" bestFit="1" customWidth="1"/>
    <col min="11544" max="11777" width="9" style="1"/>
    <col min="11778" max="11778" width="1.140625" style="1" customWidth="1"/>
    <col min="11779" max="11779" width="7.5703125" style="1" customWidth="1"/>
    <col min="11780" max="11794" width="7.140625" style="1" customWidth="1"/>
    <col min="11795" max="11796" width="1.42578125" style="1" customWidth="1"/>
    <col min="11797" max="11797" width="6.42578125" style="1" customWidth="1"/>
    <col min="11798" max="11799" width="8.7109375" style="1" bestFit="1" customWidth="1"/>
    <col min="11800" max="12033" width="9" style="1"/>
    <col min="12034" max="12034" width="1.140625" style="1" customWidth="1"/>
    <col min="12035" max="12035" width="7.5703125" style="1" customWidth="1"/>
    <col min="12036" max="12050" width="7.140625" style="1" customWidth="1"/>
    <col min="12051" max="12052" width="1.42578125" style="1" customWidth="1"/>
    <col min="12053" max="12053" width="6.42578125" style="1" customWidth="1"/>
    <col min="12054" max="12055" width="8.7109375" style="1" bestFit="1" customWidth="1"/>
    <col min="12056" max="12289" width="9" style="1"/>
    <col min="12290" max="12290" width="1.140625" style="1" customWidth="1"/>
    <col min="12291" max="12291" width="7.5703125" style="1" customWidth="1"/>
    <col min="12292" max="12306" width="7.140625" style="1" customWidth="1"/>
    <col min="12307" max="12308" width="1.42578125" style="1" customWidth="1"/>
    <col min="12309" max="12309" width="6.42578125" style="1" customWidth="1"/>
    <col min="12310" max="12311" width="8.7109375" style="1" bestFit="1" customWidth="1"/>
    <col min="12312" max="12545" width="9" style="1"/>
    <col min="12546" max="12546" width="1.140625" style="1" customWidth="1"/>
    <col min="12547" max="12547" width="7.5703125" style="1" customWidth="1"/>
    <col min="12548" max="12562" width="7.140625" style="1" customWidth="1"/>
    <col min="12563" max="12564" width="1.42578125" style="1" customWidth="1"/>
    <col min="12565" max="12565" width="6.42578125" style="1" customWidth="1"/>
    <col min="12566" max="12567" width="8.7109375" style="1" bestFit="1" customWidth="1"/>
    <col min="12568" max="12801" width="9" style="1"/>
    <col min="12802" max="12802" width="1.140625" style="1" customWidth="1"/>
    <col min="12803" max="12803" width="7.5703125" style="1" customWidth="1"/>
    <col min="12804" max="12818" width="7.140625" style="1" customWidth="1"/>
    <col min="12819" max="12820" width="1.42578125" style="1" customWidth="1"/>
    <col min="12821" max="12821" width="6.42578125" style="1" customWidth="1"/>
    <col min="12822" max="12823" width="8.7109375" style="1" bestFit="1" customWidth="1"/>
    <col min="12824" max="13057" width="9" style="1"/>
    <col min="13058" max="13058" width="1.140625" style="1" customWidth="1"/>
    <col min="13059" max="13059" width="7.5703125" style="1" customWidth="1"/>
    <col min="13060" max="13074" width="7.140625" style="1" customWidth="1"/>
    <col min="13075" max="13076" width="1.42578125" style="1" customWidth="1"/>
    <col min="13077" max="13077" width="6.42578125" style="1" customWidth="1"/>
    <col min="13078" max="13079" width="8.7109375" style="1" bestFit="1" customWidth="1"/>
    <col min="13080" max="13313" width="9" style="1"/>
    <col min="13314" max="13314" width="1.140625" style="1" customWidth="1"/>
    <col min="13315" max="13315" width="7.5703125" style="1" customWidth="1"/>
    <col min="13316" max="13330" width="7.140625" style="1" customWidth="1"/>
    <col min="13331" max="13332" width="1.42578125" style="1" customWidth="1"/>
    <col min="13333" max="13333" width="6.42578125" style="1" customWidth="1"/>
    <col min="13334" max="13335" width="8.7109375" style="1" bestFit="1" customWidth="1"/>
    <col min="13336" max="13569" width="9" style="1"/>
    <col min="13570" max="13570" width="1.140625" style="1" customWidth="1"/>
    <col min="13571" max="13571" width="7.5703125" style="1" customWidth="1"/>
    <col min="13572" max="13586" width="7.140625" style="1" customWidth="1"/>
    <col min="13587" max="13588" width="1.42578125" style="1" customWidth="1"/>
    <col min="13589" max="13589" width="6.42578125" style="1" customWidth="1"/>
    <col min="13590" max="13591" width="8.7109375" style="1" bestFit="1" customWidth="1"/>
    <col min="13592" max="13825" width="9" style="1"/>
    <col min="13826" max="13826" width="1.140625" style="1" customWidth="1"/>
    <col min="13827" max="13827" width="7.5703125" style="1" customWidth="1"/>
    <col min="13828" max="13842" width="7.140625" style="1" customWidth="1"/>
    <col min="13843" max="13844" width="1.42578125" style="1" customWidth="1"/>
    <col min="13845" max="13845" width="6.42578125" style="1" customWidth="1"/>
    <col min="13846" max="13847" width="8.7109375" style="1" bestFit="1" customWidth="1"/>
    <col min="13848" max="14081" width="9" style="1"/>
    <col min="14082" max="14082" width="1.140625" style="1" customWidth="1"/>
    <col min="14083" max="14083" width="7.5703125" style="1" customWidth="1"/>
    <col min="14084" max="14098" width="7.140625" style="1" customWidth="1"/>
    <col min="14099" max="14100" width="1.42578125" style="1" customWidth="1"/>
    <col min="14101" max="14101" width="6.42578125" style="1" customWidth="1"/>
    <col min="14102" max="14103" width="8.7109375" style="1" bestFit="1" customWidth="1"/>
    <col min="14104" max="14337" width="9" style="1"/>
    <col min="14338" max="14338" width="1.140625" style="1" customWidth="1"/>
    <col min="14339" max="14339" width="7.5703125" style="1" customWidth="1"/>
    <col min="14340" max="14354" width="7.140625" style="1" customWidth="1"/>
    <col min="14355" max="14356" width="1.42578125" style="1" customWidth="1"/>
    <col min="14357" max="14357" width="6.42578125" style="1" customWidth="1"/>
    <col min="14358" max="14359" width="8.7109375" style="1" bestFit="1" customWidth="1"/>
    <col min="14360" max="14593" width="9" style="1"/>
    <col min="14594" max="14594" width="1.140625" style="1" customWidth="1"/>
    <col min="14595" max="14595" width="7.5703125" style="1" customWidth="1"/>
    <col min="14596" max="14610" width="7.140625" style="1" customWidth="1"/>
    <col min="14611" max="14612" width="1.42578125" style="1" customWidth="1"/>
    <col min="14613" max="14613" width="6.42578125" style="1" customWidth="1"/>
    <col min="14614" max="14615" width="8.7109375" style="1" bestFit="1" customWidth="1"/>
    <col min="14616" max="14849" width="9" style="1"/>
    <col min="14850" max="14850" width="1.140625" style="1" customWidth="1"/>
    <col min="14851" max="14851" width="7.5703125" style="1" customWidth="1"/>
    <col min="14852" max="14866" width="7.140625" style="1" customWidth="1"/>
    <col min="14867" max="14868" width="1.42578125" style="1" customWidth="1"/>
    <col min="14869" max="14869" width="6.42578125" style="1" customWidth="1"/>
    <col min="14870" max="14871" width="8.7109375" style="1" bestFit="1" customWidth="1"/>
    <col min="14872" max="15105" width="9" style="1"/>
    <col min="15106" max="15106" width="1.140625" style="1" customWidth="1"/>
    <col min="15107" max="15107" width="7.5703125" style="1" customWidth="1"/>
    <col min="15108" max="15122" width="7.140625" style="1" customWidth="1"/>
    <col min="15123" max="15124" width="1.42578125" style="1" customWidth="1"/>
    <col min="15125" max="15125" width="6.42578125" style="1" customWidth="1"/>
    <col min="15126" max="15127" width="8.7109375" style="1" bestFit="1" customWidth="1"/>
    <col min="15128" max="15361" width="9" style="1"/>
    <col min="15362" max="15362" width="1.140625" style="1" customWidth="1"/>
    <col min="15363" max="15363" width="7.5703125" style="1" customWidth="1"/>
    <col min="15364" max="15378" width="7.140625" style="1" customWidth="1"/>
    <col min="15379" max="15380" width="1.42578125" style="1" customWidth="1"/>
    <col min="15381" max="15381" width="6.42578125" style="1" customWidth="1"/>
    <col min="15382" max="15383" width="8.7109375" style="1" bestFit="1" customWidth="1"/>
    <col min="15384" max="15617" width="9" style="1"/>
    <col min="15618" max="15618" width="1.140625" style="1" customWidth="1"/>
    <col min="15619" max="15619" width="7.5703125" style="1" customWidth="1"/>
    <col min="15620" max="15634" width="7.140625" style="1" customWidth="1"/>
    <col min="15635" max="15636" width="1.42578125" style="1" customWidth="1"/>
    <col min="15637" max="15637" width="6.42578125" style="1" customWidth="1"/>
    <col min="15638" max="15639" width="8.7109375" style="1" bestFit="1" customWidth="1"/>
    <col min="15640" max="15873" width="9" style="1"/>
    <col min="15874" max="15874" width="1.140625" style="1" customWidth="1"/>
    <col min="15875" max="15875" width="7.5703125" style="1" customWidth="1"/>
    <col min="15876" max="15890" width="7.140625" style="1" customWidth="1"/>
    <col min="15891" max="15892" width="1.42578125" style="1" customWidth="1"/>
    <col min="15893" max="15893" width="6.42578125" style="1" customWidth="1"/>
    <col min="15894" max="15895" width="8.7109375" style="1" bestFit="1" customWidth="1"/>
    <col min="15896" max="16129" width="9" style="1"/>
    <col min="16130" max="16130" width="1.140625" style="1" customWidth="1"/>
    <col min="16131" max="16131" width="7.5703125" style="1" customWidth="1"/>
    <col min="16132" max="16146" width="7.140625" style="1" customWidth="1"/>
    <col min="16147" max="16148" width="1.42578125" style="1" customWidth="1"/>
    <col min="16149" max="16149" width="6.42578125" style="1" customWidth="1"/>
    <col min="16150" max="16151" width="8.7109375" style="1" bestFit="1" customWidth="1"/>
    <col min="16152" max="16384" width="9" style="1"/>
  </cols>
  <sheetData>
    <row r="1" spans="1:31" ht="18" customHeight="1">
      <c r="B1" s="2"/>
      <c r="C1" s="2"/>
      <c r="D1" s="2"/>
    </row>
    <row r="2" spans="1:31" ht="33" customHeight="1">
      <c r="B2" s="357" t="s">
        <v>30</v>
      </c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357"/>
      <c r="U2" s="357"/>
    </row>
    <row r="3" spans="1:31" ht="9.75" customHeight="1">
      <c r="B3" s="5"/>
      <c r="C3" s="5"/>
      <c r="D3" s="5"/>
      <c r="E3" s="6"/>
      <c r="F3" s="6"/>
      <c r="G3" s="7"/>
      <c r="H3" s="7"/>
      <c r="I3" s="7"/>
      <c r="J3" s="7"/>
      <c r="K3" s="7"/>
      <c r="L3" s="7"/>
      <c r="M3" s="7"/>
      <c r="N3" s="7"/>
      <c r="O3" s="3"/>
      <c r="P3" s="8"/>
      <c r="Q3" s="3"/>
      <c r="R3" s="3"/>
      <c r="V3" s="9"/>
    </row>
    <row r="4" spans="1:31" ht="18" customHeight="1">
      <c r="B4" s="358"/>
      <c r="C4" s="358"/>
      <c r="D4" s="358"/>
      <c r="E4" s="3"/>
      <c r="F4" s="3"/>
      <c r="U4" s="3" t="s">
        <v>0</v>
      </c>
    </row>
    <row r="5" spans="1:31" ht="23.1" customHeight="1">
      <c r="B5" s="10" t="s">
        <v>1</v>
      </c>
      <c r="C5" s="359" t="s">
        <v>2</v>
      </c>
      <c r="D5" s="360"/>
      <c r="E5" s="359" t="s">
        <v>3</v>
      </c>
      <c r="F5" s="360"/>
      <c r="G5" s="359" t="s">
        <v>4</v>
      </c>
      <c r="H5" s="360"/>
      <c r="I5" s="359" t="s">
        <v>32</v>
      </c>
      <c r="J5" s="360"/>
      <c r="K5" s="359" t="s">
        <v>33</v>
      </c>
      <c r="L5" s="360"/>
      <c r="M5" s="359" t="s">
        <v>34</v>
      </c>
      <c r="N5" s="360"/>
      <c r="O5" s="359" t="s">
        <v>5</v>
      </c>
      <c r="P5" s="360"/>
      <c r="Q5" s="11" t="s">
        <v>6</v>
      </c>
      <c r="R5" s="12" t="s">
        <v>7</v>
      </c>
      <c r="S5" s="12" t="s">
        <v>8</v>
      </c>
      <c r="T5" s="12" t="s">
        <v>9</v>
      </c>
      <c r="U5" s="13" t="s">
        <v>10</v>
      </c>
      <c r="AC5" s="14"/>
      <c r="AD5" s="14"/>
      <c r="AE5" s="14"/>
    </row>
    <row r="6" spans="1:31" ht="23.1" customHeight="1">
      <c r="B6" s="15" t="s">
        <v>12</v>
      </c>
      <c r="C6" s="16" t="s">
        <v>13</v>
      </c>
      <c r="D6" s="17" t="s">
        <v>7</v>
      </c>
      <c r="E6" s="16" t="s">
        <v>13</v>
      </c>
      <c r="F6" s="17" t="s">
        <v>7</v>
      </c>
      <c r="G6" s="16" t="s">
        <v>13</v>
      </c>
      <c r="H6" s="17" t="s">
        <v>7</v>
      </c>
      <c r="I6" s="16" t="s">
        <v>13</v>
      </c>
      <c r="J6" s="17" t="s">
        <v>7</v>
      </c>
      <c r="K6" s="16" t="s">
        <v>13</v>
      </c>
      <c r="L6" s="17" t="s">
        <v>7</v>
      </c>
      <c r="M6" s="16" t="s">
        <v>13</v>
      </c>
      <c r="N6" s="17" t="s">
        <v>7</v>
      </c>
      <c r="O6" s="16" t="s">
        <v>13</v>
      </c>
      <c r="P6" s="17" t="s">
        <v>7</v>
      </c>
      <c r="Q6" s="16" t="s">
        <v>13</v>
      </c>
      <c r="R6" s="16" t="s">
        <v>13</v>
      </c>
      <c r="S6" s="16" t="s">
        <v>13</v>
      </c>
      <c r="T6" s="18" t="s">
        <v>13</v>
      </c>
      <c r="U6" s="16" t="s">
        <v>13</v>
      </c>
      <c r="V6" s="19"/>
      <c r="AC6" s="14"/>
      <c r="AD6" s="14"/>
      <c r="AE6" s="14"/>
    </row>
    <row r="7" spans="1:31" ht="23.1" customHeight="1">
      <c r="A7" s="14"/>
      <c r="B7" s="29">
        <f>Data!B20</f>
        <v>50</v>
      </c>
      <c r="C7" s="30">
        <f>'Cert of STD'!C8</f>
        <v>0.03</v>
      </c>
      <c r="D7" s="21">
        <f t="shared" ref="D7:D10" si="0">C7/2</f>
        <v>1.4999999999999999E-2</v>
      </c>
      <c r="E7" s="24">
        <f t="shared" ref="E7:E9" si="1">0.001/2</f>
        <v>5.0000000000000001E-4</v>
      </c>
      <c r="F7" s="24">
        <f t="shared" ref="F7:F10" si="2">E7/SQRT(3)</f>
        <v>2.886751345948129E-4</v>
      </c>
      <c r="G7" s="22">
        <f>Data!O9/2</f>
        <v>0.05</v>
      </c>
      <c r="H7" s="21">
        <f t="shared" ref="H7:L11" si="3">(G7/SQRT(3))</f>
        <v>2.8867513459481291E-2</v>
      </c>
      <c r="I7" s="24">
        <v>0.2</v>
      </c>
      <c r="J7" s="21">
        <f t="shared" si="3"/>
        <v>0.11547005383792516</v>
      </c>
      <c r="K7" s="20">
        <v>0.15</v>
      </c>
      <c r="L7" s="21">
        <f t="shared" si="3"/>
        <v>8.6602540378443865E-2</v>
      </c>
      <c r="M7" s="31">
        <f>Data!AC20</f>
        <v>0</v>
      </c>
      <c r="N7" s="24">
        <f t="shared" ref="N7:N11" si="4">M7/1</f>
        <v>0</v>
      </c>
      <c r="O7" s="31">
        <f>Data!AF20</f>
        <v>0</v>
      </c>
      <c r="P7" s="24">
        <f t="shared" ref="P7:P10" si="5">O7/1</f>
        <v>0</v>
      </c>
      <c r="Q7" s="23">
        <f>SQRT(D7^2+F7^2+H7^2+J7^2+L7^2+N7^2+P7^2)</f>
        <v>0.14795860907699829</v>
      </c>
      <c r="R7" s="25">
        <f t="shared" ref="R7:R10" si="6">P7/1</f>
        <v>0</v>
      </c>
      <c r="S7" s="26" t="str">
        <f>IF(AND(N7=0,P7=0),"∞",(Q7^4/(N7^4/3+P7^4/3)))</f>
        <v>∞</v>
      </c>
      <c r="T7" s="20">
        <f>IF(OR(S7="∞",S7&gt;10000000000),2,_xlfn.T.INV.2T(0.0455,S7))</f>
        <v>2</v>
      </c>
      <c r="U7" s="66">
        <f>Q7*T7</f>
        <v>0.29591721815399658</v>
      </c>
      <c r="V7" s="19"/>
      <c r="AC7" s="14"/>
      <c r="AD7" s="14"/>
      <c r="AE7" s="14"/>
    </row>
    <row r="8" spans="1:31" s="14" customFormat="1" ht="23.1" customHeight="1">
      <c r="B8" s="29">
        <f>Data!B24</f>
        <v>100</v>
      </c>
      <c r="C8" s="30">
        <f>'Cert of STD'!C11</f>
        <v>0.03</v>
      </c>
      <c r="D8" s="21">
        <f t="shared" si="0"/>
        <v>1.4999999999999999E-2</v>
      </c>
      <c r="E8" s="24">
        <f t="shared" si="1"/>
        <v>5.0000000000000001E-4</v>
      </c>
      <c r="F8" s="24">
        <f t="shared" si="2"/>
        <v>2.886751345948129E-4</v>
      </c>
      <c r="G8" s="22">
        <f>G7</f>
        <v>0.05</v>
      </c>
      <c r="H8" s="21">
        <f t="shared" si="3"/>
        <v>2.8867513459481291E-2</v>
      </c>
      <c r="I8" s="24">
        <f>I7</f>
        <v>0.2</v>
      </c>
      <c r="J8" s="21">
        <f t="shared" si="3"/>
        <v>0.11547005383792516</v>
      </c>
      <c r="K8" s="20">
        <f>K7</f>
        <v>0.15</v>
      </c>
      <c r="L8" s="21">
        <f t="shared" si="3"/>
        <v>8.6602540378443865E-2</v>
      </c>
      <c r="M8" s="31">
        <f>Data!AC24</f>
        <v>0</v>
      </c>
      <c r="N8" s="24">
        <f t="shared" si="4"/>
        <v>0</v>
      </c>
      <c r="O8" s="31">
        <f>Data!AF24</f>
        <v>0</v>
      </c>
      <c r="P8" s="24">
        <f t="shared" si="5"/>
        <v>0</v>
      </c>
      <c r="Q8" s="23">
        <f t="shared" ref="Q8:Q11" si="7">SQRT(D8^2+F8^2+H8^2+J8^2+L8^2+N8^2+P8^2)</f>
        <v>0.14795860907699829</v>
      </c>
      <c r="R8" s="25">
        <f t="shared" si="6"/>
        <v>0</v>
      </c>
      <c r="S8" s="26" t="str">
        <f t="shared" ref="S8:S11" si="8">IF(AND(N8=0,P8=0),"∞",(Q8^4/(N8^4/3+P8^4/3)))</f>
        <v>∞</v>
      </c>
      <c r="T8" s="20">
        <f t="shared" ref="T8:T11" si="9">IF(OR(S8="∞",S8&gt;10000000000),2,_xlfn.T.INV.2T(0.0455,S8))</f>
        <v>2</v>
      </c>
      <c r="U8" s="66">
        <f t="shared" ref="U8:U11" si="10">Q8*T8</f>
        <v>0.29591721815399658</v>
      </c>
      <c r="V8" s="37"/>
    </row>
    <row r="9" spans="1:31" s="14" customFormat="1" ht="23.1" customHeight="1">
      <c r="B9" s="29">
        <f>Data!B28</f>
        <v>200</v>
      </c>
      <c r="C9" s="30">
        <f>'Cert of STD'!C14</f>
        <v>0.03</v>
      </c>
      <c r="D9" s="21">
        <f t="shared" si="0"/>
        <v>1.4999999999999999E-2</v>
      </c>
      <c r="E9" s="24">
        <f t="shared" si="1"/>
        <v>5.0000000000000001E-4</v>
      </c>
      <c r="F9" s="24">
        <f t="shared" si="2"/>
        <v>2.886751345948129E-4</v>
      </c>
      <c r="G9" s="22">
        <f t="shared" ref="G9:G11" si="11">G8</f>
        <v>0.05</v>
      </c>
      <c r="H9" s="21">
        <f t="shared" si="3"/>
        <v>2.8867513459481291E-2</v>
      </c>
      <c r="I9" s="24">
        <f t="shared" ref="I9:I11" si="12">I8</f>
        <v>0.2</v>
      </c>
      <c r="J9" s="21">
        <f t="shared" si="3"/>
        <v>0.11547005383792516</v>
      </c>
      <c r="K9" s="20">
        <f t="shared" ref="K9:K11" si="13">K8</f>
        <v>0.15</v>
      </c>
      <c r="L9" s="21">
        <f t="shared" si="3"/>
        <v>8.6602540378443865E-2</v>
      </c>
      <c r="M9" s="31">
        <f>Data!AC28</f>
        <v>0</v>
      </c>
      <c r="N9" s="24">
        <f t="shared" si="4"/>
        <v>0</v>
      </c>
      <c r="O9" s="31">
        <f>Data!AF28</f>
        <v>0</v>
      </c>
      <c r="P9" s="24">
        <f t="shared" si="5"/>
        <v>0</v>
      </c>
      <c r="Q9" s="23">
        <f t="shared" si="7"/>
        <v>0.14795860907699829</v>
      </c>
      <c r="R9" s="25">
        <f t="shared" si="6"/>
        <v>0</v>
      </c>
      <c r="S9" s="26" t="str">
        <f t="shared" si="8"/>
        <v>∞</v>
      </c>
      <c r="T9" s="20">
        <f t="shared" si="9"/>
        <v>2</v>
      </c>
      <c r="U9" s="66">
        <f t="shared" si="10"/>
        <v>0.29591721815399658</v>
      </c>
      <c r="V9" s="37"/>
      <c r="AC9" s="1"/>
      <c r="AD9" s="1"/>
      <c r="AE9" s="1"/>
    </row>
    <row r="10" spans="1:31" s="14" customFormat="1" ht="23.1" customHeight="1">
      <c r="B10" s="29">
        <f>Data!B32</f>
        <v>300</v>
      </c>
      <c r="C10" s="30">
        <f>'Cert of STD'!J10</f>
        <v>0.7</v>
      </c>
      <c r="D10" s="21">
        <f t="shared" si="0"/>
        <v>0.35</v>
      </c>
      <c r="E10" s="24">
        <f>0.1/2</f>
        <v>0.05</v>
      </c>
      <c r="F10" s="24">
        <f t="shared" si="2"/>
        <v>2.8867513459481291E-2</v>
      </c>
      <c r="G10" s="22">
        <f t="shared" si="11"/>
        <v>0.05</v>
      </c>
      <c r="H10" s="21">
        <f t="shared" si="3"/>
        <v>2.8867513459481291E-2</v>
      </c>
      <c r="I10" s="24">
        <f t="shared" si="12"/>
        <v>0.2</v>
      </c>
      <c r="J10" s="21">
        <f t="shared" si="3"/>
        <v>0.11547005383792516</v>
      </c>
      <c r="K10" s="20">
        <f t="shared" si="13"/>
        <v>0.15</v>
      </c>
      <c r="L10" s="21">
        <f t="shared" si="3"/>
        <v>8.6602540378443865E-2</v>
      </c>
      <c r="M10" s="31">
        <f>Data!AC32</f>
        <v>0</v>
      </c>
      <c r="N10" s="24">
        <f t="shared" si="4"/>
        <v>0</v>
      </c>
      <c r="O10" s="31">
        <f>Data!AF32</f>
        <v>0</v>
      </c>
      <c r="P10" s="24">
        <f t="shared" si="5"/>
        <v>0</v>
      </c>
      <c r="Q10" s="23">
        <f t="shared" si="7"/>
        <v>0.38078865529319544</v>
      </c>
      <c r="R10" s="25">
        <f t="shared" si="6"/>
        <v>0</v>
      </c>
      <c r="S10" s="26" t="str">
        <f t="shared" si="8"/>
        <v>∞</v>
      </c>
      <c r="T10" s="20">
        <f t="shared" si="9"/>
        <v>2</v>
      </c>
      <c r="U10" s="66">
        <f t="shared" si="10"/>
        <v>0.76157731058639089</v>
      </c>
      <c r="V10" s="37"/>
      <c r="AC10" s="1"/>
      <c r="AD10" s="1"/>
      <c r="AE10" s="1"/>
    </row>
    <row r="11" spans="1:31" s="14" customFormat="1" ht="23.1" customHeight="1">
      <c r="A11" s="1"/>
      <c r="B11" s="29">
        <f>Data!B44</f>
        <v>500</v>
      </c>
      <c r="C11" s="30">
        <f>'Cert of STD'!J10</f>
        <v>0.7</v>
      </c>
      <c r="D11" s="21">
        <f t="shared" ref="D11" si="14">C11/2</f>
        <v>0.35</v>
      </c>
      <c r="E11" s="24">
        <f>0.1/2</f>
        <v>0.05</v>
      </c>
      <c r="F11" s="24">
        <f t="shared" ref="F11" si="15">E11/SQRT(3)</f>
        <v>2.8867513459481291E-2</v>
      </c>
      <c r="G11" s="22">
        <f t="shared" si="11"/>
        <v>0.05</v>
      </c>
      <c r="H11" s="21">
        <f t="shared" ref="H11" si="16">(G11/SQRT(3))</f>
        <v>2.8867513459481291E-2</v>
      </c>
      <c r="I11" s="24">
        <f t="shared" si="12"/>
        <v>0.2</v>
      </c>
      <c r="J11" s="21">
        <f t="shared" si="3"/>
        <v>0.11547005383792516</v>
      </c>
      <c r="K11" s="20">
        <f t="shared" si="13"/>
        <v>0.15</v>
      </c>
      <c r="L11" s="21">
        <f t="shared" si="3"/>
        <v>8.6602540378443865E-2</v>
      </c>
      <c r="M11" s="31">
        <f>Data!AC44</f>
        <v>0</v>
      </c>
      <c r="N11" s="24">
        <f t="shared" si="4"/>
        <v>0</v>
      </c>
      <c r="O11" s="31">
        <f>Data!AF44</f>
        <v>0</v>
      </c>
      <c r="P11" s="24">
        <f t="shared" ref="P11" si="17">O11/1</f>
        <v>0</v>
      </c>
      <c r="Q11" s="23">
        <f t="shared" si="7"/>
        <v>0.38078865529319544</v>
      </c>
      <c r="R11" s="25">
        <f t="shared" ref="R11" si="18">P11/1</f>
        <v>0</v>
      </c>
      <c r="S11" s="26" t="str">
        <f t="shared" si="8"/>
        <v>∞</v>
      </c>
      <c r="T11" s="20">
        <f t="shared" si="9"/>
        <v>2</v>
      </c>
      <c r="U11" s="66">
        <f t="shared" si="10"/>
        <v>0.76157731058639089</v>
      </c>
      <c r="AC11" s="1"/>
      <c r="AD11" s="1"/>
      <c r="AE11" s="1"/>
    </row>
    <row r="12" spans="1:31" s="48" customFormat="1" ht="18" customHeight="1"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</row>
    <row r="13" spans="1:31" s="48" customFormat="1" ht="18" customHeight="1"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</row>
    <row r="14" spans="1:31" s="48" customFormat="1" ht="18" customHeight="1"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</row>
    <row r="15" spans="1:31" s="48" customFormat="1" ht="18" customHeight="1"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</row>
    <row r="16" spans="1:31" s="48" customFormat="1" ht="18" customHeight="1"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</row>
    <row r="17" spans="2:21" s="48" customFormat="1" ht="18" customHeight="1"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</row>
    <row r="18" spans="2:21" s="48" customFormat="1" ht="18" customHeight="1"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</row>
    <row r="19" spans="2:21" s="48" customFormat="1" ht="18" customHeight="1"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</row>
    <row r="20" spans="2:21" s="48" customFormat="1" ht="18" customHeight="1"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</row>
    <row r="21" spans="2:21" s="48" customFormat="1" ht="18" customHeight="1"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</row>
    <row r="22" spans="2:21" s="48" customFormat="1" ht="18" customHeight="1"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</row>
    <row r="23" spans="2:21" s="48" customFormat="1" ht="18" customHeight="1"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</row>
    <row r="24" spans="2:21" s="48" customFormat="1" ht="18" customHeight="1"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</row>
    <row r="25" spans="2:21" s="48" customFormat="1" ht="18" customHeight="1"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</row>
    <row r="26" spans="2:21" s="48" customFormat="1" ht="18" customHeight="1"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</row>
    <row r="27" spans="2:21" s="48" customFormat="1" ht="18" customHeight="1"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</row>
    <row r="28" spans="2:21" s="48" customFormat="1" ht="18" customHeight="1"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</row>
    <row r="29" spans="2:21" s="48" customFormat="1" ht="18" customHeight="1"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</row>
    <row r="30" spans="2:21" s="48" customFormat="1" ht="18" customHeight="1"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</row>
    <row r="31" spans="2:21" s="48" customFormat="1" ht="18" customHeight="1"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</row>
    <row r="32" spans="2:21" s="48" customFormat="1" ht="18" customHeight="1"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</row>
    <row r="33" spans="2:21" s="48" customFormat="1" ht="18" customHeight="1"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</row>
    <row r="34" spans="2:21" s="48" customFormat="1" ht="18" customHeight="1"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</row>
    <row r="35" spans="2:21" s="48" customFormat="1" ht="18" customHeight="1"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</row>
    <row r="36" spans="2:21" s="48" customFormat="1" ht="18" customHeight="1"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</row>
    <row r="37" spans="2:21" s="48" customFormat="1" ht="18" customHeight="1"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</row>
    <row r="38" spans="2:21" s="48" customFormat="1" ht="18" customHeight="1"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</row>
    <row r="39" spans="2:21" s="48" customFormat="1" ht="18" customHeight="1"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</row>
    <row r="40" spans="2:21" s="48" customFormat="1" ht="12"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</row>
    <row r="41" spans="2:21" s="48" customFormat="1" ht="12"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</row>
    <row r="42" spans="2:21" s="48" customFormat="1" ht="12"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</row>
    <row r="43" spans="2:21" s="48" customFormat="1" ht="12"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</row>
    <row r="44" spans="2:21" s="48" customFormat="1" ht="12"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</row>
    <row r="45" spans="2:21" s="48" customFormat="1" ht="12"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</row>
    <row r="46" spans="2:21" s="48" customFormat="1" ht="12"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</row>
    <row r="47" spans="2:21" s="48" customFormat="1" ht="12"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</row>
    <row r="48" spans="2:21" s="48" customFormat="1" ht="12"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</row>
    <row r="49" spans="2:21" s="48" customFormat="1" ht="12"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</row>
    <row r="50" spans="2:21" s="48" customFormat="1" ht="12"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</row>
    <row r="51" spans="2:21" s="48" customFormat="1" ht="12"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</row>
    <row r="52" spans="2:21" s="48" customFormat="1" ht="12"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</row>
    <row r="53" spans="2:21" s="48" customFormat="1" ht="12"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</row>
    <row r="54" spans="2:21" s="48" customFormat="1" ht="12"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</row>
    <row r="55" spans="2:21" s="48" customFormat="1" ht="12"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</row>
    <row r="56" spans="2:21" s="48" customFormat="1" ht="12"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</row>
    <row r="57" spans="2:21" s="48" customFormat="1" ht="12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</row>
    <row r="58" spans="2:21" s="48" customFormat="1" ht="12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</row>
    <row r="59" spans="2:21" s="48" customFormat="1" ht="12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</row>
    <row r="60" spans="2:21" s="48" customFormat="1" ht="1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</row>
    <row r="61" spans="2:21" s="48" customFormat="1" ht="12"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</row>
    <row r="62" spans="2:21" s="48" customFormat="1" ht="12"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</row>
    <row r="63" spans="2:21" s="48" customFormat="1" ht="12"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</row>
    <row r="64" spans="2:21" s="48" customFormat="1" ht="12"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</row>
    <row r="65" spans="2:21" s="48" customFormat="1" ht="12"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</row>
    <row r="66" spans="2:21" s="48" customFormat="1" ht="12"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</row>
    <row r="67" spans="2:21" s="48" customFormat="1" ht="12"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</row>
    <row r="68" spans="2:21" s="48" customFormat="1" ht="12"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</row>
    <row r="69" spans="2:21" s="48" customFormat="1" ht="12"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</row>
    <row r="70" spans="2:21" s="48" customFormat="1" ht="12"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</row>
    <row r="71" spans="2:21" s="48" customFormat="1" ht="12"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</row>
    <row r="72" spans="2:21" s="48" customFormat="1" ht="12"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</row>
    <row r="73" spans="2:21" s="48" customFormat="1" ht="12">
      <c r="B73" s="49"/>
      <c r="C73" s="50"/>
      <c r="D73" s="51"/>
      <c r="E73" s="53"/>
      <c r="F73" s="53"/>
      <c r="G73" s="53"/>
      <c r="H73" s="54"/>
      <c r="I73" s="54"/>
      <c r="J73" s="54"/>
      <c r="K73" s="54"/>
      <c r="L73" s="54"/>
      <c r="M73" s="54"/>
      <c r="N73" s="54"/>
      <c r="O73" s="53"/>
      <c r="P73" s="49"/>
      <c r="Q73" s="50"/>
      <c r="R73" s="51"/>
      <c r="S73" s="55"/>
      <c r="T73" s="56"/>
      <c r="U73" s="57"/>
    </row>
    <row r="74" spans="2:21" s="48" customFormat="1" ht="12">
      <c r="B74" s="49"/>
      <c r="C74" s="50"/>
      <c r="D74" s="51"/>
      <c r="E74" s="53"/>
      <c r="F74" s="53"/>
      <c r="G74" s="53"/>
      <c r="H74" s="54"/>
      <c r="I74" s="54"/>
      <c r="J74" s="54"/>
      <c r="K74" s="54"/>
      <c r="L74" s="54"/>
      <c r="M74" s="54"/>
      <c r="N74" s="54"/>
      <c r="O74" s="53"/>
      <c r="P74" s="49"/>
      <c r="Q74" s="50"/>
      <c r="R74" s="51"/>
      <c r="S74" s="55"/>
      <c r="T74" s="56"/>
      <c r="U74" s="57"/>
    </row>
    <row r="75" spans="2:21" s="48" customFormat="1" ht="12">
      <c r="B75" s="49"/>
      <c r="C75" s="50"/>
      <c r="D75" s="51"/>
      <c r="E75" s="53"/>
      <c r="F75" s="53"/>
      <c r="G75" s="53"/>
      <c r="H75" s="54"/>
      <c r="I75" s="54"/>
      <c r="J75" s="54"/>
      <c r="K75" s="54"/>
      <c r="L75" s="54"/>
      <c r="M75" s="54"/>
      <c r="N75" s="54"/>
      <c r="O75" s="53"/>
      <c r="P75" s="49"/>
      <c r="Q75" s="50"/>
      <c r="R75" s="51"/>
      <c r="S75" s="55"/>
      <c r="T75" s="56"/>
      <c r="U75" s="57"/>
    </row>
    <row r="76" spans="2:21" s="48" customFormat="1" ht="12">
      <c r="B76" s="49"/>
      <c r="C76" s="50"/>
      <c r="D76" s="51"/>
      <c r="E76" s="53"/>
      <c r="F76" s="53"/>
      <c r="G76" s="53"/>
      <c r="H76" s="54"/>
      <c r="I76" s="54"/>
      <c r="J76" s="54"/>
      <c r="K76" s="54"/>
      <c r="L76" s="54"/>
      <c r="M76" s="54"/>
      <c r="N76" s="54"/>
      <c r="O76" s="53"/>
      <c r="P76" s="49"/>
      <c r="Q76" s="50"/>
      <c r="R76" s="51"/>
      <c r="S76" s="55"/>
      <c r="T76" s="56"/>
      <c r="U76" s="57"/>
    </row>
    <row r="77" spans="2:21" s="48" customFormat="1" ht="12">
      <c r="B77" s="49"/>
      <c r="C77" s="50"/>
      <c r="D77" s="51"/>
      <c r="E77" s="53"/>
      <c r="F77" s="53"/>
      <c r="G77" s="53"/>
      <c r="H77" s="54"/>
      <c r="I77" s="54"/>
      <c r="J77" s="54"/>
      <c r="K77" s="54"/>
      <c r="L77" s="54"/>
      <c r="M77" s="54"/>
      <c r="N77" s="54"/>
      <c r="O77" s="53"/>
      <c r="P77" s="49"/>
      <c r="Q77" s="50"/>
      <c r="R77" s="51"/>
      <c r="S77" s="55"/>
      <c r="T77" s="56"/>
      <c r="U77" s="57"/>
    </row>
    <row r="78" spans="2:21" s="48" customFormat="1" ht="12">
      <c r="B78" s="49"/>
      <c r="C78" s="50"/>
      <c r="D78" s="51"/>
      <c r="E78" s="53"/>
      <c r="F78" s="53"/>
      <c r="G78" s="53"/>
      <c r="H78" s="54"/>
      <c r="I78" s="54"/>
      <c r="J78" s="54"/>
      <c r="K78" s="54"/>
      <c r="L78" s="54"/>
      <c r="M78" s="54"/>
      <c r="N78" s="54"/>
      <c r="O78" s="53"/>
      <c r="P78" s="49"/>
      <c r="Q78" s="50"/>
      <c r="R78" s="51"/>
      <c r="S78" s="55"/>
      <c r="T78" s="56"/>
      <c r="U78" s="57"/>
    </row>
    <row r="79" spans="2:21" s="48" customFormat="1" ht="12">
      <c r="B79" s="49"/>
      <c r="C79" s="50"/>
      <c r="D79" s="51"/>
      <c r="E79" s="53"/>
      <c r="F79" s="53"/>
      <c r="G79" s="53"/>
      <c r="H79" s="54"/>
      <c r="I79" s="54"/>
      <c r="J79" s="54"/>
      <c r="K79" s="54"/>
      <c r="L79" s="54"/>
      <c r="M79" s="54"/>
      <c r="N79" s="54"/>
      <c r="O79" s="53"/>
      <c r="P79" s="49"/>
      <c r="Q79" s="50"/>
      <c r="R79" s="51"/>
      <c r="S79" s="55"/>
      <c r="T79" s="56"/>
      <c r="U79" s="57"/>
    </row>
    <row r="80" spans="2:21" s="48" customFormat="1" ht="12">
      <c r="B80" s="49"/>
      <c r="C80" s="50"/>
      <c r="D80" s="51"/>
      <c r="E80" s="53"/>
      <c r="F80" s="53"/>
      <c r="G80" s="53"/>
      <c r="H80" s="54"/>
      <c r="I80" s="54"/>
      <c r="J80" s="54"/>
      <c r="K80" s="54"/>
      <c r="L80" s="54"/>
      <c r="M80" s="54"/>
      <c r="N80" s="54"/>
      <c r="O80" s="53"/>
      <c r="P80" s="49"/>
      <c r="Q80" s="50"/>
      <c r="R80" s="51"/>
      <c r="S80" s="55"/>
      <c r="T80" s="56"/>
      <c r="U80" s="57"/>
    </row>
    <row r="81" spans="2:21" s="48" customFormat="1" ht="12">
      <c r="B81" s="49"/>
      <c r="C81" s="50"/>
      <c r="D81" s="51"/>
      <c r="E81" s="53"/>
      <c r="F81" s="53"/>
      <c r="G81" s="53"/>
      <c r="H81" s="54"/>
      <c r="I81" s="54"/>
      <c r="J81" s="54"/>
      <c r="K81" s="54"/>
      <c r="L81" s="54"/>
      <c r="M81" s="54"/>
      <c r="N81" s="54"/>
      <c r="O81" s="53"/>
      <c r="P81" s="49"/>
      <c r="Q81" s="50"/>
      <c r="R81" s="51"/>
      <c r="S81" s="55"/>
      <c r="T81" s="56"/>
      <c r="U81" s="57"/>
    </row>
    <row r="82" spans="2:21" s="48" customFormat="1" ht="12">
      <c r="B82" s="49"/>
      <c r="C82" s="50"/>
      <c r="D82" s="51"/>
      <c r="E82" s="53"/>
      <c r="F82" s="53"/>
      <c r="G82" s="53"/>
      <c r="H82" s="54"/>
      <c r="I82" s="54"/>
      <c r="J82" s="54"/>
      <c r="K82" s="54"/>
      <c r="L82" s="54"/>
      <c r="M82" s="54"/>
      <c r="N82" s="54"/>
      <c r="O82" s="53"/>
      <c r="P82" s="49"/>
      <c r="Q82" s="50"/>
      <c r="R82" s="51"/>
      <c r="S82" s="55"/>
      <c r="T82" s="56"/>
      <c r="U82" s="57"/>
    </row>
    <row r="83" spans="2:21" s="48" customFormat="1" ht="12">
      <c r="B83" s="49"/>
      <c r="C83" s="50"/>
      <c r="D83" s="51"/>
      <c r="E83" s="53"/>
      <c r="F83" s="53"/>
      <c r="G83" s="53"/>
      <c r="H83" s="54"/>
      <c r="I83" s="54"/>
      <c r="J83" s="54"/>
      <c r="K83" s="54"/>
      <c r="L83" s="54"/>
      <c r="M83" s="54"/>
      <c r="N83" s="54"/>
      <c r="O83" s="53"/>
      <c r="P83" s="49"/>
      <c r="Q83" s="50"/>
      <c r="R83" s="51"/>
      <c r="S83" s="55"/>
      <c r="T83" s="56"/>
      <c r="U83" s="57"/>
    </row>
    <row r="84" spans="2:21" s="48" customFormat="1" ht="12">
      <c r="B84" s="49"/>
      <c r="C84" s="50"/>
      <c r="D84" s="51"/>
      <c r="E84" s="53"/>
      <c r="F84" s="53"/>
      <c r="G84" s="53"/>
      <c r="H84" s="54"/>
      <c r="I84" s="54"/>
      <c r="J84" s="54"/>
      <c r="K84" s="54"/>
      <c r="L84" s="54"/>
      <c r="M84" s="54"/>
      <c r="N84" s="54"/>
      <c r="O84" s="53"/>
      <c r="P84" s="49"/>
      <c r="Q84" s="50"/>
      <c r="R84" s="51"/>
      <c r="S84" s="55"/>
      <c r="T84" s="56"/>
      <c r="U84" s="57"/>
    </row>
    <row r="85" spans="2:21" s="48" customFormat="1" ht="12">
      <c r="B85" s="49"/>
      <c r="C85" s="50"/>
      <c r="D85" s="51"/>
      <c r="E85" s="53"/>
      <c r="F85" s="53"/>
      <c r="G85" s="53"/>
      <c r="H85" s="54"/>
      <c r="I85" s="54"/>
      <c r="J85" s="54"/>
      <c r="K85" s="54"/>
      <c r="L85" s="54"/>
      <c r="M85" s="54"/>
      <c r="N85" s="54"/>
      <c r="O85" s="53"/>
      <c r="P85" s="49"/>
      <c r="Q85" s="50"/>
      <c r="R85" s="51"/>
      <c r="S85" s="55"/>
      <c r="T85" s="56"/>
      <c r="U85" s="57"/>
    </row>
    <row r="86" spans="2:21" s="48" customFormat="1" ht="12">
      <c r="B86" s="49"/>
      <c r="C86" s="50"/>
      <c r="D86" s="51"/>
      <c r="E86" s="53"/>
      <c r="F86" s="53"/>
      <c r="G86" s="53"/>
      <c r="H86" s="54"/>
      <c r="I86" s="54"/>
      <c r="J86" s="54"/>
      <c r="K86" s="54"/>
      <c r="L86" s="54"/>
      <c r="M86" s="54"/>
      <c r="N86" s="54"/>
      <c r="O86" s="53"/>
      <c r="P86" s="49"/>
      <c r="Q86" s="50"/>
      <c r="R86" s="51"/>
      <c r="S86" s="55"/>
      <c r="T86" s="56"/>
      <c r="U86" s="57"/>
    </row>
    <row r="87" spans="2:21" s="48" customFormat="1" ht="12">
      <c r="B87" s="49"/>
      <c r="C87" s="50"/>
      <c r="D87" s="51"/>
      <c r="E87" s="53"/>
      <c r="F87" s="53"/>
      <c r="G87" s="53"/>
      <c r="H87" s="54"/>
      <c r="I87" s="54"/>
      <c r="J87" s="54"/>
      <c r="K87" s="54"/>
      <c r="L87" s="54"/>
      <c r="M87" s="54"/>
      <c r="N87" s="54"/>
      <c r="O87" s="53"/>
      <c r="P87" s="49"/>
      <c r="Q87" s="50"/>
      <c r="R87" s="51"/>
      <c r="S87" s="55"/>
      <c r="T87" s="56"/>
      <c r="U87" s="57"/>
    </row>
    <row r="88" spans="2:21" s="48" customFormat="1" ht="12">
      <c r="B88" s="49"/>
      <c r="C88" s="50"/>
      <c r="D88" s="51"/>
      <c r="E88" s="53"/>
      <c r="F88" s="53"/>
      <c r="G88" s="53"/>
      <c r="H88" s="54"/>
      <c r="I88" s="54"/>
      <c r="J88" s="54"/>
      <c r="K88" s="54"/>
      <c r="L88" s="54"/>
      <c r="M88" s="54"/>
      <c r="N88" s="54"/>
      <c r="O88" s="53"/>
      <c r="P88" s="49"/>
      <c r="Q88" s="50"/>
      <c r="R88" s="51"/>
      <c r="S88" s="55"/>
      <c r="T88" s="56"/>
      <c r="U88" s="57"/>
    </row>
    <row r="89" spans="2:21" s="48" customFormat="1" ht="12">
      <c r="B89" s="58"/>
      <c r="C89" s="58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3"/>
      <c r="P89" s="58"/>
      <c r="Q89" s="59"/>
      <c r="R89" s="59"/>
      <c r="S89" s="55"/>
      <c r="T89" s="56"/>
      <c r="U89" s="57"/>
    </row>
    <row r="90" spans="2:21" s="48" customFormat="1" ht="12">
      <c r="B90" s="49"/>
      <c r="C90" s="50"/>
      <c r="D90" s="54"/>
      <c r="E90" s="52"/>
      <c r="F90" s="52"/>
      <c r="G90" s="52"/>
      <c r="H90" s="54"/>
      <c r="I90" s="54"/>
      <c r="J90" s="54"/>
      <c r="K90" s="54"/>
      <c r="L90" s="54"/>
      <c r="M90" s="54"/>
      <c r="N90" s="54"/>
      <c r="O90" s="53"/>
      <c r="P90" s="49"/>
      <c r="Q90" s="52"/>
      <c r="R90" s="54"/>
      <c r="S90" s="55"/>
      <c r="T90" s="56"/>
      <c r="U90" s="57"/>
    </row>
    <row r="91" spans="2:21" s="48" customFormat="1" ht="12">
      <c r="B91" s="58"/>
      <c r="C91" s="58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3"/>
      <c r="P91" s="58"/>
      <c r="Q91" s="59"/>
      <c r="R91" s="59"/>
      <c r="S91" s="55"/>
      <c r="T91" s="56"/>
      <c r="U91" s="57"/>
    </row>
    <row r="92" spans="2:21" s="48" customFormat="1" ht="12">
      <c r="B92" s="49"/>
      <c r="C92" s="50"/>
      <c r="D92" s="54"/>
      <c r="E92" s="53"/>
      <c r="F92" s="53"/>
      <c r="G92" s="53"/>
      <c r="H92" s="54"/>
      <c r="I92" s="54"/>
      <c r="J92" s="54"/>
      <c r="K92" s="54"/>
      <c r="L92" s="54"/>
      <c r="M92" s="54"/>
      <c r="N92" s="54"/>
      <c r="O92" s="53"/>
      <c r="P92" s="49"/>
      <c r="Q92" s="50"/>
      <c r="R92" s="51"/>
      <c r="S92" s="55"/>
      <c r="T92" s="56"/>
      <c r="U92" s="57"/>
    </row>
    <row r="93" spans="2:21" s="48" customFormat="1" ht="12">
      <c r="B93" s="49"/>
      <c r="C93" s="50"/>
      <c r="D93" s="51"/>
      <c r="E93" s="53"/>
      <c r="F93" s="53"/>
      <c r="G93" s="53"/>
      <c r="H93" s="54"/>
      <c r="I93" s="54"/>
      <c r="J93" s="54"/>
      <c r="K93" s="54"/>
      <c r="L93" s="54"/>
      <c r="M93" s="54"/>
      <c r="N93" s="54"/>
      <c r="O93" s="53"/>
      <c r="P93" s="49"/>
      <c r="Q93" s="50"/>
      <c r="R93" s="51"/>
      <c r="S93" s="55"/>
      <c r="T93" s="56"/>
      <c r="U93" s="57"/>
    </row>
    <row r="94" spans="2:21" s="48" customFormat="1" ht="12">
      <c r="B94" s="49"/>
      <c r="C94" s="50"/>
      <c r="D94" s="60"/>
      <c r="E94" s="50"/>
      <c r="F94" s="50"/>
      <c r="G94" s="53"/>
      <c r="H94" s="54"/>
      <c r="I94" s="54"/>
      <c r="J94" s="54"/>
      <c r="K94" s="54"/>
      <c r="L94" s="54"/>
      <c r="M94" s="54"/>
      <c r="N94" s="54"/>
      <c r="O94" s="53"/>
      <c r="P94" s="49"/>
      <c r="Q94" s="50"/>
      <c r="R94" s="60"/>
      <c r="S94" s="55"/>
      <c r="T94" s="56"/>
      <c r="U94" s="57"/>
    </row>
    <row r="95" spans="2:21" s="48" customFormat="1" ht="12">
      <c r="B95" s="49"/>
      <c r="C95" s="50"/>
      <c r="D95" s="60"/>
      <c r="E95" s="50"/>
      <c r="F95" s="50"/>
      <c r="G95" s="53"/>
      <c r="H95" s="54"/>
      <c r="I95" s="54"/>
      <c r="J95" s="54"/>
      <c r="K95" s="54"/>
      <c r="L95" s="54"/>
      <c r="M95" s="54"/>
      <c r="N95" s="54"/>
      <c r="O95" s="53"/>
      <c r="P95" s="49"/>
      <c r="Q95" s="50"/>
      <c r="R95" s="60"/>
      <c r="S95" s="55"/>
      <c r="T95" s="56"/>
      <c r="U95" s="57"/>
    </row>
    <row r="96" spans="2:21" s="48" customFormat="1" ht="12">
      <c r="B96" s="49"/>
      <c r="C96" s="50"/>
      <c r="D96" s="60"/>
      <c r="E96" s="50"/>
      <c r="F96" s="50"/>
      <c r="G96" s="53"/>
      <c r="H96" s="54"/>
      <c r="I96" s="54"/>
      <c r="J96" s="54"/>
      <c r="K96" s="54"/>
      <c r="L96" s="54"/>
      <c r="M96" s="54"/>
      <c r="N96" s="54"/>
      <c r="O96" s="53"/>
      <c r="P96" s="49"/>
      <c r="Q96" s="50"/>
      <c r="R96" s="60"/>
      <c r="S96" s="55"/>
      <c r="T96" s="56"/>
      <c r="U96" s="57"/>
    </row>
    <row r="97" spans="2:21" s="48" customFormat="1" ht="12">
      <c r="B97" s="49"/>
      <c r="C97" s="50"/>
      <c r="D97" s="60"/>
      <c r="E97" s="50"/>
      <c r="F97" s="50"/>
      <c r="G97" s="53"/>
      <c r="H97" s="54"/>
      <c r="I97" s="54"/>
      <c r="J97" s="54"/>
      <c r="K97" s="54"/>
      <c r="L97" s="54"/>
      <c r="M97" s="54"/>
      <c r="N97" s="54"/>
      <c r="O97" s="53"/>
      <c r="P97" s="49"/>
      <c r="Q97" s="50"/>
      <c r="R97" s="60"/>
      <c r="S97" s="55"/>
      <c r="T97" s="56"/>
      <c r="U97" s="57"/>
    </row>
    <row r="98" spans="2:21" s="48" customFormat="1" ht="12">
      <c r="B98" s="49"/>
      <c r="C98" s="50"/>
      <c r="D98" s="60"/>
      <c r="E98" s="50"/>
      <c r="F98" s="50"/>
      <c r="G98" s="53"/>
      <c r="H98" s="54"/>
      <c r="I98" s="54"/>
      <c r="J98" s="54"/>
      <c r="K98" s="54"/>
      <c r="L98" s="54"/>
      <c r="M98" s="54"/>
      <c r="N98" s="54"/>
      <c r="O98" s="53"/>
      <c r="P98" s="49"/>
      <c r="Q98" s="50"/>
      <c r="R98" s="60"/>
      <c r="S98" s="55"/>
      <c r="T98" s="56"/>
      <c r="U98" s="57"/>
    </row>
    <row r="99" spans="2:21" s="48" customFormat="1" ht="12">
      <c r="B99" s="49"/>
      <c r="C99" s="50"/>
      <c r="D99" s="60"/>
      <c r="E99" s="50"/>
      <c r="F99" s="50"/>
      <c r="G99" s="53"/>
      <c r="H99" s="54"/>
      <c r="I99" s="54"/>
      <c r="J99" s="54"/>
      <c r="K99" s="54"/>
      <c r="L99" s="54"/>
      <c r="M99" s="54"/>
      <c r="N99" s="54"/>
      <c r="O99" s="53"/>
      <c r="P99" s="49"/>
      <c r="Q99" s="50"/>
      <c r="R99" s="60"/>
      <c r="S99" s="55"/>
      <c r="T99" s="56"/>
      <c r="U99" s="57"/>
    </row>
    <row r="100" spans="2:21" s="48" customFormat="1" ht="12">
      <c r="B100" s="49"/>
      <c r="C100" s="50"/>
      <c r="D100" s="60"/>
      <c r="E100" s="50"/>
      <c r="F100" s="50"/>
      <c r="G100" s="53"/>
      <c r="H100" s="54"/>
      <c r="I100" s="54"/>
      <c r="J100" s="54"/>
      <c r="K100" s="54"/>
      <c r="L100" s="54"/>
      <c r="M100" s="54"/>
      <c r="N100" s="54"/>
      <c r="O100" s="53"/>
      <c r="P100" s="49"/>
      <c r="Q100" s="50"/>
      <c r="R100" s="60"/>
      <c r="S100" s="55"/>
      <c r="T100" s="56"/>
      <c r="U100" s="57"/>
    </row>
    <row r="101" spans="2:21" s="48" customFormat="1" ht="12">
      <c r="B101" s="49"/>
      <c r="C101" s="50"/>
      <c r="D101" s="60"/>
      <c r="E101" s="50"/>
      <c r="F101" s="50"/>
      <c r="G101" s="53"/>
      <c r="H101" s="54"/>
      <c r="I101" s="54"/>
      <c r="J101" s="54"/>
      <c r="K101" s="54"/>
      <c r="L101" s="54"/>
      <c r="M101" s="54"/>
      <c r="N101" s="54"/>
      <c r="O101" s="53"/>
      <c r="P101" s="49"/>
      <c r="Q101" s="50"/>
      <c r="R101" s="60"/>
      <c r="S101" s="55"/>
      <c r="T101" s="56"/>
      <c r="U101" s="57"/>
    </row>
    <row r="102" spans="2:21" s="48" customFormat="1" ht="12">
      <c r="B102" s="49"/>
      <c r="C102" s="50"/>
      <c r="D102" s="60"/>
      <c r="E102" s="50"/>
      <c r="F102" s="50"/>
      <c r="G102" s="53"/>
      <c r="H102" s="54"/>
      <c r="I102" s="54"/>
      <c r="J102" s="54"/>
      <c r="K102" s="54"/>
      <c r="L102" s="54"/>
      <c r="M102" s="54"/>
      <c r="N102" s="54"/>
      <c r="O102" s="53"/>
      <c r="P102" s="49"/>
      <c r="Q102" s="50"/>
      <c r="R102" s="60"/>
      <c r="S102" s="55"/>
      <c r="T102" s="56"/>
      <c r="U102" s="57"/>
    </row>
    <row r="103" spans="2:21" s="48" customFormat="1" ht="12">
      <c r="B103" s="49"/>
      <c r="C103" s="50"/>
      <c r="D103" s="60"/>
      <c r="E103" s="50"/>
      <c r="F103" s="50"/>
      <c r="G103" s="53"/>
      <c r="H103" s="54"/>
      <c r="I103" s="54"/>
      <c r="J103" s="54"/>
      <c r="K103" s="54"/>
      <c r="L103" s="54"/>
      <c r="M103" s="54"/>
      <c r="N103" s="54"/>
      <c r="O103" s="53"/>
      <c r="P103" s="49"/>
      <c r="Q103" s="50"/>
      <c r="R103" s="60"/>
      <c r="S103" s="55"/>
      <c r="T103" s="56"/>
      <c r="U103" s="57"/>
    </row>
    <row r="104" spans="2:21" s="48" customFormat="1" ht="12">
      <c r="B104" s="49"/>
      <c r="C104" s="50"/>
      <c r="D104" s="60"/>
      <c r="E104" s="50"/>
      <c r="F104" s="50"/>
      <c r="G104" s="53"/>
      <c r="H104" s="54"/>
      <c r="I104" s="54"/>
      <c r="J104" s="54"/>
      <c r="K104" s="54"/>
      <c r="L104" s="54"/>
      <c r="M104" s="54"/>
      <c r="N104" s="54"/>
      <c r="O104" s="53"/>
      <c r="P104" s="49"/>
      <c r="Q104" s="50"/>
      <c r="R104" s="60"/>
      <c r="S104" s="55"/>
      <c r="T104" s="56"/>
      <c r="U104" s="57"/>
    </row>
    <row r="105" spans="2:21" s="48" customFormat="1" ht="12">
      <c r="B105" s="49"/>
      <c r="C105" s="50"/>
      <c r="D105" s="60"/>
      <c r="E105" s="50"/>
      <c r="F105" s="50"/>
      <c r="G105" s="53"/>
      <c r="H105" s="54"/>
      <c r="I105" s="54"/>
      <c r="J105" s="54"/>
      <c r="K105" s="54"/>
      <c r="L105" s="54"/>
      <c r="M105" s="54"/>
      <c r="N105" s="54"/>
      <c r="O105" s="58"/>
      <c r="P105" s="49"/>
      <c r="Q105" s="50"/>
      <c r="R105" s="60"/>
      <c r="S105" s="55"/>
      <c r="T105" s="56"/>
      <c r="U105" s="57"/>
    </row>
    <row r="106" spans="2:21" s="48" customFormat="1" ht="12">
      <c r="B106" s="49"/>
      <c r="C106" s="50"/>
      <c r="D106" s="60"/>
      <c r="E106" s="50"/>
      <c r="F106" s="50"/>
      <c r="G106" s="53"/>
      <c r="H106" s="54"/>
      <c r="I106" s="54"/>
      <c r="J106" s="54"/>
      <c r="K106" s="54"/>
      <c r="L106" s="54"/>
      <c r="M106" s="54"/>
      <c r="N106" s="54"/>
      <c r="O106" s="58"/>
      <c r="P106" s="49"/>
      <c r="Q106" s="50"/>
      <c r="R106" s="60"/>
      <c r="S106" s="55"/>
      <c r="T106" s="56"/>
      <c r="U106" s="57"/>
    </row>
    <row r="107" spans="2:21" s="48" customFormat="1" ht="12">
      <c r="B107" s="61"/>
      <c r="C107" s="59"/>
      <c r="D107" s="57"/>
      <c r="E107" s="57"/>
      <c r="F107" s="57"/>
      <c r="G107" s="62"/>
      <c r="H107" s="57"/>
      <c r="I107" s="57"/>
      <c r="J107" s="57"/>
      <c r="K107" s="57"/>
      <c r="L107" s="57"/>
      <c r="M107" s="57"/>
      <c r="N107" s="57"/>
      <c r="O107" s="62"/>
      <c r="P107" s="57"/>
      <c r="Q107" s="57"/>
      <c r="R107" s="57"/>
      <c r="S107" s="55"/>
      <c r="T107" s="56"/>
      <c r="U107" s="57"/>
    </row>
    <row r="108" spans="2:21" s="48" customFormat="1" ht="12">
      <c r="B108" s="61"/>
      <c r="C108" s="59"/>
      <c r="D108" s="57"/>
      <c r="E108" s="57"/>
      <c r="F108" s="57"/>
      <c r="G108" s="62"/>
      <c r="H108" s="57"/>
      <c r="I108" s="57"/>
      <c r="J108" s="57"/>
      <c r="K108" s="57"/>
      <c r="L108" s="57"/>
      <c r="M108" s="57"/>
      <c r="N108" s="57"/>
      <c r="O108" s="62"/>
      <c r="P108" s="57"/>
      <c r="Q108" s="57"/>
      <c r="R108" s="57"/>
      <c r="S108" s="55"/>
      <c r="T108" s="56"/>
      <c r="U108" s="57"/>
    </row>
    <row r="109" spans="2:21" s="48" customFormat="1" ht="12">
      <c r="B109" s="61"/>
      <c r="C109" s="59"/>
      <c r="D109" s="57"/>
      <c r="E109" s="57"/>
      <c r="F109" s="57"/>
      <c r="G109" s="62"/>
      <c r="H109" s="57"/>
      <c r="I109" s="57"/>
      <c r="J109" s="57"/>
      <c r="K109" s="57"/>
      <c r="L109" s="57"/>
      <c r="M109" s="57"/>
      <c r="N109" s="57"/>
      <c r="O109" s="62"/>
      <c r="P109" s="57"/>
      <c r="Q109" s="57"/>
      <c r="R109" s="57"/>
      <c r="S109" s="55"/>
      <c r="T109" s="56"/>
      <c r="U109" s="57"/>
    </row>
    <row r="110" spans="2:21" s="48" customFormat="1" ht="12">
      <c r="B110" s="61"/>
      <c r="C110" s="59"/>
      <c r="D110" s="57"/>
      <c r="E110" s="57"/>
      <c r="F110" s="57"/>
      <c r="G110" s="62"/>
      <c r="H110" s="57"/>
      <c r="I110" s="57"/>
      <c r="J110" s="57"/>
      <c r="K110" s="57"/>
      <c r="L110" s="57"/>
      <c r="M110" s="57"/>
      <c r="N110" s="57"/>
      <c r="O110" s="62"/>
      <c r="P110" s="57"/>
      <c r="Q110" s="57"/>
      <c r="R110" s="57"/>
      <c r="S110" s="55"/>
      <c r="T110" s="56"/>
      <c r="U110" s="57"/>
    </row>
    <row r="111" spans="2:21" s="48" customFormat="1" ht="12">
      <c r="B111" s="61"/>
      <c r="C111" s="59"/>
      <c r="D111" s="57"/>
      <c r="E111" s="57"/>
      <c r="F111" s="57"/>
      <c r="G111" s="62"/>
      <c r="H111" s="57"/>
      <c r="I111" s="57"/>
      <c r="J111" s="57"/>
      <c r="K111" s="57"/>
      <c r="L111" s="57"/>
      <c r="M111" s="57"/>
      <c r="N111" s="57"/>
      <c r="O111" s="62"/>
      <c r="P111" s="57"/>
      <c r="Q111" s="57"/>
      <c r="R111" s="57"/>
      <c r="S111" s="55"/>
      <c r="T111" s="56"/>
      <c r="U111" s="57"/>
    </row>
    <row r="112" spans="2:21" s="48" customFormat="1" ht="12">
      <c r="B112" s="61"/>
      <c r="C112" s="59"/>
      <c r="D112" s="57"/>
      <c r="E112" s="57"/>
      <c r="F112" s="57"/>
      <c r="G112" s="62"/>
      <c r="H112" s="57"/>
      <c r="I112" s="57"/>
      <c r="J112" s="57"/>
      <c r="K112" s="57"/>
      <c r="L112" s="57"/>
      <c r="M112" s="57"/>
      <c r="N112" s="57"/>
      <c r="O112" s="62"/>
      <c r="P112" s="57"/>
      <c r="Q112" s="57"/>
      <c r="R112" s="57"/>
      <c r="S112" s="55"/>
      <c r="T112" s="56"/>
      <c r="U112" s="57"/>
    </row>
    <row r="113" spans="2:21" s="48" customFormat="1" ht="12">
      <c r="B113" s="61"/>
      <c r="C113" s="59"/>
      <c r="D113" s="57"/>
      <c r="E113" s="57"/>
      <c r="F113" s="57"/>
      <c r="G113" s="62"/>
      <c r="H113" s="57"/>
      <c r="I113" s="57"/>
      <c r="J113" s="57"/>
      <c r="K113" s="57"/>
      <c r="L113" s="57"/>
      <c r="M113" s="57"/>
      <c r="N113" s="57"/>
      <c r="O113" s="62"/>
      <c r="P113" s="57"/>
      <c r="Q113" s="57"/>
      <c r="R113" s="57"/>
      <c r="S113" s="55"/>
      <c r="T113" s="56"/>
      <c r="U113" s="57"/>
    </row>
    <row r="114" spans="2:21" s="48" customFormat="1" ht="12">
      <c r="B114" s="61"/>
      <c r="C114" s="59"/>
      <c r="D114" s="57"/>
      <c r="E114" s="57"/>
      <c r="F114" s="57"/>
      <c r="G114" s="62"/>
      <c r="H114" s="57"/>
      <c r="I114" s="57"/>
      <c r="J114" s="57"/>
      <c r="K114" s="57"/>
      <c r="L114" s="57"/>
      <c r="M114" s="57"/>
      <c r="N114" s="57"/>
      <c r="O114" s="62"/>
      <c r="P114" s="57"/>
      <c r="Q114" s="57"/>
      <c r="R114" s="57"/>
      <c r="S114" s="55"/>
      <c r="T114" s="56"/>
      <c r="U114" s="57"/>
    </row>
    <row r="115" spans="2:21" s="48" customFormat="1" ht="12">
      <c r="B115" s="61"/>
      <c r="C115" s="59"/>
      <c r="D115" s="57"/>
      <c r="E115" s="57"/>
      <c r="F115" s="57"/>
      <c r="G115" s="62"/>
      <c r="H115" s="57"/>
      <c r="I115" s="57"/>
      <c r="J115" s="57"/>
      <c r="K115" s="57"/>
      <c r="L115" s="57"/>
      <c r="M115" s="57"/>
      <c r="N115" s="57"/>
      <c r="O115" s="62"/>
      <c r="P115" s="57"/>
      <c r="Q115" s="57"/>
      <c r="R115" s="57"/>
      <c r="S115" s="55"/>
      <c r="T115" s="56"/>
      <c r="U115" s="57"/>
    </row>
  </sheetData>
  <mergeCells count="9">
    <mergeCell ref="B2:U2"/>
    <mergeCell ref="B4:D4"/>
    <mergeCell ref="C5:D5"/>
    <mergeCell ref="E5:F5"/>
    <mergeCell ref="G5:H5"/>
    <mergeCell ref="I5:J5"/>
    <mergeCell ref="O5:P5"/>
    <mergeCell ref="K5:L5"/>
    <mergeCell ref="M5:N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3:K25"/>
  <sheetViews>
    <sheetView workbookViewId="0">
      <selection activeCell="E1" sqref="E1:E1048576"/>
    </sheetView>
  </sheetViews>
  <sheetFormatPr defaultRowHeight="15"/>
  <cols>
    <col min="1" max="1" width="3.5703125" customWidth="1"/>
    <col min="2" max="2" width="8.7109375" style="4" customWidth="1"/>
    <col min="3" max="3" width="5.140625" style="4" customWidth="1"/>
    <col min="4" max="4" width="3" style="4" customWidth="1"/>
    <col min="5" max="5" width="8.7109375" style="4" customWidth="1"/>
    <col min="6" max="6" width="5.140625" style="4" customWidth="1"/>
    <col min="7" max="7" width="3" style="4" customWidth="1"/>
    <col min="8" max="8" width="2.7109375" style="4" customWidth="1"/>
    <col min="9" max="9" width="6.85546875" style="4" bestFit="1" customWidth="1"/>
    <col min="10" max="10" width="5.5703125" style="4" customWidth="1"/>
    <col min="11" max="11" width="3" style="4" customWidth="1"/>
  </cols>
  <sheetData>
    <row r="3" spans="2:11" ht="23.25">
      <c r="B3" s="378" t="s">
        <v>11</v>
      </c>
      <c r="C3" s="379"/>
      <c r="D3" s="379"/>
      <c r="E3" s="379"/>
      <c r="F3" s="379"/>
      <c r="G3" s="380"/>
      <c r="I3" s="361" t="s">
        <v>28</v>
      </c>
      <c r="J3" s="362"/>
      <c r="K3" s="363"/>
    </row>
    <row r="4" spans="2:11" ht="26.25">
      <c r="B4" s="367" t="s">
        <v>14</v>
      </c>
      <c r="C4" s="368"/>
      <c r="D4" s="368"/>
      <c r="E4" s="368"/>
      <c r="F4" s="368"/>
      <c r="G4" s="369"/>
      <c r="I4" s="364"/>
      <c r="J4" s="365"/>
      <c r="K4" s="366"/>
    </row>
    <row r="5" spans="2:11" ht="26.25">
      <c r="B5" s="381" t="s">
        <v>15</v>
      </c>
      <c r="C5" s="382"/>
      <c r="D5" s="382"/>
      <c r="E5" s="383">
        <v>42526</v>
      </c>
      <c r="F5" s="384"/>
      <c r="G5" s="385"/>
      <c r="I5" s="367" t="s">
        <v>29</v>
      </c>
      <c r="J5" s="368"/>
      <c r="K5" s="369"/>
    </row>
    <row r="6" spans="2:11" ht="26.25">
      <c r="B6" s="27" t="s">
        <v>16</v>
      </c>
      <c r="C6" s="372" t="s">
        <v>17</v>
      </c>
      <c r="D6" s="373"/>
      <c r="E6" s="28" t="s">
        <v>16</v>
      </c>
      <c r="F6" s="372" t="s">
        <v>17</v>
      </c>
      <c r="G6" s="373"/>
      <c r="I6" s="67" t="s">
        <v>15</v>
      </c>
      <c r="J6" s="370">
        <v>42676</v>
      </c>
      <c r="K6" s="371"/>
    </row>
    <row r="7" spans="2:11" ht="26.25">
      <c r="B7" s="32" t="s">
        <v>12</v>
      </c>
      <c r="C7" s="376" t="s">
        <v>18</v>
      </c>
      <c r="D7" s="377"/>
      <c r="E7" s="32" t="s">
        <v>12</v>
      </c>
      <c r="F7" s="376" t="s">
        <v>19</v>
      </c>
      <c r="G7" s="377"/>
      <c r="I7" s="27" t="s">
        <v>16</v>
      </c>
      <c r="J7" s="372" t="s">
        <v>17</v>
      </c>
      <c r="K7" s="373"/>
    </row>
    <row r="8" spans="2:11" ht="23.25">
      <c r="B8" s="33">
        <v>-40.0092</v>
      </c>
      <c r="C8" s="34">
        <v>0.03</v>
      </c>
      <c r="D8" s="35" t="s">
        <v>20</v>
      </c>
      <c r="E8" s="36">
        <v>-80.023600000000002</v>
      </c>
      <c r="F8" s="34">
        <v>0.03</v>
      </c>
      <c r="G8" s="35" t="s">
        <v>20</v>
      </c>
      <c r="I8" s="32" t="s">
        <v>12</v>
      </c>
      <c r="J8" s="374"/>
      <c r="K8" s="375"/>
    </row>
    <row r="9" spans="2:11" ht="23.25">
      <c r="B9" s="33">
        <v>-1.4499999999999999E-3</v>
      </c>
      <c r="C9" s="34">
        <v>0.03</v>
      </c>
      <c r="D9" s="35" t="s">
        <v>20</v>
      </c>
      <c r="E9" s="36">
        <v>-40.0092</v>
      </c>
      <c r="F9" s="34">
        <v>0.03</v>
      </c>
      <c r="G9" s="35" t="s">
        <v>20</v>
      </c>
      <c r="I9" s="68">
        <v>250</v>
      </c>
      <c r="J9" s="69">
        <v>0.7</v>
      </c>
      <c r="K9" s="35" t="s">
        <v>20</v>
      </c>
    </row>
    <row r="10" spans="2:11" ht="23.25">
      <c r="B10" s="33">
        <v>50.042650000000002</v>
      </c>
      <c r="C10" s="34">
        <v>0.03</v>
      </c>
      <c r="D10" s="35" t="s">
        <v>20</v>
      </c>
      <c r="E10" s="36">
        <v>-1.4499999999999999E-3</v>
      </c>
      <c r="F10" s="34">
        <v>0.03</v>
      </c>
      <c r="G10" s="35" t="s">
        <v>20</v>
      </c>
      <c r="I10" s="68">
        <v>500</v>
      </c>
      <c r="J10" s="69">
        <v>0.7</v>
      </c>
      <c r="K10" s="35" t="s">
        <v>20</v>
      </c>
    </row>
    <row r="11" spans="2:11" ht="23.25">
      <c r="B11" s="33">
        <v>100.05119000000001</v>
      </c>
      <c r="C11" s="34">
        <v>0.03</v>
      </c>
      <c r="D11" s="35" t="s">
        <v>20</v>
      </c>
      <c r="E11" s="36">
        <v>50.042650000000002</v>
      </c>
      <c r="F11" s="34">
        <v>0.03</v>
      </c>
      <c r="G11" s="35" t="s">
        <v>20</v>
      </c>
      <c r="I11" s="68">
        <v>750</v>
      </c>
      <c r="J11" s="69">
        <v>2.6</v>
      </c>
      <c r="K11" s="35" t="s">
        <v>20</v>
      </c>
    </row>
    <row r="12" spans="2:11" ht="23.25">
      <c r="B12" s="33">
        <v>150.05118999999999</v>
      </c>
      <c r="C12" s="34">
        <v>0.03</v>
      </c>
      <c r="D12" s="35" t="s">
        <v>20</v>
      </c>
      <c r="E12" s="38">
        <v>100.05177</v>
      </c>
      <c r="F12" s="34">
        <v>0.03</v>
      </c>
      <c r="G12" s="35" t="s">
        <v>20</v>
      </c>
      <c r="I12" s="68">
        <v>1200</v>
      </c>
      <c r="J12" s="69">
        <v>2.6</v>
      </c>
      <c r="K12" s="35" t="s">
        <v>20</v>
      </c>
    </row>
    <row r="13" spans="2:11" ht="23.25">
      <c r="B13" s="33">
        <v>200.05239</v>
      </c>
      <c r="C13" s="34">
        <v>0.03</v>
      </c>
      <c r="D13" s="35" t="s">
        <v>20</v>
      </c>
      <c r="E13" s="39"/>
      <c r="F13" s="40"/>
      <c r="G13" s="41"/>
      <c r="I13" s="70"/>
      <c r="J13" s="71"/>
      <c r="K13" s="44"/>
    </row>
    <row r="14" spans="2:11" ht="23.25">
      <c r="B14" s="33">
        <v>250.07718</v>
      </c>
      <c r="C14" s="34">
        <v>0.03</v>
      </c>
      <c r="D14" s="35" t="s">
        <v>20</v>
      </c>
      <c r="E14" s="42"/>
      <c r="F14" s="43"/>
      <c r="G14" s="44"/>
      <c r="I14" s="70"/>
      <c r="J14" s="71"/>
      <c r="K14" s="44"/>
    </row>
    <row r="15" spans="2:11" ht="23.25">
      <c r="B15" s="45"/>
      <c r="C15" s="44"/>
      <c r="D15" s="44"/>
      <c r="E15" s="44"/>
      <c r="F15" s="46"/>
      <c r="G15" s="44"/>
      <c r="I15" s="70"/>
      <c r="J15" s="71"/>
      <c r="K15" s="44"/>
    </row>
    <row r="16" spans="2:11" ht="23.25">
      <c r="I16" s="70"/>
      <c r="J16" s="71"/>
      <c r="K16" s="44"/>
    </row>
    <row r="17" spans="3:11" ht="23.25">
      <c r="I17" s="45"/>
      <c r="J17" s="44"/>
      <c r="K17" s="44"/>
    </row>
    <row r="23" spans="3:11">
      <c r="C23" s="4" t="s">
        <v>21</v>
      </c>
    </row>
    <row r="25" spans="3:11">
      <c r="J25" s="4" t="s">
        <v>21</v>
      </c>
    </row>
  </sheetData>
  <mergeCells count="12">
    <mergeCell ref="I3:K4"/>
    <mergeCell ref="I5:K5"/>
    <mergeCell ref="J6:K6"/>
    <mergeCell ref="J7:K8"/>
    <mergeCell ref="C7:D7"/>
    <mergeCell ref="F6:G6"/>
    <mergeCell ref="F7:G7"/>
    <mergeCell ref="B3:G3"/>
    <mergeCell ref="B4:G4"/>
    <mergeCell ref="B5:D5"/>
    <mergeCell ref="E5:G5"/>
    <mergeCell ref="C6:D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</vt:lpstr>
      <vt:lpstr>Certificate</vt:lpstr>
      <vt:lpstr>Report</vt:lpstr>
      <vt:lpstr>Result</vt:lpstr>
      <vt:lpstr>Uncertainty Budget(-40 to 650)</vt:lpstr>
      <vt:lpstr>Cert of STD</vt:lpstr>
      <vt:lpstr>Certificate!Print_Area</vt:lpstr>
      <vt:lpstr>Data!Print_Area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2016-07-12T14:58:34Z</cp:lastPrinted>
  <dcterms:created xsi:type="dcterms:W3CDTF">2015-10-03T04:51:17Z</dcterms:created>
  <dcterms:modified xsi:type="dcterms:W3CDTF">2017-09-24T15:46:01Z</dcterms:modified>
</cp:coreProperties>
</file>